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0" yWindow="105" windowWidth="10905" windowHeight="9345" activeTab="2"/>
  </bookViews>
  <sheets>
    <sheet name="Status_Meta" sheetId="1" r:id="rId1"/>
    <sheet name="Tipo 1" sheetId="2" r:id="rId2"/>
    <sheet name="Tipo 2" sheetId="3" r:id="rId3"/>
    <sheet name="Tipo 3" sheetId="4" r:id="rId4"/>
    <sheet name="Tipo 4" sheetId="5" r:id="rId5"/>
    <sheet name="Tipo 5" sheetId="6" r:id="rId6"/>
    <sheet name="Tipo 6" sheetId="7" r:id="rId7"/>
    <sheet name="Tipo 7" sheetId="8" r:id="rId8"/>
    <sheet name="Tipo 8" sheetId="9" r:id="rId9"/>
    <sheet name="Subs" sheetId="10" r:id="rId10"/>
    <sheet name="contas das %s" sheetId="11" r:id="rId11"/>
  </sheets>
  <externalReferences>
    <externalReference r:id="rId12"/>
  </externalReferences>
  <definedNames>
    <definedName name="_xlnm._FilterDatabase" localSheetId="0" hidden="1">Status_Meta!$A$1:$L$124</definedName>
    <definedName name="_xlnm._FilterDatabase" localSheetId="1" hidden="1">'Tipo 1'!$A$1:$AA$968</definedName>
    <definedName name="_xlnm._FilterDatabase" localSheetId="2" hidden="1">'Tipo 2'!$A$1:$Z$213</definedName>
    <definedName name="_xlnm._FilterDatabase" localSheetId="3" hidden="1">'Tipo 3'!$A$1:$X$19</definedName>
    <definedName name="_xlnm._FilterDatabase" localSheetId="4" hidden="1">'Tipo 4'!$A$1:$X$319</definedName>
    <definedName name="_xlnm._FilterDatabase" localSheetId="5" hidden="1">'Tipo 5'!$A$1:$V$58</definedName>
    <definedName name="_xlnm._FilterDatabase" localSheetId="6" hidden="1">'Tipo 6'!$A$1:$W$9</definedName>
    <definedName name="_xlnm._FilterDatabase" localSheetId="7" hidden="1">'Tipo 7'!$A$1:$V$13</definedName>
    <definedName name="_xlnm._FilterDatabase" localSheetId="8" hidden="1">'Tipo 8'!$A$1:$BP$679</definedName>
    <definedName name="Z_1A1B4AE5_7447_43F9_B975_80AA2988EA6D_.wvu.FilterData" localSheetId="0" hidden="1">Status_Meta!$A$1:$L$124</definedName>
    <definedName name="Z_1A1B4AE5_7447_43F9_B975_80AA2988EA6D_.wvu.FilterData" localSheetId="1" hidden="1">'Tipo 1'!$A$1:$AA$968</definedName>
    <definedName name="Z_1A1B4AE5_7447_43F9_B975_80AA2988EA6D_.wvu.FilterData" localSheetId="2" hidden="1">'Tipo 2'!$A$1:$Z$213</definedName>
    <definedName name="Z_1A1B4AE5_7447_43F9_B975_80AA2988EA6D_.wvu.FilterData" localSheetId="3" hidden="1">'Tipo 3'!$A$1:$X$19</definedName>
    <definedName name="Z_1A1B4AE5_7447_43F9_B975_80AA2988EA6D_.wvu.FilterData" localSheetId="4" hidden="1">'Tipo 4'!$A$1:$X$319</definedName>
    <definedName name="Z_1A1B4AE5_7447_43F9_B975_80AA2988EA6D_.wvu.FilterData" localSheetId="5" hidden="1">'Tipo 5'!$A$1:$V$58</definedName>
    <definedName name="Z_1A1B4AE5_7447_43F9_B975_80AA2988EA6D_.wvu.FilterData" localSheetId="6" hidden="1">'Tipo 6'!$A$1:$W$9</definedName>
    <definedName name="Z_1A1B4AE5_7447_43F9_B975_80AA2988EA6D_.wvu.FilterData" localSheetId="7" hidden="1">'Tipo 7'!$A$1:$V$13</definedName>
    <definedName name="Z_1A1B4AE5_7447_43F9_B975_80AA2988EA6D_.wvu.FilterData" localSheetId="8" hidden="1">'Tipo 8'!$A$1:$BP$676</definedName>
    <definedName name="Z_46635C3F_36D1_45A8_87D2_9388BD46A47A_.wvu.FilterData" localSheetId="0" hidden="1">Status_Meta!$A$1:$L$124</definedName>
    <definedName name="Z_69043259_4D53_4C06_A194_E5C3D1FDBEDF_.wvu.FilterData" localSheetId="0" hidden="1">Status_Meta!$A$1:$L$124</definedName>
    <definedName name="Z_69043259_4D53_4C06_A194_E5C3D1FDBEDF_.wvu.FilterData" localSheetId="1" hidden="1">'Tipo 1'!$A$1:$AA$968</definedName>
    <definedName name="Z_69043259_4D53_4C06_A194_E5C3D1FDBEDF_.wvu.FilterData" localSheetId="3" hidden="1">'Tipo 3'!$A$1:$X$1</definedName>
    <definedName name="Z_8A3433F5_E9CD_49F1_A0CC_3E11E627C7D9_.wvu.FilterData" localSheetId="0" hidden="1">Status_Meta!$A$1:$L$124</definedName>
    <definedName name="Z_9D03371E_5064_42DE_B686_D0B44E4C5768_.wvu.FilterData" localSheetId="0" hidden="1">Status_Meta!$A$1:$L$124</definedName>
    <definedName name="Z_9D03371E_5064_42DE_B686_D0B44E4C5768_.wvu.FilterData" localSheetId="1" hidden="1">'Tipo 1'!$A$1:$AA$968</definedName>
    <definedName name="Z_9D03371E_5064_42DE_B686_D0B44E4C5768_.wvu.FilterData" localSheetId="2" hidden="1">'Tipo 2'!$A$1:$Z$213</definedName>
    <definedName name="Z_9D03371E_5064_42DE_B686_D0B44E4C5768_.wvu.FilterData" localSheetId="3" hidden="1">'Tipo 3'!$A$1:$X$19</definedName>
    <definedName name="Z_9D03371E_5064_42DE_B686_D0B44E4C5768_.wvu.FilterData" localSheetId="4" hidden="1">'Tipo 4'!$A$1:$X$319</definedName>
    <definedName name="Z_9D03371E_5064_42DE_B686_D0B44E4C5768_.wvu.FilterData" localSheetId="5" hidden="1">'Tipo 5'!$A$1:$V$58</definedName>
    <definedName name="Z_9D03371E_5064_42DE_B686_D0B44E4C5768_.wvu.FilterData" localSheetId="6" hidden="1">'Tipo 6'!$A$1:$W$9</definedName>
    <definedName name="Z_9D03371E_5064_42DE_B686_D0B44E4C5768_.wvu.FilterData" localSheetId="7" hidden="1">'Tipo 7'!$A$1:$V$13</definedName>
    <definedName name="Z_9D03371E_5064_42DE_B686_D0B44E4C5768_.wvu.FilterData" localSheetId="8" hidden="1">'Tipo 8'!$A$1:$BP$676</definedName>
  </definedNames>
  <calcPr calcId="145621"/>
  <customWorkbookViews>
    <customWorkbookView name="Administrador - Modo de exibição pessoal" guid="{1A1B4AE5-7447-43F9-B975-80AA2988EA6D}" mergeInterval="0" personalView="1" maximized="1" windowWidth="1596" windowHeight="675" activeSheetId="4"/>
    <customWorkbookView name="d807202 - Modo de exibição pessoal" guid="{9D03371E-5064-42DE-B686-D0B44E4C5768}" mergeInterval="0" personalView="1" maximized="1" windowWidth="1436" windowHeight="635" activeSheetId="4"/>
  </customWorkbookViews>
  <pivotCaches>
    <pivotCache cacheId="167" r:id="rId13"/>
    <pivotCache cacheId="170" r:id="rId14"/>
    <pivotCache cacheId="173" r:id="rId15"/>
    <pivotCache cacheId="176" r:id="rId16"/>
    <pivotCache cacheId="179" r:id="rId17"/>
    <pivotCache cacheId="182" r:id="rId18"/>
    <pivotCache cacheId="185" r:id="rId19"/>
    <pivotCache cacheId="188" r:id="rId20"/>
    <pivotCache cacheId="191" r:id="rId21"/>
  </pivotCaches>
</workbook>
</file>

<file path=xl/calcChain.xml><?xml version="1.0" encoding="utf-8"?>
<calcChain xmlns="http://schemas.openxmlformats.org/spreadsheetml/2006/main">
  <c r="BN3" i="9" l="1"/>
  <c r="BN4" i="9"/>
  <c r="BN5" i="9"/>
  <c r="BN6" i="9"/>
  <c r="BN7" i="9"/>
  <c r="BN8" i="9"/>
  <c r="BN9" i="9"/>
  <c r="BN10" i="9"/>
  <c r="BN11" i="9"/>
  <c r="BN12" i="9"/>
  <c r="BN13" i="9"/>
  <c r="BN14" i="9"/>
  <c r="BN15" i="9"/>
  <c r="BN16" i="9"/>
  <c r="BN17" i="9"/>
  <c r="BN18" i="9"/>
  <c r="BN19" i="9"/>
  <c r="BN20" i="9"/>
  <c r="BN21" i="9"/>
  <c r="BN22" i="9"/>
  <c r="BN23" i="9"/>
  <c r="BN24" i="9"/>
  <c r="BN25" i="9"/>
  <c r="BN26" i="9"/>
  <c r="BN27" i="9"/>
  <c r="BN28" i="9"/>
  <c r="BN29" i="9"/>
  <c r="BN30" i="9"/>
  <c r="BN31" i="9"/>
  <c r="BN32" i="9"/>
  <c r="BN33" i="9"/>
  <c r="BN34" i="9"/>
  <c r="BN68" i="9"/>
  <c r="BN69" i="9"/>
  <c r="BN70" i="9"/>
  <c r="BN71" i="9"/>
  <c r="BN72" i="9"/>
  <c r="BN73" i="9"/>
  <c r="BN74" i="9"/>
  <c r="BN75" i="9"/>
  <c r="BN76" i="9"/>
  <c r="BN77" i="9"/>
  <c r="BN78" i="9"/>
  <c r="BN79" i="9"/>
  <c r="BN80" i="9"/>
  <c r="BN81" i="9"/>
  <c r="BN82" i="9"/>
  <c r="BN83" i="9"/>
  <c r="BN84" i="9"/>
  <c r="BN85" i="9"/>
  <c r="BN86" i="9"/>
  <c r="BN87" i="9"/>
  <c r="BN88" i="9"/>
  <c r="BN89" i="9"/>
  <c r="BN90" i="9"/>
  <c r="BN91" i="9"/>
  <c r="BN92" i="9"/>
  <c r="BN93" i="9"/>
  <c r="BN94" i="9"/>
  <c r="BN95" i="9"/>
  <c r="BN96" i="9"/>
  <c r="BN97" i="9"/>
  <c r="BN98" i="9"/>
  <c r="BN99" i="9"/>
  <c r="BN100" i="9"/>
  <c r="BN101" i="9"/>
  <c r="BN102" i="9"/>
  <c r="BN103" i="9"/>
  <c r="BN104" i="9"/>
  <c r="BN105" i="9"/>
  <c r="BN106" i="9"/>
  <c r="BN107" i="9"/>
  <c r="BN108" i="9"/>
  <c r="BN109" i="9"/>
  <c r="BN110" i="9"/>
  <c r="BN111" i="9"/>
  <c r="BN112" i="9"/>
  <c r="BN113" i="9"/>
  <c r="BN114" i="9"/>
  <c r="BN115" i="9"/>
  <c r="BN116" i="9"/>
  <c r="BN117" i="9"/>
  <c r="BN118" i="9"/>
  <c r="BN119" i="9"/>
  <c r="BN120" i="9"/>
  <c r="BN121" i="9"/>
  <c r="BN122" i="9"/>
  <c r="BN123" i="9"/>
  <c r="BN124" i="9"/>
  <c r="BN125" i="9"/>
  <c r="BN126" i="9"/>
  <c r="BN127" i="9"/>
  <c r="BN128" i="9"/>
  <c r="BN129" i="9"/>
  <c r="BN130" i="9"/>
  <c r="BN131" i="9"/>
  <c r="BN132" i="9"/>
  <c r="BN133" i="9"/>
  <c r="BN134" i="9"/>
  <c r="BN135" i="9"/>
  <c r="BN136" i="9"/>
  <c r="BN137" i="9"/>
  <c r="BN138" i="9"/>
  <c r="BN139" i="9"/>
  <c r="BN140" i="9"/>
  <c r="BN141" i="9"/>
  <c r="BN142" i="9"/>
  <c r="BN143" i="9"/>
  <c r="BN144" i="9"/>
  <c r="BN145" i="9"/>
  <c r="BN146" i="9"/>
  <c r="BN147" i="9"/>
  <c r="BN148" i="9"/>
  <c r="BN149" i="9"/>
  <c r="BN150" i="9"/>
  <c r="BN151" i="9"/>
  <c r="BN152" i="9"/>
  <c r="BN153" i="9"/>
  <c r="BN154" i="9"/>
  <c r="BN155" i="9"/>
  <c r="BN156" i="9"/>
  <c r="BN157" i="9"/>
  <c r="BN158" i="9"/>
  <c r="BN159" i="9"/>
  <c r="BN160" i="9"/>
  <c r="BN161" i="9"/>
  <c r="BN162" i="9"/>
  <c r="BN163" i="9"/>
  <c r="BN164" i="9"/>
  <c r="BN165" i="9"/>
  <c r="BN166" i="9"/>
  <c r="BN167" i="9"/>
  <c r="BN168" i="9"/>
  <c r="BN169" i="9"/>
  <c r="BN170" i="9"/>
  <c r="BN171" i="9"/>
  <c r="BN172" i="9"/>
  <c r="BN173" i="9"/>
  <c r="BN174" i="9"/>
  <c r="BN175" i="9"/>
  <c r="BN176" i="9"/>
  <c r="BN177" i="9"/>
  <c r="BN178" i="9"/>
  <c r="BN179" i="9"/>
  <c r="BN180" i="9"/>
  <c r="BN181" i="9"/>
  <c r="BN182" i="9"/>
  <c r="BN183" i="9"/>
  <c r="BN184" i="9"/>
  <c r="BN185" i="9"/>
  <c r="BN186" i="9"/>
  <c r="BN187" i="9"/>
  <c r="BN188" i="9"/>
  <c r="BN189" i="9"/>
  <c r="BN190" i="9"/>
  <c r="BN191" i="9"/>
  <c r="BN192" i="9"/>
  <c r="BN193" i="9"/>
  <c r="BN194" i="9"/>
  <c r="BN195" i="9"/>
  <c r="BN196" i="9"/>
  <c r="BN197" i="9"/>
  <c r="BN198" i="9"/>
  <c r="BN199" i="9"/>
  <c r="BN200" i="9"/>
  <c r="BN201" i="9"/>
  <c r="BN202" i="9"/>
  <c r="BN203" i="9"/>
  <c r="BN204" i="9"/>
  <c r="BN205" i="9"/>
  <c r="BN206" i="9"/>
  <c r="BN207" i="9"/>
  <c r="BN208" i="9"/>
  <c r="BN209" i="9"/>
  <c r="BN210" i="9"/>
  <c r="BN211" i="9"/>
  <c r="BN212" i="9"/>
  <c r="BN213" i="9"/>
  <c r="BN214" i="9"/>
  <c r="BN215" i="9"/>
  <c r="BN216" i="9"/>
  <c r="BN217" i="9"/>
  <c r="BN218" i="9"/>
  <c r="BN219" i="9"/>
  <c r="BN220" i="9"/>
  <c r="BN221" i="9"/>
  <c r="BN222" i="9"/>
  <c r="BN223" i="9"/>
  <c r="BN224" i="9"/>
  <c r="BN225" i="9"/>
  <c r="BN226" i="9"/>
  <c r="BN227" i="9"/>
  <c r="BN228" i="9"/>
  <c r="BN229" i="9"/>
  <c r="BN230" i="9"/>
  <c r="BN231" i="9"/>
  <c r="BN232" i="9"/>
  <c r="BN233" i="9"/>
  <c r="BN234" i="9"/>
  <c r="BN235" i="9"/>
  <c r="BN236" i="9"/>
  <c r="BN237" i="9"/>
  <c r="BN238" i="9"/>
  <c r="BN239" i="9"/>
  <c r="BN240" i="9"/>
  <c r="BN241" i="9"/>
  <c r="BN242" i="9"/>
  <c r="BN243" i="9"/>
  <c r="BN244" i="9"/>
  <c r="BN245" i="9"/>
  <c r="BN246" i="9"/>
  <c r="BN247" i="9"/>
  <c r="BN248" i="9"/>
  <c r="BN249" i="9"/>
  <c r="BN250" i="9"/>
  <c r="BN251" i="9"/>
  <c r="BN252" i="9"/>
  <c r="BN253" i="9"/>
  <c r="BN254" i="9"/>
  <c r="BN255" i="9"/>
  <c r="BN256" i="9"/>
  <c r="BN257" i="9"/>
  <c r="BN258" i="9"/>
  <c r="BN259" i="9"/>
  <c r="BN260" i="9"/>
  <c r="BN261" i="9"/>
  <c r="BN262" i="9"/>
  <c r="BN263" i="9"/>
  <c r="BN264" i="9"/>
  <c r="BN265" i="9"/>
  <c r="BN266" i="9"/>
  <c r="BN267" i="9"/>
  <c r="BN268" i="9"/>
  <c r="BN269" i="9"/>
  <c r="BN270" i="9"/>
  <c r="BN271" i="9"/>
  <c r="BN272" i="9"/>
  <c r="BN273" i="9"/>
  <c r="BN274" i="9"/>
  <c r="BN275" i="9"/>
  <c r="BN276" i="9"/>
  <c r="BN277" i="9"/>
  <c r="BN278" i="9"/>
  <c r="BN279" i="9"/>
  <c r="BN280" i="9"/>
  <c r="BN281" i="9"/>
  <c r="BN282" i="9"/>
  <c r="BN283" i="9"/>
  <c r="BN284" i="9"/>
  <c r="BN285" i="9"/>
  <c r="BN286" i="9"/>
  <c r="BN287" i="9"/>
  <c r="BN288" i="9"/>
  <c r="BN289" i="9"/>
  <c r="BN290" i="9"/>
  <c r="BN291" i="9"/>
  <c r="BN292" i="9"/>
  <c r="BN293" i="9"/>
  <c r="BN294" i="9"/>
  <c r="BN295" i="9"/>
  <c r="BN296" i="9"/>
  <c r="BN297" i="9"/>
  <c r="BN298" i="9"/>
  <c r="BN299" i="9"/>
  <c r="BN300" i="9"/>
  <c r="BN301" i="9"/>
  <c r="BN302" i="9"/>
  <c r="BN303" i="9"/>
  <c r="BN304" i="9"/>
  <c r="BN305" i="9"/>
  <c r="BN306" i="9"/>
  <c r="BN307" i="9"/>
  <c r="BN308" i="9"/>
  <c r="BN309" i="9"/>
  <c r="BN310" i="9"/>
  <c r="BN311" i="9"/>
  <c r="BN312" i="9"/>
  <c r="BN313" i="9"/>
  <c r="BN314" i="9"/>
  <c r="BN315" i="9"/>
  <c r="BN316" i="9"/>
  <c r="BN317" i="9"/>
  <c r="BN318" i="9"/>
  <c r="BN319" i="9"/>
  <c r="BN320" i="9"/>
  <c r="BN321" i="9"/>
  <c r="BN322" i="9"/>
  <c r="BN323" i="9"/>
  <c r="BN324" i="9"/>
  <c r="BN325" i="9"/>
  <c r="BN326" i="9"/>
  <c r="BN327" i="9"/>
  <c r="BN328" i="9"/>
  <c r="BN329" i="9"/>
  <c r="BN330" i="9"/>
  <c r="BN331" i="9"/>
  <c r="BN332" i="9"/>
  <c r="BN333" i="9"/>
  <c r="BN334" i="9"/>
  <c r="BN335" i="9"/>
  <c r="BN336" i="9"/>
  <c r="BN337" i="9"/>
  <c r="BN338" i="9"/>
  <c r="BN339" i="9"/>
  <c r="BN340" i="9"/>
  <c r="BN341" i="9"/>
  <c r="BN342" i="9"/>
  <c r="BN343" i="9"/>
  <c r="BN344" i="9"/>
  <c r="BN345" i="9"/>
  <c r="BN346" i="9"/>
  <c r="BN347" i="9"/>
  <c r="BN348" i="9"/>
  <c r="BN349" i="9"/>
  <c r="BN350" i="9"/>
  <c r="BN351" i="9"/>
  <c r="BN352" i="9"/>
  <c r="BN353" i="9"/>
  <c r="BN354" i="9"/>
  <c r="BN355" i="9"/>
  <c r="BN356" i="9"/>
  <c r="BN357" i="9"/>
  <c r="BN358" i="9"/>
  <c r="BN359" i="9"/>
  <c r="BN360" i="9"/>
  <c r="BN361" i="9"/>
  <c r="BN362" i="9"/>
  <c r="BN363" i="9"/>
  <c r="BN364" i="9"/>
  <c r="BN365" i="9"/>
  <c r="BN366" i="9"/>
  <c r="BN367" i="9"/>
  <c r="BN368" i="9"/>
  <c r="BN369" i="9"/>
  <c r="BN370" i="9"/>
  <c r="BN371" i="9"/>
  <c r="BN372" i="9"/>
  <c r="BN373" i="9"/>
  <c r="BN374" i="9"/>
  <c r="BN375" i="9"/>
  <c r="BN376" i="9"/>
  <c r="BN377" i="9"/>
  <c r="BN378" i="9"/>
  <c r="BN379" i="9"/>
  <c r="BN380" i="9"/>
  <c r="BN381" i="9"/>
  <c r="BN382" i="9"/>
  <c r="BN383" i="9"/>
  <c r="BN384" i="9"/>
  <c r="BN385" i="9"/>
  <c r="BN386" i="9"/>
  <c r="BN387" i="9"/>
  <c r="BN388" i="9"/>
  <c r="BN389" i="9"/>
  <c r="BN390" i="9"/>
  <c r="BN391" i="9"/>
  <c r="BN392" i="9"/>
  <c r="BN393" i="9"/>
  <c r="BN394" i="9"/>
  <c r="BN395" i="9"/>
  <c r="BN396" i="9"/>
  <c r="BN397" i="9"/>
  <c r="BN398" i="9"/>
  <c r="BN399" i="9"/>
  <c r="BN400" i="9"/>
  <c r="BN401" i="9"/>
  <c r="BN402" i="9"/>
  <c r="BN403" i="9"/>
  <c r="BN404" i="9"/>
  <c r="BN405" i="9"/>
  <c r="BN406" i="9"/>
  <c r="BN407" i="9"/>
  <c r="BN408" i="9"/>
  <c r="BN409" i="9"/>
  <c r="BN410" i="9"/>
  <c r="BN411" i="9"/>
  <c r="BN412" i="9"/>
  <c r="BN413" i="9"/>
  <c r="BN414" i="9"/>
  <c r="BN415" i="9"/>
  <c r="BN416" i="9"/>
  <c r="BN417" i="9"/>
  <c r="BN418" i="9"/>
  <c r="BN419" i="9"/>
  <c r="BN420" i="9"/>
  <c r="BN421" i="9"/>
  <c r="BN422" i="9"/>
  <c r="BN423" i="9"/>
  <c r="BN424" i="9"/>
  <c r="BN425" i="9"/>
  <c r="BN426" i="9"/>
  <c r="BN427" i="9"/>
  <c r="BN428" i="9"/>
  <c r="BN429" i="9"/>
  <c r="BN430" i="9"/>
  <c r="BN431" i="9"/>
  <c r="BN432" i="9"/>
  <c r="BN433" i="9"/>
  <c r="BN434" i="9"/>
  <c r="BN435" i="9"/>
  <c r="BN436" i="9"/>
  <c r="BN437" i="9"/>
  <c r="BN438" i="9"/>
  <c r="BN439" i="9"/>
  <c r="BN440" i="9"/>
  <c r="BN441" i="9"/>
  <c r="BN442" i="9"/>
  <c r="BN443" i="9"/>
  <c r="BN444" i="9"/>
  <c r="BN445" i="9"/>
  <c r="BN446" i="9"/>
  <c r="BN447" i="9"/>
  <c r="BN448" i="9"/>
  <c r="BN449" i="9"/>
  <c r="BN450" i="9"/>
  <c r="BN451" i="9"/>
  <c r="BN452" i="9"/>
  <c r="BN453" i="9"/>
  <c r="BN454" i="9"/>
  <c r="BN455" i="9"/>
  <c r="BN456" i="9"/>
  <c r="BN457" i="9"/>
  <c r="BN458" i="9"/>
  <c r="BN459" i="9"/>
  <c r="BN460" i="9"/>
  <c r="BN461" i="9"/>
  <c r="BN462" i="9"/>
  <c r="BN463" i="9"/>
  <c r="BN464" i="9"/>
  <c r="BN465" i="9"/>
  <c r="BN466" i="9"/>
  <c r="BN467" i="9"/>
  <c r="BN468" i="9"/>
  <c r="BN469" i="9"/>
  <c r="BN470" i="9"/>
  <c r="BN471" i="9"/>
  <c r="BN472" i="9"/>
  <c r="BN473" i="9"/>
  <c r="BN474" i="9"/>
  <c r="BN475" i="9"/>
  <c r="BN476" i="9"/>
  <c r="BN477" i="9"/>
  <c r="BN478" i="9"/>
  <c r="BN479" i="9"/>
  <c r="BN480" i="9"/>
  <c r="BN481" i="9"/>
  <c r="BN482" i="9"/>
  <c r="BN483" i="9"/>
  <c r="BN484" i="9"/>
  <c r="BN485" i="9"/>
  <c r="BN486" i="9"/>
  <c r="BN487" i="9"/>
  <c r="BN488" i="9"/>
  <c r="BN489" i="9"/>
  <c r="BN490" i="9"/>
  <c r="BN491" i="9"/>
  <c r="BN492" i="9"/>
  <c r="BN493" i="9"/>
  <c r="BN494" i="9"/>
  <c r="BN495" i="9"/>
  <c r="BN496" i="9"/>
  <c r="BN497" i="9"/>
  <c r="BN498" i="9"/>
  <c r="BN499" i="9"/>
  <c r="BN500" i="9"/>
  <c r="BN501" i="9"/>
  <c r="BN502" i="9"/>
  <c r="BN503" i="9"/>
  <c r="BN504" i="9"/>
  <c r="BN505" i="9"/>
  <c r="BN506" i="9"/>
  <c r="BN507" i="9"/>
  <c r="BN508" i="9"/>
  <c r="BN509" i="9"/>
  <c r="BN510" i="9"/>
  <c r="BN511" i="9"/>
  <c r="BN512" i="9"/>
  <c r="BN513" i="9"/>
  <c r="BN514" i="9"/>
  <c r="BN515" i="9"/>
  <c r="BN516" i="9"/>
  <c r="BN517" i="9"/>
  <c r="BN518" i="9"/>
  <c r="BN519" i="9"/>
  <c r="BN520" i="9"/>
  <c r="BN521" i="9"/>
  <c r="BN522" i="9"/>
  <c r="BN523" i="9"/>
  <c r="BN524" i="9"/>
  <c r="BN525" i="9"/>
  <c r="BN526" i="9"/>
  <c r="BN527" i="9"/>
  <c r="BN528" i="9"/>
  <c r="BN529" i="9"/>
  <c r="BN530" i="9"/>
  <c r="BN531" i="9"/>
  <c r="BN532" i="9"/>
  <c r="BN533" i="9"/>
  <c r="BN534" i="9"/>
  <c r="BN535" i="9"/>
  <c r="BN536" i="9"/>
  <c r="BN537" i="9"/>
  <c r="BN538" i="9"/>
  <c r="BN539" i="9"/>
  <c r="BN540" i="9"/>
  <c r="BN541" i="9"/>
  <c r="BN542" i="9"/>
  <c r="BN543" i="9"/>
  <c r="BN544" i="9"/>
  <c r="BN545" i="9"/>
  <c r="BN546" i="9"/>
  <c r="BN547" i="9"/>
  <c r="BN548" i="9"/>
  <c r="BN549" i="9"/>
  <c r="BN550" i="9"/>
  <c r="BN551" i="9"/>
  <c r="BN552" i="9"/>
  <c r="BN553" i="9"/>
  <c r="BN554" i="9"/>
  <c r="BN555" i="9"/>
  <c r="BN556" i="9"/>
  <c r="BN557" i="9"/>
  <c r="BN558" i="9"/>
  <c r="BN559" i="9"/>
  <c r="BN560" i="9"/>
  <c r="BN561" i="9"/>
  <c r="BN562" i="9"/>
  <c r="BN563" i="9"/>
  <c r="BN564" i="9"/>
  <c r="BN565" i="9"/>
  <c r="BN566" i="9"/>
  <c r="BN567" i="9"/>
  <c r="BN568" i="9"/>
  <c r="BN569" i="9"/>
  <c r="BN570" i="9"/>
  <c r="BN571" i="9"/>
  <c r="BN572" i="9"/>
  <c r="BN573" i="9"/>
  <c r="BN574" i="9"/>
  <c r="BN575" i="9"/>
  <c r="BN576" i="9"/>
  <c r="BN577" i="9"/>
  <c r="BN578" i="9"/>
  <c r="BN579" i="9"/>
  <c r="BN580" i="9"/>
  <c r="BN581" i="9"/>
  <c r="BN582" i="9"/>
  <c r="BN583" i="9"/>
  <c r="BN584" i="9"/>
  <c r="BN585" i="9"/>
  <c r="BN586" i="9"/>
  <c r="BN587" i="9"/>
  <c r="BN588" i="9"/>
  <c r="BN589" i="9"/>
  <c r="BN590" i="9"/>
  <c r="BN591" i="9"/>
  <c r="BN592" i="9"/>
  <c r="BN593" i="9"/>
  <c r="BN594" i="9"/>
  <c r="BN595" i="9"/>
  <c r="BN596" i="9"/>
  <c r="BN597" i="9"/>
  <c r="BN598" i="9"/>
  <c r="BN599" i="9"/>
  <c r="BN600" i="9"/>
  <c r="BN601" i="9"/>
  <c r="BN602" i="9"/>
  <c r="BN603" i="9"/>
  <c r="BN604" i="9"/>
  <c r="BN605" i="9"/>
  <c r="BN606" i="9"/>
  <c r="BN607" i="9"/>
  <c r="BN608" i="9"/>
  <c r="BN609" i="9"/>
  <c r="BN610" i="9"/>
  <c r="BN611" i="9"/>
  <c r="BN612" i="9"/>
  <c r="BN613" i="9"/>
  <c r="BN614" i="9"/>
  <c r="BN615" i="9"/>
  <c r="BN616" i="9"/>
  <c r="BN617" i="9"/>
  <c r="BN618" i="9"/>
  <c r="BN619" i="9"/>
  <c r="BN620" i="9"/>
  <c r="BN621" i="9"/>
  <c r="BN622" i="9"/>
  <c r="BN623" i="9"/>
  <c r="BN624" i="9"/>
  <c r="BN625" i="9"/>
  <c r="BN626" i="9"/>
  <c r="BN627" i="9"/>
  <c r="BN628" i="9"/>
  <c r="BN629" i="9"/>
  <c r="BN630" i="9"/>
  <c r="BN631" i="9"/>
  <c r="BN632" i="9"/>
  <c r="BN633" i="9"/>
  <c r="BN634" i="9"/>
  <c r="BN635" i="9"/>
  <c r="BN636" i="9"/>
  <c r="BN637" i="9"/>
  <c r="BN638" i="9"/>
  <c r="BN639" i="9"/>
  <c r="BN640" i="9"/>
  <c r="BN641" i="9"/>
  <c r="BN642" i="9"/>
  <c r="BN643" i="9"/>
  <c r="BN644" i="9"/>
  <c r="BN645" i="9"/>
  <c r="BN646" i="9"/>
  <c r="BN647" i="9"/>
  <c r="BN648" i="9"/>
  <c r="BN649" i="9"/>
  <c r="BN650" i="9"/>
  <c r="BN651" i="9"/>
  <c r="BN652" i="9"/>
  <c r="BN653" i="9"/>
  <c r="BN654" i="9"/>
  <c r="BN655" i="9"/>
  <c r="BN656" i="9"/>
  <c r="BN657" i="9"/>
  <c r="BN658" i="9"/>
  <c r="BN659" i="9"/>
  <c r="BN660" i="9"/>
  <c r="BN661" i="9"/>
  <c r="BN662" i="9"/>
  <c r="BN663" i="9"/>
  <c r="BN664" i="9"/>
  <c r="BN665" i="9"/>
  <c r="BN666" i="9"/>
  <c r="BN667" i="9"/>
  <c r="BN668" i="9"/>
  <c r="BN669" i="9"/>
  <c r="BN670" i="9"/>
  <c r="BN671" i="9"/>
  <c r="BN672" i="9"/>
  <c r="BN673" i="9"/>
  <c r="BN674" i="9"/>
  <c r="BN675" i="9"/>
  <c r="BN676" i="9"/>
  <c r="BN677" i="9"/>
  <c r="BN2" i="9"/>
  <c r="T3" i="6" l="1"/>
  <c r="T4" i="6"/>
  <c r="T5" i="6"/>
  <c r="T6" i="6"/>
  <c r="T7" i="6"/>
  <c r="T8" i="6"/>
  <c r="T9" i="6"/>
  <c r="T10" i="6"/>
  <c r="T11" i="6"/>
  <c r="T12" i="6"/>
  <c r="T13" i="6"/>
  <c r="T14" i="6"/>
  <c r="T15" i="6"/>
  <c r="T16" i="6"/>
  <c r="T17" i="6"/>
  <c r="T18" i="6"/>
  <c r="T19" i="6"/>
  <c r="T20" i="6"/>
  <c r="T21" i="6"/>
  <c r="T22" i="6"/>
  <c r="T23" i="6"/>
  <c r="T24" i="6"/>
  <c r="T25" i="6"/>
  <c r="T26" i="6"/>
  <c r="T27" i="6"/>
  <c r="T28" i="6"/>
  <c r="T29" i="6"/>
  <c r="T30" i="6"/>
  <c r="T31" i="6"/>
  <c r="T32" i="6"/>
  <c r="T33" i="6"/>
  <c r="T34" i="6"/>
  <c r="T35" i="6"/>
  <c r="T36" i="6"/>
  <c r="T37" i="6"/>
  <c r="T38" i="6"/>
  <c r="T39" i="6"/>
  <c r="T40" i="6"/>
  <c r="T41" i="6"/>
  <c r="T42" i="6"/>
  <c r="T43" i="6"/>
  <c r="T44" i="6"/>
  <c r="T45" i="6"/>
  <c r="T46" i="6"/>
  <c r="T47" i="6"/>
  <c r="T48" i="6"/>
  <c r="T49" i="6"/>
  <c r="T50" i="6"/>
  <c r="T51" i="6"/>
  <c r="T52" i="6"/>
  <c r="T53" i="6"/>
  <c r="T54" i="6"/>
  <c r="T55" i="6"/>
  <c r="T56" i="6"/>
  <c r="T57" i="6"/>
  <c r="T58" i="6"/>
  <c r="T59" i="6"/>
  <c r="T2" i="6"/>
  <c r="BO538" i="9" l="1"/>
  <c r="BP538" i="9"/>
  <c r="BO539" i="9"/>
  <c r="BP539" i="9"/>
  <c r="BO540" i="9"/>
  <c r="BP540" i="9"/>
  <c r="BO541" i="9"/>
  <c r="BP541" i="9"/>
  <c r="BO542" i="9"/>
  <c r="BP542" i="9"/>
  <c r="BO543" i="9"/>
  <c r="BP543" i="9"/>
  <c r="BO544" i="9"/>
  <c r="BP544" i="9"/>
  <c r="BO545" i="9"/>
  <c r="BP545" i="9"/>
  <c r="BO546" i="9"/>
  <c r="BP546" i="9"/>
  <c r="BO547" i="9"/>
  <c r="BP547" i="9"/>
  <c r="BO548" i="9"/>
  <c r="BP548" i="9"/>
  <c r="BO549" i="9"/>
  <c r="BP549" i="9"/>
  <c r="BO550" i="9"/>
  <c r="BP550" i="9"/>
  <c r="BO551" i="9"/>
  <c r="BP551" i="9"/>
  <c r="BO552" i="9"/>
  <c r="BP552" i="9"/>
  <c r="BO553" i="9"/>
  <c r="BP553" i="9"/>
  <c r="BO554" i="9"/>
  <c r="BP554" i="9"/>
  <c r="BO555" i="9"/>
  <c r="BP555" i="9"/>
  <c r="BO556" i="9"/>
  <c r="BP556" i="9"/>
  <c r="BO557" i="9"/>
  <c r="BP557" i="9"/>
  <c r="BO558" i="9"/>
  <c r="BP558" i="9"/>
  <c r="BO559" i="9"/>
  <c r="BP559" i="9"/>
  <c r="BO560" i="9"/>
  <c r="BP560" i="9"/>
  <c r="BO561" i="9"/>
  <c r="BP561" i="9"/>
  <c r="BO562" i="9"/>
  <c r="BP562" i="9"/>
  <c r="BO563" i="9"/>
  <c r="BP563" i="9"/>
  <c r="BO564" i="9"/>
  <c r="BP564" i="9"/>
  <c r="BO565" i="9"/>
  <c r="BP565" i="9"/>
  <c r="BO566" i="9"/>
  <c r="BP566" i="9"/>
  <c r="BO567" i="9"/>
  <c r="BP567" i="9"/>
  <c r="BO568" i="9"/>
  <c r="BP568" i="9"/>
  <c r="BO569" i="9"/>
  <c r="BP569" i="9"/>
  <c r="BO570" i="9"/>
  <c r="BP570" i="9"/>
  <c r="BO571" i="9"/>
  <c r="BP571" i="9"/>
  <c r="BO572" i="9"/>
  <c r="BP572" i="9"/>
  <c r="BO573" i="9"/>
  <c r="BP573" i="9"/>
  <c r="BO574" i="9"/>
  <c r="BP574" i="9"/>
  <c r="BO575" i="9"/>
  <c r="BP575" i="9"/>
  <c r="BO576" i="9"/>
  <c r="BP576" i="9"/>
  <c r="BO577" i="9"/>
  <c r="BP577" i="9"/>
  <c r="BO578" i="9"/>
  <c r="BP578" i="9"/>
  <c r="BO579" i="9"/>
  <c r="BP579" i="9"/>
  <c r="BO580" i="9"/>
  <c r="BP580" i="9"/>
  <c r="BO581" i="9"/>
  <c r="BP581" i="9"/>
  <c r="BO582" i="9"/>
  <c r="BP582" i="9"/>
  <c r="BO583" i="9"/>
  <c r="BP583" i="9"/>
  <c r="BO584" i="9"/>
  <c r="BP584" i="9"/>
  <c r="BO585" i="9"/>
  <c r="BP585" i="9"/>
  <c r="Z678" i="9" l="1"/>
  <c r="T678" i="9"/>
  <c r="N678" i="9"/>
  <c r="BN678" i="9" l="1"/>
  <c r="J3" i="11"/>
  <c r="J4" i="11"/>
  <c r="J5" i="11"/>
  <c r="J6" i="11"/>
  <c r="J7" i="11"/>
  <c r="J8" i="11"/>
  <c r="J9" i="11"/>
  <c r="J10" i="11"/>
  <c r="J11" i="11"/>
  <c r="J12" i="11"/>
  <c r="J13" i="11"/>
  <c r="J14" i="11"/>
  <c r="J15" i="11"/>
  <c r="J16" i="11"/>
  <c r="J17" i="11"/>
  <c r="J18" i="11"/>
  <c r="J19" i="11"/>
  <c r="J20" i="11"/>
  <c r="J21" i="11"/>
  <c r="J22" i="11"/>
  <c r="J23" i="11"/>
  <c r="J24" i="11"/>
  <c r="J25" i="11"/>
  <c r="J26" i="11"/>
  <c r="J27" i="11"/>
  <c r="J28" i="11"/>
  <c r="J29" i="11"/>
  <c r="J30" i="11"/>
  <c r="J31" i="11"/>
  <c r="J32" i="11"/>
  <c r="J33" i="11"/>
  <c r="J34" i="11"/>
  <c r="J35" i="11"/>
  <c r="J36" i="11"/>
  <c r="J37" i="11"/>
  <c r="J38" i="11"/>
  <c r="J39" i="11"/>
  <c r="J40" i="11"/>
  <c r="J41" i="11"/>
  <c r="J42" i="11"/>
  <c r="J43" i="11"/>
  <c r="J44" i="11"/>
  <c r="J45" i="11"/>
  <c r="J46" i="11"/>
  <c r="J47" i="11"/>
  <c r="J48" i="11"/>
  <c r="J49" i="11"/>
  <c r="J50" i="11"/>
  <c r="J51" i="11"/>
  <c r="J52" i="11"/>
  <c r="J53" i="11"/>
  <c r="J54" i="11"/>
  <c r="J55" i="11"/>
  <c r="J56" i="11"/>
  <c r="J57" i="11"/>
  <c r="J58" i="11"/>
  <c r="J59" i="11"/>
  <c r="J60" i="11"/>
  <c r="J61" i="11"/>
  <c r="J62" i="11"/>
  <c r="J63" i="11"/>
  <c r="J64" i="11"/>
  <c r="J65" i="11"/>
  <c r="J66" i="11"/>
  <c r="J67" i="11"/>
  <c r="J68" i="11"/>
  <c r="J69" i="11"/>
  <c r="J70" i="11"/>
  <c r="J71" i="11"/>
  <c r="J72" i="11"/>
  <c r="J73" i="11"/>
  <c r="J74" i="11"/>
  <c r="J75" i="11"/>
  <c r="J76" i="11"/>
  <c r="J77" i="11"/>
  <c r="J78" i="11"/>
  <c r="J79" i="11"/>
  <c r="J80" i="11"/>
  <c r="J81" i="11"/>
  <c r="J82" i="11"/>
  <c r="J83" i="11"/>
  <c r="J84" i="11"/>
  <c r="J85" i="11"/>
  <c r="J86" i="11"/>
  <c r="J87" i="11"/>
  <c r="J88" i="11"/>
  <c r="J89" i="11"/>
  <c r="J90" i="11"/>
  <c r="J91" i="11"/>
  <c r="J92" i="11"/>
  <c r="J93" i="11"/>
  <c r="J94" i="11"/>
  <c r="J95" i="11"/>
  <c r="J96" i="11"/>
  <c r="J97" i="11"/>
  <c r="J98" i="11"/>
  <c r="J99" i="11"/>
  <c r="J100" i="11"/>
  <c r="J101" i="11"/>
  <c r="J102" i="11"/>
  <c r="J103" i="11"/>
  <c r="J104" i="11"/>
  <c r="J105" i="11"/>
  <c r="J106" i="11"/>
  <c r="J107" i="11"/>
  <c r="J108" i="11"/>
  <c r="J109" i="11"/>
  <c r="J110" i="11"/>
  <c r="J111" i="11"/>
  <c r="J112" i="11"/>
  <c r="J113" i="11"/>
  <c r="J114" i="11"/>
  <c r="J115" i="11"/>
  <c r="J116" i="11"/>
  <c r="J117" i="11"/>
  <c r="J118" i="11"/>
  <c r="J119" i="11"/>
  <c r="J120" i="11"/>
  <c r="J121" i="11"/>
  <c r="J122" i="11"/>
  <c r="J123" i="11"/>
  <c r="J124" i="11"/>
  <c r="J2" i="11"/>
  <c r="N3" i="11"/>
  <c r="N4" i="11"/>
  <c r="N5" i="11"/>
  <c r="N6" i="11"/>
  <c r="N7" i="11"/>
  <c r="N8" i="11"/>
  <c r="N9" i="11"/>
  <c r="N10" i="11"/>
  <c r="N11" i="11"/>
  <c r="N12" i="11"/>
  <c r="N13" i="11"/>
  <c r="N14" i="11"/>
  <c r="N15" i="11"/>
  <c r="N16" i="11"/>
  <c r="N17" i="11"/>
  <c r="N18" i="11"/>
  <c r="N19" i="11"/>
  <c r="N20" i="11"/>
  <c r="N21" i="11"/>
  <c r="N22" i="11"/>
  <c r="N23" i="11"/>
  <c r="N24" i="11"/>
  <c r="N25" i="11"/>
  <c r="N26" i="11"/>
  <c r="N27" i="11"/>
  <c r="N28" i="11"/>
  <c r="N29" i="11"/>
  <c r="N30" i="11"/>
  <c r="N31" i="11"/>
  <c r="N32" i="11"/>
  <c r="N33" i="11"/>
  <c r="N34" i="11"/>
  <c r="N35" i="11"/>
  <c r="N36" i="11"/>
  <c r="N37" i="11"/>
  <c r="N38" i="11"/>
  <c r="N39" i="11"/>
  <c r="N40" i="11"/>
  <c r="N41" i="11"/>
  <c r="N42" i="11"/>
  <c r="N43" i="11"/>
  <c r="N44" i="11"/>
  <c r="N45" i="11"/>
  <c r="N46" i="11"/>
  <c r="N47" i="11"/>
  <c r="N48" i="11"/>
  <c r="N49" i="11"/>
  <c r="N50" i="11"/>
  <c r="N51" i="11"/>
  <c r="N52" i="11"/>
  <c r="N53" i="11"/>
  <c r="N54" i="11"/>
  <c r="N55" i="11"/>
  <c r="N56" i="11"/>
  <c r="N57" i="11"/>
  <c r="N58" i="11"/>
  <c r="N59" i="11"/>
  <c r="N60" i="11"/>
  <c r="N61" i="11"/>
  <c r="N62" i="11"/>
  <c r="N63" i="11"/>
  <c r="N64" i="11"/>
  <c r="N65" i="11"/>
  <c r="N66" i="11"/>
  <c r="N67" i="11"/>
  <c r="N68" i="11"/>
  <c r="N69" i="11"/>
  <c r="N70" i="11"/>
  <c r="N71" i="11"/>
  <c r="N72" i="11"/>
  <c r="N73" i="11"/>
  <c r="N74" i="11"/>
  <c r="N75" i="11"/>
  <c r="N76" i="11"/>
  <c r="N77" i="11"/>
  <c r="N78" i="11"/>
  <c r="N79" i="11"/>
  <c r="N80" i="11"/>
  <c r="N81" i="11"/>
  <c r="N82" i="11"/>
  <c r="N83" i="11"/>
  <c r="N84" i="11"/>
  <c r="N85" i="11"/>
  <c r="N86" i="11"/>
  <c r="N87" i="11"/>
  <c r="N88" i="11"/>
  <c r="N89" i="11"/>
  <c r="N90" i="11"/>
  <c r="N91" i="11"/>
  <c r="N92" i="11"/>
  <c r="N93" i="11"/>
  <c r="N94" i="11"/>
  <c r="N95" i="11"/>
  <c r="N96" i="11"/>
  <c r="N97" i="11"/>
  <c r="N98" i="11"/>
  <c r="N99" i="11"/>
  <c r="N100" i="11"/>
  <c r="N101" i="11"/>
  <c r="N102" i="11"/>
  <c r="N103" i="11"/>
  <c r="N104" i="11"/>
  <c r="N105" i="11"/>
  <c r="N106" i="11"/>
  <c r="N107" i="11"/>
  <c r="N108" i="11"/>
  <c r="N109" i="11"/>
  <c r="N110" i="11"/>
  <c r="N111" i="11"/>
  <c r="N112" i="11"/>
  <c r="N113" i="11"/>
  <c r="N114" i="11"/>
  <c r="N115" i="11"/>
  <c r="N116" i="11"/>
  <c r="N117" i="11"/>
  <c r="N118" i="11"/>
  <c r="N119" i="11"/>
  <c r="N120" i="11"/>
  <c r="N121" i="11"/>
  <c r="N122" i="11"/>
  <c r="N123" i="11"/>
  <c r="N124" i="11"/>
  <c r="N2" i="11"/>
  <c r="BP397" i="9" l="1"/>
  <c r="BP398" i="9"/>
  <c r="BP399" i="9"/>
  <c r="BP400" i="9"/>
  <c r="BP401" i="9"/>
  <c r="BP402" i="9"/>
  <c r="BP403" i="9"/>
  <c r="BP404" i="9"/>
  <c r="BP405" i="9"/>
  <c r="BP406" i="9"/>
  <c r="BP407" i="9"/>
  <c r="BP408" i="9"/>
  <c r="BP409" i="9"/>
  <c r="BP410" i="9"/>
  <c r="BP411" i="9"/>
  <c r="BP412" i="9"/>
  <c r="BP413" i="9"/>
  <c r="BP414" i="9"/>
  <c r="BP415" i="9"/>
  <c r="BP416" i="9"/>
  <c r="BP417" i="9"/>
  <c r="BP418" i="9"/>
  <c r="BP419" i="9"/>
  <c r="BP420" i="9"/>
  <c r="BP421" i="9"/>
  <c r="BP422" i="9"/>
  <c r="BP423" i="9"/>
  <c r="BP424" i="9"/>
  <c r="BO397" i="9"/>
  <c r="BO398" i="9"/>
  <c r="BO399" i="9"/>
  <c r="BO400" i="9"/>
  <c r="BO401" i="9"/>
  <c r="BO402" i="9"/>
  <c r="BO403" i="9"/>
  <c r="BO404" i="9"/>
  <c r="BO405" i="9"/>
  <c r="BO406" i="9"/>
  <c r="BO407" i="9"/>
  <c r="BO408" i="9"/>
  <c r="BO409" i="9"/>
  <c r="BO410" i="9"/>
  <c r="BO411" i="9"/>
  <c r="BO412" i="9"/>
  <c r="BO413" i="9"/>
  <c r="BO414" i="9"/>
  <c r="BO415" i="9"/>
  <c r="BO416" i="9"/>
  <c r="BO417" i="9"/>
  <c r="BO418" i="9"/>
  <c r="BO419" i="9"/>
  <c r="BO420" i="9"/>
  <c r="BO421" i="9"/>
  <c r="BO422" i="9"/>
  <c r="BO423" i="9"/>
  <c r="BO424" i="9"/>
  <c r="K3" i="11" l="1"/>
  <c r="K4" i="11"/>
  <c r="K5" i="11"/>
  <c r="K6" i="11"/>
  <c r="K7" i="11"/>
  <c r="K8" i="11"/>
  <c r="K9" i="11"/>
  <c r="K10" i="11"/>
  <c r="K11" i="11"/>
  <c r="K12" i="11"/>
  <c r="K13" i="11"/>
  <c r="K14" i="11"/>
  <c r="K15" i="11"/>
  <c r="K16" i="11"/>
  <c r="K17" i="11"/>
  <c r="K18" i="11"/>
  <c r="K19" i="11"/>
  <c r="K20" i="11"/>
  <c r="K21" i="11"/>
  <c r="K22" i="11"/>
  <c r="K23" i="11"/>
  <c r="K24" i="11"/>
  <c r="K25" i="11"/>
  <c r="K26" i="11"/>
  <c r="K27" i="11"/>
  <c r="K28" i="11"/>
  <c r="K29" i="11"/>
  <c r="K30" i="11"/>
  <c r="K31" i="11"/>
  <c r="K32" i="11"/>
  <c r="K33" i="11"/>
  <c r="K34" i="11"/>
  <c r="K35" i="11"/>
  <c r="K36" i="11"/>
  <c r="K37" i="11"/>
  <c r="K38" i="11"/>
  <c r="K39" i="11"/>
  <c r="K40" i="11"/>
  <c r="K41" i="11"/>
  <c r="K42" i="11"/>
  <c r="K43" i="11"/>
  <c r="K44" i="11"/>
  <c r="K45" i="11"/>
  <c r="K46" i="11"/>
  <c r="K47" i="11"/>
  <c r="K48" i="11"/>
  <c r="K49" i="11"/>
  <c r="K50" i="11"/>
  <c r="K51" i="11"/>
  <c r="K52" i="11"/>
  <c r="K53" i="11"/>
  <c r="K54" i="11"/>
  <c r="K55" i="11"/>
  <c r="K56" i="11"/>
  <c r="K57" i="11"/>
  <c r="K58" i="11"/>
  <c r="K59" i="11"/>
  <c r="K60" i="11"/>
  <c r="K61" i="11"/>
  <c r="K62" i="11"/>
  <c r="K63" i="11"/>
  <c r="K64" i="11"/>
  <c r="K65" i="11"/>
  <c r="K66" i="11"/>
  <c r="K67" i="11"/>
  <c r="K68" i="11"/>
  <c r="K69" i="11"/>
  <c r="K70" i="11"/>
  <c r="K71" i="11"/>
  <c r="K72" i="11"/>
  <c r="K73" i="11"/>
  <c r="K74" i="11"/>
  <c r="K75" i="11"/>
  <c r="K76" i="11"/>
  <c r="K77" i="11"/>
  <c r="K78" i="11"/>
  <c r="K79" i="11"/>
  <c r="K80" i="11"/>
  <c r="K81" i="11"/>
  <c r="K82" i="11"/>
  <c r="K83" i="11"/>
  <c r="K84" i="11"/>
  <c r="K85" i="11"/>
  <c r="K86" i="11"/>
  <c r="K87" i="11"/>
  <c r="K88" i="11"/>
  <c r="K89" i="11"/>
  <c r="K90" i="11"/>
  <c r="K91" i="11"/>
  <c r="K92" i="11"/>
  <c r="K93" i="11"/>
  <c r="K94" i="11"/>
  <c r="K95" i="11"/>
  <c r="K96" i="11"/>
  <c r="K97" i="11"/>
  <c r="K98" i="11"/>
  <c r="K99" i="11"/>
  <c r="K100" i="11"/>
  <c r="K101" i="11"/>
  <c r="K102" i="11"/>
  <c r="K103" i="11"/>
  <c r="K104" i="11"/>
  <c r="K105" i="11"/>
  <c r="K106" i="11"/>
  <c r="K107" i="11"/>
  <c r="K108" i="11"/>
  <c r="K109" i="11"/>
  <c r="K110" i="11"/>
  <c r="K111" i="11"/>
  <c r="K112" i="11"/>
  <c r="K113" i="11"/>
  <c r="K114" i="11"/>
  <c r="K115" i="11"/>
  <c r="K116" i="11"/>
  <c r="K117" i="11"/>
  <c r="K118" i="11"/>
  <c r="K119" i="11"/>
  <c r="K120" i="11"/>
  <c r="K121" i="11"/>
  <c r="K122" i="11"/>
  <c r="K123" i="11"/>
  <c r="K124" i="11"/>
  <c r="K2" i="11"/>
  <c r="BP679" i="9"/>
  <c r="AA679" i="9"/>
  <c r="BO678" i="9"/>
  <c r="BP678" i="9"/>
  <c r="S59" i="6"/>
  <c r="U59" i="6" s="1"/>
  <c r="V59" i="6"/>
  <c r="K125" i="11" l="1"/>
  <c r="BO679" i="9"/>
  <c r="BN679" i="9"/>
  <c r="Z151" i="3"/>
  <c r="BO677" i="9"/>
  <c r="BP677" i="9"/>
  <c r="X14" i="4"/>
  <c r="U14" i="4"/>
  <c r="V14" i="4" s="1"/>
  <c r="BP481" i="9"/>
  <c r="BO481" i="9"/>
  <c r="BP480" i="9"/>
  <c r="BO480" i="9"/>
  <c r="BP479" i="9"/>
  <c r="BO479" i="9"/>
  <c r="BP478" i="9"/>
  <c r="BO478" i="9"/>
  <c r="BP476" i="9"/>
  <c r="BO476" i="9"/>
  <c r="BP676" i="9"/>
  <c r="BO676" i="9"/>
  <c r="BO475" i="9"/>
  <c r="BP475" i="9"/>
  <c r="BP474" i="9"/>
  <c r="BO474" i="9"/>
  <c r="BP473" i="9"/>
  <c r="BO473" i="9"/>
  <c r="BP471" i="9"/>
  <c r="BO471" i="9"/>
  <c r="BP470" i="9"/>
  <c r="BO470" i="9"/>
  <c r="BP469" i="9"/>
  <c r="BO469" i="9"/>
  <c r="T9" i="7"/>
  <c r="V9" i="7" s="1"/>
  <c r="W9" i="7"/>
  <c r="S7" i="8"/>
  <c r="U7" i="8" s="1"/>
  <c r="V7" i="8"/>
  <c r="BP466" i="9"/>
  <c r="BP482" i="9"/>
  <c r="BO466" i="9"/>
  <c r="BO482" i="9"/>
  <c r="BO468" i="9"/>
  <c r="BP465" i="9"/>
  <c r="BO465" i="9"/>
  <c r="BO483" i="9"/>
  <c r="BP483" i="9"/>
  <c r="BP607" i="9"/>
  <c r="BO607" i="9"/>
  <c r="BP615" i="9"/>
  <c r="BO615" i="9"/>
  <c r="BP634" i="9"/>
  <c r="BO634" i="9"/>
  <c r="BP596" i="9"/>
  <c r="BO596" i="9"/>
  <c r="BP622" i="9"/>
  <c r="BO622" i="9"/>
  <c r="BP613" i="9"/>
  <c r="BO613" i="9"/>
  <c r="BP630" i="9"/>
  <c r="BO630" i="9"/>
  <c r="BP621" i="9"/>
  <c r="BO621" i="9"/>
  <c r="BP632" i="9"/>
  <c r="BO632" i="9"/>
  <c r="BP600" i="9"/>
  <c r="BO600" i="9"/>
  <c r="BP612" i="9"/>
  <c r="BO612" i="9"/>
  <c r="BP624" i="9"/>
  <c r="BO624" i="9"/>
  <c r="BP609" i="9"/>
  <c r="BO609" i="9"/>
  <c r="BP619" i="9"/>
  <c r="BO619" i="9"/>
  <c r="BP623" i="9"/>
  <c r="BO623" i="9"/>
  <c r="BP593" i="9"/>
  <c r="BO593" i="9"/>
  <c r="BP592" i="9"/>
  <c r="BO592" i="9"/>
  <c r="BP639" i="9"/>
  <c r="BO639" i="9"/>
  <c r="BP591" i="9"/>
  <c r="BO591" i="9"/>
  <c r="BP617" i="9"/>
  <c r="BO617" i="9"/>
  <c r="BP614" i="9"/>
  <c r="BO614" i="9"/>
  <c r="BP616" i="9"/>
  <c r="BO616" i="9"/>
  <c r="BO633" i="9"/>
  <c r="BP633" i="9"/>
  <c r="BO602" i="9"/>
  <c r="BP602" i="9"/>
  <c r="BO597" i="9"/>
  <c r="BP597" i="9"/>
  <c r="BO603" i="9"/>
  <c r="BP603" i="9"/>
  <c r="BO604" i="9"/>
  <c r="BP604" i="9"/>
  <c r="BO598" i="9"/>
  <c r="BP598" i="9"/>
  <c r="BO605" i="9"/>
  <c r="BP605" i="9"/>
  <c r="BO618" i="9"/>
  <c r="BP618" i="9"/>
  <c r="BO608" i="9"/>
  <c r="BP608" i="9"/>
  <c r="BO626" i="9"/>
  <c r="BP626" i="9"/>
  <c r="BO610" i="9"/>
  <c r="BP610" i="9"/>
  <c r="BO627" i="9"/>
  <c r="BP627" i="9"/>
  <c r="BO599" i="9"/>
  <c r="BP599" i="9"/>
  <c r="BO628" i="9"/>
  <c r="BP628" i="9"/>
  <c r="BO629" i="9"/>
  <c r="BP629" i="9"/>
  <c r="BO620" i="9"/>
  <c r="BP620" i="9"/>
  <c r="BO636" i="9"/>
  <c r="BP636" i="9"/>
  <c r="BO606" i="9"/>
  <c r="BP606" i="9"/>
  <c r="BO611" i="9"/>
  <c r="BP611" i="9"/>
  <c r="BO601" i="9"/>
  <c r="BP601" i="9"/>
  <c r="BO638" i="9"/>
  <c r="BP638" i="9"/>
  <c r="BO631" i="9"/>
  <c r="BP631" i="9"/>
  <c r="BO635" i="9"/>
  <c r="BP635" i="9"/>
  <c r="BO637" i="9"/>
  <c r="BP637" i="9"/>
  <c r="BO625" i="9"/>
  <c r="BP625" i="9"/>
  <c r="BO98" i="9"/>
  <c r="BP98" i="9"/>
  <c r="BO2" i="9"/>
  <c r="BP2" i="9"/>
  <c r="BO3" i="9"/>
  <c r="BP3" i="9"/>
  <c r="BO4" i="9"/>
  <c r="BP4" i="9"/>
  <c r="BO5" i="9"/>
  <c r="BP5" i="9"/>
  <c r="BO6" i="9"/>
  <c r="BP6" i="9"/>
  <c r="BO7" i="9"/>
  <c r="BP7" i="9"/>
  <c r="BO8" i="9"/>
  <c r="BP8" i="9"/>
  <c r="BO9" i="9"/>
  <c r="BP9" i="9"/>
  <c r="BO10" i="9"/>
  <c r="BP10" i="9"/>
  <c r="BO11" i="9"/>
  <c r="BP11" i="9"/>
  <c r="BO12" i="9"/>
  <c r="BP12" i="9"/>
  <c r="BO13" i="9"/>
  <c r="BP13" i="9"/>
  <c r="BO14" i="9"/>
  <c r="BP14" i="9"/>
  <c r="BO15" i="9"/>
  <c r="BP15" i="9"/>
  <c r="BO16" i="9"/>
  <c r="BP16" i="9"/>
  <c r="BO17" i="9"/>
  <c r="BP17" i="9"/>
  <c r="BO18" i="9"/>
  <c r="BP18" i="9"/>
  <c r="BO19" i="9"/>
  <c r="BP19" i="9"/>
  <c r="BO20" i="9"/>
  <c r="BP20" i="9"/>
  <c r="BO21" i="9"/>
  <c r="BP21" i="9"/>
  <c r="BO22" i="9"/>
  <c r="BP22" i="9"/>
  <c r="BO23" i="9"/>
  <c r="BP23" i="9"/>
  <c r="BO24" i="9"/>
  <c r="BP24" i="9"/>
  <c r="BO25" i="9"/>
  <c r="BP25" i="9"/>
  <c r="BO26" i="9"/>
  <c r="BP26" i="9"/>
  <c r="BO27" i="9"/>
  <c r="BP27" i="9"/>
  <c r="BO28" i="9"/>
  <c r="BP28" i="9"/>
  <c r="BO30" i="9"/>
  <c r="BP30" i="9"/>
  <c r="BO32" i="9"/>
  <c r="BP32" i="9"/>
  <c r="BO33" i="9"/>
  <c r="BP33" i="9"/>
  <c r="BO34" i="9"/>
  <c r="BP34" i="9"/>
  <c r="BO29" i="9"/>
  <c r="BP29" i="9"/>
  <c r="BO31" i="9"/>
  <c r="BP31" i="9"/>
  <c r="BO37" i="9"/>
  <c r="BP37" i="9"/>
  <c r="BO43" i="9"/>
  <c r="BP43" i="9"/>
  <c r="BO41" i="9"/>
  <c r="BP41" i="9"/>
  <c r="BO36" i="9"/>
  <c r="BP36" i="9"/>
  <c r="BO52" i="9"/>
  <c r="BP52" i="9"/>
  <c r="BO65" i="9"/>
  <c r="BP65" i="9"/>
  <c r="BO39" i="9"/>
  <c r="BP39" i="9"/>
  <c r="BO58" i="9"/>
  <c r="BP58" i="9"/>
  <c r="BO61" i="9"/>
  <c r="BP61" i="9"/>
  <c r="BO54" i="9"/>
  <c r="BP54" i="9"/>
  <c r="BO67" i="9"/>
  <c r="BP67" i="9"/>
  <c r="BO62" i="9"/>
  <c r="BP62" i="9"/>
  <c r="BO35" i="9"/>
  <c r="BP35" i="9"/>
  <c r="BO64" i="9"/>
  <c r="BP64" i="9"/>
  <c r="BO49" i="9"/>
  <c r="BP49" i="9"/>
  <c r="BO50" i="9"/>
  <c r="BP50" i="9"/>
  <c r="BO56" i="9"/>
  <c r="BP56" i="9"/>
  <c r="BO59" i="9"/>
  <c r="BP59" i="9"/>
  <c r="BO42" i="9"/>
  <c r="BP42" i="9"/>
  <c r="BO47" i="9"/>
  <c r="BP47" i="9"/>
  <c r="BO66" i="9"/>
  <c r="BP66" i="9"/>
  <c r="BO38" i="9"/>
  <c r="BP38" i="9"/>
  <c r="BO63" i="9"/>
  <c r="BP63" i="9"/>
  <c r="BO51" i="9"/>
  <c r="BP51" i="9"/>
  <c r="BO55" i="9"/>
  <c r="BP55" i="9"/>
  <c r="BO44" i="9"/>
  <c r="BP44" i="9"/>
  <c r="BO60" i="9"/>
  <c r="BP60" i="9"/>
  <c r="BO46" i="9"/>
  <c r="BP46" i="9"/>
  <c r="BO45" i="9"/>
  <c r="BP45" i="9"/>
  <c r="BO53" i="9"/>
  <c r="BP53" i="9"/>
  <c r="BO48" i="9"/>
  <c r="BP48" i="9"/>
  <c r="BO40" i="9"/>
  <c r="BP40" i="9"/>
  <c r="BO57" i="9"/>
  <c r="BP57" i="9"/>
  <c r="U2" i="5"/>
  <c r="V2" i="5" s="1"/>
  <c r="X2" i="5"/>
  <c r="U3" i="5"/>
  <c r="V3" i="5" s="1"/>
  <c r="X3" i="5"/>
  <c r="U4" i="5"/>
  <c r="V4" i="5" s="1"/>
  <c r="X4" i="5"/>
  <c r="U5" i="5"/>
  <c r="V5" i="5" s="1"/>
  <c r="X5" i="5"/>
  <c r="U6" i="5"/>
  <c r="V6" i="5" s="1"/>
  <c r="X6" i="5"/>
  <c r="U7" i="5"/>
  <c r="V7" i="5" s="1"/>
  <c r="X7" i="5"/>
  <c r="U11" i="5"/>
  <c r="V11" i="5" s="1"/>
  <c r="X11" i="5"/>
  <c r="U12" i="5"/>
  <c r="V12" i="5" s="1"/>
  <c r="X12" i="5"/>
  <c r="U13" i="5"/>
  <c r="V13" i="5" s="1"/>
  <c r="X13" i="5"/>
  <c r="U14" i="5"/>
  <c r="V14" i="5" s="1"/>
  <c r="X14" i="5"/>
  <c r="U15" i="5"/>
  <c r="V15" i="5" s="1"/>
  <c r="X15" i="5"/>
  <c r="U16" i="5"/>
  <c r="V16" i="5" s="1"/>
  <c r="X16" i="5"/>
  <c r="U17" i="5"/>
  <c r="V17" i="5" s="1"/>
  <c r="X17" i="5"/>
  <c r="U18" i="5"/>
  <c r="V18" i="5" s="1"/>
  <c r="X18" i="5"/>
  <c r="U19" i="5"/>
  <c r="V19" i="5" s="1"/>
  <c r="X19" i="5"/>
  <c r="U20" i="5"/>
  <c r="V20" i="5" s="1"/>
  <c r="X20" i="5"/>
  <c r="U21" i="5"/>
  <c r="V21" i="5" s="1"/>
  <c r="X21" i="5"/>
  <c r="U22" i="5"/>
  <c r="V22" i="5" s="1"/>
  <c r="X22" i="5"/>
  <c r="U23" i="5"/>
  <c r="V23" i="5" s="1"/>
  <c r="X23" i="5"/>
  <c r="U24" i="5"/>
  <c r="V24" i="5" s="1"/>
  <c r="X24" i="5"/>
  <c r="U25" i="5"/>
  <c r="V25" i="5" s="1"/>
  <c r="X25" i="5"/>
  <c r="U26" i="5"/>
  <c r="V26" i="5" s="1"/>
  <c r="X26" i="5"/>
  <c r="U27" i="5"/>
  <c r="V27" i="5" s="1"/>
  <c r="X27" i="5"/>
  <c r="U28" i="5"/>
  <c r="V28" i="5" s="1"/>
  <c r="X28" i="5"/>
  <c r="U29" i="5"/>
  <c r="V29" i="5" s="1"/>
  <c r="X29" i="5"/>
  <c r="U30" i="5"/>
  <c r="V30" i="5" s="1"/>
  <c r="X30" i="5"/>
  <c r="U31" i="5"/>
  <c r="V31" i="5" s="1"/>
  <c r="X31" i="5"/>
  <c r="U32" i="5"/>
  <c r="V32" i="5" s="1"/>
  <c r="X32" i="5"/>
  <c r="U202" i="5"/>
  <c r="V202" i="5" s="1"/>
  <c r="X202" i="5"/>
  <c r="U203" i="5"/>
  <c r="V203" i="5" s="1"/>
  <c r="X203" i="5"/>
  <c r="U204" i="5"/>
  <c r="V204" i="5" s="1"/>
  <c r="X204" i="5"/>
  <c r="U205" i="5"/>
  <c r="V205" i="5" s="1"/>
  <c r="X205" i="5"/>
  <c r="U206" i="5"/>
  <c r="V206" i="5" s="1"/>
  <c r="X206" i="5"/>
  <c r="U207" i="5"/>
  <c r="V207" i="5" s="1"/>
  <c r="X207" i="5"/>
  <c r="U208" i="5"/>
  <c r="V208" i="5" s="1"/>
  <c r="X208" i="5"/>
  <c r="U209" i="5"/>
  <c r="V209" i="5" s="1"/>
  <c r="X209" i="5"/>
  <c r="U210" i="5"/>
  <c r="V210" i="5" s="1"/>
  <c r="X210" i="5"/>
  <c r="U211" i="5"/>
  <c r="V211" i="5" s="1"/>
  <c r="X211" i="5"/>
  <c r="U212" i="5"/>
  <c r="V212" i="5" s="1"/>
  <c r="X212" i="5"/>
  <c r="U213" i="5"/>
  <c r="V213" i="5" s="1"/>
  <c r="X213" i="5"/>
  <c r="U214" i="5"/>
  <c r="V214" i="5" s="1"/>
  <c r="X214" i="5"/>
  <c r="U215" i="5"/>
  <c r="V215" i="5" s="1"/>
  <c r="X215" i="5"/>
  <c r="U216" i="5"/>
  <c r="V216" i="5" s="1"/>
  <c r="X216" i="5"/>
  <c r="U217" i="5"/>
  <c r="V217" i="5" s="1"/>
  <c r="X217" i="5"/>
  <c r="U4" i="4"/>
  <c r="V4" i="4" s="1"/>
  <c r="X4" i="4"/>
  <c r="U5" i="4"/>
  <c r="V5" i="4" s="1"/>
  <c r="X5" i="4"/>
  <c r="U6" i="4"/>
  <c r="V6" i="4" s="1"/>
  <c r="X6" i="4"/>
  <c r="U7" i="4"/>
  <c r="W7" i="4" s="1"/>
  <c r="X7" i="4"/>
  <c r="U8" i="4"/>
  <c r="V8" i="4" s="1"/>
  <c r="X8" i="4"/>
  <c r="U9" i="4"/>
  <c r="V9" i="4" s="1"/>
  <c r="X9" i="4"/>
  <c r="U10" i="4"/>
  <c r="X10" i="4"/>
  <c r="U11" i="4"/>
  <c r="W11" i="4" s="1"/>
  <c r="X11" i="4"/>
  <c r="U12" i="4"/>
  <c r="X12" i="4"/>
  <c r="U13" i="4"/>
  <c r="X13" i="4"/>
  <c r="U15" i="4"/>
  <c r="W15" i="4" s="1"/>
  <c r="X15" i="4"/>
  <c r="U16" i="4"/>
  <c r="V16" i="4" s="1"/>
  <c r="X16" i="4"/>
  <c r="U17" i="4"/>
  <c r="V17" i="4" s="1"/>
  <c r="X17" i="4"/>
  <c r="U18" i="4"/>
  <c r="V18" i="4" s="1"/>
  <c r="X18" i="4"/>
  <c r="U19" i="4"/>
  <c r="V19" i="4" s="1"/>
  <c r="X19" i="4"/>
  <c r="L15" i="4"/>
  <c r="L13" i="4"/>
  <c r="L12" i="4"/>
  <c r="L11" i="4"/>
  <c r="L10" i="4"/>
  <c r="X2" i="2"/>
  <c r="Y2" i="2" s="1"/>
  <c r="AA2" i="2"/>
  <c r="X3" i="2"/>
  <c r="Y3" i="2" s="1"/>
  <c r="AA3" i="2"/>
  <c r="X4" i="2"/>
  <c r="AA4" i="2"/>
  <c r="X5" i="2"/>
  <c r="Y5" i="2" s="1"/>
  <c r="AA5" i="2"/>
  <c r="X6" i="2"/>
  <c r="Y6" i="2" s="1"/>
  <c r="AA6" i="2"/>
  <c r="X7" i="2"/>
  <c r="Y7" i="2" s="1"/>
  <c r="AA7" i="2"/>
  <c r="X8" i="2"/>
  <c r="Y8" i="2" s="1"/>
  <c r="AA8" i="2"/>
  <c r="X9" i="2"/>
  <c r="Y9" i="2" s="1"/>
  <c r="AA9" i="2"/>
  <c r="X10" i="2"/>
  <c r="Y10" i="2" s="1"/>
  <c r="AA10" i="2"/>
  <c r="X11" i="2"/>
  <c r="Y11" i="2" s="1"/>
  <c r="AA11" i="2"/>
  <c r="X12" i="2"/>
  <c r="Y12" i="2" s="1"/>
  <c r="AA12" i="2"/>
  <c r="X13" i="2"/>
  <c r="Y13" i="2" s="1"/>
  <c r="AA13" i="2"/>
  <c r="X14" i="2"/>
  <c r="Y14" i="2" s="1"/>
  <c r="AA14" i="2"/>
  <c r="X15" i="2"/>
  <c r="Y15" i="2" s="1"/>
  <c r="AA15" i="2"/>
  <c r="X16" i="2"/>
  <c r="Y16" i="2" s="1"/>
  <c r="AA16" i="2"/>
  <c r="X17" i="2"/>
  <c r="Y17" i="2" s="1"/>
  <c r="AA17" i="2"/>
  <c r="X18" i="2"/>
  <c r="Y18" i="2" s="1"/>
  <c r="AA18" i="2"/>
  <c r="X19" i="2"/>
  <c r="Y19" i="2" s="1"/>
  <c r="AA19" i="2"/>
  <c r="X20" i="2"/>
  <c r="Y20" i="2" s="1"/>
  <c r="AA20" i="2"/>
  <c r="X21" i="2"/>
  <c r="Y21" i="2" s="1"/>
  <c r="AA21" i="2"/>
  <c r="X22" i="2"/>
  <c r="Y22" i="2" s="1"/>
  <c r="AA22" i="2"/>
  <c r="X23" i="2"/>
  <c r="Y23" i="2" s="1"/>
  <c r="AA23" i="2"/>
  <c r="X24" i="2"/>
  <c r="Y24" i="2" s="1"/>
  <c r="AA24" i="2"/>
  <c r="X25" i="2"/>
  <c r="Y25" i="2" s="1"/>
  <c r="AA25" i="2"/>
  <c r="X26" i="2"/>
  <c r="Y26" i="2" s="1"/>
  <c r="AA26" i="2"/>
  <c r="X27" i="2"/>
  <c r="Y27" i="2" s="1"/>
  <c r="AA27" i="2"/>
  <c r="X28" i="2"/>
  <c r="Y28" i="2" s="1"/>
  <c r="AA28" i="2"/>
  <c r="X29" i="2"/>
  <c r="Y29" i="2" s="1"/>
  <c r="AA29" i="2"/>
  <c r="X30" i="2"/>
  <c r="Y30" i="2" s="1"/>
  <c r="AA30" i="2"/>
  <c r="X31" i="2"/>
  <c r="Y31" i="2" s="1"/>
  <c r="AA31" i="2"/>
  <c r="X32" i="2"/>
  <c r="AA32" i="2"/>
  <c r="X33" i="2"/>
  <c r="Y33" i="2" s="1"/>
  <c r="AA33" i="2"/>
  <c r="X34" i="2"/>
  <c r="Y34" i="2" s="1"/>
  <c r="AA34" i="2"/>
  <c r="X35" i="2"/>
  <c r="Y35" i="2" s="1"/>
  <c r="AA35" i="2"/>
  <c r="X36" i="2"/>
  <c r="Y36" i="2" s="1"/>
  <c r="AA36" i="2"/>
  <c r="X37" i="2"/>
  <c r="Y37" i="2" s="1"/>
  <c r="AA37" i="2"/>
  <c r="X901" i="2"/>
  <c r="Y901" i="2" s="1"/>
  <c r="AA901" i="2"/>
  <c r="X902" i="2"/>
  <c r="AA902" i="2"/>
  <c r="X903" i="2"/>
  <c r="Y903" i="2" s="1"/>
  <c r="AA903" i="2"/>
  <c r="X904" i="2"/>
  <c r="Y904" i="2" s="1"/>
  <c r="AA904" i="2"/>
  <c r="X905" i="2"/>
  <c r="Y905" i="2" s="1"/>
  <c r="AA905" i="2"/>
  <c r="W31" i="5"/>
  <c r="W28" i="5"/>
  <c r="W24" i="5"/>
  <c r="W22" i="5"/>
  <c r="W20" i="5"/>
  <c r="W18" i="5"/>
  <c r="W16" i="5"/>
  <c r="W12" i="5"/>
  <c r="W5" i="5"/>
  <c r="W13" i="4"/>
  <c r="W12" i="4"/>
  <c r="W5" i="4"/>
  <c r="BP667" i="9"/>
  <c r="BO667" i="9"/>
  <c r="BP671" i="9"/>
  <c r="BO671" i="9"/>
  <c r="BP670" i="9"/>
  <c r="BO670" i="9"/>
  <c r="BP669" i="9"/>
  <c r="BO669" i="9"/>
  <c r="BP668" i="9"/>
  <c r="BO668" i="9"/>
  <c r="BP666" i="9"/>
  <c r="BO666" i="9"/>
  <c r="BP665" i="9"/>
  <c r="BO665" i="9"/>
  <c r="BP664" i="9"/>
  <c r="BO664" i="9"/>
  <c r="BP663" i="9"/>
  <c r="BO663" i="9"/>
  <c r="BP662" i="9"/>
  <c r="BO662" i="9"/>
  <c r="BP661" i="9"/>
  <c r="BO661" i="9"/>
  <c r="BP660" i="9"/>
  <c r="BO660" i="9"/>
  <c r="BP659" i="9"/>
  <c r="BO659" i="9"/>
  <c r="BP658" i="9"/>
  <c r="BO658" i="9"/>
  <c r="BP657" i="9"/>
  <c r="BO657" i="9"/>
  <c r="BP656" i="9"/>
  <c r="BO656" i="9"/>
  <c r="BP655" i="9"/>
  <c r="BO655" i="9"/>
  <c r="BP654" i="9"/>
  <c r="BO654" i="9"/>
  <c r="BP653" i="9"/>
  <c r="BO653" i="9"/>
  <c r="BP652" i="9"/>
  <c r="BO652" i="9"/>
  <c r="BP651" i="9"/>
  <c r="BO651" i="9"/>
  <c r="BP650" i="9"/>
  <c r="BO650" i="9"/>
  <c r="BP649" i="9"/>
  <c r="BO649" i="9"/>
  <c r="BP648" i="9"/>
  <c r="BO648" i="9"/>
  <c r="BP647" i="9"/>
  <c r="BO647" i="9"/>
  <c r="BP646" i="9"/>
  <c r="BO646" i="9"/>
  <c r="BP645" i="9"/>
  <c r="BO645" i="9"/>
  <c r="BP644" i="9"/>
  <c r="BO644" i="9"/>
  <c r="BP643" i="9"/>
  <c r="BO643" i="9"/>
  <c r="BP642" i="9"/>
  <c r="BO642" i="9"/>
  <c r="BP641" i="9"/>
  <c r="BO641" i="9"/>
  <c r="BP640" i="9"/>
  <c r="BO640" i="9"/>
  <c r="BO675" i="9"/>
  <c r="BP675" i="9"/>
  <c r="W182" i="3"/>
  <c r="X182" i="3" s="1"/>
  <c r="Z182" i="3"/>
  <c r="W183" i="3"/>
  <c r="X183" i="3" s="1"/>
  <c r="Z183" i="3"/>
  <c r="W184" i="3"/>
  <c r="X184" i="3" s="1"/>
  <c r="Z184" i="3"/>
  <c r="W185" i="3"/>
  <c r="X185" i="3" s="1"/>
  <c r="Z185" i="3"/>
  <c r="W186" i="3"/>
  <c r="X186" i="3" s="1"/>
  <c r="Z186" i="3"/>
  <c r="W187" i="3"/>
  <c r="X187" i="3" s="1"/>
  <c r="Z187" i="3"/>
  <c r="W188" i="3"/>
  <c r="X188" i="3" s="1"/>
  <c r="Z188" i="3"/>
  <c r="W189" i="3"/>
  <c r="X189" i="3" s="1"/>
  <c r="Z189" i="3"/>
  <c r="W190" i="3"/>
  <c r="X190" i="3" s="1"/>
  <c r="Z190" i="3"/>
  <c r="W191" i="3"/>
  <c r="X191" i="3" s="1"/>
  <c r="Z191" i="3"/>
  <c r="W192" i="3"/>
  <c r="X192" i="3" s="1"/>
  <c r="Z192" i="3"/>
  <c r="W193" i="3"/>
  <c r="X193" i="3" s="1"/>
  <c r="Z193" i="3"/>
  <c r="W194" i="3"/>
  <c r="X194" i="3" s="1"/>
  <c r="Z194" i="3"/>
  <c r="W195" i="3"/>
  <c r="X195" i="3" s="1"/>
  <c r="Z195" i="3"/>
  <c r="W196" i="3"/>
  <c r="X196" i="3" s="1"/>
  <c r="Z196" i="3"/>
  <c r="W197" i="3"/>
  <c r="X197" i="3" s="1"/>
  <c r="Z197" i="3"/>
  <c r="W198" i="3"/>
  <c r="X198" i="3" s="1"/>
  <c r="Z198" i="3"/>
  <c r="W199" i="3"/>
  <c r="X199" i="3" s="1"/>
  <c r="Z199" i="3"/>
  <c r="W200" i="3"/>
  <c r="X200" i="3" s="1"/>
  <c r="Z200" i="3"/>
  <c r="W201" i="3"/>
  <c r="X201" i="3" s="1"/>
  <c r="Z201" i="3"/>
  <c r="W202" i="3"/>
  <c r="X202" i="3" s="1"/>
  <c r="Z202" i="3"/>
  <c r="W203" i="3"/>
  <c r="X203" i="3" s="1"/>
  <c r="Z203" i="3"/>
  <c r="W204" i="3"/>
  <c r="X204" i="3" s="1"/>
  <c r="Z204" i="3"/>
  <c r="W205" i="3"/>
  <c r="X205" i="3" s="1"/>
  <c r="Z205" i="3"/>
  <c r="W206" i="3"/>
  <c r="X206" i="3" s="1"/>
  <c r="Z206" i="3"/>
  <c r="W207" i="3"/>
  <c r="X207" i="3" s="1"/>
  <c r="Z207" i="3"/>
  <c r="W208" i="3"/>
  <c r="X208" i="3" s="1"/>
  <c r="Z208" i="3"/>
  <c r="W209" i="3"/>
  <c r="X209" i="3" s="1"/>
  <c r="Z209" i="3"/>
  <c r="W210" i="3"/>
  <c r="X210" i="3" s="1"/>
  <c r="Z210" i="3"/>
  <c r="W211" i="3"/>
  <c r="X211" i="3" s="1"/>
  <c r="Z211" i="3"/>
  <c r="W212" i="3"/>
  <c r="Z212" i="3"/>
  <c r="W213" i="3"/>
  <c r="X213" i="3" s="1"/>
  <c r="Z213" i="3"/>
  <c r="Y210" i="3"/>
  <c r="Y183" i="3"/>
  <c r="Y182" i="3"/>
  <c r="Z158" i="3"/>
  <c r="W158" i="3"/>
  <c r="V58" i="6"/>
  <c r="S58" i="6"/>
  <c r="BO673" i="9"/>
  <c r="BP673" i="9"/>
  <c r="BO674" i="9"/>
  <c r="BP674" i="9"/>
  <c r="U94" i="5"/>
  <c r="V94" i="5" s="1"/>
  <c r="U98" i="5"/>
  <c r="V98" i="5" s="1"/>
  <c r="X98" i="5"/>
  <c r="U99" i="5"/>
  <c r="V99" i="5" s="1"/>
  <c r="X99" i="5"/>
  <c r="U100" i="5"/>
  <c r="V100" i="5" s="1"/>
  <c r="X100" i="5"/>
  <c r="U101" i="5"/>
  <c r="V101" i="5" s="1"/>
  <c r="X101" i="5"/>
  <c r="BP69" i="9"/>
  <c r="BO69" i="9"/>
  <c r="BO191" i="9"/>
  <c r="BP191" i="9"/>
  <c r="BO141" i="9"/>
  <c r="BP141" i="9"/>
  <c r="BO148" i="9"/>
  <c r="BP148" i="9"/>
  <c r="BO159" i="9"/>
  <c r="BP159" i="9"/>
  <c r="BO164" i="9"/>
  <c r="BP164" i="9"/>
  <c r="BO113" i="9"/>
  <c r="BP113" i="9"/>
  <c r="BO114" i="9"/>
  <c r="BP114" i="9"/>
  <c r="BO109" i="9"/>
  <c r="BP109" i="9"/>
  <c r="BO123" i="9"/>
  <c r="BP123" i="9"/>
  <c r="BO152" i="9"/>
  <c r="BP152" i="9"/>
  <c r="BO187" i="9"/>
  <c r="BP187" i="9"/>
  <c r="BO174" i="9"/>
  <c r="BP174" i="9"/>
  <c r="BO175" i="9"/>
  <c r="BP175" i="9"/>
  <c r="BO138" i="9"/>
  <c r="BP138" i="9"/>
  <c r="BO170" i="9"/>
  <c r="BP170" i="9"/>
  <c r="BO176" i="9"/>
  <c r="BP176" i="9"/>
  <c r="BO142" i="9"/>
  <c r="BP142" i="9"/>
  <c r="BO160" i="9"/>
  <c r="BP160" i="9"/>
  <c r="BO115" i="9"/>
  <c r="BP115" i="9"/>
  <c r="BO149" i="9"/>
  <c r="BP149" i="9"/>
  <c r="BO116" i="9"/>
  <c r="BP116" i="9"/>
  <c r="BO133" i="9"/>
  <c r="BP133" i="9"/>
  <c r="BO161" i="9"/>
  <c r="BP161" i="9"/>
  <c r="BO117" i="9"/>
  <c r="BP117" i="9"/>
  <c r="BO118" i="9"/>
  <c r="BP118" i="9"/>
  <c r="BO192" i="9"/>
  <c r="BP192" i="9"/>
  <c r="BO143" i="9"/>
  <c r="BP143" i="9"/>
  <c r="BO162" i="9"/>
  <c r="BP162" i="9"/>
  <c r="BO163" i="9"/>
  <c r="BP163" i="9"/>
  <c r="BO153" i="9"/>
  <c r="BP153" i="9"/>
  <c r="BO119" i="9"/>
  <c r="BP119" i="9"/>
  <c r="BO165" i="9"/>
  <c r="BP165" i="9"/>
  <c r="BO120" i="9"/>
  <c r="BP120" i="9"/>
  <c r="BO151" i="9"/>
  <c r="BP151" i="9"/>
  <c r="BO110" i="9"/>
  <c r="BP110" i="9"/>
  <c r="BO129" i="9"/>
  <c r="BP129" i="9"/>
  <c r="BO121" i="9"/>
  <c r="BP121" i="9"/>
  <c r="BO111" i="9"/>
  <c r="BP111" i="9"/>
  <c r="BO124" i="9"/>
  <c r="BP124" i="9"/>
  <c r="BO125" i="9"/>
  <c r="BP125" i="9"/>
  <c r="BO126" i="9"/>
  <c r="BP126" i="9"/>
  <c r="BO131" i="9"/>
  <c r="BP131" i="9"/>
  <c r="BO201" i="9"/>
  <c r="BP201" i="9"/>
  <c r="BO193" i="9"/>
  <c r="BP193" i="9"/>
  <c r="BO144" i="9"/>
  <c r="BP144" i="9"/>
  <c r="BO154" i="9"/>
  <c r="BP154" i="9"/>
  <c r="BO127" i="9"/>
  <c r="BP127" i="9"/>
  <c r="BO177" i="9"/>
  <c r="BP177" i="9"/>
  <c r="BO150" i="9"/>
  <c r="BP150" i="9"/>
  <c r="BO194" i="9"/>
  <c r="BP194" i="9"/>
  <c r="BO178" i="9"/>
  <c r="BP178" i="9"/>
  <c r="BO188" i="9"/>
  <c r="BP188" i="9"/>
  <c r="BO134" i="9"/>
  <c r="BP134" i="9"/>
  <c r="BO200" i="9"/>
  <c r="BP200" i="9"/>
  <c r="BO135" i="9"/>
  <c r="BP135" i="9"/>
  <c r="BO145" i="9"/>
  <c r="BP145" i="9"/>
  <c r="BO146" i="9"/>
  <c r="BP146" i="9"/>
  <c r="BO199" i="9"/>
  <c r="BP199" i="9"/>
  <c r="BO179" i="9"/>
  <c r="BP179" i="9"/>
  <c r="BO155" i="9"/>
  <c r="BP155" i="9"/>
  <c r="BO189" i="9"/>
  <c r="BP189" i="9"/>
  <c r="BO198" i="9"/>
  <c r="BP198" i="9"/>
  <c r="BO166" i="9"/>
  <c r="BP166" i="9"/>
  <c r="BO167" i="9"/>
  <c r="BP167" i="9"/>
  <c r="BO128" i="9"/>
  <c r="BP128" i="9"/>
  <c r="BO171" i="9"/>
  <c r="BP171" i="9"/>
  <c r="BO136" i="9"/>
  <c r="BP136" i="9"/>
  <c r="BO180" i="9"/>
  <c r="BP180" i="9"/>
  <c r="BO181" i="9"/>
  <c r="BP181" i="9"/>
  <c r="BO108" i="9"/>
  <c r="BP108" i="9"/>
  <c r="BO172" i="9"/>
  <c r="BP172" i="9"/>
  <c r="BO156" i="9"/>
  <c r="BP156" i="9"/>
  <c r="BO139" i="9"/>
  <c r="BP139" i="9"/>
  <c r="BO168" i="9"/>
  <c r="BP168" i="9"/>
  <c r="BO132" i="9"/>
  <c r="BP132" i="9"/>
  <c r="BO195" i="9"/>
  <c r="BP195" i="9"/>
  <c r="BO182" i="9"/>
  <c r="BP182" i="9"/>
  <c r="BO183" i="9"/>
  <c r="BP183" i="9"/>
  <c r="BO157" i="9"/>
  <c r="BP157" i="9"/>
  <c r="BO158" i="9"/>
  <c r="BP158" i="9"/>
  <c r="BO173" i="9"/>
  <c r="BP173" i="9"/>
  <c r="BO147" i="9"/>
  <c r="BP147" i="9"/>
  <c r="BO196" i="9"/>
  <c r="BP196" i="9"/>
  <c r="BO140" i="9"/>
  <c r="BP140" i="9"/>
  <c r="BO197" i="9"/>
  <c r="BP197" i="9"/>
  <c r="BO137" i="9"/>
  <c r="BP137" i="9"/>
  <c r="BO184" i="9"/>
  <c r="BP184" i="9"/>
  <c r="BO112" i="9"/>
  <c r="BP112" i="9"/>
  <c r="BO130" i="9"/>
  <c r="BP130" i="9"/>
  <c r="BO169" i="9"/>
  <c r="BP169" i="9"/>
  <c r="BO185" i="9"/>
  <c r="BP185" i="9"/>
  <c r="BO190" i="9"/>
  <c r="BP190" i="9"/>
  <c r="BO186" i="9"/>
  <c r="BP186" i="9"/>
  <c r="BO203" i="9"/>
  <c r="BP203" i="9"/>
  <c r="BO204" i="9"/>
  <c r="BP204" i="9"/>
  <c r="BO205" i="9"/>
  <c r="BP205" i="9"/>
  <c r="BO206" i="9"/>
  <c r="BP206" i="9"/>
  <c r="BO207" i="9"/>
  <c r="BP207" i="9"/>
  <c r="BO208" i="9"/>
  <c r="BP208" i="9"/>
  <c r="BO209" i="9"/>
  <c r="BP209" i="9"/>
  <c r="BO210" i="9"/>
  <c r="BP210" i="9"/>
  <c r="BO211" i="9"/>
  <c r="BP211" i="9"/>
  <c r="BO212" i="9"/>
  <c r="BP212" i="9"/>
  <c r="BO213" i="9"/>
  <c r="BP213" i="9"/>
  <c r="BO214" i="9"/>
  <c r="BP214" i="9"/>
  <c r="BO215" i="9"/>
  <c r="BP215" i="9"/>
  <c r="BO216" i="9"/>
  <c r="BP216" i="9"/>
  <c r="BO217" i="9"/>
  <c r="BP217" i="9"/>
  <c r="BO218" i="9"/>
  <c r="BP218" i="9"/>
  <c r="BO219" i="9"/>
  <c r="BP219" i="9"/>
  <c r="BO220" i="9"/>
  <c r="BP220" i="9"/>
  <c r="BO221" i="9"/>
  <c r="BP221" i="9"/>
  <c r="BO222" i="9"/>
  <c r="BP222" i="9"/>
  <c r="BO223" i="9"/>
  <c r="BP223" i="9"/>
  <c r="BO224" i="9"/>
  <c r="BP224" i="9"/>
  <c r="BO225" i="9"/>
  <c r="BP225" i="9"/>
  <c r="BO226" i="9"/>
  <c r="BP226" i="9"/>
  <c r="BO227" i="9"/>
  <c r="BP227" i="9"/>
  <c r="BO228" i="9"/>
  <c r="BP228" i="9"/>
  <c r="BO229" i="9"/>
  <c r="BP229" i="9"/>
  <c r="BO230" i="9"/>
  <c r="BP230" i="9"/>
  <c r="BO231" i="9"/>
  <c r="BP231" i="9"/>
  <c r="BO232" i="9"/>
  <c r="BP232" i="9"/>
  <c r="BO233" i="9"/>
  <c r="BP233" i="9"/>
  <c r="BO234" i="9"/>
  <c r="BP234" i="9"/>
  <c r="BO235" i="9"/>
  <c r="BP235" i="9"/>
  <c r="BO289" i="9"/>
  <c r="BP289" i="9"/>
  <c r="BO291" i="9"/>
  <c r="BP291" i="9"/>
  <c r="BO293" i="9"/>
  <c r="BP293" i="9"/>
  <c r="BO295" i="9"/>
  <c r="BP295" i="9"/>
  <c r="BO298" i="9"/>
  <c r="BP298" i="9"/>
  <c r="BO304" i="9"/>
  <c r="BP304" i="9"/>
  <c r="BO305" i="9"/>
  <c r="BP305" i="9"/>
  <c r="BO280" i="9"/>
  <c r="BP280" i="9"/>
  <c r="BO290" i="9"/>
  <c r="BP290" i="9"/>
  <c r="BO294" i="9"/>
  <c r="BP294" i="9"/>
  <c r="BO288" i="9"/>
  <c r="BP288" i="9"/>
  <c r="BO284" i="9"/>
  <c r="BP284" i="9"/>
  <c r="BO281" i="9"/>
  <c r="BP281" i="9"/>
  <c r="BO302" i="9"/>
  <c r="BP302" i="9"/>
  <c r="BO277" i="9"/>
  <c r="BP277" i="9"/>
  <c r="BO276" i="9"/>
  <c r="BP276" i="9"/>
  <c r="BO300" i="9"/>
  <c r="BP300" i="9"/>
  <c r="BO301" i="9"/>
  <c r="BP301" i="9"/>
  <c r="BO274" i="9"/>
  <c r="BP274" i="9"/>
  <c r="BO287" i="9"/>
  <c r="BP287" i="9"/>
  <c r="BO297" i="9"/>
  <c r="BP297" i="9"/>
  <c r="BO299" i="9"/>
  <c r="BP299" i="9"/>
  <c r="BO296" i="9"/>
  <c r="BP296" i="9"/>
  <c r="BO303" i="9"/>
  <c r="BP303" i="9"/>
  <c r="BO283" i="9"/>
  <c r="BP283" i="9"/>
  <c r="BO292" i="9"/>
  <c r="BP292" i="9"/>
  <c r="BO278" i="9"/>
  <c r="BP278" i="9"/>
  <c r="BO279" i="9"/>
  <c r="BP279" i="9"/>
  <c r="BO282" i="9"/>
  <c r="BP282" i="9"/>
  <c r="BO286" i="9"/>
  <c r="BP286" i="9"/>
  <c r="BO285" i="9"/>
  <c r="BP285" i="9"/>
  <c r="BO275" i="9"/>
  <c r="BP275" i="9"/>
  <c r="BO322" i="9"/>
  <c r="BP322" i="9"/>
  <c r="BO323" i="9"/>
  <c r="BP323" i="9"/>
  <c r="BO324" i="9"/>
  <c r="BP324" i="9"/>
  <c r="BO425" i="9"/>
  <c r="BP425" i="9"/>
  <c r="BO426" i="9"/>
  <c r="BP426" i="9"/>
  <c r="BO427" i="9"/>
  <c r="BP427" i="9"/>
  <c r="BO428" i="9"/>
  <c r="BP428" i="9"/>
  <c r="BO429" i="9"/>
  <c r="BP429" i="9"/>
  <c r="BO430" i="9"/>
  <c r="BP430" i="9"/>
  <c r="BO431" i="9"/>
  <c r="BP431" i="9"/>
  <c r="BO432" i="9"/>
  <c r="BP432" i="9"/>
  <c r="BO433" i="9"/>
  <c r="BP433" i="9"/>
  <c r="BO434" i="9"/>
  <c r="BP434" i="9"/>
  <c r="BO435" i="9"/>
  <c r="BP435" i="9"/>
  <c r="BO436" i="9"/>
  <c r="BP436" i="9"/>
  <c r="BO437" i="9"/>
  <c r="BP437" i="9"/>
  <c r="BO438" i="9"/>
  <c r="BP438" i="9"/>
  <c r="BO439" i="9"/>
  <c r="BP439" i="9"/>
  <c r="BO440" i="9"/>
  <c r="BP440" i="9"/>
  <c r="BO441" i="9"/>
  <c r="BP441" i="9"/>
  <c r="BO442" i="9"/>
  <c r="BP442" i="9"/>
  <c r="BO443" i="9"/>
  <c r="BP443" i="9"/>
  <c r="BO444" i="9"/>
  <c r="BP444" i="9"/>
  <c r="BO445" i="9"/>
  <c r="BP445" i="9"/>
  <c r="BO446" i="9"/>
  <c r="BP446" i="9"/>
  <c r="BO447" i="9"/>
  <c r="BP447" i="9"/>
  <c r="BO448" i="9"/>
  <c r="BP448" i="9"/>
  <c r="BO449" i="9"/>
  <c r="BP449" i="9"/>
  <c r="BO450" i="9"/>
  <c r="BP450" i="9"/>
  <c r="BO451" i="9"/>
  <c r="BP451" i="9"/>
  <c r="BO452" i="9"/>
  <c r="BP452" i="9"/>
  <c r="BO453" i="9"/>
  <c r="BP453" i="9"/>
  <c r="BO454" i="9"/>
  <c r="BP454" i="9"/>
  <c r="BO455" i="9"/>
  <c r="BP455" i="9"/>
  <c r="BO456" i="9"/>
  <c r="BP456" i="9"/>
  <c r="BO386" i="9"/>
  <c r="BP386" i="9"/>
  <c r="BO387" i="9"/>
  <c r="BP387" i="9"/>
  <c r="BO376" i="9"/>
  <c r="BP376" i="9"/>
  <c r="BO359" i="9"/>
  <c r="BP359" i="9"/>
  <c r="BO379" i="9"/>
  <c r="BP379" i="9"/>
  <c r="BO356" i="9"/>
  <c r="BP356" i="9"/>
  <c r="BO365" i="9"/>
  <c r="BP365" i="9"/>
  <c r="BO384" i="9"/>
  <c r="BP384" i="9"/>
  <c r="BO396" i="9"/>
  <c r="BP396" i="9"/>
  <c r="BO366" i="9"/>
  <c r="BP366" i="9"/>
  <c r="BO357" i="9"/>
  <c r="BP357" i="9"/>
  <c r="BO369" i="9"/>
  <c r="BP369" i="9"/>
  <c r="BO370" i="9"/>
  <c r="BP370" i="9"/>
  <c r="BO388" i="9"/>
  <c r="BP388" i="9"/>
  <c r="BO367" i="9"/>
  <c r="BP367" i="9"/>
  <c r="BO368" i="9"/>
  <c r="BP368" i="9"/>
  <c r="BO395" i="9"/>
  <c r="BP395" i="9"/>
  <c r="BO381" i="9"/>
  <c r="BP381" i="9"/>
  <c r="BO389" i="9"/>
  <c r="BP389" i="9"/>
  <c r="BO354" i="9"/>
  <c r="BP354" i="9"/>
  <c r="BO382" i="9"/>
  <c r="BP382" i="9"/>
  <c r="BO385" i="9"/>
  <c r="BP385" i="9"/>
  <c r="BO380" i="9"/>
  <c r="BP380" i="9"/>
  <c r="BO360" i="9"/>
  <c r="BP360" i="9"/>
  <c r="BO355" i="9"/>
  <c r="BP355" i="9"/>
  <c r="BO363" i="9"/>
  <c r="BP363" i="9"/>
  <c r="BO371" i="9"/>
  <c r="BP371" i="9"/>
  <c r="BO364" i="9"/>
  <c r="BP364" i="9"/>
  <c r="BO377" i="9"/>
  <c r="BP377" i="9"/>
  <c r="BO390" i="9"/>
  <c r="BP390" i="9"/>
  <c r="BO383" i="9"/>
  <c r="BP383" i="9"/>
  <c r="BO372" i="9"/>
  <c r="BP372" i="9"/>
  <c r="BO358" i="9"/>
  <c r="BP358" i="9"/>
  <c r="BO361" i="9"/>
  <c r="BP361" i="9"/>
  <c r="BO391" i="9"/>
  <c r="BP391" i="9"/>
  <c r="BO392" i="9"/>
  <c r="BP392" i="9"/>
  <c r="BO375" i="9"/>
  <c r="BP375" i="9"/>
  <c r="BO373" i="9"/>
  <c r="BP373" i="9"/>
  <c r="BO393" i="9"/>
  <c r="BP393" i="9"/>
  <c r="BO394" i="9"/>
  <c r="BP394" i="9"/>
  <c r="BO374" i="9"/>
  <c r="BP374" i="9"/>
  <c r="BO362" i="9"/>
  <c r="BP362" i="9"/>
  <c r="BO378" i="9"/>
  <c r="BP378" i="9"/>
  <c r="BO89" i="9"/>
  <c r="BP89" i="9"/>
  <c r="BO88" i="9"/>
  <c r="BP88" i="9"/>
  <c r="BO90" i="9"/>
  <c r="BP90" i="9"/>
  <c r="BO91" i="9"/>
  <c r="BP91" i="9"/>
  <c r="BO92" i="9"/>
  <c r="BP92" i="9"/>
  <c r="BO236" i="9"/>
  <c r="BP236" i="9"/>
  <c r="BO237" i="9"/>
  <c r="BP237" i="9"/>
  <c r="BO238" i="9"/>
  <c r="BP238" i="9"/>
  <c r="BO239" i="9"/>
  <c r="BP239" i="9"/>
  <c r="BO240" i="9"/>
  <c r="BP240" i="9"/>
  <c r="BO241" i="9"/>
  <c r="BP241" i="9"/>
  <c r="BO325" i="9"/>
  <c r="BP325" i="9"/>
  <c r="BO327" i="9"/>
  <c r="BP327" i="9"/>
  <c r="BO328" i="9"/>
  <c r="BP328" i="9"/>
  <c r="BO326" i="9"/>
  <c r="BP326" i="9"/>
  <c r="BO329" i="9"/>
  <c r="BP329" i="9"/>
  <c r="BO333" i="9"/>
  <c r="BP333" i="9"/>
  <c r="BO331" i="9"/>
  <c r="BP331" i="9"/>
  <c r="BO332" i="9"/>
  <c r="BP332" i="9"/>
  <c r="BO330" i="9"/>
  <c r="BP330" i="9"/>
  <c r="BO334" i="9"/>
  <c r="BP334" i="9"/>
  <c r="BO335" i="9"/>
  <c r="BP335" i="9"/>
  <c r="BO336" i="9"/>
  <c r="BP336" i="9"/>
  <c r="BO337" i="9"/>
  <c r="BP337" i="9"/>
  <c r="BO341" i="9"/>
  <c r="BP341" i="9"/>
  <c r="BO342" i="9"/>
  <c r="BP342" i="9"/>
  <c r="BO338" i="9"/>
  <c r="BP338" i="9"/>
  <c r="BO339" i="9"/>
  <c r="BP339" i="9"/>
  <c r="BO340" i="9"/>
  <c r="BP340" i="9"/>
  <c r="BO343" i="9"/>
  <c r="BP343" i="9"/>
  <c r="BO344" i="9"/>
  <c r="BP344" i="9"/>
  <c r="BO346" i="9"/>
  <c r="BP346" i="9"/>
  <c r="BO347" i="9"/>
  <c r="BP347" i="9"/>
  <c r="BO345" i="9"/>
  <c r="BP345" i="9"/>
  <c r="BO348" i="9"/>
  <c r="BP348" i="9"/>
  <c r="BO349" i="9"/>
  <c r="BP349" i="9"/>
  <c r="BO350" i="9"/>
  <c r="BP350" i="9"/>
  <c r="BO351" i="9"/>
  <c r="BP351" i="9"/>
  <c r="BO352" i="9"/>
  <c r="BP352" i="9"/>
  <c r="BO353" i="9"/>
  <c r="BP353" i="9"/>
  <c r="BO672" i="9"/>
  <c r="BP672" i="9"/>
  <c r="BO459" i="9"/>
  <c r="BP459" i="9"/>
  <c r="BO457" i="9"/>
  <c r="BP457" i="9"/>
  <c r="BO458" i="9"/>
  <c r="BP458" i="9"/>
  <c r="BO72" i="9"/>
  <c r="BP72" i="9"/>
  <c r="BO73" i="9"/>
  <c r="BP73" i="9"/>
  <c r="BO74" i="9"/>
  <c r="BP74" i="9"/>
  <c r="BO75" i="9"/>
  <c r="BP75" i="9"/>
  <c r="BO76" i="9"/>
  <c r="BP76" i="9"/>
  <c r="BO77" i="9"/>
  <c r="BP77" i="9"/>
  <c r="BO78" i="9"/>
  <c r="BP78" i="9"/>
  <c r="BO79" i="9"/>
  <c r="BP79" i="9"/>
  <c r="BO80" i="9"/>
  <c r="BP80" i="9"/>
  <c r="BO81" i="9"/>
  <c r="BP81" i="9"/>
  <c r="BO82" i="9"/>
  <c r="BP82" i="9"/>
  <c r="BO83" i="9"/>
  <c r="BP83" i="9"/>
  <c r="BO84" i="9"/>
  <c r="BP84" i="9"/>
  <c r="BO85" i="9"/>
  <c r="BP85" i="9"/>
  <c r="BO86" i="9"/>
  <c r="BP86" i="9"/>
  <c r="BO87" i="9"/>
  <c r="BP87" i="9"/>
  <c r="BO511" i="9"/>
  <c r="BP511" i="9"/>
  <c r="BO512" i="9"/>
  <c r="BP512" i="9"/>
  <c r="BO513" i="9"/>
  <c r="BP513" i="9"/>
  <c r="BO515" i="9"/>
  <c r="BP515" i="9"/>
  <c r="BO516" i="9"/>
  <c r="BP516" i="9"/>
  <c r="BO518" i="9"/>
  <c r="BP518" i="9"/>
  <c r="BO519" i="9"/>
  <c r="BP519" i="9"/>
  <c r="BO520" i="9"/>
  <c r="BP520" i="9"/>
  <c r="BO521" i="9"/>
  <c r="BP521" i="9"/>
  <c r="BO522" i="9"/>
  <c r="BP522" i="9"/>
  <c r="BO523" i="9"/>
  <c r="BP523" i="9"/>
  <c r="BO524" i="9"/>
  <c r="BP524" i="9"/>
  <c r="BO525" i="9"/>
  <c r="BP525" i="9"/>
  <c r="BO526" i="9"/>
  <c r="BP526" i="9"/>
  <c r="BO527" i="9"/>
  <c r="BP527" i="9"/>
  <c r="BO528" i="9"/>
  <c r="BP528" i="9"/>
  <c r="BO530" i="9"/>
  <c r="BP530" i="9"/>
  <c r="BO531" i="9"/>
  <c r="BP531" i="9"/>
  <c r="BO532" i="9"/>
  <c r="BP532" i="9"/>
  <c r="BO533" i="9"/>
  <c r="BP533" i="9"/>
  <c r="BO535" i="9"/>
  <c r="BP535" i="9"/>
  <c r="BO536" i="9"/>
  <c r="BP536" i="9"/>
  <c r="BO510" i="9"/>
  <c r="BP510" i="9"/>
  <c r="BO534" i="9"/>
  <c r="BP534" i="9"/>
  <c r="BO529" i="9"/>
  <c r="BP529" i="9"/>
  <c r="BO514" i="9"/>
  <c r="BP514" i="9"/>
  <c r="BO517" i="9"/>
  <c r="BP517" i="9"/>
  <c r="BO485" i="9"/>
  <c r="BP485" i="9"/>
  <c r="BO489" i="9"/>
  <c r="BP489" i="9"/>
  <c r="BO503" i="9"/>
  <c r="BP503" i="9"/>
  <c r="BO487" i="9"/>
  <c r="BP487" i="9"/>
  <c r="BO509" i="9"/>
  <c r="BP509" i="9"/>
  <c r="BO504" i="9"/>
  <c r="BP504" i="9"/>
  <c r="BO501" i="9"/>
  <c r="BP501" i="9"/>
  <c r="BO488" i="9"/>
  <c r="BP488" i="9"/>
  <c r="BO508" i="9"/>
  <c r="BP508" i="9"/>
  <c r="BO500" i="9"/>
  <c r="BP500" i="9"/>
  <c r="BO505" i="9"/>
  <c r="BP505" i="9"/>
  <c r="BO502" i="9"/>
  <c r="BP502" i="9"/>
  <c r="BO507" i="9"/>
  <c r="BP507" i="9"/>
  <c r="BO486" i="9"/>
  <c r="BP486" i="9"/>
  <c r="BO506" i="9"/>
  <c r="BP506" i="9"/>
  <c r="BO499" i="9"/>
  <c r="BP499" i="9"/>
  <c r="BO460" i="9"/>
  <c r="BP460" i="9"/>
  <c r="BO461" i="9"/>
  <c r="BP461" i="9"/>
  <c r="BO462" i="9"/>
  <c r="BP462" i="9"/>
  <c r="BO467" i="9"/>
  <c r="BP467" i="9"/>
  <c r="BO477" i="9"/>
  <c r="BP477" i="9"/>
  <c r="BO463" i="9"/>
  <c r="BP463" i="9"/>
  <c r="BO464" i="9"/>
  <c r="BP464" i="9"/>
  <c r="BO472" i="9"/>
  <c r="BP472" i="9"/>
  <c r="BP468" i="9"/>
  <c r="BO484" i="9"/>
  <c r="BP484" i="9"/>
  <c r="BO254" i="9"/>
  <c r="BP254" i="9"/>
  <c r="BO270" i="9"/>
  <c r="BP270" i="9"/>
  <c r="BO272" i="9"/>
  <c r="BP272" i="9"/>
  <c r="BO243" i="9"/>
  <c r="BP243" i="9"/>
  <c r="BO252" i="9"/>
  <c r="BP252" i="9"/>
  <c r="BO273" i="9"/>
  <c r="BP273" i="9"/>
  <c r="BO244" i="9"/>
  <c r="BP244" i="9"/>
  <c r="BO250" i="9"/>
  <c r="BP250" i="9"/>
  <c r="BO268" i="9"/>
  <c r="BP268" i="9"/>
  <c r="BO265" i="9"/>
  <c r="BP265" i="9"/>
  <c r="BO255" i="9"/>
  <c r="BP255" i="9"/>
  <c r="BO242" i="9"/>
  <c r="BP242" i="9"/>
  <c r="BO245" i="9"/>
  <c r="BP245" i="9"/>
  <c r="BO246" i="9"/>
  <c r="BP246" i="9"/>
  <c r="BO247" i="9"/>
  <c r="BP247" i="9"/>
  <c r="BO248" i="9"/>
  <c r="BP248" i="9"/>
  <c r="BO249" i="9"/>
  <c r="BP249" i="9"/>
  <c r="BO251" i="9"/>
  <c r="BP251" i="9"/>
  <c r="BO253" i="9"/>
  <c r="BP253" i="9"/>
  <c r="BO256" i="9"/>
  <c r="BP256" i="9"/>
  <c r="BO257" i="9"/>
  <c r="BP257" i="9"/>
  <c r="BO258" i="9"/>
  <c r="BP258" i="9"/>
  <c r="BO259" i="9"/>
  <c r="BP259" i="9"/>
  <c r="BO260" i="9"/>
  <c r="BP260" i="9"/>
  <c r="BO261" i="9"/>
  <c r="BP261" i="9"/>
  <c r="BO262" i="9"/>
  <c r="BP262" i="9"/>
  <c r="BO263" i="9"/>
  <c r="BP263" i="9"/>
  <c r="BO264" i="9"/>
  <c r="BP264" i="9"/>
  <c r="BO266" i="9"/>
  <c r="BP266" i="9"/>
  <c r="BO267" i="9"/>
  <c r="BP267" i="9"/>
  <c r="BO269" i="9"/>
  <c r="BP269" i="9"/>
  <c r="BO271" i="9"/>
  <c r="BP271" i="9"/>
  <c r="BO99" i="9"/>
  <c r="BP99" i="9"/>
  <c r="BO101" i="9"/>
  <c r="BP101" i="9"/>
  <c r="BO100" i="9"/>
  <c r="BP100" i="9"/>
  <c r="BO102" i="9"/>
  <c r="BP102" i="9"/>
  <c r="BO103" i="9"/>
  <c r="BP103" i="9"/>
  <c r="BO104" i="9"/>
  <c r="BP104" i="9"/>
  <c r="BO105" i="9"/>
  <c r="BP105" i="9"/>
  <c r="BO106" i="9"/>
  <c r="BP106" i="9"/>
  <c r="BO107" i="9"/>
  <c r="BP107" i="9"/>
  <c r="BO71" i="9"/>
  <c r="BP71" i="9"/>
  <c r="BO93" i="9"/>
  <c r="BP93" i="9"/>
  <c r="BO94" i="9"/>
  <c r="BP94" i="9"/>
  <c r="BO95" i="9"/>
  <c r="BP95" i="9"/>
  <c r="BO96" i="9"/>
  <c r="BP96" i="9"/>
  <c r="BO97" i="9"/>
  <c r="BP97" i="9"/>
  <c r="BO308" i="9"/>
  <c r="BP308" i="9"/>
  <c r="BO316" i="9"/>
  <c r="BP316" i="9"/>
  <c r="BO313" i="9"/>
  <c r="BP313" i="9"/>
  <c r="BO320" i="9"/>
  <c r="BP320" i="9"/>
  <c r="BO319" i="9"/>
  <c r="BP319" i="9"/>
  <c r="BO321" i="9"/>
  <c r="BP321" i="9"/>
  <c r="BO317" i="9"/>
  <c r="BP317" i="9"/>
  <c r="BO315" i="9"/>
  <c r="BP315" i="9"/>
  <c r="BO310" i="9"/>
  <c r="BP310" i="9"/>
  <c r="BO311" i="9"/>
  <c r="BP311" i="9"/>
  <c r="BO314" i="9"/>
  <c r="BP314" i="9"/>
  <c r="BO318" i="9"/>
  <c r="BP318" i="9"/>
  <c r="BO312" i="9"/>
  <c r="BP312" i="9"/>
  <c r="BO309" i="9"/>
  <c r="BP309" i="9"/>
  <c r="BO306" i="9"/>
  <c r="BP306" i="9"/>
  <c r="BO307" i="9"/>
  <c r="BP307" i="9"/>
  <c r="BO490" i="9"/>
  <c r="BP490" i="9"/>
  <c r="BO491" i="9"/>
  <c r="BP491" i="9"/>
  <c r="BO495" i="9"/>
  <c r="BP495" i="9"/>
  <c r="BO493" i="9"/>
  <c r="BP493" i="9"/>
  <c r="BO496" i="9"/>
  <c r="BP496" i="9"/>
  <c r="BO492" i="9"/>
  <c r="BP492" i="9"/>
  <c r="BO497" i="9"/>
  <c r="BP497" i="9"/>
  <c r="BO498" i="9"/>
  <c r="BP498" i="9"/>
  <c r="BO494" i="9"/>
  <c r="BP494" i="9"/>
  <c r="BO586" i="9"/>
  <c r="BP586" i="9"/>
  <c r="BO587" i="9"/>
  <c r="BP587" i="9"/>
  <c r="BO588" i="9"/>
  <c r="BP588" i="9"/>
  <c r="BO589" i="9"/>
  <c r="BP589" i="9"/>
  <c r="BO590" i="9"/>
  <c r="BP590" i="9"/>
  <c r="BO537" i="9"/>
  <c r="BP537" i="9"/>
  <c r="BO68" i="9"/>
  <c r="BP68" i="9"/>
  <c r="BO70" i="9"/>
  <c r="BP70" i="9"/>
  <c r="BO122" i="9"/>
  <c r="BP122" i="9"/>
  <c r="BP202" i="9"/>
  <c r="BO202" i="9"/>
  <c r="S6" i="8"/>
  <c r="U6" i="8" s="1"/>
  <c r="V6" i="8"/>
  <c r="S8" i="8"/>
  <c r="T8" i="8" s="1"/>
  <c r="V8" i="8"/>
  <c r="S9" i="8"/>
  <c r="T9" i="8" s="1"/>
  <c r="V9" i="8"/>
  <c r="S10" i="8"/>
  <c r="T10" i="8" s="1"/>
  <c r="V10" i="8"/>
  <c r="S11" i="8"/>
  <c r="U11" i="8" s="1"/>
  <c r="V11" i="8"/>
  <c r="S12" i="8"/>
  <c r="T12" i="8" s="1"/>
  <c r="V12" i="8"/>
  <c r="S13" i="8"/>
  <c r="T13" i="8" s="1"/>
  <c r="V13" i="8"/>
  <c r="S5" i="8"/>
  <c r="T5" i="8" s="1"/>
  <c r="V5" i="8"/>
  <c r="S2" i="8"/>
  <c r="U2" i="8" s="1"/>
  <c r="V2" i="8"/>
  <c r="S4" i="8"/>
  <c r="U4" i="8" s="1"/>
  <c r="V4" i="8"/>
  <c r="V3" i="8"/>
  <c r="S3" i="8"/>
  <c r="U3" i="8" s="1"/>
  <c r="T6" i="7"/>
  <c r="U6" i="7" s="1"/>
  <c r="W6" i="7"/>
  <c r="T2" i="7"/>
  <c r="U2" i="7" s="1"/>
  <c r="W2" i="7"/>
  <c r="T3" i="7"/>
  <c r="U3" i="7" s="1"/>
  <c r="W3" i="7"/>
  <c r="T4" i="7"/>
  <c r="U4" i="7" s="1"/>
  <c r="W4" i="7"/>
  <c r="T7" i="7"/>
  <c r="U7" i="7" s="1"/>
  <c r="W7" i="7"/>
  <c r="T8" i="7"/>
  <c r="U8" i="7" s="1"/>
  <c r="W8" i="7"/>
  <c r="W5" i="7"/>
  <c r="T5" i="7"/>
  <c r="V5" i="7" s="1"/>
  <c r="S17" i="6"/>
  <c r="V17" i="6"/>
  <c r="S4" i="6"/>
  <c r="V4" i="6"/>
  <c r="S5" i="6"/>
  <c r="V5" i="6"/>
  <c r="S26" i="6"/>
  <c r="V26" i="6"/>
  <c r="S27" i="6"/>
  <c r="V27" i="6"/>
  <c r="S28" i="6"/>
  <c r="V28" i="6"/>
  <c r="S29" i="6"/>
  <c r="V29" i="6"/>
  <c r="S30" i="6"/>
  <c r="V30" i="6"/>
  <c r="S31" i="6"/>
  <c r="V31" i="6"/>
  <c r="S32" i="6"/>
  <c r="V32" i="6"/>
  <c r="S33" i="6"/>
  <c r="V33" i="6"/>
  <c r="S34" i="6"/>
  <c r="U34" i="6" s="1"/>
  <c r="V34" i="6"/>
  <c r="S35" i="6"/>
  <c r="V35" i="6"/>
  <c r="S36" i="6"/>
  <c r="V36" i="6"/>
  <c r="S37" i="6"/>
  <c r="V37" i="6"/>
  <c r="S38" i="6"/>
  <c r="V38" i="6"/>
  <c r="S39" i="6"/>
  <c r="V39" i="6"/>
  <c r="S40" i="6"/>
  <c r="V40" i="6"/>
  <c r="S41" i="6"/>
  <c r="V41" i="6"/>
  <c r="S42" i="6"/>
  <c r="V42" i="6"/>
  <c r="S43" i="6"/>
  <c r="V43" i="6"/>
  <c r="S44" i="6"/>
  <c r="V44" i="6"/>
  <c r="S45" i="6"/>
  <c r="V45" i="6"/>
  <c r="S46" i="6"/>
  <c r="V46" i="6"/>
  <c r="S47" i="6"/>
  <c r="V47" i="6"/>
  <c r="S48" i="6"/>
  <c r="V48" i="6"/>
  <c r="S49" i="6"/>
  <c r="V49" i="6"/>
  <c r="S50" i="6"/>
  <c r="U50" i="6" s="1"/>
  <c r="V50" i="6"/>
  <c r="S51" i="6"/>
  <c r="V51" i="6"/>
  <c r="S52" i="6"/>
  <c r="V52" i="6"/>
  <c r="S53" i="6"/>
  <c r="V53" i="6"/>
  <c r="S54" i="6"/>
  <c r="V54" i="6"/>
  <c r="S55" i="6"/>
  <c r="V55" i="6"/>
  <c r="S56" i="6"/>
  <c r="V56" i="6"/>
  <c r="S57" i="6"/>
  <c r="V57" i="6"/>
  <c r="S6" i="6"/>
  <c r="V6" i="6"/>
  <c r="S7" i="6"/>
  <c r="V7" i="6"/>
  <c r="S8" i="6"/>
  <c r="V8" i="6"/>
  <c r="S9" i="6"/>
  <c r="V9" i="6"/>
  <c r="S10" i="6"/>
  <c r="V10" i="6"/>
  <c r="S18" i="6"/>
  <c r="V18" i="6"/>
  <c r="S19" i="6"/>
  <c r="V19" i="6"/>
  <c r="S20" i="6"/>
  <c r="U20" i="6" s="1"/>
  <c r="V20" i="6"/>
  <c r="S21" i="6"/>
  <c r="V21" i="6"/>
  <c r="S22" i="6"/>
  <c r="V22" i="6"/>
  <c r="S23" i="6"/>
  <c r="V23" i="6"/>
  <c r="S24" i="6"/>
  <c r="V24" i="6"/>
  <c r="S25" i="6"/>
  <c r="V25" i="6"/>
  <c r="S16" i="6"/>
  <c r="U16" i="6" s="1"/>
  <c r="V16" i="6"/>
  <c r="S14" i="6"/>
  <c r="V14" i="6"/>
  <c r="S15" i="6"/>
  <c r="V15" i="6"/>
  <c r="S2" i="6"/>
  <c r="V2" i="6"/>
  <c r="S3" i="6"/>
  <c r="V3" i="6"/>
  <c r="S11" i="6"/>
  <c r="V11" i="6"/>
  <c r="S13" i="6"/>
  <c r="V13" i="6"/>
  <c r="V12" i="6"/>
  <c r="S12" i="6"/>
  <c r="U12" i="6" s="1"/>
  <c r="U289" i="5"/>
  <c r="X289" i="5"/>
  <c r="U290" i="5"/>
  <c r="X290" i="5"/>
  <c r="U291" i="5"/>
  <c r="X291" i="5"/>
  <c r="U292" i="5"/>
  <c r="X292" i="5"/>
  <c r="U293" i="5"/>
  <c r="X293" i="5"/>
  <c r="U294" i="5"/>
  <c r="X294" i="5"/>
  <c r="U295" i="5"/>
  <c r="X295" i="5"/>
  <c r="U296" i="5"/>
  <c r="X296" i="5"/>
  <c r="U297" i="5"/>
  <c r="X297" i="5"/>
  <c r="U298" i="5"/>
  <c r="X298" i="5"/>
  <c r="U299" i="5"/>
  <c r="X299" i="5"/>
  <c r="U300" i="5"/>
  <c r="X300" i="5"/>
  <c r="U301" i="5"/>
  <c r="X301" i="5"/>
  <c r="U302" i="5"/>
  <c r="V302" i="5" s="1"/>
  <c r="X302" i="5"/>
  <c r="U303" i="5"/>
  <c r="X303" i="5"/>
  <c r="U304" i="5"/>
  <c r="X304" i="5"/>
  <c r="U305" i="5"/>
  <c r="X305" i="5"/>
  <c r="U306" i="5"/>
  <c r="X306" i="5"/>
  <c r="U307" i="5"/>
  <c r="X307" i="5"/>
  <c r="U308" i="5"/>
  <c r="X308" i="5"/>
  <c r="U309" i="5"/>
  <c r="X309" i="5"/>
  <c r="U310" i="5"/>
  <c r="X310" i="5"/>
  <c r="U311" i="5"/>
  <c r="X311" i="5"/>
  <c r="U312" i="5"/>
  <c r="X312" i="5"/>
  <c r="U313" i="5"/>
  <c r="X313" i="5"/>
  <c r="U314" i="5"/>
  <c r="X314" i="5"/>
  <c r="U315" i="5"/>
  <c r="X315" i="5"/>
  <c r="U316" i="5"/>
  <c r="X316" i="5"/>
  <c r="U317" i="5"/>
  <c r="V317" i="5" s="1"/>
  <c r="X317" i="5"/>
  <c r="U318" i="5"/>
  <c r="V318" i="5" s="1"/>
  <c r="X318" i="5"/>
  <c r="U319" i="5"/>
  <c r="X319" i="5"/>
  <c r="U195" i="5"/>
  <c r="X195" i="5"/>
  <c r="U196" i="5"/>
  <c r="X196" i="5"/>
  <c r="U197" i="5"/>
  <c r="V197" i="5" s="1"/>
  <c r="X197" i="5"/>
  <c r="U198" i="5"/>
  <c r="X198" i="5"/>
  <c r="U199" i="5"/>
  <c r="X199" i="5"/>
  <c r="U142" i="5"/>
  <c r="X142" i="5"/>
  <c r="U143" i="5"/>
  <c r="V143" i="5" s="1"/>
  <c r="X143" i="5"/>
  <c r="U200" i="5"/>
  <c r="X200" i="5"/>
  <c r="U201" i="5"/>
  <c r="X201" i="5"/>
  <c r="U218" i="5"/>
  <c r="X218" i="5"/>
  <c r="U219" i="5"/>
  <c r="V219" i="5" s="1"/>
  <c r="X219" i="5"/>
  <c r="U220" i="5"/>
  <c r="X220" i="5"/>
  <c r="U221" i="5"/>
  <c r="X221" i="5"/>
  <c r="U254" i="5"/>
  <c r="X254" i="5"/>
  <c r="U285" i="5"/>
  <c r="X285" i="5"/>
  <c r="U287" i="5"/>
  <c r="V287" i="5" s="1"/>
  <c r="X287" i="5"/>
  <c r="U264" i="5"/>
  <c r="X264" i="5"/>
  <c r="U272" i="5"/>
  <c r="X272" i="5"/>
  <c r="U255" i="5"/>
  <c r="X255" i="5"/>
  <c r="U256" i="5"/>
  <c r="V256" i="5" s="1"/>
  <c r="X256" i="5"/>
  <c r="U274" i="5"/>
  <c r="X274" i="5"/>
  <c r="U277" i="5"/>
  <c r="X277" i="5"/>
  <c r="U260" i="5"/>
  <c r="V260" i="5" s="1"/>
  <c r="X260" i="5"/>
  <c r="U273" i="5"/>
  <c r="V273" i="5" s="1"/>
  <c r="X273" i="5"/>
  <c r="U257" i="5"/>
  <c r="X257" i="5"/>
  <c r="U261" i="5"/>
  <c r="X261" i="5"/>
  <c r="U258" i="5"/>
  <c r="X258" i="5"/>
  <c r="U275" i="5"/>
  <c r="V275" i="5" s="1"/>
  <c r="X275" i="5"/>
  <c r="U262" i="5"/>
  <c r="X262" i="5"/>
  <c r="U259" i="5"/>
  <c r="X259" i="5"/>
  <c r="U284" i="5"/>
  <c r="V284" i="5" s="1"/>
  <c r="X284" i="5"/>
  <c r="U265" i="5"/>
  <c r="V265" i="5" s="1"/>
  <c r="X265" i="5"/>
  <c r="U266" i="5"/>
  <c r="X266" i="5"/>
  <c r="U269" i="5"/>
  <c r="X269" i="5"/>
  <c r="U267" i="5"/>
  <c r="X267" i="5"/>
  <c r="U268" i="5"/>
  <c r="V268" i="5" s="1"/>
  <c r="X268" i="5"/>
  <c r="U270" i="5"/>
  <c r="X270" i="5"/>
  <c r="U271" i="5"/>
  <c r="X271" i="5"/>
  <c r="U276" i="5"/>
  <c r="X276" i="5"/>
  <c r="U278" i="5"/>
  <c r="V278" i="5" s="1"/>
  <c r="X278" i="5"/>
  <c r="U263" i="5"/>
  <c r="X263" i="5"/>
  <c r="U286" i="5"/>
  <c r="X286" i="5"/>
  <c r="U279" i="5"/>
  <c r="V279" i="5" s="1"/>
  <c r="X279" i="5"/>
  <c r="U280" i="5"/>
  <c r="V280" i="5" s="1"/>
  <c r="X280" i="5"/>
  <c r="U281" i="5"/>
  <c r="X281" i="5"/>
  <c r="U282" i="5"/>
  <c r="X282" i="5"/>
  <c r="U283" i="5"/>
  <c r="X283" i="5"/>
  <c r="U66" i="5"/>
  <c r="V66" i="5" s="1"/>
  <c r="X66" i="5"/>
  <c r="U67" i="5"/>
  <c r="V67" i="5" s="1"/>
  <c r="X67" i="5"/>
  <c r="U68" i="5"/>
  <c r="V68" i="5" s="1"/>
  <c r="X68" i="5"/>
  <c r="U69" i="5"/>
  <c r="V69" i="5" s="1"/>
  <c r="X69" i="5"/>
  <c r="U70" i="5"/>
  <c r="V70" i="5" s="1"/>
  <c r="X70" i="5"/>
  <c r="U71" i="5"/>
  <c r="V71" i="5" s="1"/>
  <c r="X71" i="5"/>
  <c r="U72" i="5"/>
  <c r="V72" i="5" s="1"/>
  <c r="X72" i="5"/>
  <c r="U73" i="5"/>
  <c r="V73" i="5" s="1"/>
  <c r="X73" i="5"/>
  <c r="U74" i="5"/>
  <c r="V74" i="5" s="1"/>
  <c r="X74" i="5"/>
  <c r="U75" i="5"/>
  <c r="V75" i="5" s="1"/>
  <c r="X75" i="5"/>
  <c r="U76" i="5"/>
  <c r="V76" i="5" s="1"/>
  <c r="X76" i="5"/>
  <c r="U77" i="5"/>
  <c r="V77" i="5" s="1"/>
  <c r="X77" i="5"/>
  <c r="U78" i="5"/>
  <c r="V78" i="5" s="1"/>
  <c r="X78" i="5"/>
  <c r="U79" i="5"/>
  <c r="V79" i="5" s="1"/>
  <c r="X79" i="5"/>
  <c r="U80" i="5"/>
  <c r="V80" i="5" s="1"/>
  <c r="X80" i="5"/>
  <c r="U81" i="5"/>
  <c r="V81" i="5" s="1"/>
  <c r="X81" i="5"/>
  <c r="U82" i="5"/>
  <c r="V82" i="5" s="1"/>
  <c r="X82" i="5"/>
  <c r="U83" i="5"/>
  <c r="V83" i="5" s="1"/>
  <c r="X83" i="5"/>
  <c r="U84" i="5"/>
  <c r="V84" i="5" s="1"/>
  <c r="X84" i="5"/>
  <c r="U85" i="5"/>
  <c r="V85" i="5" s="1"/>
  <c r="X85" i="5"/>
  <c r="U86" i="5"/>
  <c r="V86" i="5" s="1"/>
  <c r="X86" i="5"/>
  <c r="U87" i="5"/>
  <c r="V87" i="5" s="1"/>
  <c r="X87" i="5"/>
  <c r="U88" i="5"/>
  <c r="V88" i="5" s="1"/>
  <c r="X88" i="5"/>
  <c r="U89" i="5"/>
  <c r="V89" i="5" s="1"/>
  <c r="X89" i="5"/>
  <c r="U90" i="5"/>
  <c r="V90" i="5" s="1"/>
  <c r="X90" i="5"/>
  <c r="U91" i="5"/>
  <c r="V91" i="5" s="1"/>
  <c r="X91" i="5"/>
  <c r="U92" i="5"/>
  <c r="V92" i="5" s="1"/>
  <c r="X92" i="5"/>
  <c r="U93" i="5"/>
  <c r="V93" i="5" s="1"/>
  <c r="X93" i="5"/>
  <c r="X94" i="5"/>
  <c r="U95" i="5"/>
  <c r="V95" i="5" s="1"/>
  <c r="X95" i="5"/>
  <c r="U96" i="5"/>
  <c r="V96" i="5" s="1"/>
  <c r="X96" i="5"/>
  <c r="U97" i="5"/>
  <c r="V97" i="5" s="1"/>
  <c r="X97" i="5"/>
  <c r="U102" i="5"/>
  <c r="V102" i="5" s="1"/>
  <c r="X102" i="5"/>
  <c r="U103" i="5"/>
  <c r="V103" i="5" s="1"/>
  <c r="X103" i="5"/>
  <c r="U104" i="5"/>
  <c r="V104" i="5" s="1"/>
  <c r="X104" i="5"/>
  <c r="U105" i="5"/>
  <c r="V105" i="5" s="1"/>
  <c r="X105" i="5"/>
  <c r="U106" i="5"/>
  <c r="X106" i="5"/>
  <c r="U107" i="5"/>
  <c r="V107" i="5" s="1"/>
  <c r="X107" i="5"/>
  <c r="U108" i="5"/>
  <c r="V108" i="5" s="1"/>
  <c r="X108" i="5"/>
  <c r="U109" i="5"/>
  <c r="V109" i="5" s="1"/>
  <c r="X109" i="5"/>
  <c r="U110" i="5"/>
  <c r="V110" i="5" s="1"/>
  <c r="X110" i="5"/>
  <c r="U111" i="5"/>
  <c r="V111" i="5" s="1"/>
  <c r="X111" i="5"/>
  <c r="U112" i="5"/>
  <c r="V112" i="5" s="1"/>
  <c r="X112" i="5"/>
  <c r="U113" i="5"/>
  <c r="V113" i="5" s="1"/>
  <c r="X113" i="5"/>
  <c r="U114" i="5"/>
  <c r="X114" i="5"/>
  <c r="U115" i="5"/>
  <c r="V115" i="5" s="1"/>
  <c r="X115" i="5"/>
  <c r="U116" i="5"/>
  <c r="V116" i="5" s="1"/>
  <c r="X116" i="5"/>
  <c r="U117" i="5"/>
  <c r="V117" i="5" s="1"/>
  <c r="X117" i="5"/>
  <c r="U118" i="5"/>
  <c r="X118" i="5"/>
  <c r="U119" i="5"/>
  <c r="V119" i="5" s="1"/>
  <c r="X119" i="5"/>
  <c r="U120" i="5"/>
  <c r="V120" i="5" s="1"/>
  <c r="X120" i="5"/>
  <c r="U121" i="5"/>
  <c r="V121" i="5" s="1"/>
  <c r="X121" i="5"/>
  <c r="U122" i="5"/>
  <c r="X122" i="5"/>
  <c r="U123" i="5"/>
  <c r="V123" i="5" s="1"/>
  <c r="X123" i="5"/>
  <c r="U124" i="5"/>
  <c r="V124" i="5" s="1"/>
  <c r="X124" i="5"/>
  <c r="U125" i="5"/>
  <c r="V125" i="5" s="1"/>
  <c r="X125" i="5"/>
  <c r="U126" i="5"/>
  <c r="V126" i="5" s="1"/>
  <c r="X126" i="5"/>
  <c r="U127" i="5"/>
  <c r="V127" i="5" s="1"/>
  <c r="X127" i="5"/>
  <c r="U128" i="5"/>
  <c r="V128" i="5" s="1"/>
  <c r="X128" i="5"/>
  <c r="U129" i="5"/>
  <c r="X129" i="5"/>
  <c r="U130" i="5"/>
  <c r="V130" i="5" s="1"/>
  <c r="X130" i="5"/>
  <c r="U131" i="5"/>
  <c r="X131" i="5"/>
  <c r="U132" i="5"/>
  <c r="X132" i="5"/>
  <c r="U133" i="5"/>
  <c r="X133" i="5"/>
  <c r="U134" i="5"/>
  <c r="V134" i="5" s="1"/>
  <c r="X134" i="5"/>
  <c r="U135" i="5"/>
  <c r="X135" i="5"/>
  <c r="U136" i="5"/>
  <c r="X136" i="5"/>
  <c r="U137" i="5"/>
  <c r="X137" i="5"/>
  <c r="U138" i="5"/>
  <c r="V138" i="5" s="1"/>
  <c r="X138" i="5"/>
  <c r="U139" i="5"/>
  <c r="X139" i="5"/>
  <c r="U140" i="5"/>
  <c r="X140" i="5"/>
  <c r="U144" i="5"/>
  <c r="V144" i="5" s="1"/>
  <c r="X144" i="5"/>
  <c r="U145" i="5"/>
  <c r="V145" i="5" s="1"/>
  <c r="X145" i="5"/>
  <c r="U146" i="5"/>
  <c r="V146" i="5" s="1"/>
  <c r="X146" i="5"/>
  <c r="U147" i="5"/>
  <c r="V147" i="5" s="1"/>
  <c r="X147" i="5"/>
  <c r="U148" i="5"/>
  <c r="V148" i="5" s="1"/>
  <c r="X148" i="5"/>
  <c r="U149" i="5"/>
  <c r="V149" i="5" s="1"/>
  <c r="X149" i="5"/>
  <c r="U150" i="5"/>
  <c r="V150" i="5" s="1"/>
  <c r="X150" i="5"/>
  <c r="U151" i="5"/>
  <c r="V151" i="5" s="1"/>
  <c r="X151" i="5"/>
  <c r="U152" i="5"/>
  <c r="V152" i="5" s="1"/>
  <c r="X152" i="5"/>
  <c r="U153" i="5"/>
  <c r="V153" i="5" s="1"/>
  <c r="X153" i="5"/>
  <c r="U154" i="5"/>
  <c r="V154" i="5" s="1"/>
  <c r="X154" i="5"/>
  <c r="U155" i="5"/>
  <c r="V155" i="5" s="1"/>
  <c r="X155" i="5"/>
  <c r="U156" i="5"/>
  <c r="V156" i="5" s="1"/>
  <c r="X156" i="5"/>
  <c r="U157" i="5"/>
  <c r="V157" i="5" s="1"/>
  <c r="X157" i="5"/>
  <c r="U158" i="5"/>
  <c r="V158" i="5" s="1"/>
  <c r="X158" i="5"/>
  <c r="U159" i="5"/>
  <c r="V159" i="5" s="1"/>
  <c r="X159" i="5"/>
  <c r="U160" i="5"/>
  <c r="V160" i="5" s="1"/>
  <c r="X160" i="5"/>
  <c r="U161" i="5"/>
  <c r="V161" i="5" s="1"/>
  <c r="X161" i="5"/>
  <c r="U162" i="5"/>
  <c r="V162" i="5" s="1"/>
  <c r="X162" i="5"/>
  <c r="U163" i="5"/>
  <c r="V163" i="5" s="1"/>
  <c r="X163" i="5"/>
  <c r="U164" i="5"/>
  <c r="V164" i="5" s="1"/>
  <c r="X164" i="5"/>
  <c r="U165" i="5"/>
  <c r="V165" i="5" s="1"/>
  <c r="X165" i="5"/>
  <c r="U166" i="5"/>
  <c r="V166" i="5" s="1"/>
  <c r="X166" i="5"/>
  <c r="U167" i="5"/>
  <c r="V167" i="5" s="1"/>
  <c r="X167" i="5"/>
  <c r="U168" i="5"/>
  <c r="V168" i="5" s="1"/>
  <c r="X168" i="5"/>
  <c r="U169" i="5"/>
  <c r="V169" i="5" s="1"/>
  <c r="X169" i="5"/>
  <c r="U170" i="5"/>
  <c r="V170" i="5" s="1"/>
  <c r="X170" i="5"/>
  <c r="U171" i="5"/>
  <c r="V171" i="5" s="1"/>
  <c r="X171" i="5"/>
  <c r="U172" i="5"/>
  <c r="V172" i="5" s="1"/>
  <c r="X172" i="5"/>
  <c r="U173" i="5"/>
  <c r="V173" i="5" s="1"/>
  <c r="X173" i="5"/>
  <c r="U174" i="5"/>
  <c r="V174" i="5" s="1"/>
  <c r="X174" i="5"/>
  <c r="U175" i="5"/>
  <c r="V175" i="5" s="1"/>
  <c r="X175" i="5"/>
  <c r="U176" i="5"/>
  <c r="V176" i="5" s="1"/>
  <c r="X176" i="5"/>
  <c r="U177" i="5"/>
  <c r="V177" i="5" s="1"/>
  <c r="X177" i="5"/>
  <c r="U178" i="5"/>
  <c r="V178" i="5" s="1"/>
  <c r="X178" i="5"/>
  <c r="U179" i="5"/>
  <c r="V179" i="5" s="1"/>
  <c r="X179" i="5"/>
  <c r="U180" i="5"/>
  <c r="V180" i="5" s="1"/>
  <c r="X180" i="5"/>
  <c r="U181" i="5"/>
  <c r="V181" i="5" s="1"/>
  <c r="X181" i="5"/>
  <c r="U182" i="5"/>
  <c r="V182" i="5" s="1"/>
  <c r="X182" i="5"/>
  <c r="U183" i="5"/>
  <c r="V183" i="5" s="1"/>
  <c r="X183" i="5"/>
  <c r="U184" i="5"/>
  <c r="V184" i="5" s="1"/>
  <c r="X184" i="5"/>
  <c r="U185" i="5"/>
  <c r="V185" i="5" s="1"/>
  <c r="X185" i="5"/>
  <c r="U186" i="5"/>
  <c r="X186" i="5"/>
  <c r="U187" i="5"/>
  <c r="V187" i="5" s="1"/>
  <c r="X187" i="5"/>
  <c r="U188" i="5"/>
  <c r="V188" i="5" s="1"/>
  <c r="X188" i="5"/>
  <c r="U189" i="5"/>
  <c r="V189" i="5" s="1"/>
  <c r="X189" i="5"/>
  <c r="U190" i="5"/>
  <c r="X190" i="5"/>
  <c r="U191" i="5"/>
  <c r="V191" i="5" s="1"/>
  <c r="X191" i="5"/>
  <c r="U192" i="5"/>
  <c r="V192" i="5" s="1"/>
  <c r="X192" i="5"/>
  <c r="U193" i="5"/>
  <c r="V193" i="5" s="1"/>
  <c r="X193" i="5"/>
  <c r="U194" i="5"/>
  <c r="V194" i="5" s="1"/>
  <c r="X194" i="5"/>
  <c r="U141" i="5"/>
  <c r="V141" i="5" s="1"/>
  <c r="X141" i="5"/>
  <c r="U8" i="5"/>
  <c r="V8" i="5" s="1"/>
  <c r="X8" i="5"/>
  <c r="U9" i="5"/>
  <c r="V9" i="5" s="1"/>
  <c r="X9" i="5"/>
  <c r="U10" i="5"/>
  <c r="V10" i="5" s="1"/>
  <c r="X10" i="5"/>
  <c r="U34" i="5"/>
  <c r="V34" i="5" s="1"/>
  <c r="X34" i="5"/>
  <c r="U35" i="5"/>
  <c r="V35" i="5" s="1"/>
  <c r="X35" i="5"/>
  <c r="U36" i="5"/>
  <c r="V36" i="5" s="1"/>
  <c r="X36" i="5"/>
  <c r="U37" i="5"/>
  <c r="V37" i="5" s="1"/>
  <c r="X37" i="5"/>
  <c r="U38" i="5"/>
  <c r="V38" i="5" s="1"/>
  <c r="X38" i="5"/>
  <c r="U39" i="5"/>
  <c r="V39" i="5" s="1"/>
  <c r="X39" i="5"/>
  <c r="U40" i="5"/>
  <c r="V40" i="5" s="1"/>
  <c r="X40" i="5"/>
  <c r="U41" i="5"/>
  <c r="V41" i="5" s="1"/>
  <c r="X41" i="5"/>
  <c r="U42" i="5"/>
  <c r="V42" i="5" s="1"/>
  <c r="X42" i="5"/>
  <c r="U43" i="5"/>
  <c r="V43" i="5" s="1"/>
  <c r="X43" i="5"/>
  <c r="U44" i="5"/>
  <c r="V44" i="5" s="1"/>
  <c r="X44" i="5"/>
  <c r="U45" i="5"/>
  <c r="V45" i="5" s="1"/>
  <c r="X45" i="5"/>
  <c r="U46" i="5"/>
  <c r="V46" i="5" s="1"/>
  <c r="X46" i="5"/>
  <c r="U47" i="5"/>
  <c r="V47" i="5" s="1"/>
  <c r="X47" i="5"/>
  <c r="U48" i="5"/>
  <c r="V48" i="5" s="1"/>
  <c r="X48" i="5"/>
  <c r="U49" i="5"/>
  <c r="V49" i="5" s="1"/>
  <c r="X49" i="5"/>
  <c r="U50" i="5"/>
  <c r="V50" i="5" s="1"/>
  <c r="X50" i="5"/>
  <c r="U51" i="5"/>
  <c r="V51" i="5" s="1"/>
  <c r="X51" i="5"/>
  <c r="U52" i="5"/>
  <c r="V52" i="5" s="1"/>
  <c r="X52" i="5"/>
  <c r="U53" i="5"/>
  <c r="V53" i="5" s="1"/>
  <c r="X53" i="5"/>
  <c r="U54" i="5"/>
  <c r="V54" i="5" s="1"/>
  <c r="X54" i="5"/>
  <c r="U55" i="5"/>
  <c r="V55" i="5" s="1"/>
  <c r="X55" i="5"/>
  <c r="U56" i="5"/>
  <c r="V56" i="5" s="1"/>
  <c r="X56" i="5"/>
  <c r="U57" i="5"/>
  <c r="V57" i="5" s="1"/>
  <c r="X57" i="5"/>
  <c r="U58" i="5"/>
  <c r="V58" i="5" s="1"/>
  <c r="X58" i="5"/>
  <c r="U59" i="5"/>
  <c r="V59" i="5" s="1"/>
  <c r="X59" i="5"/>
  <c r="U60" i="5"/>
  <c r="V60" i="5" s="1"/>
  <c r="X60" i="5"/>
  <c r="U61" i="5"/>
  <c r="V61" i="5" s="1"/>
  <c r="X61" i="5"/>
  <c r="U62" i="5"/>
  <c r="V62" i="5" s="1"/>
  <c r="X62" i="5"/>
  <c r="U63" i="5"/>
  <c r="V63" i="5" s="1"/>
  <c r="X63" i="5"/>
  <c r="U64" i="5"/>
  <c r="V64" i="5" s="1"/>
  <c r="X64" i="5"/>
  <c r="U65" i="5"/>
  <c r="V65" i="5" s="1"/>
  <c r="X65" i="5"/>
  <c r="U33" i="5"/>
  <c r="V33" i="5" s="1"/>
  <c r="X33" i="5"/>
  <c r="U222" i="5"/>
  <c r="V222" i="5" s="1"/>
  <c r="X222" i="5"/>
  <c r="U223" i="5"/>
  <c r="V223" i="5" s="1"/>
  <c r="X223" i="5"/>
  <c r="U224" i="5"/>
  <c r="V224" i="5" s="1"/>
  <c r="X224" i="5"/>
  <c r="U225" i="5"/>
  <c r="V225" i="5" s="1"/>
  <c r="X225" i="5"/>
  <c r="U226" i="5"/>
  <c r="V226" i="5" s="1"/>
  <c r="X226" i="5"/>
  <c r="U227" i="5"/>
  <c r="V227" i="5" s="1"/>
  <c r="X227" i="5"/>
  <c r="U228" i="5"/>
  <c r="V228" i="5" s="1"/>
  <c r="X228" i="5"/>
  <c r="U229" i="5"/>
  <c r="V229" i="5" s="1"/>
  <c r="X229" i="5"/>
  <c r="U230" i="5"/>
  <c r="V230" i="5" s="1"/>
  <c r="X230" i="5"/>
  <c r="U231" i="5"/>
  <c r="V231" i="5" s="1"/>
  <c r="X231" i="5"/>
  <c r="U232" i="5"/>
  <c r="V232" i="5" s="1"/>
  <c r="X232" i="5"/>
  <c r="U233" i="5"/>
  <c r="V233" i="5" s="1"/>
  <c r="X233" i="5"/>
  <c r="U234" i="5"/>
  <c r="V234" i="5" s="1"/>
  <c r="X234" i="5"/>
  <c r="U235" i="5"/>
  <c r="V235" i="5" s="1"/>
  <c r="X235" i="5"/>
  <c r="U236" i="5"/>
  <c r="V236" i="5" s="1"/>
  <c r="X236" i="5"/>
  <c r="U237" i="5"/>
  <c r="V237" i="5" s="1"/>
  <c r="X237" i="5"/>
  <c r="U238" i="5"/>
  <c r="V238" i="5" s="1"/>
  <c r="X238" i="5"/>
  <c r="U239" i="5"/>
  <c r="V239" i="5" s="1"/>
  <c r="X239" i="5"/>
  <c r="U240" i="5"/>
  <c r="V240" i="5" s="1"/>
  <c r="X240" i="5"/>
  <c r="U241" i="5"/>
  <c r="V241" i="5" s="1"/>
  <c r="X241" i="5"/>
  <c r="U242" i="5"/>
  <c r="V242" i="5" s="1"/>
  <c r="X242" i="5"/>
  <c r="U243" i="5"/>
  <c r="V243" i="5" s="1"/>
  <c r="X243" i="5"/>
  <c r="U244" i="5"/>
  <c r="V244" i="5" s="1"/>
  <c r="X244" i="5"/>
  <c r="U245" i="5"/>
  <c r="V245" i="5" s="1"/>
  <c r="X245" i="5"/>
  <c r="U246" i="5"/>
  <c r="V246" i="5" s="1"/>
  <c r="X246" i="5"/>
  <c r="U247" i="5"/>
  <c r="V247" i="5" s="1"/>
  <c r="X247" i="5"/>
  <c r="U248" i="5"/>
  <c r="V248" i="5" s="1"/>
  <c r="X248" i="5"/>
  <c r="U249" i="5"/>
  <c r="V249" i="5" s="1"/>
  <c r="X249" i="5"/>
  <c r="U250" i="5"/>
  <c r="V250" i="5" s="1"/>
  <c r="X250" i="5"/>
  <c r="U251" i="5"/>
  <c r="V251" i="5" s="1"/>
  <c r="X251" i="5"/>
  <c r="U252" i="5"/>
  <c r="V252" i="5" s="1"/>
  <c r="X252" i="5"/>
  <c r="U253" i="5"/>
  <c r="V253" i="5" s="1"/>
  <c r="X253" i="5"/>
  <c r="X288" i="5"/>
  <c r="U288" i="5"/>
  <c r="U2" i="4"/>
  <c r="W2" i="4" s="1"/>
  <c r="X2" i="4"/>
  <c r="X3" i="4"/>
  <c r="U3" i="4"/>
  <c r="W3" i="4" s="1"/>
  <c r="W3" i="3"/>
  <c r="Z3" i="3"/>
  <c r="W4" i="3"/>
  <c r="Z4" i="3"/>
  <c r="W5" i="3"/>
  <c r="Z5" i="3"/>
  <c r="W6" i="3"/>
  <c r="Z6" i="3"/>
  <c r="W7" i="3"/>
  <c r="Z7" i="3"/>
  <c r="W8" i="3"/>
  <c r="Z8" i="3"/>
  <c r="W9" i="3"/>
  <c r="Z9" i="3"/>
  <c r="W10" i="3"/>
  <c r="Z10" i="3"/>
  <c r="W11" i="3"/>
  <c r="Z11" i="3"/>
  <c r="W12" i="3"/>
  <c r="Z12" i="3"/>
  <c r="W13" i="3"/>
  <c r="Z13" i="3"/>
  <c r="W14" i="3"/>
  <c r="Z14" i="3"/>
  <c r="W15" i="3"/>
  <c r="Z15" i="3"/>
  <c r="W16" i="3"/>
  <c r="Z16" i="3"/>
  <c r="W17" i="3"/>
  <c r="Z17" i="3"/>
  <c r="W18" i="3"/>
  <c r="Z18" i="3"/>
  <c r="W19" i="3"/>
  <c r="Z19" i="3"/>
  <c r="W20" i="3"/>
  <c r="Z20" i="3"/>
  <c r="W21" i="3"/>
  <c r="Z21" i="3"/>
  <c r="W22" i="3"/>
  <c r="Z22" i="3"/>
  <c r="W23" i="3"/>
  <c r="Z23" i="3"/>
  <c r="W24" i="3"/>
  <c r="Z24" i="3"/>
  <c r="W25" i="3"/>
  <c r="Z25" i="3"/>
  <c r="W26" i="3"/>
  <c r="Z26" i="3"/>
  <c r="W27" i="3"/>
  <c r="Z27" i="3"/>
  <c r="W28" i="3"/>
  <c r="Z28" i="3"/>
  <c r="W29" i="3"/>
  <c r="Z29" i="3"/>
  <c r="W30" i="3"/>
  <c r="Z30" i="3"/>
  <c r="W31" i="3"/>
  <c r="Z31" i="3"/>
  <c r="W32" i="3"/>
  <c r="Z32" i="3"/>
  <c r="W33" i="3"/>
  <c r="Z33" i="3"/>
  <c r="W34" i="3"/>
  <c r="Z34" i="3"/>
  <c r="W35" i="3"/>
  <c r="Z35" i="3"/>
  <c r="W36" i="3"/>
  <c r="Z36" i="3"/>
  <c r="W37" i="3"/>
  <c r="Z37" i="3"/>
  <c r="W38" i="3"/>
  <c r="Z38" i="3"/>
  <c r="W39" i="3"/>
  <c r="Z39" i="3"/>
  <c r="W40" i="3"/>
  <c r="Z40" i="3"/>
  <c r="W41" i="3"/>
  <c r="Z41" i="3"/>
  <c r="W42" i="3"/>
  <c r="Z42" i="3"/>
  <c r="W43" i="3"/>
  <c r="Z43" i="3"/>
  <c r="W44" i="3"/>
  <c r="Z44" i="3"/>
  <c r="W45" i="3"/>
  <c r="Z45" i="3"/>
  <c r="W46" i="3"/>
  <c r="Z46" i="3"/>
  <c r="W47" i="3"/>
  <c r="Z47" i="3"/>
  <c r="W48" i="3"/>
  <c r="Z48" i="3"/>
  <c r="W49" i="3"/>
  <c r="Z49" i="3"/>
  <c r="W50" i="3"/>
  <c r="Z50" i="3"/>
  <c r="W51" i="3"/>
  <c r="Z51" i="3"/>
  <c r="W52" i="3"/>
  <c r="Z52" i="3"/>
  <c r="W53" i="3"/>
  <c r="Z53" i="3"/>
  <c r="W54" i="3"/>
  <c r="Z54" i="3"/>
  <c r="W55" i="3"/>
  <c r="Z55" i="3"/>
  <c r="W56" i="3"/>
  <c r="Z56" i="3"/>
  <c r="W57" i="3"/>
  <c r="Z57" i="3"/>
  <c r="W58" i="3"/>
  <c r="Z58" i="3"/>
  <c r="W59" i="3"/>
  <c r="Z59" i="3"/>
  <c r="W60" i="3"/>
  <c r="Z60" i="3"/>
  <c r="W61" i="3"/>
  <c r="Z61" i="3"/>
  <c r="W62" i="3"/>
  <c r="Z62" i="3"/>
  <c r="W63" i="3"/>
  <c r="Z63" i="3"/>
  <c r="W64" i="3"/>
  <c r="Z64" i="3"/>
  <c r="W65" i="3"/>
  <c r="Z65" i="3"/>
  <c r="W66" i="3"/>
  <c r="Z66" i="3"/>
  <c r="W67" i="3"/>
  <c r="Z67" i="3"/>
  <c r="W68" i="3"/>
  <c r="Z68" i="3"/>
  <c r="W69" i="3"/>
  <c r="Z69" i="3"/>
  <c r="W70" i="3"/>
  <c r="X70" i="3" s="1"/>
  <c r="Z70" i="3"/>
  <c r="W71" i="3"/>
  <c r="Z71" i="3"/>
  <c r="W72" i="3"/>
  <c r="X72" i="3" s="1"/>
  <c r="Z72" i="3"/>
  <c r="W73" i="3"/>
  <c r="Z73" i="3"/>
  <c r="W74" i="3"/>
  <c r="X74" i="3" s="1"/>
  <c r="Z74" i="3"/>
  <c r="W75" i="3"/>
  <c r="Z75" i="3"/>
  <c r="W76" i="3"/>
  <c r="X76" i="3" s="1"/>
  <c r="Z76" i="3"/>
  <c r="W77" i="3"/>
  <c r="Z77" i="3"/>
  <c r="W78" i="3"/>
  <c r="X78" i="3" s="1"/>
  <c r="Z78" i="3"/>
  <c r="W79" i="3"/>
  <c r="Z79" i="3"/>
  <c r="W80" i="3"/>
  <c r="X80" i="3" s="1"/>
  <c r="Z80" i="3"/>
  <c r="W81" i="3"/>
  <c r="Z81" i="3"/>
  <c r="W82" i="3"/>
  <c r="X82" i="3" s="1"/>
  <c r="Z82" i="3"/>
  <c r="W83" i="3"/>
  <c r="X83" i="3" s="1"/>
  <c r="Z83" i="3"/>
  <c r="W84" i="3"/>
  <c r="X84" i="3" s="1"/>
  <c r="Z84" i="3"/>
  <c r="W85" i="3"/>
  <c r="Z85" i="3"/>
  <c r="W86" i="3"/>
  <c r="X86" i="3" s="1"/>
  <c r="Z86" i="3"/>
  <c r="W87" i="3"/>
  <c r="Z87" i="3"/>
  <c r="W88" i="3"/>
  <c r="X88" i="3" s="1"/>
  <c r="Z88" i="3"/>
  <c r="W89" i="3"/>
  <c r="X89" i="3" s="1"/>
  <c r="Z89" i="3"/>
  <c r="W90" i="3"/>
  <c r="X90" i="3" s="1"/>
  <c r="Z90" i="3"/>
  <c r="W91" i="3"/>
  <c r="X91" i="3" s="1"/>
  <c r="Z91" i="3"/>
  <c r="W92" i="3"/>
  <c r="X92" i="3" s="1"/>
  <c r="Z92" i="3"/>
  <c r="W93" i="3"/>
  <c r="X93" i="3" s="1"/>
  <c r="Z93" i="3"/>
  <c r="W94" i="3"/>
  <c r="X94" i="3" s="1"/>
  <c r="Z94" i="3"/>
  <c r="W95" i="3"/>
  <c r="X95" i="3" s="1"/>
  <c r="Z95" i="3"/>
  <c r="W96" i="3"/>
  <c r="X96" i="3" s="1"/>
  <c r="Z96" i="3"/>
  <c r="W97" i="3"/>
  <c r="X97" i="3" s="1"/>
  <c r="Z97" i="3"/>
  <c r="W98" i="3"/>
  <c r="X98" i="3" s="1"/>
  <c r="Z98" i="3"/>
  <c r="W99" i="3"/>
  <c r="Z99" i="3"/>
  <c r="W100" i="3"/>
  <c r="X100" i="3" s="1"/>
  <c r="Z100" i="3"/>
  <c r="W101" i="3"/>
  <c r="X101" i="3" s="1"/>
  <c r="Z101" i="3"/>
  <c r="W102" i="3"/>
  <c r="X102" i="3" s="1"/>
  <c r="Z102" i="3"/>
  <c r="W103" i="3"/>
  <c r="X103" i="3" s="1"/>
  <c r="Z103" i="3"/>
  <c r="W104" i="3"/>
  <c r="X104" i="3" s="1"/>
  <c r="Z104" i="3"/>
  <c r="W105" i="3"/>
  <c r="X105" i="3" s="1"/>
  <c r="Z105" i="3"/>
  <c r="W106" i="3"/>
  <c r="X106" i="3" s="1"/>
  <c r="Z106" i="3"/>
  <c r="W107" i="3"/>
  <c r="X107" i="3" s="1"/>
  <c r="Z107" i="3"/>
  <c r="W108" i="3"/>
  <c r="X108" i="3" s="1"/>
  <c r="Z108" i="3"/>
  <c r="W109" i="3"/>
  <c r="X109" i="3" s="1"/>
  <c r="Z109" i="3"/>
  <c r="W110" i="3"/>
  <c r="X110" i="3" s="1"/>
  <c r="Z110" i="3"/>
  <c r="W111" i="3"/>
  <c r="X111" i="3" s="1"/>
  <c r="Z111" i="3"/>
  <c r="W112" i="3"/>
  <c r="X112" i="3" s="1"/>
  <c r="Z112" i="3"/>
  <c r="W113" i="3"/>
  <c r="X113" i="3" s="1"/>
  <c r="Z113" i="3"/>
  <c r="W114" i="3"/>
  <c r="X114" i="3" s="1"/>
  <c r="Z114" i="3"/>
  <c r="W115" i="3"/>
  <c r="X115" i="3" s="1"/>
  <c r="Z115" i="3"/>
  <c r="W116" i="3"/>
  <c r="X116" i="3" s="1"/>
  <c r="Z116" i="3"/>
  <c r="W117" i="3"/>
  <c r="X117" i="3" s="1"/>
  <c r="Z117" i="3"/>
  <c r="W118" i="3"/>
  <c r="X118" i="3" s="1"/>
  <c r="Z118" i="3"/>
  <c r="W119" i="3"/>
  <c r="X119" i="3" s="1"/>
  <c r="Z119" i="3"/>
  <c r="W120" i="3"/>
  <c r="X120" i="3" s="1"/>
  <c r="Z120" i="3"/>
  <c r="W121" i="3"/>
  <c r="X121" i="3" s="1"/>
  <c r="Z121" i="3"/>
  <c r="W122" i="3"/>
  <c r="X122" i="3" s="1"/>
  <c r="Z122" i="3"/>
  <c r="W123" i="3"/>
  <c r="X123" i="3" s="1"/>
  <c r="Z123" i="3"/>
  <c r="W124" i="3"/>
  <c r="X124" i="3" s="1"/>
  <c r="Z124" i="3"/>
  <c r="W125" i="3"/>
  <c r="X125" i="3" s="1"/>
  <c r="Z125" i="3"/>
  <c r="W126" i="3"/>
  <c r="X126" i="3" s="1"/>
  <c r="Z126" i="3"/>
  <c r="W127" i="3"/>
  <c r="X127" i="3" s="1"/>
  <c r="Z127" i="3"/>
  <c r="W128" i="3"/>
  <c r="X128" i="3" s="1"/>
  <c r="Z128" i="3"/>
  <c r="W129" i="3"/>
  <c r="X129" i="3" s="1"/>
  <c r="Z129" i="3"/>
  <c r="W130" i="3"/>
  <c r="X130" i="3" s="1"/>
  <c r="Z130" i="3"/>
  <c r="W131" i="3"/>
  <c r="X131" i="3" s="1"/>
  <c r="Z131" i="3"/>
  <c r="W132" i="3"/>
  <c r="X132" i="3" s="1"/>
  <c r="Z132" i="3"/>
  <c r="W133" i="3"/>
  <c r="X133" i="3" s="1"/>
  <c r="Z133" i="3"/>
  <c r="W134" i="3"/>
  <c r="X134" i="3" s="1"/>
  <c r="Z134" i="3"/>
  <c r="W135" i="3"/>
  <c r="X135" i="3" s="1"/>
  <c r="Z135" i="3"/>
  <c r="W136" i="3"/>
  <c r="X136" i="3" s="1"/>
  <c r="Z136" i="3"/>
  <c r="W137" i="3"/>
  <c r="X137" i="3" s="1"/>
  <c r="Z137" i="3"/>
  <c r="W138" i="3"/>
  <c r="X138" i="3" s="1"/>
  <c r="Z138" i="3"/>
  <c r="W139" i="3"/>
  <c r="X139" i="3" s="1"/>
  <c r="Z139" i="3"/>
  <c r="W140" i="3"/>
  <c r="X140" i="3" s="1"/>
  <c r="Z140" i="3"/>
  <c r="W141" i="3"/>
  <c r="X141" i="3" s="1"/>
  <c r="Z141" i="3"/>
  <c r="W142" i="3"/>
  <c r="X142" i="3" s="1"/>
  <c r="Z142" i="3"/>
  <c r="W143" i="3"/>
  <c r="X143" i="3" s="1"/>
  <c r="Z143" i="3"/>
  <c r="W144" i="3"/>
  <c r="X144" i="3" s="1"/>
  <c r="Z144" i="3"/>
  <c r="W145" i="3"/>
  <c r="X145" i="3" s="1"/>
  <c r="Z145" i="3"/>
  <c r="W146" i="3"/>
  <c r="X146" i="3" s="1"/>
  <c r="Z146" i="3"/>
  <c r="W147" i="3"/>
  <c r="X147" i="3" s="1"/>
  <c r="Z147" i="3"/>
  <c r="W148" i="3"/>
  <c r="X148" i="3" s="1"/>
  <c r="Z148" i="3"/>
  <c r="W149" i="3"/>
  <c r="X149" i="3" s="1"/>
  <c r="Z149" i="3"/>
  <c r="W150" i="3"/>
  <c r="Z150" i="3"/>
  <c r="W151" i="3"/>
  <c r="X151" i="3" s="1"/>
  <c r="W152" i="3"/>
  <c r="X152" i="3" s="1"/>
  <c r="Z152" i="3"/>
  <c r="W153" i="3"/>
  <c r="X153" i="3" s="1"/>
  <c r="Z153" i="3"/>
  <c r="W154" i="3"/>
  <c r="X154" i="3" s="1"/>
  <c r="Z154" i="3"/>
  <c r="W155" i="3"/>
  <c r="X155" i="3" s="1"/>
  <c r="Z155" i="3"/>
  <c r="W156" i="3"/>
  <c r="X156" i="3" s="1"/>
  <c r="Z156" i="3"/>
  <c r="W157" i="3"/>
  <c r="X157" i="3" s="1"/>
  <c r="Z157" i="3"/>
  <c r="W159" i="3"/>
  <c r="X159" i="3" s="1"/>
  <c r="Z159" i="3"/>
  <c r="W160" i="3"/>
  <c r="X160" i="3" s="1"/>
  <c r="Z160" i="3"/>
  <c r="W161" i="3"/>
  <c r="X161" i="3" s="1"/>
  <c r="Z161" i="3"/>
  <c r="W162" i="3"/>
  <c r="X162" i="3" s="1"/>
  <c r="Z162" i="3"/>
  <c r="W163" i="3"/>
  <c r="X163" i="3" s="1"/>
  <c r="Z163" i="3"/>
  <c r="W164" i="3"/>
  <c r="X164" i="3" s="1"/>
  <c r="Z164" i="3"/>
  <c r="W165" i="3"/>
  <c r="X165" i="3" s="1"/>
  <c r="Z165" i="3"/>
  <c r="W166" i="3"/>
  <c r="X166" i="3" s="1"/>
  <c r="Z166" i="3"/>
  <c r="W167" i="3"/>
  <c r="X167" i="3" s="1"/>
  <c r="Z167" i="3"/>
  <c r="W168" i="3"/>
  <c r="X168" i="3" s="1"/>
  <c r="Z168" i="3"/>
  <c r="W169" i="3"/>
  <c r="X169" i="3" s="1"/>
  <c r="Z169" i="3"/>
  <c r="W170" i="3"/>
  <c r="X170" i="3" s="1"/>
  <c r="Z170" i="3"/>
  <c r="W171" i="3"/>
  <c r="X171" i="3" s="1"/>
  <c r="Z171" i="3"/>
  <c r="W172" i="3"/>
  <c r="X172" i="3" s="1"/>
  <c r="Z172" i="3"/>
  <c r="W173" i="3"/>
  <c r="X173" i="3" s="1"/>
  <c r="Z173" i="3"/>
  <c r="W174" i="3"/>
  <c r="X174" i="3" s="1"/>
  <c r="Z174" i="3"/>
  <c r="W175" i="3"/>
  <c r="Z175" i="3"/>
  <c r="W176" i="3"/>
  <c r="X176" i="3" s="1"/>
  <c r="Z176" i="3"/>
  <c r="W177" i="3"/>
  <c r="X177" i="3" s="1"/>
  <c r="Z177" i="3"/>
  <c r="W178" i="3"/>
  <c r="X178" i="3" s="1"/>
  <c r="Z178" i="3"/>
  <c r="W179" i="3"/>
  <c r="X179" i="3" s="1"/>
  <c r="Z179" i="3"/>
  <c r="W180" i="3"/>
  <c r="X180" i="3" s="1"/>
  <c r="Z180" i="3"/>
  <c r="W181" i="3"/>
  <c r="X181" i="3" s="1"/>
  <c r="Z181" i="3"/>
  <c r="Z2" i="3"/>
  <c r="W2" i="3"/>
  <c r="X2" i="3" s="1"/>
  <c r="U5" i="7"/>
  <c r="U5" i="8"/>
  <c r="U13" i="8"/>
  <c r="U12" i="8"/>
  <c r="U10" i="8"/>
  <c r="U9" i="8"/>
  <c r="V3" i="7"/>
  <c r="V2" i="7"/>
  <c r="U15" i="6"/>
  <c r="U23" i="6"/>
  <c r="U21" i="6"/>
  <c r="U19" i="6"/>
  <c r="U7" i="6"/>
  <c r="U6" i="6"/>
  <c r="U54" i="6"/>
  <c r="U46" i="6"/>
  <c r="U44" i="6"/>
  <c r="U42" i="6"/>
  <c r="U40" i="6"/>
  <c r="U39" i="6"/>
  <c r="U38" i="6"/>
  <c r="U30" i="6"/>
  <c r="U29" i="6"/>
  <c r="U26" i="6"/>
  <c r="W89" i="5"/>
  <c r="X376" i="2"/>
  <c r="Y376" i="2" s="1"/>
  <c r="AA376" i="2"/>
  <c r="X377" i="2"/>
  <c r="Y377" i="2" s="1"/>
  <c r="AA377" i="2"/>
  <c r="X378" i="2"/>
  <c r="Y378" i="2" s="1"/>
  <c r="AA378" i="2"/>
  <c r="X379" i="2"/>
  <c r="Y379" i="2" s="1"/>
  <c r="AA379" i="2"/>
  <c r="X380" i="2"/>
  <c r="Y380" i="2" s="1"/>
  <c r="AA380" i="2"/>
  <c r="X381" i="2"/>
  <c r="Y381" i="2" s="1"/>
  <c r="AA381" i="2"/>
  <c r="X382" i="2"/>
  <c r="Y382" i="2" s="1"/>
  <c r="AA382" i="2"/>
  <c r="X383" i="2"/>
  <c r="Y383" i="2" s="1"/>
  <c r="AA383" i="2"/>
  <c r="X384" i="2"/>
  <c r="Y384" i="2" s="1"/>
  <c r="AA384" i="2"/>
  <c r="X385" i="2"/>
  <c r="AA385" i="2"/>
  <c r="X386" i="2"/>
  <c r="AA386" i="2"/>
  <c r="X387" i="2"/>
  <c r="Y387" i="2" s="1"/>
  <c r="AA387" i="2"/>
  <c r="X388" i="2"/>
  <c r="Y388" i="2" s="1"/>
  <c r="AA388" i="2"/>
  <c r="X389" i="2"/>
  <c r="AA389" i="2"/>
  <c r="X390" i="2"/>
  <c r="Y390" i="2" s="1"/>
  <c r="AA390" i="2"/>
  <c r="X391" i="2"/>
  <c r="Y391" i="2" s="1"/>
  <c r="AA391" i="2"/>
  <c r="X392" i="2"/>
  <c r="Y392" i="2" s="1"/>
  <c r="AA392" i="2"/>
  <c r="X393" i="2"/>
  <c r="AA393" i="2"/>
  <c r="X394" i="2"/>
  <c r="AA394" i="2"/>
  <c r="X395" i="2"/>
  <c r="AA395" i="2"/>
  <c r="X396" i="2"/>
  <c r="Y396" i="2" s="1"/>
  <c r="AA396" i="2"/>
  <c r="X397" i="2"/>
  <c r="Y397" i="2" s="1"/>
  <c r="AA397" i="2"/>
  <c r="X398" i="2"/>
  <c r="AA398" i="2"/>
  <c r="X399" i="2"/>
  <c r="AA399" i="2"/>
  <c r="X400" i="2"/>
  <c r="Y400" i="2" s="1"/>
  <c r="AA400" i="2"/>
  <c r="X401" i="2"/>
  <c r="AA401" i="2"/>
  <c r="X402" i="2"/>
  <c r="Y402" i="2" s="1"/>
  <c r="AA402" i="2"/>
  <c r="X403" i="2"/>
  <c r="Y403" i="2" s="1"/>
  <c r="AA403" i="2"/>
  <c r="X404" i="2"/>
  <c r="AA404" i="2"/>
  <c r="X405" i="2"/>
  <c r="AA405" i="2"/>
  <c r="X406" i="2"/>
  <c r="AA406" i="2"/>
  <c r="X407" i="2"/>
  <c r="AA407" i="2"/>
  <c r="X408" i="2"/>
  <c r="AA408" i="2"/>
  <c r="X409" i="2"/>
  <c r="Y409" i="2" s="1"/>
  <c r="AA409" i="2"/>
  <c r="X410" i="2"/>
  <c r="Y410" i="2" s="1"/>
  <c r="AA410" i="2"/>
  <c r="X411" i="2"/>
  <c r="Y411" i="2" s="1"/>
  <c r="AA411" i="2"/>
  <c r="X412" i="2"/>
  <c r="AA412" i="2"/>
  <c r="X413" i="2"/>
  <c r="Y413" i="2" s="1"/>
  <c r="AA413" i="2"/>
  <c r="X414" i="2"/>
  <c r="AA414" i="2"/>
  <c r="X415" i="2"/>
  <c r="AA415" i="2"/>
  <c r="X416" i="2"/>
  <c r="Y416" i="2" s="1"/>
  <c r="AA416" i="2"/>
  <c r="X417" i="2"/>
  <c r="AA417" i="2"/>
  <c r="X418" i="2"/>
  <c r="AA418" i="2"/>
  <c r="X419" i="2"/>
  <c r="AA419" i="2"/>
  <c r="X420" i="2"/>
  <c r="AA420" i="2"/>
  <c r="X421" i="2"/>
  <c r="Y421" i="2" s="1"/>
  <c r="AA421" i="2"/>
  <c r="X422" i="2"/>
  <c r="AA422" i="2"/>
  <c r="X423" i="2"/>
  <c r="AA423" i="2"/>
  <c r="X424" i="2"/>
  <c r="AA424" i="2"/>
  <c r="X425" i="2"/>
  <c r="Y425" i="2" s="1"/>
  <c r="AA425" i="2"/>
  <c r="X426" i="2"/>
  <c r="Y426" i="2" s="1"/>
  <c r="AA426" i="2"/>
  <c r="X427" i="2"/>
  <c r="Y427" i="2" s="1"/>
  <c r="AA427" i="2"/>
  <c r="X428" i="2"/>
  <c r="Y428" i="2" s="1"/>
  <c r="AA428" i="2"/>
  <c r="X429" i="2"/>
  <c r="AA429" i="2"/>
  <c r="X430" i="2"/>
  <c r="Y430" i="2" s="1"/>
  <c r="AA430" i="2"/>
  <c r="X431" i="2"/>
  <c r="Y431" i="2" s="1"/>
  <c r="AA431" i="2"/>
  <c r="X432" i="2"/>
  <c r="Y432" i="2" s="1"/>
  <c r="AA432" i="2"/>
  <c r="X433" i="2"/>
  <c r="AA433" i="2"/>
  <c r="X434" i="2"/>
  <c r="Y434" i="2" s="1"/>
  <c r="AA434" i="2"/>
  <c r="X435" i="2"/>
  <c r="Y435" i="2" s="1"/>
  <c r="AA435" i="2"/>
  <c r="X436" i="2"/>
  <c r="Y436" i="2" s="1"/>
  <c r="AA436" i="2"/>
  <c r="X437" i="2"/>
  <c r="AA437" i="2"/>
  <c r="X438" i="2"/>
  <c r="Y438" i="2" s="1"/>
  <c r="AA438" i="2"/>
  <c r="X439" i="2"/>
  <c r="Y439" i="2" s="1"/>
  <c r="AA439" i="2"/>
  <c r="X440" i="2"/>
  <c r="Y440" i="2" s="1"/>
  <c r="AA440" i="2"/>
  <c r="X441" i="2"/>
  <c r="Y441" i="2" s="1"/>
  <c r="AA441" i="2"/>
  <c r="X442" i="2"/>
  <c r="Y442" i="2" s="1"/>
  <c r="AA442" i="2"/>
  <c r="X443" i="2"/>
  <c r="Y443" i="2" s="1"/>
  <c r="AA443" i="2"/>
  <c r="X444" i="2"/>
  <c r="Y444" i="2" s="1"/>
  <c r="AA444" i="2"/>
  <c r="X445" i="2"/>
  <c r="Y445" i="2" s="1"/>
  <c r="AA445" i="2"/>
  <c r="X446" i="2"/>
  <c r="AA446" i="2"/>
  <c r="X447" i="2"/>
  <c r="Y447" i="2" s="1"/>
  <c r="AA447" i="2"/>
  <c r="X448" i="2"/>
  <c r="AA448" i="2"/>
  <c r="X449" i="2"/>
  <c r="AA449" i="2"/>
  <c r="X450" i="2"/>
  <c r="Y450" i="2" s="1"/>
  <c r="AA450" i="2"/>
  <c r="X451" i="2"/>
  <c r="AA451" i="2"/>
  <c r="X452" i="2"/>
  <c r="AA452" i="2"/>
  <c r="X453" i="2"/>
  <c r="AA453" i="2"/>
  <c r="X454" i="2"/>
  <c r="AA454" i="2"/>
  <c r="X455" i="2"/>
  <c r="Y455" i="2" s="1"/>
  <c r="AA455" i="2"/>
  <c r="X456" i="2"/>
  <c r="Y456" i="2" s="1"/>
  <c r="AA456" i="2"/>
  <c r="X457" i="2"/>
  <c r="Y457" i="2" s="1"/>
  <c r="AA457" i="2"/>
  <c r="X458" i="2"/>
  <c r="AA458" i="2"/>
  <c r="X459" i="2"/>
  <c r="AA459" i="2"/>
  <c r="X460" i="2"/>
  <c r="Y460" i="2" s="1"/>
  <c r="AA460" i="2"/>
  <c r="X461" i="2"/>
  <c r="Y461" i="2" s="1"/>
  <c r="AA461" i="2"/>
  <c r="X462" i="2"/>
  <c r="Y462" i="2" s="1"/>
  <c r="AA462" i="2"/>
  <c r="X463" i="2"/>
  <c r="Y463" i="2" s="1"/>
  <c r="AA463" i="2"/>
  <c r="X464" i="2"/>
  <c r="Y464" i="2" s="1"/>
  <c r="AA464" i="2"/>
  <c r="X465" i="2"/>
  <c r="Y465" i="2" s="1"/>
  <c r="AA465" i="2"/>
  <c r="X466" i="2"/>
  <c r="AA466" i="2"/>
  <c r="X467" i="2"/>
  <c r="Y467" i="2" s="1"/>
  <c r="AA467" i="2"/>
  <c r="X468" i="2"/>
  <c r="Y468" i="2" s="1"/>
  <c r="AA468" i="2"/>
  <c r="X469" i="2"/>
  <c r="Y469" i="2" s="1"/>
  <c r="AA469" i="2"/>
  <c r="X470" i="2"/>
  <c r="Y470" i="2" s="1"/>
  <c r="AA470" i="2"/>
  <c r="X471" i="2"/>
  <c r="Y471" i="2" s="1"/>
  <c r="AA471" i="2"/>
  <c r="X472" i="2"/>
  <c r="Y472" i="2" s="1"/>
  <c r="AA472" i="2"/>
  <c r="X473" i="2"/>
  <c r="Y473" i="2" s="1"/>
  <c r="AA473" i="2"/>
  <c r="X474" i="2"/>
  <c r="AA474" i="2"/>
  <c r="X475" i="2"/>
  <c r="Y475" i="2" s="1"/>
  <c r="AA475" i="2"/>
  <c r="X476" i="2"/>
  <c r="Y476" i="2" s="1"/>
  <c r="AA476" i="2"/>
  <c r="X477" i="2"/>
  <c r="Y477" i="2" s="1"/>
  <c r="AA477" i="2"/>
  <c r="X478" i="2"/>
  <c r="Y478" i="2" s="1"/>
  <c r="AA478" i="2"/>
  <c r="X479" i="2"/>
  <c r="Y479" i="2" s="1"/>
  <c r="AA479" i="2"/>
  <c r="X480" i="2"/>
  <c r="Y480" i="2" s="1"/>
  <c r="AA480" i="2"/>
  <c r="X481" i="2"/>
  <c r="Y481" i="2" s="1"/>
  <c r="AA481" i="2"/>
  <c r="X482" i="2"/>
  <c r="Y482" i="2" s="1"/>
  <c r="AA482" i="2"/>
  <c r="X483" i="2"/>
  <c r="Y483" i="2" s="1"/>
  <c r="AA483" i="2"/>
  <c r="X484" i="2"/>
  <c r="Y484" i="2" s="1"/>
  <c r="AA484" i="2"/>
  <c r="X485" i="2"/>
  <c r="Y485" i="2" s="1"/>
  <c r="AA485" i="2"/>
  <c r="X486" i="2"/>
  <c r="Y486" i="2" s="1"/>
  <c r="AA486" i="2"/>
  <c r="X487" i="2"/>
  <c r="Y487" i="2" s="1"/>
  <c r="AA487" i="2"/>
  <c r="X488" i="2"/>
  <c r="Y488" i="2" s="1"/>
  <c r="AA488" i="2"/>
  <c r="X489" i="2"/>
  <c r="AA489" i="2"/>
  <c r="X490" i="2"/>
  <c r="Y490" i="2" s="1"/>
  <c r="AA490" i="2"/>
  <c r="X491" i="2"/>
  <c r="Y491" i="2" s="1"/>
  <c r="AA491" i="2"/>
  <c r="X492" i="2"/>
  <c r="Y492" i="2" s="1"/>
  <c r="AA492" i="2"/>
  <c r="X493" i="2"/>
  <c r="Y493" i="2" s="1"/>
  <c r="AA493" i="2"/>
  <c r="X494" i="2"/>
  <c r="Y494" i="2" s="1"/>
  <c r="AA494" i="2"/>
  <c r="X495" i="2"/>
  <c r="Y495" i="2" s="1"/>
  <c r="AA495" i="2"/>
  <c r="X496" i="2"/>
  <c r="Y496" i="2" s="1"/>
  <c r="AA496" i="2"/>
  <c r="X515" i="2"/>
  <c r="Y515" i="2" s="1"/>
  <c r="AA515" i="2"/>
  <c r="X516" i="2"/>
  <c r="Y516" i="2" s="1"/>
  <c r="AA516" i="2"/>
  <c r="X517" i="2"/>
  <c r="Y517" i="2" s="1"/>
  <c r="AA517" i="2"/>
  <c r="X518" i="2"/>
  <c r="Y518" i="2" s="1"/>
  <c r="AA518" i="2"/>
  <c r="X519" i="2"/>
  <c r="Y519" i="2" s="1"/>
  <c r="AA519" i="2"/>
  <c r="X520" i="2"/>
  <c r="Y520" i="2" s="1"/>
  <c r="AA520" i="2"/>
  <c r="X521" i="2"/>
  <c r="Y521" i="2" s="1"/>
  <c r="AA521" i="2"/>
  <c r="X522" i="2"/>
  <c r="Y522" i="2" s="1"/>
  <c r="AA522" i="2"/>
  <c r="X523" i="2"/>
  <c r="Y523" i="2" s="1"/>
  <c r="AA523" i="2"/>
  <c r="X524" i="2"/>
  <c r="Y524" i="2" s="1"/>
  <c r="AA524" i="2"/>
  <c r="X525" i="2"/>
  <c r="Y525" i="2" s="1"/>
  <c r="AA525" i="2"/>
  <c r="X526" i="2"/>
  <c r="Y526" i="2" s="1"/>
  <c r="AA526" i="2"/>
  <c r="X527" i="2"/>
  <c r="Y527" i="2" s="1"/>
  <c r="AA527" i="2"/>
  <c r="X528" i="2"/>
  <c r="AA528" i="2"/>
  <c r="X529" i="2"/>
  <c r="Y529" i="2" s="1"/>
  <c r="AA529" i="2"/>
  <c r="X530" i="2"/>
  <c r="Y530" i="2" s="1"/>
  <c r="AA530" i="2"/>
  <c r="X531" i="2"/>
  <c r="Y531" i="2" s="1"/>
  <c r="AA531" i="2"/>
  <c r="X532" i="2"/>
  <c r="AA532" i="2"/>
  <c r="X533" i="2"/>
  <c r="Y533" i="2" s="1"/>
  <c r="AA533" i="2"/>
  <c r="X534" i="2"/>
  <c r="Y534" i="2" s="1"/>
  <c r="AA534" i="2"/>
  <c r="X535" i="2"/>
  <c r="Y535" i="2" s="1"/>
  <c r="AA535" i="2"/>
  <c r="X536" i="2"/>
  <c r="Y536" i="2" s="1"/>
  <c r="AA536" i="2"/>
  <c r="X537" i="2"/>
  <c r="AA537" i="2"/>
  <c r="X538" i="2"/>
  <c r="Y538" i="2" s="1"/>
  <c r="AA538" i="2"/>
  <c r="X539" i="2"/>
  <c r="Y539" i="2" s="1"/>
  <c r="AA539" i="2"/>
  <c r="X540" i="2"/>
  <c r="Y540" i="2" s="1"/>
  <c r="AA540" i="2"/>
  <c r="X541" i="2"/>
  <c r="Y541" i="2" s="1"/>
  <c r="AA541" i="2"/>
  <c r="X542" i="2"/>
  <c r="AA542" i="2"/>
  <c r="X543" i="2"/>
  <c r="Y543" i="2" s="1"/>
  <c r="AA543" i="2"/>
  <c r="X544" i="2"/>
  <c r="Y544" i="2" s="1"/>
  <c r="AA544" i="2"/>
  <c r="X545" i="2"/>
  <c r="Y545" i="2" s="1"/>
  <c r="AA545" i="2"/>
  <c r="X546" i="2"/>
  <c r="Y546" i="2" s="1"/>
  <c r="AA546" i="2"/>
  <c r="X547" i="2"/>
  <c r="Y547" i="2" s="1"/>
  <c r="AA547" i="2"/>
  <c r="X548" i="2"/>
  <c r="Y548" i="2" s="1"/>
  <c r="AA548" i="2"/>
  <c r="X549" i="2"/>
  <c r="Y549" i="2" s="1"/>
  <c r="AA549" i="2"/>
  <c r="X550" i="2"/>
  <c r="Y550" i="2" s="1"/>
  <c r="AA550" i="2"/>
  <c r="X551" i="2"/>
  <c r="Y551" i="2" s="1"/>
  <c r="AA551" i="2"/>
  <c r="X552" i="2"/>
  <c r="Y552" i="2" s="1"/>
  <c r="AA552" i="2"/>
  <c r="X553" i="2"/>
  <c r="Y553" i="2" s="1"/>
  <c r="AA553" i="2"/>
  <c r="X554" i="2"/>
  <c r="Y554" i="2" s="1"/>
  <c r="AA554" i="2"/>
  <c r="X555" i="2"/>
  <c r="Y555" i="2" s="1"/>
  <c r="AA555" i="2"/>
  <c r="X556" i="2"/>
  <c r="AA556" i="2"/>
  <c r="X557" i="2"/>
  <c r="Y557" i="2" s="1"/>
  <c r="AA557" i="2"/>
  <c r="X558" i="2"/>
  <c r="Y558" i="2" s="1"/>
  <c r="AA558" i="2"/>
  <c r="X559" i="2"/>
  <c r="Y559" i="2" s="1"/>
  <c r="AA559" i="2"/>
  <c r="X560" i="2"/>
  <c r="Y560" i="2" s="1"/>
  <c r="AA560" i="2"/>
  <c r="X561" i="2"/>
  <c r="AA561" i="2"/>
  <c r="X562" i="2"/>
  <c r="AA562" i="2"/>
  <c r="X563" i="2"/>
  <c r="Y563" i="2" s="1"/>
  <c r="AA563" i="2"/>
  <c r="X564" i="2"/>
  <c r="Y564" i="2" s="1"/>
  <c r="AA564" i="2"/>
  <c r="X565" i="2"/>
  <c r="Y565" i="2" s="1"/>
  <c r="AA565" i="2"/>
  <c r="X566" i="2"/>
  <c r="Y566" i="2" s="1"/>
  <c r="AA566" i="2"/>
  <c r="X567" i="2"/>
  <c r="AA567" i="2"/>
  <c r="X568" i="2"/>
  <c r="Y568" i="2" s="1"/>
  <c r="AA568" i="2"/>
  <c r="X569" i="2"/>
  <c r="Y569" i="2" s="1"/>
  <c r="AA569" i="2"/>
  <c r="X570" i="2"/>
  <c r="AA570" i="2"/>
  <c r="X571" i="2"/>
  <c r="Y571" i="2" s="1"/>
  <c r="AA571" i="2"/>
  <c r="X572" i="2"/>
  <c r="AA572" i="2"/>
  <c r="X573" i="2"/>
  <c r="AA573" i="2"/>
  <c r="X574" i="2"/>
  <c r="Y574" i="2" s="1"/>
  <c r="AA574" i="2"/>
  <c r="X575" i="2"/>
  <c r="AA575" i="2"/>
  <c r="X576" i="2"/>
  <c r="Y576" i="2" s="1"/>
  <c r="AA576" i="2"/>
  <c r="X577" i="2"/>
  <c r="AA577" i="2"/>
  <c r="X578" i="2"/>
  <c r="Y578" i="2" s="1"/>
  <c r="AA578" i="2"/>
  <c r="X579" i="2"/>
  <c r="AA579" i="2"/>
  <c r="X580" i="2"/>
  <c r="AA580" i="2"/>
  <c r="X581" i="2"/>
  <c r="AA581" i="2"/>
  <c r="X582" i="2"/>
  <c r="AA582" i="2"/>
  <c r="X583" i="2"/>
  <c r="Y583" i="2" s="1"/>
  <c r="AA583" i="2"/>
  <c r="X584" i="2"/>
  <c r="AA584" i="2"/>
  <c r="X585" i="2"/>
  <c r="AA585" i="2"/>
  <c r="X586" i="2"/>
  <c r="AA586" i="2"/>
  <c r="X587" i="2"/>
  <c r="Y587" i="2" s="1"/>
  <c r="AA587" i="2"/>
  <c r="X588" i="2"/>
  <c r="AA588" i="2"/>
  <c r="X589" i="2"/>
  <c r="Y589" i="2" s="1"/>
  <c r="AA589" i="2"/>
  <c r="X590" i="2"/>
  <c r="AA590" i="2"/>
  <c r="X591" i="2"/>
  <c r="Y591" i="2" s="1"/>
  <c r="AA591" i="2"/>
  <c r="X592" i="2"/>
  <c r="Y592" i="2" s="1"/>
  <c r="AA592" i="2"/>
  <c r="X593" i="2"/>
  <c r="Y593" i="2" s="1"/>
  <c r="AA593" i="2"/>
  <c r="X594" i="2"/>
  <c r="AA594" i="2"/>
  <c r="X595" i="2"/>
  <c r="AA595" i="2"/>
  <c r="X596" i="2"/>
  <c r="Y596" i="2" s="1"/>
  <c r="AA596" i="2"/>
  <c r="X597" i="2"/>
  <c r="AA597" i="2"/>
  <c r="X598" i="2"/>
  <c r="AA598" i="2"/>
  <c r="X599" i="2"/>
  <c r="Y599" i="2" s="1"/>
  <c r="AA599" i="2"/>
  <c r="X600" i="2"/>
  <c r="Y600" i="2" s="1"/>
  <c r="AA600" i="2"/>
  <c r="X601" i="2"/>
  <c r="Y601" i="2" s="1"/>
  <c r="AA601" i="2"/>
  <c r="X602" i="2"/>
  <c r="Y602" i="2" s="1"/>
  <c r="AA602" i="2"/>
  <c r="X603" i="2"/>
  <c r="AA603" i="2"/>
  <c r="X604" i="2"/>
  <c r="Y604" i="2" s="1"/>
  <c r="AA604" i="2"/>
  <c r="X605" i="2"/>
  <c r="Y605" i="2" s="1"/>
  <c r="AA605" i="2"/>
  <c r="X606" i="2"/>
  <c r="AA606" i="2"/>
  <c r="X607" i="2"/>
  <c r="Y607" i="2" s="1"/>
  <c r="AA607" i="2"/>
  <c r="X608" i="2"/>
  <c r="Y608" i="2" s="1"/>
  <c r="AA608" i="2"/>
  <c r="X609" i="2"/>
  <c r="Y609" i="2" s="1"/>
  <c r="AA609" i="2"/>
  <c r="X610" i="2"/>
  <c r="AA610" i="2"/>
  <c r="X611" i="2"/>
  <c r="Y611" i="2" s="1"/>
  <c r="AA611" i="2"/>
  <c r="X612" i="2"/>
  <c r="AA612" i="2"/>
  <c r="X613" i="2"/>
  <c r="AA613" i="2"/>
  <c r="X614" i="2"/>
  <c r="AA614" i="2"/>
  <c r="X615" i="2"/>
  <c r="Y615" i="2" s="1"/>
  <c r="AA615" i="2"/>
  <c r="X616" i="2"/>
  <c r="AA616" i="2"/>
  <c r="X617" i="2"/>
  <c r="AA617" i="2"/>
  <c r="X618" i="2"/>
  <c r="Y618" i="2" s="1"/>
  <c r="AA618" i="2"/>
  <c r="X619" i="2"/>
  <c r="Y619" i="2" s="1"/>
  <c r="AA619" i="2"/>
  <c r="X620" i="2"/>
  <c r="AA620" i="2"/>
  <c r="X621" i="2"/>
  <c r="Y621" i="2" s="1"/>
  <c r="AA621" i="2"/>
  <c r="X622" i="2"/>
  <c r="AA622" i="2"/>
  <c r="X623" i="2"/>
  <c r="Y623" i="2" s="1"/>
  <c r="AA623" i="2"/>
  <c r="X624" i="2"/>
  <c r="AA624" i="2"/>
  <c r="X625" i="2"/>
  <c r="Y625" i="2" s="1"/>
  <c r="AA625" i="2"/>
  <c r="X626" i="2"/>
  <c r="Y626" i="2" s="1"/>
  <c r="AA626" i="2"/>
  <c r="X627" i="2"/>
  <c r="AA627" i="2"/>
  <c r="X628" i="2"/>
  <c r="Y628" i="2" s="1"/>
  <c r="AA628" i="2"/>
  <c r="X629" i="2"/>
  <c r="Y629" i="2" s="1"/>
  <c r="AA629" i="2"/>
  <c r="X630" i="2"/>
  <c r="AA630" i="2"/>
  <c r="X631" i="2"/>
  <c r="AA631" i="2"/>
  <c r="X632" i="2"/>
  <c r="AA632" i="2"/>
  <c r="X633" i="2"/>
  <c r="Y633" i="2" s="1"/>
  <c r="AA633" i="2"/>
  <c r="X634" i="2"/>
  <c r="Y634" i="2" s="1"/>
  <c r="AA634" i="2"/>
  <c r="X635" i="2"/>
  <c r="AA635" i="2"/>
  <c r="X636" i="2"/>
  <c r="Y636" i="2" s="1"/>
  <c r="AA636" i="2"/>
  <c r="X637" i="2"/>
  <c r="Y637" i="2" s="1"/>
  <c r="AA637" i="2"/>
  <c r="X638" i="2"/>
  <c r="AA638" i="2"/>
  <c r="X639" i="2"/>
  <c r="AA639" i="2"/>
  <c r="X640" i="2"/>
  <c r="AA640" i="2"/>
  <c r="X641" i="2"/>
  <c r="AA641" i="2"/>
  <c r="X642" i="2"/>
  <c r="Y642" i="2" s="1"/>
  <c r="AA642" i="2"/>
  <c r="X643" i="2"/>
  <c r="Y643" i="2" s="1"/>
  <c r="AA643" i="2"/>
  <c r="X644" i="2"/>
  <c r="AA644" i="2"/>
  <c r="X645" i="2"/>
  <c r="AA645" i="2"/>
  <c r="X646" i="2"/>
  <c r="AA646" i="2"/>
  <c r="X647" i="2"/>
  <c r="Y647" i="2" s="1"/>
  <c r="AA647" i="2"/>
  <c r="X648" i="2"/>
  <c r="Y648" i="2" s="1"/>
  <c r="AA648" i="2"/>
  <c r="X649" i="2"/>
  <c r="AA649" i="2"/>
  <c r="X650" i="2"/>
  <c r="AA650" i="2"/>
  <c r="X651" i="2"/>
  <c r="AA651" i="2"/>
  <c r="X652" i="2"/>
  <c r="Y652" i="2" s="1"/>
  <c r="AA652" i="2"/>
  <c r="X653" i="2"/>
  <c r="Y653" i="2" s="1"/>
  <c r="AA653" i="2"/>
  <c r="X654" i="2"/>
  <c r="AA654" i="2"/>
  <c r="X655" i="2"/>
  <c r="AA655" i="2"/>
  <c r="X656" i="2"/>
  <c r="AA656" i="2"/>
  <c r="X657" i="2"/>
  <c r="Y657" i="2" s="1"/>
  <c r="AA657" i="2"/>
  <c r="X658" i="2"/>
  <c r="AA658" i="2"/>
  <c r="X659" i="2"/>
  <c r="AA659" i="2"/>
  <c r="X660" i="2"/>
  <c r="AA660" i="2"/>
  <c r="X661" i="2"/>
  <c r="AA661" i="2"/>
  <c r="X662" i="2"/>
  <c r="AA662" i="2"/>
  <c r="X663" i="2"/>
  <c r="AA663" i="2"/>
  <c r="X664" i="2"/>
  <c r="Y664" i="2" s="1"/>
  <c r="AA664" i="2"/>
  <c r="X665" i="2"/>
  <c r="Y665" i="2" s="1"/>
  <c r="AA665" i="2"/>
  <c r="X666" i="2"/>
  <c r="Y666" i="2" s="1"/>
  <c r="AA666" i="2"/>
  <c r="X667" i="2"/>
  <c r="AA667" i="2"/>
  <c r="X668" i="2"/>
  <c r="Y668" i="2" s="1"/>
  <c r="AA668" i="2"/>
  <c r="X669" i="2"/>
  <c r="AA669" i="2"/>
  <c r="X670" i="2"/>
  <c r="Y670" i="2" s="1"/>
  <c r="AA670" i="2"/>
  <c r="X671" i="2"/>
  <c r="Y671" i="2" s="1"/>
  <c r="AA671" i="2"/>
  <c r="X672" i="2"/>
  <c r="Y672" i="2" s="1"/>
  <c r="AA672" i="2"/>
  <c r="X673" i="2"/>
  <c r="AA673" i="2"/>
  <c r="X674" i="2"/>
  <c r="AA674" i="2"/>
  <c r="X675" i="2"/>
  <c r="Y675" i="2" s="1"/>
  <c r="AA675" i="2"/>
  <c r="X676" i="2"/>
  <c r="Y676" i="2" s="1"/>
  <c r="AA676" i="2"/>
  <c r="X677" i="2"/>
  <c r="AA677" i="2"/>
  <c r="X678" i="2"/>
  <c r="Y678" i="2" s="1"/>
  <c r="AA678" i="2"/>
  <c r="X679" i="2"/>
  <c r="Y679" i="2" s="1"/>
  <c r="AA679" i="2"/>
  <c r="X680" i="2"/>
  <c r="AA680" i="2"/>
  <c r="X681" i="2"/>
  <c r="Y681" i="2" s="1"/>
  <c r="AA681" i="2"/>
  <c r="X682" i="2"/>
  <c r="AA682" i="2"/>
  <c r="X683" i="2"/>
  <c r="Y683" i="2" s="1"/>
  <c r="AA683" i="2"/>
  <c r="X684" i="2"/>
  <c r="AA684" i="2"/>
  <c r="X685" i="2"/>
  <c r="Y685" i="2" s="1"/>
  <c r="AA685" i="2"/>
  <c r="X686" i="2"/>
  <c r="AA686" i="2"/>
  <c r="X687" i="2"/>
  <c r="Y687" i="2" s="1"/>
  <c r="AA687" i="2"/>
  <c r="X688" i="2"/>
  <c r="AA688" i="2"/>
  <c r="X689" i="2"/>
  <c r="AA689" i="2"/>
  <c r="X690" i="2"/>
  <c r="AA690" i="2"/>
  <c r="X691" i="2"/>
  <c r="AA691" i="2"/>
  <c r="X692" i="2"/>
  <c r="Y692" i="2" s="1"/>
  <c r="AA692" i="2"/>
  <c r="X693" i="2"/>
  <c r="Y693" i="2" s="1"/>
  <c r="AA693" i="2"/>
  <c r="X694" i="2"/>
  <c r="AA694" i="2"/>
  <c r="X695" i="2"/>
  <c r="Y695" i="2" s="1"/>
  <c r="AA695" i="2"/>
  <c r="X696" i="2"/>
  <c r="AA696" i="2"/>
  <c r="X697" i="2"/>
  <c r="Y697" i="2" s="1"/>
  <c r="AA697" i="2"/>
  <c r="X698" i="2"/>
  <c r="AA698" i="2"/>
  <c r="X699" i="2"/>
  <c r="Y699" i="2" s="1"/>
  <c r="AA699" i="2"/>
  <c r="X700" i="2"/>
  <c r="AA700" i="2"/>
  <c r="X701" i="2"/>
  <c r="AA701" i="2"/>
  <c r="X702" i="2"/>
  <c r="Y702" i="2" s="1"/>
  <c r="AA702" i="2"/>
  <c r="X703" i="2"/>
  <c r="Y703" i="2" s="1"/>
  <c r="AA703" i="2"/>
  <c r="X704" i="2"/>
  <c r="Y704" i="2" s="1"/>
  <c r="AA704" i="2"/>
  <c r="X705" i="2"/>
  <c r="Y705" i="2" s="1"/>
  <c r="AA705" i="2"/>
  <c r="X706" i="2"/>
  <c r="AA706" i="2"/>
  <c r="X707" i="2"/>
  <c r="AA707" i="2"/>
  <c r="X708" i="2"/>
  <c r="AA708" i="2"/>
  <c r="X709" i="2"/>
  <c r="AA709" i="2"/>
  <c r="X710" i="2"/>
  <c r="Y710" i="2" s="1"/>
  <c r="AA710" i="2"/>
  <c r="X711" i="2"/>
  <c r="AA711" i="2"/>
  <c r="X712" i="2"/>
  <c r="AA712" i="2"/>
  <c r="X713" i="2"/>
  <c r="Y713" i="2" s="1"/>
  <c r="AA713" i="2"/>
  <c r="X714" i="2"/>
  <c r="Y714" i="2" s="1"/>
  <c r="AA714" i="2"/>
  <c r="X715" i="2"/>
  <c r="Y715" i="2" s="1"/>
  <c r="AA715" i="2"/>
  <c r="X716" i="2"/>
  <c r="AA716" i="2"/>
  <c r="X717" i="2"/>
  <c r="Y717" i="2" s="1"/>
  <c r="AA717" i="2"/>
  <c r="X718" i="2"/>
  <c r="AA718" i="2"/>
  <c r="X719" i="2"/>
  <c r="AA719" i="2"/>
  <c r="X720" i="2"/>
  <c r="Y720" i="2" s="1"/>
  <c r="AA720" i="2"/>
  <c r="X721" i="2"/>
  <c r="Y721" i="2" s="1"/>
  <c r="AA721" i="2"/>
  <c r="X722" i="2"/>
  <c r="AA722" i="2"/>
  <c r="X723" i="2"/>
  <c r="AA723" i="2"/>
  <c r="X724" i="2"/>
  <c r="AA724" i="2"/>
  <c r="X725" i="2"/>
  <c r="Y725" i="2" s="1"/>
  <c r="AA725" i="2"/>
  <c r="X726" i="2"/>
  <c r="Y726" i="2" s="1"/>
  <c r="AA726" i="2"/>
  <c r="X727" i="2"/>
  <c r="Y727" i="2" s="1"/>
  <c r="AA727" i="2"/>
  <c r="X728" i="2"/>
  <c r="AA728" i="2"/>
  <c r="X729" i="2"/>
  <c r="AA729" i="2"/>
  <c r="X730" i="2"/>
  <c r="AA730" i="2"/>
  <c r="X731" i="2"/>
  <c r="AA731" i="2"/>
  <c r="X732" i="2"/>
  <c r="AA732" i="2"/>
  <c r="X733" i="2"/>
  <c r="AA733" i="2"/>
  <c r="X734" i="2"/>
  <c r="Y734" i="2" s="1"/>
  <c r="AA734" i="2"/>
  <c r="X735" i="2"/>
  <c r="Y735" i="2" s="1"/>
  <c r="AA735" i="2"/>
  <c r="X736" i="2"/>
  <c r="AA736" i="2"/>
  <c r="X737" i="2"/>
  <c r="Y737" i="2" s="1"/>
  <c r="AA737" i="2"/>
  <c r="X738" i="2"/>
  <c r="AA738" i="2"/>
  <c r="X739" i="2"/>
  <c r="AA739" i="2"/>
  <c r="X740" i="2"/>
  <c r="Y740" i="2" s="1"/>
  <c r="AA740" i="2"/>
  <c r="X741" i="2"/>
  <c r="Y741" i="2" s="1"/>
  <c r="AA741" i="2"/>
  <c r="X742" i="2"/>
  <c r="Y742" i="2" s="1"/>
  <c r="AA742" i="2"/>
  <c r="X743" i="2"/>
  <c r="AA743" i="2"/>
  <c r="X744" i="2"/>
  <c r="AA744" i="2"/>
  <c r="X745" i="2"/>
  <c r="Y745" i="2" s="1"/>
  <c r="AA745" i="2"/>
  <c r="X746" i="2"/>
  <c r="AA746" i="2"/>
  <c r="X747" i="2"/>
  <c r="Y747" i="2" s="1"/>
  <c r="AA747" i="2"/>
  <c r="X748" i="2"/>
  <c r="AA748" i="2"/>
  <c r="X749" i="2"/>
  <c r="Y749" i="2" s="1"/>
  <c r="AA749" i="2"/>
  <c r="X750" i="2"/>
  <c r="Y750" i="2" s="1"/>
  <c r="AA750" i="2"/>
  <c r="X751" i="2"/>
  <c r="AA751" i="2"/>
  <c r="X752" i="2"/>
  <c r="Y752" i="2" s="1"/>
  <c r="AA752" i="2"/>
  <c r="X753" i="2"/>
  <c r="Y753" i="2" s="1"/>
  <c r="AA753" i="2"/>
  <c r="X754" i="2"/>
  <c r="Y754" i="2" s="1"/>
  <c r="AA754" i="2"/>
  <c r="X755" i="2"/>
  <c r="AA755" i="2"/>
  <c r="X756" i="2"/>
  <c r="AA756" i="2"/>
  <c r="X757" i="2"/>
  <c r="AA757" i="2"/>
  <c r="X758" i="2"/>
  <c r="AA758" i="2"/>
  <c r="X759" i="2"/>
  <c r="AA759" i="2"/>
  <c r="X760" i="2"/>
  <c r="Y760" i="2" s="1"/>
  <c r="AA760" i="2"/>
  <c r="X761" i="2"/>
  <c r="AA761" i="2"/>
  <c r="X762" i="2"/>
  <c r="AA762" i="2"/>
  <c r="X763" i="2"/>
  <c r="AA763" i="2"/>
  <c r="X764" i="2"/>
  <c r="Y764" i="2" s="1"/>
  <c r="AA764" i="2"/>
  <c r="X765" i="2"/>
  <c r="Y765" i="2" s="1"/>
  <c r="AA765" i="2"/>
  <c r="X766" i="2"/>
  <c r="AA766" i="2"/>
  <c r="X767" i="2"/>
  <c r="AA767" i="2"/>
  <c r="X768" i="2"/>
  <c r="AA768" i="2"/>
  <c r="X769" i="2"/>
  <c r="AA769" i="2"/>
  <c r="X770" i="2"/>
  <c r="Y770" i="2" s="1"/>
  <c r="AA770" i="2"/>
  <c r="X771" i="2"/>
  <c r="AA771" i="2"/>
  <c r="X772" i="2"/>
  <c r="Y772" i="2" s="1"/>
  <c r="AA772" i="2"/>
  <c r="X773" i="2"/>
  <c r="Y773" i="2" s="1"/>
  <c r="AA773" i="2"/>
  <c r="X774" i="2"/>
  <c r="AA774" i="2"/>
  <c r="X775" i="2"/>
  <c r="AA775" i="2"/>
  <c r="X776" i="2"/>
  <c r="AA776" i="2"/>
  <c r="X777" i="2"/>
  <c r="AA777" i="2"/>
  <c r="X778" i="2"/>
  <c r="Y778" i="2" s="1"/>
  <c r="AA778" i="2"/>
  <c r="X779" i="2"/>
  <c r="Y779" i="2" s="1"/>
  <c r="AA779" i="2"/>
  <c r="X780" i="2"/>
  <c r="Y780" i="2" s="1"/>
  <c r="AA780" i="2"/>
  <c r="X781" i="2"/>
  <c r="Y781" i="2" s="1"/>
  <c r="AA781" i="2"/>
  <c r="X782" i="2"/>
  <c r="Y782" i="2" s="1"/>
  <c r="AA782" i="2"/>
  <c r="X783" i="2"/>
  <c r="Y783" i="2" s="1"/>
  <c r="AA783" i="2"/>
  <c r="X784" i="2"/>
  <c r="Y784" i="2" s="1"/>
  <c r="AA784" i="2"/>
  <c r="X785" i="2"/>
  <c r="AA785" i="2"/>
  <c r="X786" i="2"/>
  <c r="Y786" i="2" s="1"/>
  <c r="AA786" i="2"/>
  <c r="X787" i="2"/>
  <c r="Y787" i="2" s="1"/>
  <c r="AA787" i="2"/>
  <c r="X788" i="2"/>
  <c r="Y788" i="2" s="1"/>
  <c r="AA788" i="2"/>
  <c r="X789" i="2"/>
  <c r="AA789" i="2"/>
  <c r="X790" i="2"/>
  <c r="Y790" i="2" s="1"/>
  <c r="AA790" i="2"/>
  <c r="X791" i="2"/>
  <c r="Y791" i="2" s="1"/>
  <c r="AA791" i="2"/>
  <c r="X792" i="2"/>
  <c r="AA792" i="2"/>
  <c r="X793" i="2"/>
  <c r="AA793" i="2"/>
  <c r="X794" i="2"/>
  <c r="Y794" i="2" s="1"/>
  <c r="AA794" i="2"/>
  <c r="X795" i="2"/>
  <c r="Y795" i="2" s="1"/>
  <c r="AA795" i="2"/>
  <c r="X796" i="2"/>
  <c r="Y796" i="2" s="1"/>
  <c r="AA796" i="2"/>
  <c r="X797" i="2"/>
  <c r="Y797" i="2" s="1"/>
  <c r="AA797" i="2"/>
  <c r="X798" i="2"/>
  <c r="Y798" i="2" s="1"/>
  <c r="AA798" i="2"/>
  <c r="X799" i="2"/>
  <c r="Y799" i="2" s="1"/>
  <c r="AA799" i="2"/>
  <c r="X800" i="2"/>
  <c r="Y800" i="2" s="1"/>
  <c r="AA800" i="2"/>
  <c r="X801" i="2"/>
  <c r="AA801" i="2"/>
  <c r="X802" i="2"/>
  <c r="Y802" i="2" s="1"/>
  <c r="AA802" i="2"/>
  <c r="X803" i="2"/>
  <c r="Y803" i="2" s="1"/>
  <c r="AA803" i="2"/>
  <c r="X804" i="2"/>
  <c r="Y804" i="2" s="1"/>
  <c r="AA804" i="2"/>
  <c r="X805" i="2"/>
  <c r="AA805" i="2"/>
  <c r="X806" i="2"/>
  <c r="Y806" i="2" s="1"/>
  <c r="AA806" i="2"/>
  <c r="X807" i="2"/>
  <c r="Y807" i="2" s="1"/>
  <c r="AA807" i="2"/>
  <c r="X808" i="2"/>
  <c r="AA808" i="2"/>
  <c r="X809" i="2"/>
  <c r="Y809" i="2" s="1"/>
  <c r="AA809" i="2"/>
  <c r="X810" i="2"/>
  <c r="Y810" i="2" s="1"/>
  <c r="AA810" i="2"/>
  <c r="X811" i="2"/>
  <c r="AA811" i="2"/>
  <c r="X812" i="2"/>
  <c r="Y812" i="2" s="1"/>
  <c r="AA812" i="2"/>
  <c r="X813" i="2"/>
  <c r="Y813" i="2" s="1"/>
  <c r="AA813" i="2"/>
  <c r="X814" i="2"/>
  <c r="Y814" i="2" s="1"/>
  <c r="AA814" i="2"/>
  <c r="X815" i="2"/>
  <c r="AA815" i="2"/>
  <c r="X816" i="2"/>
  <c r="Y816" i="2" s="1"/>
  <c r="AA816" i="2"/>
  <c r="X817" i="2"/>
  <c r="Y817" i="2" s="1"/>
  <c r="AA817" i="2"/>
  <c r="X818" i="2"/>
  <c r="AA818" i="2"/>
  <c r="X819" i="2"/>
  <c r="AA819" i="2"/>
  <c r="X820" i="2"/>
  <c r="Y820" i="2" s="1"/>
  <c r="AA820" i="2"/>
  <c r="X821" i="2"/>
  <c r="Y821" i="2" s="1"/>
  <c r="AA821" i="2"/>
  <c r="X822" i="2"/>
  <c r="Y822" i="2" s="1"/>
  <c r="AA822" i="2"/>
  <c r="X823" i="2"/>
  <c r="Y823" i="2" s="1"/>
  <c r="AA823" i="2"/>
  <c r="X824" i="2"/>
  <c r="Y824" i="2" s="1"/>
  <c r="AA824" i="2"/>
  <c r="X825" i="2"/>
  <c r="Y825" i="2" s="1"/>
  <c r="AA825" i="2"/>
  <c r="X826" i="2"/>
  <c r="AA826" i="2"/>
  <c r="X827" i="2"/>
  <c r="Y827" i="2" s="1"/>
  <c r="AA827" i="2"/>
  <c r="X828" i="2"/>
  <c r="Y828" i="2" s="1"/>
  <c r="AA828" i="2"/>
  <c r="X829" i="2"/>
  <c r="Y829" i="2" s="1"/>
  <c r="AA829" i="2"/>
  <c r="X830" i="2"/>
  <c r="AA830" i="2"/>
  <c r="X831" i="2"/>
  <c r="Y831" i="2" s="1"/>
  <c r="AA831" i="2"/>
  <c r="X832" i="2"/>
  <c r="AA832" i="2"/>
  <c r="X833" i="2"/>
  <c r="Y833" i="2" s="1"/>
  <c r="AA833" i="2"/>
  <c r="X834" i="2"/>
  <c r="Y834" i="2" s="1"/>
  <c r="AA834" i="2"/>
  <c r="X835" i="2"/>
  <c r="Y835" i="2" s="1"/>
  <c r="AA835" i="2"/>
  <c r="X836" i="2"/>
  <c r="Y836" i="2" s="1"/>
  <c r="AA836" i="2"/>
  <c r="X837" i="2"/>
  <c r="Y837" i="2" s="1"/>
  <c r="AA837" i="2"/>
  <c r="X838" i="2"/>
  <c r="Y838" i="2" s="1"/>
  <c r="AA838" i="2"/>
  <c r="X839" i="2"/>
  <c r="Y839" i="2" s="1"/>
  <c r="AA839" i="2"/>
  <c r="X840" i="2"/>
  <c r="Y840" i="2" s="1"/>
  <c r="AA840" i="2"/>
  <c r="X841" i="2"/>
  <c r="Y841" i="2" s="1"/>
  <c r="AA841" i="2"/>
  <c r="X842" i="2"/>
  <c r="Y842" i="2" s="1"/>
  <c r="AA842" i="2"/>
  <c r="X843" i="2"/>
  <c r="Y843" i="2" s="1"/>
  <c r="AA843" i="2"/>
  <c r="X844" i="2"/>
  <c r="Y844" i="2" s="1"/>
  <c r="AA844" i="2"/>
  <c r="X845" i="2"/>
  <c r="Y845" i="2" s="1"/>
  <c r="AA845" i="2"/>
  <c r="X846" i="2"/>
  <c r="Y846" i="2" s="1"/>
  <c r="AA846" i="2"/>
  <c r="X847" i="2"/>
  <c r="Y847" i="2" s="1"/>
  <c r="AA847" i="2"/>
  <c r="X848" i="2"/>
  <c r="Y848" i="2" s="1"/>
  <c r="AA848" i="2"/>
  <c r="X849" i="2"/>
  <c r="AA849" i="2"/>
  <c r="X850" i="2"/>
  <c r="Y850" i="2" s="1"/>
  <c r="AA850" i="2"/>
  <c r="X851" i="2"/>
  <c r="Y851" i="2" s="1"/>
  <c r="AA851" i="2"/>
  <c r="X852" i="2"/>
  <c r="Y852" i="2" s="1"/>
  <c r="AA852" i="2"/>
  <c r="X853" i="2"/>
  <c r="Y853" i="2" s="1"/>
  <c r="AA853" i="2"/>
  <c r="X854" i="2"/>
  <c r="Y854" i="2" s="1"/>
  <c r="AA854" i="2"/>
  <c r="X855" i="2"/>
  <c r="AA855" i="2"/>
  <c r="X856" i="2"/>
  <c r="Y856" i="2" s="1"/>
  <c r="AA856" i="2"/>
  <c r="X857" i="2"/>
  <c r="Y857" i="2" s="1"/>
  <c r="AA857" i="2"/>
  <c r="X858" i="2"/>
  <c r="Y858" i="2" s="1"/>
  <c r="AA858" i="2"/>
  <c r="X859" i="2"/>
  <c r="Y859" i="2" s="1"/>
  <c r="AA859" i="2"/>
  <c r="X860" i="2"/>
  <c r="Y860" i="2" s="1"/>
  <c r="AA860" i="2"/>
  <c r="X861" i="2"/>
  <c r="Y861" i="2" s="1"/>
  <c r="AA861" i="2"/>
  <c r="X862" i="2"/>
  <c r="Y862" i="2" s="1"/>
  <c r="AA862" i="2"/>
  <c r="X863" i="2"/>
  <c r="AA863" i="2"/>
  <c r="X864" i="2"/>
  <c r="Y864" i="2" s="1"/>
  <c r="AA864" i="2"/>
  <c r="X865" i="2"/>
  <c r="Y865" i="2" s="1"/>
  <c r="AA865" i="2"/>
  <c r="X866" i="2"/>
  <c r="AA866" i="2"/>
  <c r="X867" i="2"/>
  <c r="Y867" i="2" s="1"/>
  <c r="AA867" i="2"/>
  <c r="X868" i="2"/>
  <c r="Y868" i="2" s="1"/>
  <c r="AA868" i="2"/>
  <c r="X869" i="2"/>
  <c r="AA869" i="2"/>
  <c r="X870" i="2"/>
  <c r="Y870" i="2" s="1"/>
  <c r="AA870" i="2"/>
  <c r="X871" i="2"/>
  <c r="Y871" i="2" s="1"/>
  <c r="AA871" i="2"/>
  <c r="X872" i="2"/>
  <c r="Y872" i="2" s="1"/>
  <c r="AA872" i="2"/>
  <c r="X873" i="2"/>
  <c r="Y873" i="2" s="1"/>
  <c r="AA873" i="2"/>
  <c r="X874" i="2"/>
  <c r="Y874" i="2" s="1"/>
  <c r="AA874" i="2"/>
  <c r="X882" i="2"/>
  <c r="Y882" i="2" s="1"/>
  <c r="AA882" i="2"/>
  <c r="X883" i="2"/>
  <c r="Y883" i="2" s="1"/>
  <c r="AA883" i="2"/>
  <c r="X884" i="2"/>
  <c r="Y884" i="2" s="1"/>
  <c r="AA884" i="2"/>
  <c r="X885" i="2"/>
  <c r="Y885" i="2" s="1"/>
  <c r="AA885" i="2"/>
  <c r="X886" i="2"/>
  <c r="Y886" i="2" s="1"/>
  <c r="AA886" i="2"/>
  <c r="X887" i="2"/>
  <c r="Y887" i="2" s="1"/>
  <c r="AA887" i="2"/>
  <c r="X888" i="2"/>
  <c r="Y888" i="2" s="1"/>
  <c r="AA888" i="2"/>
  <c r="X889" i="2"/>
  <c r="Y889" i="2" s="1"/>
  <c r="AA889" i="2"/>
  <c r="X890" i="2"/>
  <c r="Y890" i="2" s="1"/>
  <c r="AA890" i="2"/>
  <c r="X891" i="2"/>
  <c r="Y891" i="2" s="1"/>
  <c r="AA891" i="2"/>
  <c r="X892" i="2"/>
  <c r="Y892" i="2" s="1"/>
  <c r="AA892" i="2"/>
  <c r="X893" i="2"/>
  <c r="Y893" i="2" s="1"/>
  <c r="AA893" i="2"/>
  <c r="X894" i="2"/>
  <c r="Y894" i="2" s="1"/>
  <c r="AA894" i="2"/>
  <c r="X895" i="2"/>
  <c r="Y895" i="2" s="1"/>
  <c r="AA895" i="2"/>
  <c r="X896" i="2"/>
  <c r="Y896" i="2" s="1"/>
  <c r="AA896" i="2"/>
  <c r="X897" i="2"/>
  <c r="Y897" i="2" s="1"/>
  <c r="AA897" i="2"/>
  <c r="X898" i="2"/>
  <c r="AA898" i="2"/>
  <c r="X899" i="2"/>
  <c r="Y899" i="2" s="1"/>
  <c r="AA899" i="2"/>
  <c r="X900" i="2"/>
  <c r="Y900" i="2" s="1"/>
  <c r="AA900" i="2"/>
  <c r="X907" i="2"/>
  <c r="Y907" i="2" s="1"/>
  <c r="AA907" i="2"/>
  <c r="X908" i="2"/>
  <c r="Y908" i="2" s="1"/>
  <c r="AA908" i="2"/>
  <c r="X909" i="2"/>
  <c r="Y909" i="2" s="1"/>
  <c r="AA909" i="2"/>
  <c r="X910" i="2"/>
  <c r="Y910" i="2" s="1"/>
  <c r="AA910" i="2"/>
  <c r="X911" i="2"/>
  <c r="Y911" i="2" s="1"/>
  <c r="AA911" i="2"/>
  <c r="X912" i="2"/>
  <c r="Y912" i="2" s="1"/>
  <c r="AA912" i="2"/>
  <c r="X913" i="2"/>
  <c r="Y913" i="2" s="1"/>
  <c r="AA913" i="2"/>
  <c r="X914" i="2"/>
  <c r="Y914" i="2" s="1"/>
  <c r="AA914" i="2"/>
  <c r="X915" i="2"/>
  <c r="Y915" i="2" s="1"/>
  <c r="AA915" i="2"/>
  <c r="X916" i="2"/>
  <c r="AA916" i="2"/>
  <c r="X917" i="2"/>
  <c r="Y917" i="2" s="1"/>
  <c r="AA917" i="2"/>
  <c r="X918" i="2"/>
  <c r="Y918" i="2" s="1"/>
  <c r="AA918" i="2"/>
  <c r="X919" i="2"/>
  <c r="Y919" i="2" s="1"/>
  <c r="AA919" i="2"/>
  <c r="X920" i="2"/>
  <c r="Y920" i="2" s="1"/>
  <c r="AA920" i="2"/>
  <c r="X921" i="2"/>
  <c r="Y921" i="2" s="1"/>
  <c r="AA921" i="2"/>
  <c r="X922" i="2"/>
  <c r="Y922" i="2" s="1"/>
  <c r="AA922" i="2"/>
  <c r="X923" i="2"/>
  <c r="Y923" i="2" s="1"/>
  <c r="AA923" i="2"/>
  <c r="X924" i="2"/>
  <c r="Y924" i="2" s="1"/>
  <c r="AA924" i="2"/>
  <c r="X925" i="2"/>
  <c r="Y925" i="2" s="1"/>
  <c r="AA925" i="2"/>
  <c r="X926" i="2"/>
  <c r="Y926" i="2" s="1"/>
  <c r="AA926" i="2"/>
  <c r="X927" i="2"/>
  <c r="Y927" i="2" s="1"/>
  <c r="AA927" i="2"/>
  <c r="X928" i="2"/>
  <c r="Y928" i="2" s="1"/>
  <c r="AA928" i="2"/>
  <c r="X929" i="2"/>
  <c r="AA929" i="2"/>
  <c r="X930" i="2"/>
  <c r="Y930" i="2" s="1"/>
  <c r="AA930" i="2"/>
  <c r="X931" i="2"/>
  <c r="Y931" i="2" s="1"/>
  <c r="AA931" i="2"/>
  <c r="X932" i="2"/>
  <c r="Y932" i="2" s="1"/>
  <c r="AA932" i="2"/>
  <c r="X933" i="2"/>
  <c r="Y933" i="2" s="1"/>
  <c r="AA933" i="2"/>
  <c r="X934" i="2"/>
  <c r="Y934" i="2" s="1"/>
  <c r="AA934" i="2"/>
  <c r="X935" i="2"/>
  <c r="Y935" i="2" s="1"/>
  <c r="AA935" i="2"/>
  <c r="X936" i="2"/>
  <c r="Y936" i="2" s="1"/>
  <c r="AA936" i="2"/>
  <c r="X937" i="2"/>
  <c r="Y937" i="2" s="1"/>
  <c r="AA937" i="2"/>
  <c r="X938" i="2"/>
  <c r="Y938" i="2" s="1"/>
  <c r="AA938" i="2"/>
  <c r="X939" i="2"/>
  <c r="Y939" i="2" s="1"/>
  <c r="AA939" i="2"/>
  <c r="X940" i="2"/>
  <c r="Y940" i="2" s="1"/>
  <c r="AA940" i="2"/>
  <c r="X941" i="2"/>
  <c r="Y941" i="2" s="1"/>
  <c r="AA941" i="2"/>
  <c r="X942" i="2"/>
  <c r="Y942" i="2" s="1"/>
  <c r="AA942" i="2"/>
  <c r="X943" i="2"/>
  <c r="Y943" i="2" s="1"/>
  <c r="AA943" i="2"/>
  <c r="X944" i="2"/>
  <c r="Y944" i="2" s="1"/>
  <c r="AA944" i="2"/>
  <c r="X945" i="2"/>
  <c r="Y945" i="2" s="1"/>
  <c r="AA945" i="2"/>
  <c r="X946" i="2"/>
  <c r="Y946" i="2" s="1"/>
  <c r="AA946" i="2"/>
  <c r="X875" i="2"/>
  <c r="Y875" i="2" s="1"/>
  <c r="AA875" i="2"/>
  <c r="X876" i="2"/>
  <c r="Y876" i="2" s="1"/>
  <c r="AA876" i="2"/>
  <c r="X877" i="2"/>
  <c r="Y877" i="2" s="1"/>
  <c r="AA877" i="2"/>
  <c r="X878" i="2"/>
  <c r="Y878" i="2" s="1"/>
  <c r="AA878" i="2"/>
  <c r="X879" i="2"/>
  <c r="Y879" i="2" s="1"/>
  <c r="AA879" i="2"/>
  <c r="X880" i="2"/>
  <c r="Y880" i="2" s="1"/>
  <c r="AA880" i="2"/>
  <c r="X881" i="2"/>
  <c r="Y881" i="2" s="1"/>
  <c r="AA881" i="2"/>
  <c r="X497" i="2"/>
  <c r="Y497" i="2" s="1"/>
  <c r="AA497" i="2"/>
  <c r="X498" i="2"/>
  <c r="Y498" i="2" s="1"/>
  <c r="AA498" i="2"/>
  <c r="X499" i="2"/>
  <c r="Y499" i="2" s="1"/>
  <c r="AA499" i="2"/>
  <c r="X500" i="2"/>
  <c r="Y500" i="2" s="1"/>
  <c r="AA500" i="2"/>
  <c r="X501" i="2"/>
  <c r="Y501" i="2" s="1"/>
  <c r="AA501" i="2"/>
  <c r="X502" i="2"/>
  <c r="Y502" i="2" s="1"/>
  <c r="AA502" i="2"/>
  <c r="X503" i="2"/>
  <c r="Y503" i="2" s="1"/>
  <c r="AA503" i="2"/>
  <c r="X504" i="2"/>
  <c r="Y504" i="2" s="1"/>
  <c r="AA504" i="2"/>
  <c r="X505" i="2"/>
  <c r="Y505" i="2" s="1"/>
  <c r="AA505" i="2"/>
  <c r="X506" i="2"/>
  <c r="AA506" i="2"/>
  <c r="X507" i="2"/>
  <c r="Y507" i="2" s="1"/>
  <c r="AA507" i="2"/>
  <c r="X508" i="2"/>
  <c r="Y508" i="2" s="1"/>
  <c r="AA508" i="2"/>
  <c r="X509" i="2"/>
  <c r="Y509" i="2" s="1"/>
  <c r="AA509" i="2"/>
  <c r="X510" i="2"/>
  <c r="Y510" i="2" s="1"/>
  <c r="AA510" i="2"/>
  <c r="X511" i="2"/>
  <c r="Y511" i="2" s="1"/>
  <c r="AA511" i="2"/>
  <c r="X512" i="2"/>
  <c r="Y512" i="2" s="1"/>
  <c r="AA512" i="2"/>
  <c r="X513" i="2"/>
  <c r="Y513" i="2" s="1"/>
  <c r="AA513" i="2"/>
  <c r="X514" i="2"/>
  <c r="Y514" i="2" s="1"/>
  <c r="AA514" i="2"/>
  <c r="X42" i="2"/>
  <c r="Y42" i="2" s="1"/>
  <c r="AA42" i="2"/>
  <c r="X43" i="2"/>
  <c r="Y43" i="2" s="1"/>
  <c r="AA43" i="2"/>
  <c r="X44" i="2"/>
  <c r="Y44" i="2" s="1"/>
  <c r="AA44" i="2"/>
  <c r="X45" i="2"/>
  <c r="Y45" i="2" s="1"/>
  <c r="AA45" i="2"/>
  <c r="X46" i="2"/>
  <c r="Y46" i="2" s="1"/>
  <c r="AA46" i="2"/>
  <c r="X47" i="2"/>
  <c r="Y47" i="2" s="1"/>
  <c r="AA47" i="2"/>
  <c r="X48" i="2"/>
  <c r="Y48" i="2" s="1"/>
  <c r="AA48" i="2"/>
  <c r="X49" i="2"/>
  <c r="Y49" i="2" s="1"/>
  <c r="AA49" i="2"/>
  <c r="X50" i="2"/>
  <c r="Y50" i="2" s="1"/>
  <c r="AA50" i="2"/>
  <c r="X51" i="2"/>
  <c r="Y51" i="2" s="1"/>
  <c r="AA51" i="2"/>
  <c r="X52" i="2"/>
  <c r="Y52" i="2" s="1"/>
  <c r="AA52" i="2"/>
  <c r="X53" i="2"/>
  <c r="Y53" i="2" s="1"/>
  <c r="AA53" i="2"/>
  <c r="X54" i="2"/>
  <c r="Y54" i="2" s="1"/>
  <c r="AA54" i="2"/>
  <c r="X55" i="2"/>
  <c r="Y55" i="2" s="1"/>
  <c r="AA55" i="2"/>
  <c r="X56" i="2"/>
  <c r="Y56" i="2" s="1"/>
  <c r="AA56" i="2"/>
  <c r="X57" i="2"/>
  <c r="Y57" i="2" s="1"/>
  <c r="AA57" i="2"/>
  <c r="X58" i="2"/>
  <c r="Y58" i="2" s="1"/>
  <c r="AA58" i="2"/>
  <c r="X59" i="2"/>
  <c r="Y59" i="2" s="1"/>
  <c r="AA59" i="2"/>
  <c r="X60" i="2"/>
  <c r="Y60" i="2" s="1"/>
  <c r="AA60" i="2"/>
  <c r="X61" i="2"/>
  <c r="Y61" i="2" s="1"/>
  <c r="AA61" i="2"/>
  <c r="X62" i="2"/>
  <c r="Y62" i="2" s="1"/>
  <c r="AA62" i="2"/>
  <c r="X63" i="2"/>
  <c r="Y63" i="2" s="1"/>
  <c r="AA63" i="2"/>
  <c r="X64" i="2"/>
  <c r="Y64" i="2" s="1"/>
  <c r="AA64" i="2"/>
  <c r="X65" i="2"/>
  <c r="Y65" i="2" s="1"/>
  <c r="AA65" i="2"/>
  <c r="X66" i="2"/>
  <c r="Y66" i="2" s="1"/>
  <c r="AA66" i="2"/>
  <c r="X67" i="2"/>
  <c r="Y67" i="2" s="1"/>
  <c r="AA67" i="2"/>
  <c r="X68" i="2"/>
  <c r="Y68" i="2" s="1"/>
  <c r="AA68" i="2"/>
  <c r="X69" i="2"/>
  <c r="Y69" i="2" s="1"/>
  <c r="AA69" i="2"/>
  <c r="X70" i="2"/>
  <c r="Y70" i="2" s="1"/>
  <c r="AA70" i="2"/>
  <c r="X71" i="2"/>
  <c r="Y71" i="2" s="1"/>
  <c r="AA71" i="2"/>
  <c r="X72" i="2"/>
  <c r="Y72" i="2" s="1"/>
  <c r="AA72" i="2"/>
  <c r="X73" i="2"/>
  <c r="Y73" i="2" s="1"/>
  <c r="AA73" i="2"/>
  <c r="X74" i="2"/>
  <c r="Y74" i="2" s="1"/>
  <c r="AA74" i="2"/>
  <c r="X75" i="2"/>
  <c r="Y75" i="2" s="1"/>
  <c r="AA75" i="2"/>
  <c r="X76" i="2"/>
  <c r="Y76" i="2" s="1"/>
  <c r="AA76" i="2"/>
  <c r="X77" i="2"/>
  <c r="Y77" i="2" s="1"/>
  <c r="AA77" i="2"/>
  <c r="X78" i="2"/>
  <c r="Y78" i="2" s="1"/>
  <c r="AA78" i="2"/>
  <c r="X79" i="2"/>
  <c r="AA79" i="2"/>
  <c r="X80" i="2"/>
  <c r="Y80" i="2" s="1"/>
  <c r="AA80" i="2"/>
  <c r="X81" i="2"/>
  <c r="AA81" i="2"/>
  <c r="X82" i="2"/>
  <c r="Y82" i="2" s="1"/>
  <c r="AA82" i="2"/>
  <c r="X83" i="2"/>
  <c r="Y83" i="2" s="1"/>
  <c r="AA83" i="2"/>
  <c r="X84" i="2"/>
  <c r="Y84" i="2" s="1"/>
  <c r="AA84" i="2"/>
  <c r="X85" i="2"/>
  <c r="Y85" i="2" s="1"/>
  <c r="AA85" i="2"/>
  <c r="X86" i="2"/>
  <c r="Y86" i="2" s="1"/>
  <c r="AA86" i="2"/>
  <c r="X87" i="2"/>
  <c r="Y87" i="2" s="1"/>
  <c r="AA87" i="2"/>
  <c r="X88" i="2"/>
  <c r="Y88" i="2" s="1"/>
  <c r="AA88" i="2"/>
  <c r="X89" i="2"/>
  <c r="Y89" i="2" s="1"/>
  <c r="AA89" i="2"/>
  <c r="X90" i="2"/>
  <c r="Y90" i="2" s="1"/>
  <c r="AA90" i="2"/>
  <c r="X91" i="2"/>
  <c r="Y91" i="2" s="1"/>
  <c r="AA91" i="2"/>
  <c r="X92" i="2"/>
  <c r="AA92" i="2"/>
  <c r="X93" i="2"/>
  <c r="Y93" i="2" s="1"/>
  <c r="AA93" i="2"/>
  <c r="X94" i="2"/>
  <c r="AA94" i="2"/>
  <c r="X95" i="2"/>
  <c r="Y95" i="2" s="1"/>
  <c r="AA95" i="2"/>
  <c r="X96" i="2"/>
  <c r="Y96" i="2" s="1"/>
  <c r="AA96" i="2"/>
  <c r="X97" i="2"/>
  <c r="Y97" i="2" s="1"/>
  <c r="AA97" i="2"/>
  <c r="X98" i="2"/>
  <c r="Y98" i="2" s="1"/>
  <c r="AA98" i="2"/>
  <c r="X99" i="2"/>
  <c r="AA99" i="2"/>
  <c r="X100" i="2"/>
  <c r="Y100" i="2" s="1"/>
  <c r="AA100" i="2"/>
  <c r="X101" i="2"/>
  <c r="Y101" i="2" s="1"/>
  <c r="AA101" i="2"/>
  <c r="X102" i="2"/>
  <c r="Y102" i="2" s="1"/>
  <c r="AA102" i="2"/>
  <c r="X103" i="2"/>
  <c r="Y103" i="2" s="1"/>
  <c r="AA103" i="2"/>
  <c r="X104" i="2"/>
  <c r="Y104" i="2" s="1"/>
  <c r="AA104" i="2"/>
  <c r="X105" i="2"/>
  <c r="Y105" i="2" s="1"/>
  <c r="AA105" i="2"/>
  <c r="X106" i="2"/>
  <c r="AA106" i="2"/>
  <c r="X107" i="2"/>
  <c r="Y107" i="2" s="1"/>
  <c r="AA107" i="2"/>
  <c r="X108" i="2"/>
  <c r="AA108" i="2"/>
  <c r="X109" i="2"/>
  <c r="Y109" i="2" s="1"/>
  <c r="AA109" i="2"/>
  <c r="X110" i="2"/>
  <c r="Y110" i="2" s="1"/>
  <c r="AA110" i="2"/>
  <c r="X111" i="2"/>
  <c r="Y111" i="2" s="1"/>
  <c r="AA111" i="2"/>
  <c r="X112" i="2"/>
  <c r="Y112" i="2" s="1"/>
  <c r="AA112" i="2"/>
  <c r="X113" i="2"/>
  <c r="Y113" i="2" s="1"/>
  <c r="AA113" i="2"/>
  <c r="X114" i="2"/>
  <c r="Y114" i="2" s="1"/>
  <c r="AA114" i="2"/>
  <c r="X115" i="2"/>
  <c r="Y115" i="2" s="1"/>
  <c r="AA115" i="2"/>
  <c r="X116" i="2"/>
  <c r="Y116" i="2" s="1"/>
  <c r="AA116" i="2"/>
  <c r="X117" i="2"/>
  <c r="Y117" i="2" s="1"/>
  <c r="AA117" i="2"/>
  <c r="X118" i="2"/>
  <c r="Y118" i="2" s="1"/>
  <c r="AA118" i="2"/>
  <c r="X119" i="2"/>
  <c r="Y119" i="2" s="1"/>
  <c r="AA119" i="2"/>
  <c r="X120" i="2"/>
  <c r="AA120" i="2"/>
  <c r="X121" i="2"/>
  <c r="Y121" i="2" s="1"/>
  <c r="AA121" i="2"/>
  <c r="X122" i="2"/>
  <c r="Y122" i="2" s="1"/>
  <c r="AA122" i="2"/>
  <c r="X123" i="2"/>
  <c r="AA123" i="2"/>
  <c r="X124" i="2"/>
  <c r="AA124" i="2"/>
  <c r="X125" i="2"/>
  <c r="Y125" i="2" s="1"/>
  <c r="AA125" i="2"/>
  <c r="X126" i="2"/>
  <c r="AA126" i="2"/>
  <c r="X127" i="2"/>
  <c r="AA127" i="2"/>
  <c r="X128" i="2"/>
  <c r="AA128" i="2"/>
  <c r="X129" i="2"/>
  <c r="Y129" i="2" s="1"/>
  <c r="AA129" i="2"/>
  <c r="X130" i="2"/>
  <c r="AA130" i="2"/>
  <c r="X131" i="2"/>
  <c r="AA131" i="2"/>
  <c r="X132" i="2"/>
  <c r="AA132" i="2"/>
  <c r="X133" i="2"/>
  <c r="Y133" i="2" s="1"/>
  <c r="AA133" i="2"/>
  <c r="X134" i="2"/>
  <c r="AA134" i="2"/>
  <c r="X135" i="2"/>
  <c r="AA135" i="2"/>
  <c r="X136" i="2"/>
  <c r="AA136" i="2"/>
  <c r="X137" i="2"/>
  <c r="AA137" i="2"/>
  <c r="X138" i="2"/>
  <c r="Y138" i="2" s="1"/>
  <c r="AA138" i="2"/>
  <c r="X139" i="2"/>
  <c r="AA139" i="2"/>
  <c r="X140" i="2"/>
  <c r="Y140" i="2" s="1"/>
  <c r="AA140" i="2"/>
  <c r="X141" i="2"/>
  <c r="Y141" i="2" s="1"/>
  <c r="AA141" i="2"/>
  <c r="X142" i="2"/>
  <c r="AA142" i="2"/>
  <c r="X143" i="2"/>
  <c r="AA143" i="2"/>
  <c r="X144" i="2"/>
  <c r="Y144" i="2" s="1"/>
  <c r="AA144" i="2"/>
  <c r="X145" i="2"/>
  <c r="Y145" i="2" s="1"/>
  <c r="AA145" i="2"/>
  <c r="X146" i="2"/>
  <c r="AA146" i="2"/>
  <c r="X147" i="2"/>
  <c r="Y147" i="2" s="1"/>
  <c r="AA147" i="2"/>
  <c r="X148" i="2"/>
  <c r="AA148" i="2"/>
  <c r="X149" i="2"/>
  <c r="AA149" i="2"/>
  <c r="X150" i="2"/>
  <c r="AA150" i="2"/>
  <c r="X151" i="2"/>
  <c r="AA151" i="2"/>
  <c r="X152" i="2"/>
  <c r="AA152" i="2"/>
  <c r="X153" i="2"/>
  <c r="AA153" i="2"/>
  <c r="X154" i="2"/>
  <c r="AA154" i="2"/>
  <c r="X155" i="2"/>
  <c r="AA155" i="2"/>
  <c r="X156" i="2"/>
  <c r="AA156" i="2"/>
  <c r="X157" i="2"/>
  <c r="Y157" i="2" s="1"/>
  <c r="AA157" i="2"/>
  <c r="X158" i="2"/>
  <c r="AA158" i="2"/>
  <c r="X159" i="2"/>
  <c r="AA159" i="2"/>
  <c r="X160" i="2"/>
  <c r="AA160" i="2"/>
  <c r="X161" i="2"/>
  <c r="AA161" i="2"/>
  <c r="X162" i="2"/>
  <c r="AA162" i="2"/>
  <c r="X163" i="2"/>
  <c r="AA163" i="2"/>
  <c r="X164" i="2"/>
  <c r="AA164" i="2"/>
  <c r="X165" i="2"/>
  <c r="AA165" i="2"/>
  <c r="X166" i="2"/>
  <c r="AA166" i="2"/>
  <c r="X167" i="2"/>
  <c r="Y167" i="2" s="1"/>
  <c r="AA167" i="2"/>
  <c r="X168" i="2"/>
  <c r="AA168" i="2"/>
  <c r="X169" i="2"/>
  <c r="Y169" i="2" s="1"/>
  <c r="AA169" i="2"/>
  <c r="X170" i="2"/>
  <c r="AA170" i="2"/>
  <c r="X171" i="2"/>
  <c r="Y171" i="2" s="1"/>
  <c r="AA171" i="2"/>
  <c r="X172" i="2"/>
  <c r="AA172" i="2"/>
  <c r="X173" i="2"/>
  <c r="AA173" i="2"/>
  <c r="X174" i="2"/>
  <c r="AA174" i="2"/>
  <c r="X175" i="2"/>
  <c r="Y175" i="2" s="1"/>
  <c r="AA175" i="2"/>
  <c r="X176" i="2"/>
  <c r="AA176" i="2"/>
  <c r="X177" i="2"/>
  <c r="AA177" i="2"/>
  <c r="X178" i="2"/>
  <c r="AA178" i="2"/>
  <c r="X179" i="2"/>
  <c r="Y179" i="2" s="1"/>
  <c r="AA179" i="2"/>
  <c r="X180" i="2"/>
  <c r="AA180" i="2"/>
  <c r="X181" i="2"/>
  <c r="AA181" i="2"/>
  <c r="X182" i="2"/>
  <c r="AA182" i="2"/>
  <c r="X183" i="2"/>
  <c r="Y183" i="2" s="1"/>
  <c r="AA183" i="2"/>
  <c r="X184" i="2"/>
  <c r="AA184" i="2"/>
  <c r="X185" i="2"/>
  <c r="Y185" i="2" s="1"/>
  <c r="AA185" i="2"/>
  <c r="X186" i="2"/>
  <c r="AA186" i="2"/>
  <c r="X187" i="2"/>
  <c r="AA187" i="2"/>
  <c r="X188" i="2"/>
  <c r="AA188" i="2"/>
  <c r="X189" i="2"/>
  <c r="AA189" i="2"/>
  <c r="X190" i="2"/>
  <c r="AA190" i="2"/>
  <c r="X191" i="2"/>
  <c r="Y191" i="2" s="1"/>
  <c r="AA191" i="2"/>
  <c r="X192" i="2"/>
  <c r="Y192" i="2" s="1"/>
  <c r="AA192" i="2"/>
  <c r="X193" i="2"/>
  <c r="AA193" i="2"/>
  <c r="X194" i="2"/>
  <c r="AA194" i="2"/>
  <c r="X195" i="2"/>
  <c r="Y195" i="2" s="1"/>
  <c r="AA195" i="2"/>
  <c r="X196" i="2"/>
  <c r="AA196" i="2"/>
  <c r="X197" i="2"/>
  <c r="AA197" i="2"/>
  <c r="X198" i="2"/>
  <c r="AA198" i="2"/>
  <c r="X199" i="2"/>
  <c r="AA199" i="2"/>
  <c r="X200" i="2"/>
  <c r="AA200" i="2"/>
  <c r="X201" i="2"/>
  <c r="AA201" i="2"/>
  <c r="X202" i="2"/>
  <c r="AA202" i="2"/>
  <c r="X203" i="2"/>
  <c r="AA203" i="2"/>
  <c r="X204" i="2"/>
  <c r="Y204" i="2" s="1"/>
  <c r="AA204" i="2"/>
  <c r="X205" i="2"/>
  <c r="AA205" i="2"/>
  <c r="X206" i="2"/>
  <c r="AA206" i="2"/>
  <c r="X207" i="2"/>
  <c r="AA207" i="2"/>
  <c r="X208" i="2"/>
  <c r="AA208" i="2"/>
  <c r="X209" i="2"/>
  <c r="Y209" i="2" s="1"/>
  <c r="AA209" i="2"/>
  <c r="X210" i="2"/>
  <c r="Y210" i="2" s="1"/>
  <c r="AA210" i="2"/>
  <c r="X211" i="2"/>
  <c r="AA211" i="2"/>
  <c r="X212" i="2"/>
  <c r="AA212" i="2"/>
  <c r="X213" i="2"/>
  <c r="AA213" i="2"/>
  <c r="X214" i="2"/>
  <c r="AA214" i="2"/>
  <c r="X215" i="2"/>
  <c r="Y215" i="2" s="1"/>
  <c r="AA215" i="2"/>
  <c r="X216" i="2"/>
  <c r="AA216" i="2"/>
  <c r="X217" i="2"/>
  <c r="Y217" i="2" s="1"/>
  <c r="AA217" i="2"/>
  <c r="X218" i="2"/>
  <c r="AA218" i="2"/>
  <c r="X219" i="2"/>
  <c r="AA219" i="2"/>
  <c r="X220" i="2"/>
  <c r="AA220" i="2"/>
  <c r="X221" i="2"/>
  <c r="Y221" i="2" s="1"/>
  <c r="AA221" i="2"/>
  <c r="X222" i="2"/>
  <c r="AA222" i="2"/>
  <c r="X223" i="2"/>
  <c r="AA223" i="2"/>
  <c r="X224" i="2"/>
  <c r="Y224" i="2" s="1"/>
  <c r="AA224" i="2"/>
  <c r="X225" i="2"/>
  <c r="Y225" i="2" s="1"/>
  <c r="AA225" i="2"/>
  <c r="X226" i="2"/>
  <c r="AA226" i="2"/>
  <c r="X227" i="2"/>
  <c r="AA227" i="2"/>
  <c r="X228" i="2"/>
  <c r="AA228" i="2"/>
  <c r="X229" i="2"/>
  <c r="Y229" i="2" s="1"/>
  <c r="AA229" i="2"/>
  <c r="X230" i="2"/>
  <c r="AA230" i="2"/>
  <c r="X231" i="2"/>
  <c r="AA231" i="2"/>
  <c r="X232" i="2"/>
  <c r="AA232" i="2"/>
  <c r="X233" i="2"/>
  <c r="AA233" i="2"/>
  <c r="X234" i="2"/>
  <c r="AA234" i="2"/>
  <c r="X235" i="2"/>
  <c r="AA235" i="2"/>
  <c r="X236" i="2"/>
  <c r="AA236" i="2"/>
  <c r="X237" i="2"/>
  <c r="AA237" i="2"/>
  <c r="X238" i="2"/>
  <c r="Y238" i="2" s="1"/>
  <c r="AA238" i="2"/>
  <c r="X239" i="2"/>
  <c r="AA239" i="2"/>
  <c r="X240" i="2"/>
  <c r="AA240" i="2"/>
  <c r="X241" i="2"/>
  <c r="AA241" i="2"/>
  <c r="X242" i="2"/>
  <c r="AA242" i="2"/>
  <c r="X243" i="2"/>
  <c r="Y243" i="2" s="1"/>
  <c r="AA243" i="2"/>
  <c r="X244" i="2"/>
  <c r="AA244" i="2"/>
  <c r="X245" i="2"/>
  <c r="AA245" i="2"/>
  <c r="X246" i="2"/>
  <c r="AA246" i="2"/>
  <c r="X247" i="2"/>
  <c r="AA247" i="2"/>
  <c r="X248" i="2"/>
  <c r="Y248" i="2" s="1"/>
  <c r="AA248" i="2"/>
  <c r="X249" i="2"/>
  <c r="Y249" i="2" s="1"/>
  <c r="AA249" i="2"/>
  <c r="X250" i="2"/>
  <c r="Y250" i="2" s="1"/>
  <c r="AA250" i="2"/>
  <c r="X251" i="2"/>
  <c r="AA251" i="2"/>
  <c r="X252" i="2"/>
  <c r="AA252" i="2"/>
  <c r="X253" i="2"/>
  <c r="AA253" i="2"/>
  <c r="X254" i="2"/>
  <c r="AA254" i="2"/>
  <c r="X255" i="2"/>
  <c r="AA255" i="2"/>
  <c r="X256" i="2"/>
  <c r="Y256" i="2" s="1"/>
  <c r="AA256" i="2"/>
  <c r="X257" i="2"/>
  <c r="AA257" i="2"/>
  <c r="X258" i="2"/>
  <c r="AA258" i="2"/>
  <c r="X259" i="2"/>
  <c r="AA259" i="2"/>
  <c r="X260" i="2"/>
  <c r="Y260" i="2" s="1"/>
  <c r="AA260" i="2"/>
  <c r="X261" i="2"/>
  <c r="AA261" i="2"/>
  <c r="X262" i="2"/>
  <c r="Y262" i="2" s="1"/>
  <c r="AA262" i="2"/>
  <c r="X263" i="2"/>
  <c r="AA263" i="2"/>
  <c r="X264" i="2"/>
  <c r="Y264" i="2" s="1"/>
  <c r="AA264" i="2"/>
  <c r="X265" i="2"/>
  <c r="AA265" i="2"/>
  <c r="X266" i="2"/>
  <c r="Y266" i="2" s="1"/>
  <c r="AA266" i="2"/>
  <c r="X267" i="2"/>
  <c r="AA267" i="2"/>
  <c r="X268" i="2"/>
  <c r="AA268" i="2"/>
  <c r="X269" i="2"/>
  <c r="Y269" i="2" s="1"/>
  <c r="AA269" i="2"/>
  <c r="X270" i="2"/>
  <c r="Y270" i="2" s="1"/>
  <c r="AA270" i="2"/>
  <c r="X271" i="2"/>
  <c r="AA271" i="2"/>
  <c r="X272" i="2"/>
  <c r="Y272" i="2" s="1"/>
  <c r="AA272" i="2"/>
  <c r="X273" i="2"/>
  <c r="AA273" i="2"/>
  <c r="X274" i="2"/>
  <c r="AA274" i="2"/>
  <c r="X275" i="2"/>
  <c r="Y275" i="2" s="1"/>
  <c r="AA275" i="2"/>
  <c r="X276" i="2"/>
  <c r="Y276" i="2" s="1"/>
  <c r="AA276" i="2"/>
  <c r="X277" i="2"/>
  <c r="AA277" i="2"/>
  <c r="X278" i="2"/>
  <c r="Y278" i="2" s="1"/>
  <c r="AA278" i="2"/>
  <c r="X279" i="2"/>
  <c r="AA279" i="2"/>
  <c r="X280" i="2"/>
  <c r="AA280" i="2"/>
  <c r="X281" i="2"/>
  <c r="Y281" i="2" s="1"/>
  <c r="AA281" i="2"/>
  <c r="X282" i="2"/>
  <c r="AA282" i="2"/>
  <c r="X283" i="2"/>
  <c r="AA283" i="2"/>
  <c r="X284" i="2"/>
  <c r="Y284" i="2" s="1"/>
  <c r="AA284" i="2"/>
  <c r="X285" i="2"/>
  <c r="AA285" i="2"/>
  <c r="X286" i="2"/>
  <c r="Y286" i="2" s="1"/>
  <c r="AA286" i="2"/>
  <c r="X287" i="2"/>
  <c r="AA287" i="2"/>
  <c r="X288" i="2"/>
  <c r="AA288" i="2"/>
  <c r="X289" i="2"/>
  <c r="Y289" i="2" s="1"/>
  <c r="AA289" i="2"/>
  <c r="X290" i="2"/>
  <c r="Y290" i="2" s="1"/>
  <c r="AA290" i="2"/>
  <c r="X291" i="2"/>
  <c r="Y291" i="2" s="1"/>
  <c r="AA291" i="2"/>
  <c r="X292" i="2"/>
  <c r="Y292" i="2" s="1"/>
  <c r="AA292" i="2"/>
  <c r="X293" i="2"/>
  <c r="AA293" i="2"/>
  <c r="X294" i="2"/>
  <c r="Y294" i="2" s="1"/>
  <c r="AA294" i="2"/>
  <c r="X295" i="2"/>
  <c r="Y295" i="2" s="1"/>
  <c r="AA295" i="2"/>
  <c r="X296" i="2"/>
  <c r="AA296" i="2"/>
  <c r="X297" i="2"/>
  <c r="Y297" i="2" s="1"/>
  <c r="AA297" i="2"/>
  <c r="X298" i="2"/>
  <c r="AA298" i="2"/>
  <c r="X299" i="2"/>
  <c r="AA299" i="2"/>
  <c r="X300" i="2"/>
  <c r="AA300" i="2"/>
  <c r="X301" i="2"/>
  <c r="AA301" i="2"/>
  <c r="X302" i="2"/>
  <c r="AA302" i="2"/>
  <c r="X303" i="2"/>
  <c r="AA303" i="2"/>
  <c r="X304" i="2"/>
  <c r="AA304" i="2"/>
  <c r="X305" i="2"/>
  <c r="Y305" i="2" s="1"/>
  <c r="AA305" i="2"/>
  <c r="X306" i="2"/>
  <c r="AA306" i="2"/>
  <c r="X307" i="2"/>
  <c r="Y307" i="2" s="1"/>
  <c r="AA307" i="2"/>
  <c r="X308" i="2"/>
  <c r="AA308" i="2"/>
  <c r="X309" i="2"/>
  <c r="AA309" i="2"/>
  <c r="X310" i="2"/>
  <c r="AA310" i="2"/>
  <c r="X311" i="2"/>
  <c r="AA311" i="2"/>
  <c r="X312" i="2"/>
  <c r="AA312" i="2"/>
  <c r="X313" i="2"/>
  <c r="Y313" i="2" s="1"/>
  <c r="AA313" i="2"/>
  <c r="X314" i="2"/>
  <c r="AA314" i="2"/>
  <c r="X315" i="2"/>
  <c r="AA315" i="2"/>
  <c r="X316" i="2"/>
  <c r="AA316" i="2"/>
  <c r="X317" i="2"/>
  <c r="Y317" i="2" s="1"/>
  <c r="AA317" i="2"/>
  <c r="X318" i="2"/>
  <c r="Y318" i="2" s="1"/>
  <c r="AA318" i="2"/>
  <c r="X319" i="2"/>
  <c r="Y319" i="2" s="1"/>
  <c r="AA319" i="2"/>
  <c r="X320" i="2"/>
  <c r="Y320" i="2" s="1"/>
  <c r="AA320" i="2"/>
  <c r="X321" i="2"/>
  <c r="AA321" i="2"/>
  <c r="X322" i="2"/>
  <c r="AA322" i="2"/>
  <c r="X323" i="2"/>
  <c r="Y323" i="2" s="1"/>
  <c r="AA323" i="2"/>
  <c r="X324" i="2"/>
  <c r="AA324" i="2"/>
  <c r="X325" i="2"/>
  <c r="AA325" i="2"/>
  <c r="X326" i="2"/>
  <c r="AA326" i="2"/>
  <c r="X327" i="2"/>
  <c r="AA327" i="2"/>
  <c r="X328" i="2"/>
  <c r="Y328" i="2" s="1"/>
  <c r="AA328" i="2"/>
  <c r="X329" i="2"/>
  <c r="AA329" i="2"/>
  <c r="X330" i="2"/>
  <c r="AA330" i="2"/>
  <c r="X331" i="2"/>
  <c r="AA331" i="2"/>
  <c r="X332" i="2"/>
  <c r="AA332" i="2"/>
  <c r="X333" i="2"/>
  <c r="Y333" i="2" s="1"/>
  <c r="AA333" i="2"/>
  <c r="X334" i="2"/>
  <c r="AA334" i="2"/>
  <c r="X335" i="2"/>
  <c r="AA335" i="2"/>
  <c r="X336" i="2"/>
  <c r="AA336" i="2"/>
  <c r="X337" i="2"/>
  <c r="Y337" i="2" s="1"/>
  <c r="AA337" i="2"/>
  <c r="X338" i="2"/>
  <c r="AA338" i="2"/>
  <c r="X339" i="2"/>
  <c r="AA339" i="2"/>
  <c r="X340" i="2"/>
  <c r="AA340" i="2"/>
  <c r="X341" i="2"/>
  <c r="AA341" i="2"/>
  <c r="X342" i="2"/>
  <c r="AA342" i="2"/>
  <c r="X343" i="2"/>
  <c r="AA343" i="2"/>
  <c r="X344" i="2"/>
  <c r="AA344" i="2"/>
  <c r="X345" i="2"/>
  <c r="AA345" i="2"/>
  <c r="X346" i="2"/>
  <c r="AA346" i="2"/>
  <c r="X347" i="2"/>
  <c r="Y347" i="2" s="1"/>
  <c r="AA347" i="2"/>
  <c r="X348" i="2"/>
  <c r="AA348" i="2"/>
  <c r="X349" i="2"/>
  <c r="Y349" i="2" s="1"/>
  <c r="AA349" i="2"/>
  <c r="X350" i="2"/>
  <c r="AA350" i="2"/>
  <c r="X351" i="2"/>
  <c r="AA351" i="2"/>
  <c r="X352" i="2"/>
  <c r="Y352" i="2" s="1"/>
  <c r="AA352" i="2"/>
  <c r="X353" i="2"/>
  <c r="AA353" i="2"/>
  <c r="X354" i="2"/>
  <c r="Y354" i="2" s="1"/>
  <c r="AA354" i="2"/>
  <c r="X355" i="2"/>
  <c r="AA355" i="2"/>
  <c r="X356" i="2"/>
  <c r="Y356" i="2" s="1"/>
  <c r="AA356" i="2"/>
  <c r="X357" i="2"/>
  <c r="AA357" i="2"/>
  <c r="X358" i="2"/>
  <c r="AA358" i="2"/>
  <c r="X359" i="2"/>
  <c r="AA359" i="2"/>
  <c r="X360" i="2"/>
  <c r="AA360" i="2"/>
  <c r="X361" i="2"/>
  <c r="AA361" i="2"/>
  <c r="X362" i="2"/>
  <c r="Y362" i="2" s="1"/>
  <c r="AA362" i="2"/>
  <c r="X363" i="2"/>
  <c r="AA363" i="2"/>
  <c r="X364" i="2"/>
  <c r="AA364" i="2"/>
  <c r="X365" i="2"/>
  <c r="AA365" i="2"/>
  <c r="X366" i="2"/>
  <c r="AA366" i="2"/>
  <c r="X367" i="2"/>
  <c r="Y367" i="2" s="1"/>
  <c r="AA367" i="2"/>
  <c r="X368" i="2"/>
  <c r="Y368" i="2" s="1"/>
  <c r="AA368" i="2"/>
  <c r="X369" i="2"/>
  <c r="AA369" i="2"/>
  <c r="X370" i="2"/>
  <c r="AA370" i="2"/>
  <c r="X371" i="2"/>
  <c r="Y371" i="2" s="1"/>
  <c r="AA371" i="2"/>
  <c r="X372" i="2"/>
  <c r="Y372" i="2" s="1"/>
  <c r="AA372" i="2"/>
  <c r="X373" i="2"/>
  <c r="AA373" i="2"/>
  <c r="X374" i="2"/>
  <c r="Y374" i="2" s="1"/>
  <c r="AA374" i="2"/>
  <c r="X947" i="2"/>
  <c r="Y947" i="2" s="1"/>
  <c r="AA947" i="2"/>
  <c r="X948" i="2"/>
  <c r="Y948" i="2" s="1"/>
  <c r="AA948" i="2"/>
  <c r="X949" i="2"/>
  <c r="AA949" i="2"/>
  <c r="X950" i="2"/>
  <c r="Y950" i="2" s="1"/>
  <c r="AA950" i="2"/>
  <c r="X951" i="2"/>
  <c r="AA951" i="2"/>
  <c r="X952" i="2"/>
  <c r="AA952" i="2"/>
  <c r="X953" i="2"/>
  <c r="AA953" i="2"/>
  <c r="X954" i="2"/>
  <c r="Y954" i="2" s="1"/>
  <c r="AA954" i="2"/>
  <c r="X955" i="2"/>
  <c r="Y955" i="2" s="1"/>
  <c r="AA955" i="2"/>
  <c r="X956" i="2"/>
  <c r="Y956" i="2" s="1"/>
  <c r="AA956" i="2"/>
  <c r="X957" i="2"/>
  <c r="AA957" i="2"/>
  <c r="X958" i="2"/>
  <c r="Y958" i="2" s="1"/>
  <c r="AA958" i="2"/>
  <c r="X959" i="2"/>
  <c r="Y959" i="2" s="1"/>
  <c r="AA959" i="2"/>
  <c r="X960" i="2"/>
  <c r="Y960" i="2" s="1"/>
  <c r="AA960" i="2"/>
  <c r="X961" i="2"/>
  <c r="Y961" i="2" s="1"/>
  <c r="AA961" i="2"/>
  <c r="X962" i="2"/>
  <c r="AA962" i="2"/>
  <c r="X963" i="2"/>
  <c r="AA963" i="2"/>
  <c r="X964" i="2"/>
  <c r="AA964" i="2"/>
  <c r="X965" i="2"/>
  <c r="Y965" i="2" s="1"/>
  <c r="AA965" i="2"/>
  <c r="X966" i="2"/>
  <c r="AA966" i="2"/>
  <c r="X967" i="2"/>
  <c r="Y967" i="2" s="1"/>
  <c r="AA967" i="2"/>
  <c r="X968" i="2"/>
  <c r="Y968" i="2" s="1"/>
  <c r="AA968" i="2"/>
  <c r="X38" i="2"/>
  <c r="AA38" i="2"/>
  <c r="X39" i="2"/>
  <c r="AA39" i="2"/>
  <c r="X40" i="2"/>
  <c r="Y40" i="2" s="1"/>
  <c r="AA40" i="2"/>
  <c r="X41" i="2"/>
  <c r="AA41" i="2"/>
  <c r="X906" i="2"/>
  <c r="AA906" i="2"/>
  <c r="X375" i="2"/>
  <c r="Y375" i="2" s="1"/>
  <c r="AA375" i="2"/>
  <c r="Z518" i="2"/>
  <c r="W107" i="5"/>
  <c r="W164" i="5"/>
  <c r="U13" i="6"/>
  <c r="V8" i="7"/>
  <c r="U27" i="6"/>
  <c r="U33" i="6"/>
  <c r="U53" i="6"/>
  <c r="U18" i="6"/>
  <c r="U11" i="6"/>
  <c r="U35" i="6"/>
  <c r="U55" i="6"/>
  <c r="U9" i="6"/>
  <c r="U31" i="6"/>
  <c r="U57" i="6"/>
  <c r="U2" i="6"/>
  <c r="V7" i="7"/>
  <c r="W280" i="5"/>
  <c r="W278" i="5"/>
  <c r="W268" i="5"/>
  <c r="W265" i="5"/>
  <c r="W275" i="5"/>
  <c r="W273" i="5"/>
  <c r="W256" i="5"/>
  <c r="W287" i="5"/>
  <c r="U43" i="6"/>
  <c r="U47" i="6"/>
  <c r="U51" i="6"/>
  <c r="U4" i="6"/>
  <c r="U28" i="6"/>
  <c r="U32" i="6"/>
  <c r="U52" i="6"/>
  <c r="U56" i="6"/>
  <c r="U8" i="6"/>
  <c r="U14" i="6"/>
  <c r="U3" i="6"/>
  <c r="U22" i="6"/>
  <c r="U37" i="6"/>
  <c r="U45" i="6"/>
  <c r="U49" i="6"/>
  <c r="U24" i="6"/>
  <c r="Y91" i="3"/>
  <c r="Y113" i="3"/>
  <c r="Y115" i="3"/>
  <c r="Y157" i="3"/>
  <c r="Y162" i="3"/>
  <c r="U58" i="6"/>
  <c r="W26" i="5" l="1"/>
  <c r="W9" i="4"/>
  <c r="Y129" i="3"/>
  <c r="Y161" i="3"/>
  <c r="Y181" i="3"/>
  <c r="W282" i="5"/>
  <c r="V282" i="5"/>
  <c r="W286" i="5"/>
  <c r="V286" i="5"/>
  <c r="W271" i="5"/>
  <c r="V271" i="5"/>
  <c r="W269" i="5"/>
  <c r="V269" i="5"/>
  <c r="W259" i="5"/>
  <c r="V259" i="5"/>
  <c r="W261" i="5"/>
  <c r="V261" i="5"/>
  <c r="W277" i="5"/>
  <c r="V277" i="5"/>
  <c r="W272" i="5"/>
  <c r="V272" i="5"/>
  <c r="W254" i="5"/>
  <c r="V254" i="5"/>
  <c r="W220" i="5"/>
  <c r="V220" i="5"/>
  <c r="W218" i="5"/>
  <c r="V218" i="5"/>
  <c r="W200" i="5"/>
  <c r="V200" i="5"/>
  <c r="W142" i="5"/>
  <c r="V142" i="5"/>
  <c r="W198" i="5"/>
  <c r="V198" i="5"/>
  <c r="W196" i="5"/>
  <c r="V196" i="5"/>
  <c r="W319" i="5"/>
  <c r="V319" i="5"/>
  <c r="W315" i="5"/>
  <c r="V315" i="5"/>
  <c r="W313" i="5"/>
  <c r="V313" i="5"/>
  <c r="W311" i="5"/>
  <c r="V311" i="5"/>
  <c r="W309" i="5"/>
  <c r="V309" i="5"/>
  <c r="W307" i="5"/>
  <c r="V307" i="5"/>
  <c r="W305" i="5"/>
  <c r="V305" i="5"/>
  <c r="W303" i="5"/>
  <c r="V303" i="5"/>
  <c r="W301" i="5"/>
  <c r="V301" i="5"/>
  <c r="W299" i="5"/>
  <c r="V299" i="5"/>
  <c r="W297" i="5"/>
  <c r="V297" i="5"/>
  <c r="W295" i="5"/>
  <c r="V295" i="5"/>
  <c r="W293" i="5"/>
  <c r="V293" i="5"/>
  <c r="W291" i="5"/>
  <c r="V291" i="5"/>
  <c r="W289" i="5"/>
  <c r="V289" i="5"/>
  <c r="W140" i="5"/>
  <c r="V140" i="5"/>
  <c r="W136" i="5"/>
  <c r="V136" i="5"/>
  <c r="W132" i="5"/>
  <c r="V132" i="5"/>
  <c r="W122" i="5"/>
  <c r="V122" i="5"/>
  <c r="W118" i="5"/>
  <c r="V118" i="5"/>
  <c r="W114" i="5"/>
  <c r="V114" i="5"/>
  <c r="W106" i="5"/>
  <c r="V106" i="5"/>
  <c r="W288" i="5"/>
  <c r="V288" i="5"/>
  <c r="W283" i="5"/>
  <c r="V283" i="5"/>
  <c r="W281" i="5"/>
  <c r="V281" i="5"/>
  <c r="W263" i="5"/>
  <c r="V263" i="5"/>
  <c r="W276" i="5"/>
  <c r="V276" i="5"/>
  <c r="W270" i="5"/>
  <c r="V270" i="5"/>
  <c r="W267" i="5"/>
  <c r="V267" i="5"/>
  <c r="W266" i="5"/>
  <c r="V266" i="5"/>
  <c r="W262" i="5"/>
  <c r="V262" i="5"/>
  <c r="W258" i="5"/>
  <c r="V258" i="5"/>
  <c r="W257" i="5"/>
  <c r="V257" i="5"/>
  <c r="W274" i="5"/>
  <c r="V274" i="5"/>
  <c r="W255" i="5"/>
  <c r="V255" i="5"/>
  <c r="W264" i="5"/>
  <c r="V264" i="5"/>
  <c r="W285" i="5"/>
  <c r="V285" i="5"/>
  <c r="W221" i="5"/>
  <c r="V221" i="5"/>
  <c r="W201" i="5"/>
  <c r="V201" i="5"/>
  <c r="W199" i="5"/>
  <c r="V199" i="5"/>
  <c r="W195" i="5"/>
  <c r="V195" i="5"/>
  <c r="W316" i="5"/>
  <c r="V316" i="5"/>
  <c r="W314" i="5"/>
  <c r="V314" i="5"/>
  <c r="W312" i="5"/>
  <c r="V312" i="5"/>
  <c r="W310" i="5"/>
  <c r="V310" i="5"/>
  <c r="W308" i="5"/>
  <c r="V308" i="5"/>
  <c r="W306" i="5"/>
  <c r="V306" i="5"/>
  <c r="W304" i="5"/>
  <c r="V304" i="5"/>
  <c r="W300" i="5"/>
  <c r="V300" i="5"/>
  <c r="W298" i="5"/>
  <c r="V298" i="5"/>
  <c r="W296" i="5"/>
  <c r="V296" i="5"/>
  <c r="W294" i="5"/>
  <c r="V294" i="5"/>
  <c r="W292" i="5"/>
  <c r="V292" i="5"/>
  <c r="W290" i="5"/>
  <c r="V290" i="5"/>
  <c r="W190" i="5"/>
  <c r="V190" i="5"/>
  <c r="W186" i="5"/>
  <c r="V186" i="5"/>
  <c r="W139" i="5"/>
  <c r="V139" i="5"/>
  <c r="W137" i="5"/>
  <c r="V137" i="5"/>
  <c r="W135" i="5"/>
  <c r="V135" i="5"/>
  <c r="W133" i="5"/>
  <c r="V133" i="5"/>
  <c r="W131" i="5"/>
  <c r="V131" i="5"/>
  <c r="W129" i="5"/>
  <c r="V129" i="5"/>
  <c r="Z966" i="2"/>
  <c r="Y966" i="2"/>
  <c r="Z952" i="2"/>
  <c r="Y952" i="2"/>
  <c r="Z364" i="2"/>
  <c r="Y364" i="2"/>
  <c r="Z348" i="2"/>
  <c r="Y348" i="2"/>
  <c r="Z340" i="2"/>
  <c r="Y340" i="2"/>
  <c r="Z332" i="2"/>
  <c r="Y332" i="2"/>
  <c r="Z324" i="2"/>
  <c r="Y324" i="2"/>
  <c r="Z316" i="2"/>
  <c r="Y316" i="2"/>
  <c r="Z304" i="2"/>
  <c r="Y304" i="2"/>
  <c r="Z288" i="2"/>
  <c r="Y288" i="2"/>
  <c r="Z280" i="2"/>
  <c r="Y280" i="2"/>
  <c r="Z252" i="2"/>
  <c r="Y252" i="2"/>
  <c r="Z244" i="2"/>
  <c r="Y244" i="2"/>
  <c r="Z232" i="2"/>
  <c r="Y232" i="2"/>
  <c r="Z226" i="2"/>
  <c r="Y226" i="2"/>
  <c r="Z218" i="2"/>
  <c r="Y218" i="2"/>
  <c r="Z202" i="2"/>
  <c r="Y202" i="2"/>
  <c r="Z194" i="2"/>
  <c r="Y194" i="2"/>
  <c r="Z188" i="2"/>
  <c r="Y188" i="2"/>
  <c r="Z180" i="2"/>
  <c r="Y180" i="2"/>
  <c r="Z172" i="2"/>
  <c r="Y172" i="2"/>
  <c r="Z162" i="2"/>
  <c r="Y162" i="2"/>
  <c r="Z154" i="2"/>
  <c r="Y154" i="2"/>
  <c r="Z148" i="2"/>
  <c r="Y148" i="2"/>
  <c r="Z132" i="2"/>
  <c r="Y132" i="2"/>
  <c r="Z106" i="2"/>
  <c r="Y106" i="2"/>
  <c r="Z898" i="2"/>
  <c r="Y898" i="2"/>
  <c r="Z819" i="2"/>
  <c r="Y819" i="2"/>
  <c r="Z811" i="2"/>
  <c r="Y811" i="2"/>
  <c r="Z771" i="2"/>
  <c r="Y771" i="2"/>
  <c r="Z763" i="2"/>
  <c r="Y763" i="2"/>
  <c r="Z755" i="2"/>
  <c r="Y755" i="2"/>
  <c r="Z729" i="2"/>
  <c r="Y729" i="2"/>
  <c r="Z723" i="2"/>
  <c r="Y723" i="2"/>
  <c r="Z707" i="2"/>
  <c r="Y707" i="2"/>
  <c r="Z701" i="2"/>
  <c r="Y701" i="2"/>
  <c r="Z667" i="2"/>
  <c r="Y667" i="2"/>
  <c r="Z659" i="2"/>
  <c r="Y659" i="2"/>
  <c r="Z651" i="2"/>
  <c r="Y651" i="2"/>
  <c r="Z635" i="2"/>
  <c r="Y635" i="2"/>
  <c r="Z906" i="2"/>
  <c r="Y906" i="2"/>
  <c r="Z38" i="2"/>
  <c r="Y38" i="2"/>
  <c r="Z963" i="2"/>
  <c r="Y963" i="2"/>
  <c r="Z957" i="2"/>
  <c r="Y957" i="2"/>
  <c r="Z953" i="2"/>
  <c r="Y953" i="2"/>
  <c r="Z951" i="2"/>
  <c r="Y951" i="2"/>
  <c r="Z949" i="2"/>
  <c r="Y949" i="2"/>
  <c r="Z373" i="2"/>
  <c r="Y373" i="2"/>
  <c r="Z369" i="2"/>
  <c r="Y369" i="2"/>
  <c r="Z365" i="2"/>
  <c r="Y365" i="2"/>
  <c r="Z361" i="2"/>
  <c r="Y361" i="2"/>
  <c r="Z357" i="2"/>
  <c r="Y357" i="2"/>
  <c r="Z353" i="2"/>
  <c r="Y353" i="2"/>
  <c r="Z345" i="2"/>
  <c r="Y345" i="2"/>
  <c r="Z341" i="2"/>
  <c r="Y341" i="2"/>
  <c r="Z329" i="2"/>
  <c r="Y329" i="2"/>
  <c r="Z325" i="2"/>
  <c r="Y325" i="2"/>
  <c r="Z321" i="2"/>
  <c r="Y321" i="2"/>
  <c r="Z309" i="2"/>
  <c r="Y309" i="2"/>
  <c r="Z301" i="2"/>
  <c r="Y301" i="2"/>
  <c r="Z293" i="2"/>
  <c r="Y293" i="2"/>
  <c r="Z285" i="2"/>
  <c r="Y285" i="2"/>
  <c r="Z283" i="2"/>
  <c r="Y283" i="2"/>
  <c r="Z279" i="2"/>
  <c r="Y279" i="2"/>
  <c r="Z271" i="2"/>
  <c r="Y271" i="2"/>
  <c r="Z267" i="2"/>
  <c r="Y267" i="2"/>
  <c r="Z263" i="2"/>
  <c r="Y263" i="2"/>
  <c r="Z259" i="2"/>
  <c r="Y259" i="2"/>
  <c r="Z257" i="2"/>
  <c r="Y257" i="2"/>
  <c r="Z253" i="2"/>
  <c r="Y253" i="2"/>
  <c r="Z239" i="2"/>
  <c r="Y239" i="2"/>
  <c r="Z237" i="2"/>
  <c r="Y237" i="2"/>
  <c r="Z233" i="2"/>
  <c r="Y233" i="2"/>
  <c r="Z223" i="2"/>
  <c r="Y223" i="2"/>
  <c r="Z219" i="2"/>
  <c r="Y219" i="2"/>
  <c r="Z211" i="2"/>
  <c r="Y211" i="2"/>
  <c r="Z207" i="2"/>
  <c r="Y207" i="2"/>
  <c r="Z203" i="2"/>
  <c r="Y203" i="2"/>
  <c r="Z199" i="2"/>
  <c r="Y199" i="2"/>
  <c r="Z187" i="2"/>
  <c r="Y187" i="2"/>
  <c r="Z163" i="2"/>
  <c r="Y163" i="2"/>
  <c r="Z153" i="2"/>
  <c r="Y153" i="2"/>
  <c r="Z149" i="2"/>
  <c r="Y149" i="2"/>
  <c r="Z143" i="2"/>
  <c r="Y143" i="2"/>
  <c r="Z137" i="2"/>
  <c r="Y137" i="2"/>
  <c r="Z123" i="2"/>
  <c r="Y123" i="2"/>
  <c r="Z370" i="2"/>
  <c r="Y370" i="2"/>
  <c r="Z346" i="2"/>
  <c r="Y346" i="2"/>
  <c r="Z338" i="2"/>
  <c r="Y338" i="2"/>
  <c r="Z330" i="2"/>
  <c r="Y330" i="2"/>
  <c r="Z322" i="2"/>
  <c r="Y322" i="2"/>
  <c r="Z314" i="2"/>
  <c r="Y314" i="2"/>
  <c r="Z310" i="2"/>
  <c r="Y310" i="2"/>
  <c r="Z300" i="2"/>
  <c r="Y300" i="2"/>
  <c r="Z268" i="2"/>
  <c r="Y268" i="2"/>
  <c r="Z258" i="2"/>
  <c r="Y258" i="2"/>
  <c r="Z240" i="2"/>
  <c r="Y240" i="2"/>
  <c r="Z230" i="2"/>
  <c r="Y230" i="2"/>
  <c r="Z222" i="2"/>
  <c r="Y222" i="2"/>
  <c r="Z214" i="2"/>
  <c r="Y214" i="2"/>
  <c r="Z206" i="2"/>
  <c r="Y206" i="2"/>
  <c r="Z198" i="2"/>
  <c r="Y198" i="2"/>
  <c r="Z190" i="2"/>
  <c r="Y190" i="2"/>
  <c r="Z184" i="2"/>
  <c r="Y184" i="2"/>
  <c r="Z176" i="2"/>
  <c r="Y176" i="2"/>
  <c r="Z170" i="2"/>
  <c r="Y170" i="2"/>
  <c r="Z164" i="2"/>
  <c r="Y164" i="2"/>
  <c r="Z156" i="2"/>
  <c r="Y156" i="2"/>
  <c r="Z146" i="2"/>
  <c r="Y146" i="2"/>
  <c r="Z130" i="2"/>
  <c r="Y130" i="2"/>
  <c r="Z124" i="2"/>
  <c r="Y124" i="2"/>
  <c r="Z108" i="2"/>
  <c r="Y108" i="2"/>
  <c r="Z92" i="2"/>
  <c r="Y92" i="2"/>
  <c r="Z863" i="2"/>
  <c r="Y863" i="2"/>
  <c r="Z855" i="2"/>
  <c r="Y855" i="2"/>
  <c r="Z815" i="2"/>
  <c r="Y815" i="2"/>
  <c r="Z757" i="2"/>
  <c r="Y757" i="2"/>
  <c r="Z743" i="2"/>
  <c r="Y743" i="2"/>
  <c r="Z719" i="2"/>
  <c r="Y719" i="2"/>
  <c r="Z711" i="2"/>
  <c r="Y711" i="2"/>
  <c r="Z663" i="2"/>
  <c r="Y663" i="2"/>
  <c r="Z655" i="2"/>
  <c r="Y655" i="2"/>
  <c r="Z645" i="2"/>
  <c r="Y645" i="2"/>
  <c r="Z641" i="2"/>
  <c r="Y641" i="2"/>
  <c r="Z639" i="2"/>
  <c r="Y639" i="2"/>
  <c r="Z627" i="2"/>
  <c r="Y627" i="2"/>
  <c r="Z617" i="2"/>
  <c r="Y617" i="2"/>
  <c r="Z613" i="2"/>
  <c r="Y613" i="2"/>
  <c r="Z603" i="2"/>
  <c r="Y603" i="2"/>
  <c r="Z597" i="2"/>
  <c r="Y597" i="2"/>
  <c r="Z595" i="2"/>
  <c r="Y595" i="2"/>
  <c r="Z585" i="2"/>
  <c r="Y585" i="2"/>
  <c r="Z581" i="2"/>
  <c r="Y581" i="2"/>
  <c r="Z579" i="2"/>
  <c r="Y579" i="2"/>
  <c r="Z577" i="2"/>
  <c r="Y577" i="2"/>
  <c r="Z575" i="2"/>
  <c r="Y575" i="2"/>
  <c r="Z573" i="2"/>
  <c r="Y573" i="2"/>
  <c r="Z567" i="2"/>
  <c r="Y567" i="2"/>
  <c r="Z561" i="2"/>
  <c r="Y561" i="2"/>
  <c r="Z537" i="2"/>
  <c r="Y537" i="2"/>
  <c r="Z489" i="2"/>
  <c r="Y489" i="2"/>
  <c r="Z459" i="2"/>
  <c r="Y459" i="2"/>
  <c r="Z453" i="2"/>
  <c r="Y453" i="2"/>
  <c r="Z451" i="2"/>
  <c r="Y451" i="2"/>
  <c r="Z449" i="2"/>
  <c r="Y449" i="2"/>
  <c r="Z437" i="2"/>
  <c r="Y437" i="2"/>
  <c r="Z433" i="2"/>
  <c r="Y433" i="2"/>
  <c r="Z429" i="2"/>
  <c r="Y429" i="2"/>
  <c r="Z423" i="2"/>
  <c r="Y423" i="2"/>
  <c r="Z419" i="2"/>
  <c r="Y419" i="2"/>
  <c r="Z417" i="2"/>
  <c r="Y417" i="2"/>
  <c r="Z415" i="2"/>
  <c r="Y415" i="2"/>
  <c r="Z407" i="2"/>
  <c r="Y407" i="2"/>
  <c r="Z405" i="2"/>
  <c r="Y405" i="2"/>
  <c r="Z401" i="2"/>
  <c r="Y401" i="2"/>
  <c r="Z399" i="2"/>
  <c r="Y399" i="2"/>
  <c r="Z395" i="2"/>
  <c r="Y395" i="2"/>
  <c r="Z393" i="2"/>
  <c r="Y393" i="2"/>
  <c r="Z389" i="2"/>
  <c r="Y389" i="2"/>
  <c r="Z385" i="2"/>
  <c r="Y385" i="2"/>
  <c r="Z902" i="2"/>
  <c r="Y902" i="2"/>
  <c r="Z41" i="2"/>
  <c r="Y41" i="2"/>
  <c r="Z964" i="2"/>
  <c r="Y964" i="2"/>
  <c r="Z360" i="2"/>
  <c r="Y360" i="2"/>
  <c r="Z344" i="2"/>
  <c r="Y344" i="2"/>
  <c r="Z336" i="2"/>
  <c r="Y336" i="2"/>
  <c r="Z326" i="2"/>
  <c r="Y326" i="2"/>
  <c r="Z306" i="2"/>
  <c r="Y306" i="2"/>
  <c r="Z298" i="2"/>
  <c r="Y298" i="2"/>
  <c r="Z282" i="2"/>
  <c r="Y282" i="2"/>
  <c r="Z246" i="2"/>
  <c r="Y246" i="2"/>
  <c r="Z236" i="2"/>
  <c r="Y236" i="2"/>
  <c r="Z228" i="2"/>
  <c r="Y228" i="2"/>
  <c r="Z220" i="2"/>
  <c r="Y220" i="2"/>
  <c r="Z212" i="2"/>
  <c r="Y212" i="2"/>
  <c r="Z196" i="2"/>
  <c r="Y196" i="2"/>
  <c r="Z186" i="2"/>
  <c r="Y186" i="2"/>
  <c r="Z178" i="2"/>
  <c r="Y178" i="2"/>
  <c r="Z168" i="2"/>
  <c r="Y168" i="2"/>
  <c r="Z160" i="2"/>
  <c r="Y160" i="2"/>
  <c r="Z152" i="2"/>
  <c r="Y152" i="2"/>
  <c r="Z136" i="2"/>
  <c r="Y136" i="2"/>
  <c r="Z128" i="2"/>
  <c r="Y128" i="2"/>
  <c r="Z120" i="2"/>
  <c r="Y120" i="2"/>
  <c r="Z849" i="2"/>
  <c r="Y849" i="2"/>
  <c r="Z801" i="2"/>
  <c r="Y801" i="2"/>
  <c r="Z793" i="2"/>
  <c r="Y793" i="2"/>
  <c r="Z785" i="2"/>
  <c r="Y785" i="2"/>
  <c r="Z777" i="2"/>
  <c r="Y777" i="2"/>
  <c r="Z769" i="2"/>
  <c r="Y769" i="2"/>
  <c r="Z761" i="2"/>
  <c r="Y761" i="2"/>
  <c r="Z739" i="2"/>
  <c r="Y739" i="2"/>
  <c r="Z731" i="2"/>
  <c r="Y731" i="2"/>
  <c r="Z689" i="2"/>
  <c r="Y689" i="2"/>
  <c r="Z677" i="2"/>
  <c r="Y677" i="2"/>
  <c r="Z669" i="2"/>
  <c r="Y669" i="2"/>
  <c r="Z649" i="2"/>
  <c r="Y649" i="2"/>
  <c r="Z631" i="2"/>
  <c r="Y631" i="2"/>
  <c r="Z39" i="2"/>
  <c r="Y39" i="2"/>
  <c r="Z962" i="2"/>
  <c r="Y962" i="2"/>
  <c r="Z366" i="2"/>
  <c r="Y366" i="2"/>
  <c r="Z358" i="2"/>
  <c r="Y358" i="2"/>
  <c r="Z350" i="2"/>
  <c r="Y350" i="2"/>
  <c r="Z342" i="2"/>
  <c r="Y342" i="2"/>
  <c r="Z334" i="2"/>
  <c r="Y334" i="2"/>
  <c r="Z312" i="2"/>
  <c r="Y312" i="2"/>
  <c r="Z308" i="2"/>
  <c r="Y308" i="2"/>
  <c r="Z302" i="2"/>
  <c r="Y302" i="2"/>
  <c r="Z296" i="2"/>
  <c r="Y296" i="2"/>
  <c r="Z274" i="2"/>
  <c r="Y274" i="2"/>
  <c r="Z254" i="2"/>
  <c r="Y254" i="2"/>
  <c r="Z242" i="2"/>
  <c r="Y242" i="2"/>
  <c r="Z234" i="2"/>
  <c r="Y234" i="2"/>
  <c r="Z216" i="2"/>
  <c r="Y216" i="2"/>
  <c r="Z208" i="2"/>
  <c r="Y208" i="2"/>
  <c r="Z200" i="2"/>
  <c r="Y200" i="2"/>
  <c r="Z182" i="2"/>
  <c r="Y182" i="2"/>
  <c r="Z174" i="2"/>
  <c r="Y174" i="2"/>
  <c r="Z166" i="2"/>
  <c r="Y166" i="2"/>
  <c r="Z158" i="2"/>
  <c r="Y158" i="2"/>
  <c r="Z150" i="2"/>
  <c r="Y150" i="2"/>
  <c r="Z142" i="2"/>
  <c r="Y142" i="2"/>
  <c r="Z134" i="2"/>
  <c r="Y134" i="2"/>
  <c r="Z126" i="2"/>
  <c r="Y126" i="2"/>
  <c r="Z94" i="2"/>
  <c r="Y94" i="2"/>
  <c r="Z916" i="2"/>
  <c r="Y916" i="2"/>
  <c r="Z869" i="2"/>
  <c r="Y869" i="2"/>
  <c r="Z805" i="2"/>
  <c r="Y805" i="2"/>
  <c r="Z789" i="2"/>
  <c r="Y789" i="2"/>
  <c r="Z775" i="2"/>
  <c r="Y775" i="2"/>
  <c r="Z767" i="2"/>
  <c r="Y767" i="2"/>
  <c r="Z759" i="2"/>
  <c r="Y759" i="2"/>
  <c r="Z751" i="2"/>
  <c r="Y751" i="2"/>
  <c r="Z733" i="2"/>
  <c r="Y733" i="2"/>
  <c r="Z709" i="2"/>
  <c r="Y709" i="2"/>
  <c r="Z691" i="2"/>
  <c r="Y691" i="2"/>
  <c r="Z673" i="2"/>
  <c r="Y673" i="2"/>
  <c r="Z661" i="2"/>
  <c r="Y661" i="2"/>
  <c r="Z363" i="2"/>
  <c r="Y363" i="2"/>
  <c r="Z359" i="2"/>
  <c r="Y359" i="2"/>
  <c r="Z355" i="2"/>
  <c r="Y355" i="2"/>
  <c r="Z351" i="2"/>
  <c r="Y351" i="2"/>
  <c r="Z343" i="2"/>
  <c r="Y343" i="2"/>
  <c r="Z339" i="2"/>
  <c r="Y339" i="2"/>
  <c r="Z335" i="2"/>
  <c r="Y335" i="2"/>
  <c r="Z331" i="2"/>
  <c r="Y331" i="2"/>
  <c r="Z327" i="2"/>
  <c r="Y327" i="2"/>
  <c r="Z315" i="2"/>
  <c r="Y315" i="2"/>
  <c r="Z311" i="2"/>
  <c r="Y311" i="2"/>
  <c r="Z303" i="2"/>
  <c r="Y303" i="2"/>
  <c r="Z299" i="2"/>
  <c r="Y299" i="2"/>
  <c r="Z287" i="2"/>
  <c r="Y287" i="2"/>
  <c r="Z277" i="2"/>
  <c r="Y277" i="2"/>
  <c r="Z273" i="2"/>
  <c r="Y273" i="2"/>
  <c r="Z265" i="2"/>
  <c r="Y265" i="2"/>
  <c r="Z261" i="2"/>
  <c r="Y261" i="2"/>
  <c r="Z255" i="2"/>
  <c r="Y255" i="2"/>
  <c r="Z251" i="2"/>
  <c r="Y251" i="2"/>
  <c r="Z247" i="2"/>
  <c r="Y247" i="2"/>
  <c r="Z245" i="2"/>
  <c r="Y245" i="2"/>
  <c r="Z241" i="2"/>
  <c r="Y241" i="2"/>
  <c r="Z235" i="2"/>
  <c r="Y235" i="2"/>
  <c r="Z231" i="2"/>
  <c r="Y231" i="2"/>
  <c r="Z227" i="2"/>
  <c r="Y227" i="2"/>
  <c r="Z213" i="2"/>
  <c r="Y213" i="2"/>
  <c r="Z205" i="2"/>
  <c r="Y205" i="2"/>
  <c r="Z201" i="2"/>
  <c r="Y201" i="2"/>
  <c r="Z197" i="2"/>
  <c r="Y197" i="2"/>
  <c r="Z193" i="2"/>
  <c r="Y193" i="2"/>
  <c r="Z189" i="2"/>
  <c r="Y189" i="2"/>
  <c r="Z181" i="2"/>
  <c r="Y181" i="2"/>
  <c r="Z177" i="2"/>
  <c r="Y177" i="2"/>
  <c r="Z173" i="2"/>
  <c r="Y173" i="2"/>
  <c r="Z165" i="2"/>
  <c r="Y165" i="2"/>
  <c r="Z161" i="2"/>
  <c r="Y161" i="2"/>
  <c r="Z159" i="2"/>
  <c r="Y159" i="2"/>
  <c r="Z155" i="2"/>
  <c r="Y155" i="2"/>
  <c r="Z151" i="2"/>
  <c r="Y151" i="2"/>
  <c r="Z139" i="2"/>
  <c r="Y139" i="2"/>
  <c r="Z135" i="2"/>
  <c r="Y135" i="2"/>
  <c r="Z131" i="2"/>
  <c r="Y131" i="2"/>
  <c r="Z127" i="2"/>
  <c r="Y127" i="2"/>
  <c r="Z99" i="2"/>
  <c r="Y99" i="2"/>
  <c r="Z81" i="2"/>
  <c r="Y81" i="2"/>
  <c r="Z79" i="2"/>
  <c r="Y79" i="2"/>
  <c r="Z506" i="2"/>
  <c r="Y506" i="2"/>
  <c r="Z929" i="2"/>
  <c r="Y929" i="2"/>
  <c r="Z866" i="2"/>
  <c r="Y866" i="2"/>
  <c r="Z832" i="2"/>
  <c r="Y832" i="2"/>
  <c r="Z830" i="2"/>
  <c r="Y830" i="2"/>
  <c r="Z826" i="2"/>
  <c r="Y826" i="2"/>
  <c r="Z818" i="2"/>
  <c r="Y818" i="2"/>
  <c r="Z808" i="2"/>
  <c r="Y808" i="2"/>
  <c r="Z792" i="2"/>
  <c r="Y792" i="2"/>
  <c r="Z776" i="2"/>
  <c r="Y776" i="2"/>
  <c r="Z774" i="2"/>
  <c r="Y774" i="2"/>
  <c r="Z768" i="2"/>
  <c r="Y768" i="2"/>
  <c r="Z766" i="2"/>
  <c r="Y766" i="2"/>
  <c r="Z762" i="2"/>
  <c r="Y762" i="2"/>
  <c r="Z758" i="2"/>
  <c r="Y758" i="2"/>
  <c r="Z756" i="2"/>
  <c r="Y756" i="2"/>
  <c r="Z748" i="2"/>
  <c r="Y748" i="2"/>
  <c r="Z746" i="2"/>
  <c r="Y746" i="2"/>
  <c r="Z744" i="2"/>
  <c r="Y744" i="2"/>
  <c r="Z738" i="2"/>
  <c r="Y738" i="2"/>
  <c r="Z736" i="2"/>
  <c r="Y736" i="2"/>
  <c r="Z732" i="2"/>
  <c r="Y732" i="2"/>
  <c r="Z730" i="2"/>
  <c r="Y730" i="2"/>
  <c r="Z728" i="2"/>
  <c r="Y728" i="2"/>
  <c r="Z724" i="2"/>
  <c r="Y724" i="2"/>
  <c r="Z722" i="2"/>
  <c r="Y722" i="2"/>
  <c r="Z718" i="2"/>
  <c r="Y718" i="2"/>
  <c r="Z716" i="2"/>
  <c r="Y716" i="2"/>
  <c r="Z712" i="2"/>
  <c r="Y712" i="2"/>
  <c r="Z708" i="2"/>
  <c r="Y708" i="2"/>
  <c r="Z706" i="2"/>
  <c r="Y706" i="2"/>
  <c r="Z700" i="2"/>
  <c r="Y700" i="2"/>
  <c r="Z698" i="2"/>
  <c r="Y698" i="2"/>
  <c r="Z696" i="2"/>
  <c r="Y696" i="2"/>
  <c r="Z694" i="2"/>
  <c r="Y694" i="2"/>
  <c r="Z690" i="2"/>
  <c r="Y690" i="2"/>
  <c r="Z688" i="2"/>
  <c r="Y688" i="2"/>
  <c r="Z686" i="2"/>
  <c r="Y686" i="2"/>
  <c r="Z684" i="2"/>
  <c r="Y684" i="2"/>
  <c r="Z682" i="2"/>
  <c r="Y682" i="2"/>
  <c r="Z680" i="2"/>
  <c r="Y680" i="2"/>
  <c r="Z674" i="2"/>
  <c r="Y674" i="2"/>
  <c r="Z662" i="2"/>
  <c r="Y662" i="2"/>
  <c r="Z660" i="2"/>
  <c r="Y660" i="2"/>
  <c r="Z658" i="2"/>
  <c r="Y658" i="2"/>
  <c r="Z656" i="2"/>
  <c r="Y656" i="2"/>
  <c r="Z654" i="2"/>
  <c r="Y654" i="2"/>
  <c r="Z650" i="2"/>
  <c r="Y650" i="2"/>
  <c r="Z646" i="2"/>
  <c r="Y646" i="2"/>
  <c r="Z644" i="2"/>
  <c r="Y644" i="2"/>
  <c r="Z640" i="2"/>
  <c r="Y640" i="2"/>
  <c r="Z638" i="2"/>
  <c r="Y638" i="2"/>
  <c r="Z632" i="2"/>
  <c r="Y632" i="2"/>
  <c r="Z630" i="2"/>
  <c r="Y630" i="2"/>
  <c r="Z624" i="2"/>
  <c r="Y624" i="2"/>
  <c r="Z622" i="2"/>
  <c r="Y622" i="2"/>
  <c r="Z620" i="2"/>
  <c r="Y620" i="2"/>
  <c r="Z616" i="2"/>
  <c r="Y616" i="2"/>
  <c r="Z614" i="2"/>
  <c r="Y614" i="2"/>
  <c r="Z612" i="2"/>
  <c r="Y612" i="2"/>
  <c r="Z610" i="2"/>
  <c r="Y610" i="2"/>
  <c r="Z606" i="2"/>
  <c r="Y606" i="2"/>
  <c r="Z598" i="2"/>
  <c r="Y598" i="2"/>
  <c r="Z594" i="2"/>
  <c r="Y594" i="2"/>
  <c r="Z590" i="2"/>
  <c r="Y590" i="2"/>
  <c r="Z588" i="2"/>
  <c r="Y588" i="2"/>
  <c r="Z586" i="2"/>
  <c r="Y586" i="2"/>
  <c r="Z584" i="2"/>
  <c r="Y584" i="2"/>
  <c r="Z582" i="2"/>
  <c r="Y582" i="2"/>
  <c r="Z580" i="2"/>
  <c r="Y580" i="2"/>
  <c r="Z572" i="2"/>
  <c r="Y572" i="2"/>
  <c r="Z570" i="2"/>
  <c r="Y570" i="2"/>
  <c r="Z562" i="2"/>
  <c r="Y562" i="2"/>
  <c r="Z556" i="2"/>
  <c r="Y556" i="2"/>
  <c r="Z542" i="2"/>
  <c r="Y542" i="2"/>
  <c r="Z532" i="2"/>
  <c r="Y532" i="2"/>
  <c r="Z528" i="2"/>
  <c r="Y528" i="2"/>
  <c r="Z474" i="2"/>
  <c r="Y474" i="2"/>
  <c r="Z466" i="2"/>
  <c r="Y466" i="2"/>
  <c r="Z458" i="2"/>
  <c r="Y458" i="2"/>
  <c r="Z454" i="2"/>
  <c r="Y454" i="2"/>
  <c r="Z452" i="2"/>
  <c r="Y452" i="2"/>
  <c r="Z448" i="2"/>
  <c r="Y448" i="2"/>
  <c r="Z446" i="2"/>
  <c r="Y446" i="2"/>
  <c r="Z424" i="2"/>
  <c r="Y424" i="2"/>
  <c r="Z422" i="2"/>
  <c r="Y422" i="2"/>
  <c r="Z420" i="2"/>
  <c r="Y420" i="2"/>
  <c r="Z418" i="2"/>
  <c r="Y418" i="2"/>
  <c r="Z414" i="2"/>
  <c r="Y414" i="2"/>
  <c r="Z412" i="2"/>
  <c r="Y412" i="2"/>
  <c r="Z408" i="2"/>
  <c r="Y408" i="2"/>
  <c r="Z406" i="2"/>
  <c r="Y406" i="2"/>
  <c r="Z404" i="2"/>
  <c r="Y404" i="2"/>
  <c r="Z398" i="2"/>
  <c r="Y398" i="2"/>
  <c r="Z394" i="2"/>
  <c r="Y394" i="2"/>
  <c r="Z386" i="2"/>
  <c r="Y386" i="2"/>
  <c r="Z32" i="2"/>
  <c r="Y32" i="2"/>
  <c r="Z4" i="2"/>
  <c r="Y4" i="2"/>
  <c r="Y66" i="3"/>
  <c r="X66" i="3"/>
  <c r="Y62" i="3"/>
  <c r="X62" i="3"/>
  <c r="Y58" i="3"/>
  <c r="X58" i="3"/>
  <c r="Y54" i="3"/>
  <c r="X54" i="3"/>
  <c r="Y50" i="3"/>
  <c r="X50" i="3"/>
  <c r="Y46" i="3"/>
  <c r="X46" i="3"/>
  <c r="Y40" i="3"/>
  <c r="X40" i="3"/>
  <c r="Y34" i="3"/>
  <c r="X34" i="3"/>
  <c r="Y28" i="3"/>
  <c r="X28" i="3"/>
  <c r="Y24" i="3"/>
  <c r="X24" i="3"/>
  <c r="Y16" i="3"/>
  <c r="X16" i="3"/>
  <c r="Y12" i="3"/>
  <c r="X12" i="3"/>
  <c r="Y6" i="3"/>
  <c r="X6" i="3"/>
  <c r="Y134" i="3"/>
  <c r="Y147" i="3"/>
  <c r="Y105" i="3"/>
  <c r="Y121" i="3"/>
  <c r="Y193" i="3"/>
  <c r="Y150" i="3"/>
  <c r="X150" i="3"/>
  <c r="Y68" i="3"/>
  <c r="X68" i="3"/>
  <c r="Y64" i="3"/>
  <c r="X64" i="3"/>
  <c r="Y60" i="3"/>
  <c r="X60" i="3"/>
  <c r="Y56" i="3"/>
  <c r="X56" i="3"/>
  <c r="Y52" i="3"/>
  <c r="X52" i="3"/>
  <c r="Y48" i="3"/>
  <c r="X48" i="3"/>
  <c r="Y44" i="3"/>
  <c r="X44" i="3"/>
  <c r="Y38" i="3"/>
  <c r="X38" i="3"/>
  <c r="Y32" i="3"/>
  <c r="X32" i="3"/>
  <c r="Y26" i="3"/>
  <c r="X26" i="3"/>
  <c r="Y18" i="3"/>
  <c r="X18" i="3"/>
  <c r="Y14" i="3"/>
  <c r="X14" i="3"/>
  <c r="Y8" i="3"/>
  <c r="X8" i="3"/>
  <c r="Y212" i="3"/>
  <c r="X212" i="3"/>
  <c r="Y175" i="3"/>
  <c r="X175" i="3"/>
  <c r="Y42" i="3"/>
  <c r="X42" i="3"/>
  <c r="Y36" i="3"/>
  <c r="X36" i="3"/>
  <c r="Y30" i="3"/>
  <c r="X30" i="3"/>
  <c r="Y22" i="3"/>
  <c r="X22" i="3"/>
  <c r="Y20" i="3"/>
  <c r="X20" i="3"/>
  <c r="Y10" i="3"/>
  <c r="X10" i="3"/>
  <c r="Y4" i="3"/>
  <c r="X4" i="3"/>
  <c r="Y110" i="3"/>
  <c r="Y99" i="3"/>
  <c r="X99" i="3"/>
  <c r="Y87" i="3"/>
  <c r="X87" i="3"/>
  <c r="Y85" i="3"/>
  <c r="X85" i="3"/>
  <c r="Y81" i="3"/>
  <c r="X81" i="3"/>
  <c r="Y79" i="3"/>
  <c r="X79" i="3"/>
  <c r="Y77" i="3"/>
  <c r="X77" i="3"/>
  <c r="Y75" i="3"/>
  <c r="X75" i="3"/>
  <c r="Y73" i="3"/>
  <c r="X73" i="3"/>
  <c r="Y71" i="3"/>
  <c r="X71" i="3"/>
  <c r="Y69" i="3"/>
  <c r="X69" i="3"/>
  <c r="Y67" i="3"/>
  <c r="X67" i="3"/>
  <c r="Y65" i="3"/>
  <c r="X65" i="3"/>
  <c r="Y63" i="3"/>
  <c r="X63" i="3"/>
  <c r="Y61" i="3"/>
  <c r="X61" i="3"/>
  <c r="Y59" i="3"/>
  <c r="X59" i="3"/>
  <c r="Y57" i="3"/>
  <c r="X57" i="3"/>
  <c r="Y55" i="3"/>
  <c r="X55" i="3"/>
  <c r="Y53" i="3"/>
  <c r="X53" i="3"/>
  <c r="Y51" i="3"/>
  <c r="X51" i="3"/>
  <c r="Y49" i="3"/>
  <c r="X49" i="3"/>
  <c r="Y47" i="3"/>
  <c r="X47" i="3"/>
  <c r="Y45" i="3"/>
  <c r="X45" i="3"/>
  <c r="Y43" i="3"/>
  <c r="X43" i="3"/>
  <c r="Y41" i="3"/>
  <c r="X41" i="3"/>
  <c r="Y39" i="3"/>
  <c r="X39" i="3"/>
  <c r="Y37" i="3"/>
  <c r="X37" i="3"/>
  <c r="Y35" i="3"/>
  <c r="X35" i="3"/>
  <c r="Y33" i="3"/>
  <c r="X33" i="3"/>
  <c r="Y31" i="3"/>
  <c r="X31" i="3"/>
  <c r="Y29" i="3"/>
  <c r="X29" i="3"/>
  <c r="Y27" i="3"/>
  <c r="X27" i="3"/>
  <c r="Y25" i="3"/>
  <c r="X25" i="3"/>
  <c r="Y23" i="3"/>
  <c r="X23" i="3"/>
  <c r="Y21" i="3"/>
  <c r="X21" i="3"/>
  <c r="Y19" i="3"/>
  <c r="X19" i="3"/>
  <c r="Y17" i="3"/>
  <c r="X17" i="3"/>
  <c r="Y15" i="3"/>
  <c r="X15" i="3"/>
  <c r="Y13" i="3"/>
  <c r="X13" i="3"/>
  <c r="Y11" i="3"/>
  <c r="X11" i="3"/>
  <c r="Y9" i="3"/>
  <c r="X9" i="3"/>
  <c r="Y7" i="3"/>
  <c r="X7" i="3"/>
  <c r="Y5" i="3"/>
  <c r="X5" i="3"/>
  <c r="Y3" i="3"/>
  <c r="X3" i="3"/>
  <c r="Y158" i="3"/>
  <c r="X158" i="3"/>
  <c r="Y188" i="3"/>
  <c r="V13" i="4"/>
  <c r="W17" i="4"/>
  <c r="W91" i="5"/>
  <c r="W87" i="5"/>
  <c r="W83" i="5"/>
  <c r="W81" i="5"/>
  <c r="W69" i="5"/>
  <c r="W67" i="5"/>
  <c r="W101" i="5"/>
  <c r="W99" i="5"/>
  <c r="W95" i="5"/>
  <c r="W90" i="5"/>
  <c r="W86" i="5"/>
  <c r="W72" i="5"/>
  <c r="W70" i="5"/>
  <c r="W68" i="5"/>
  <c r="W66" i="5"/>
  <c r="W100" i="5"/>
  <c r="W98" i="5"/>
  <c r="T3" i="8"/>
  <c r="U8" i="8"/>
  <c r="T4" i="8"/>
  <c r="V6" i="7"/>
  <c r="W110" i="5"/>
  <c r="W234" i="5"/>
  <c r="W125" i="5"/>
  <c r="W37" i="5"/>
  <c r="W154" i="5"/>
  <c r="W152" i="5"/>
  <c r="W174" i="5"/>
  <c r="W172" i="5"/>
  <c r="W249" i="5"/>
  <c r="W102" i="5"/>
  <c r="W120" i="5"/>
  <c r="W193" i="5"/>
  <c r="W126" i="5"/>
  <c r="W16" i="4"/>
  <c r="V10" i="4"/>
  <c r="W18" i="4"/>
  <c r="Y131" i="3"/>
  <c r="Y137" i="3"/>
  <c r="Y143" i="3"/>
  <c r="Y197" i="3"/>
  <c r="Y139" i="3"/>
  <c r="Y111" i="3"/>
  <c r="Y104" i="3"/>
  <c r="Y145" i="3"/>
  <c r="Y108" i="3"/>
  <c r="Y94" i="3"/>
  <c r="Y140" i="3"/>
  <c r="Y103" i="3"/>
  <c r="Y135" i="3"/>
  <c r="Y160" i="3"/>
  <c r="Y127" i="3"/>
  <c r="Y107" i="3"/>
  <c r="Y159" i="3"/>
  <c r="Y70" i="3"/>
  <c r="Y92" i="3"/>
  <c r="Y78" i="3"/>
  <c r="Y76" i="3"/>
  <c r="Y180" i="3"/>
  <c r="Y123" i="3"/>
  <c r="Y141" i="3"/>
  <c r="Y119" i="3"/>
  <c r="Y152" i="3"/>
  <c r="Y72" i="3"/>
  <c r="Y155" i="3"/>
  <c r="Y100" i="3"/>
  <c r="Y153" i="3"/>
  <c r="Y148" i="3"/>
  <c r="Y169" i="3"/>
  <c r="Y106" i="3"/>
  <c r="Y102" i="3"/>
  <c r="Y173" i="3"/>
  <c r="Y156" i="3"/>
  <c r="Y84" i="3"/>
  <c r="Y142" i="3"/>
  <c r="Y132" i="3"/>
  <c r="Y86" i="3"/>
  <c r="Y83" i="3"/>
  <c r="Y191" i="3"/>
  <c r="Y165" i="3"/>
  <c r="Y189" i="3"/>
  <c r="Y204" i="3"/>
  <c r="W235" i="5"/>
  <c r="W189" i="5"/>
  <c r="W44" i="5"/>
  <c r="W74" i="5"/>
  <c r="W116" i="5"/>
  <c r="W128" i="5"/>
  <c r="W40" i="5"/>
  <c r="W88" i="5"/>
  <c r="W251" i="5"/>
  <c r="W181" i="5"/>
  <c r="W84" i="5"/>
  <c r="W108" i="5"/>
  <c r="W112" i="5"/>
  <c r="W124" i="5"/>
  <c r="W9" i="5"/>
  <c r="W177" i="5"/>
  <c r="W76" i="5"/>
  <c r="W155" i="5"/>
  <c r="W229" i="5"/>
  <c r="W187" i="5"/>
  <c r="W228" i="5"/>
  <c r="W46" i="5"/>
  <c r="W231" i="5"/>
  <c r="W175" i="5"/>
  <c r="W32" i="5"/>
  <c r="W49" i="5"/>
  <c r="W141" i="5"/>
  <c r="W203" i="5"/>
  <c r="W233" i="5"/>
  <c r="W247" i="5"/>
  <c r="W51" i="5"/>
  <c r="W47" i="5"/>
  <c r="W240" i="5"/>
  <c r="W53" i="5"/>
  <c r="W245" i="5"/>
  <c r="W191" i="5"/>
  <c r="W30" i="5"/>
  <c r="W204" i="5"/>
  <c r="W226" i="5"/>
  <c r="W65" i="5"/>
  <c r="W168" i="5"/>
  <c r="W148" i="5"/>
  <c r="W158" i="5"/>
  <c r="W170" i="5"/>
  <c r="W147" i="5"/>
  <c r="W238" i="5"/>
  <c r="W236" i="5"/>
  <c r="W237" i="5"/>
  <c r="W62" i="5"/>
  <c r="W156" i="5"/>
  <c r="W146" i="5"/>
  <c r="W166" i="5"/>
  <c r="W241" i="5"/>
  <c r="W222" i="5"/>
  <c r="W224" i="5"/>
  <c r="W63" i="5"/>
  <c r="W150" i="5"/>
  <c r="W179" i="5"/>
  <c r="W215" i="5"/>
  <c r="Y196" i="3"/>
  <c r="Y207" i="3"/>
  <c r="Y167" i="3"/>
  <c r="Y177" i="3"/>
  <c r="Y201" i="3"/>
  <c r="Y164" i="3"/>
  <c r="W4" i="4"/>
  <c r="W19" i="4"/>
  <c r="V12" i="4"/>
  <c r="V15" i="4"/>
  <c r="V3" i="4"/>
  <c r="W252" i="5"/>
  <c r="W121" i="5"/>
  <c r="W161" i="5"/>
  <c r="W54" i="5"/>
  <c r="W64" i="5"/>
  <c r="W103" i="5"/>
  <c r="W41" i="5"/>
  <c r="W56" i="5"/>
  <c r="W97" i="5"/>
  <c r="W188" i="5"/>
  <c r="W180" i="5"/>
  <c r="W123" i="5"/>
  <c r="W75" i="5"/>
  <c r="W127" i="5"/>
  <c r="W151" i="5"/>
  <c r="W42" i="5"/>
  <c r="W4" i="5"/>
  <c r="W208" i="5"/>
  <c r="W8" i="5"/>
  <c r="W35" i="5"/>
  <c r="W85" i="5"/>
  <c r="W192" i="5"/>
  <c r="W246" i="5"/>
  <c r="W244" i="5"/>
  <c r="W105" i="5"/>
  <c r="W184" i="5"/>
  <c r="W39" i="5"/>
  <c r="W93" i="5"/>
  <c r="W163" i="5"/>
  <c r="W182" i="5"/>
  <c r="W58" i="5"/>
  <c r="W15" i="5"/>
  <c r="W8" i="4"/>
  <c r="V11" i="4"/>
  <c r="V2" i="4"/>
  <c r="Y172" i="3"/>
  <c r="Y168" i="3"/>
  <c r="Y126" i="3"/>
  <c r="W242" i="5"/>
  <c r="W225" i="5"/>
  <c r="W113" i="5"/>
  <c r="W80" i="5"/>
  <c r="Y97" i="3"/>
  <c r="Y130" i="3"/>
  <c r="Y174" i="3"/>
  <c r="Y116" i="3"/>
  <c r="Y178" i="3"/>
  <c r="U41" i="6"/>
  <c r="W260" i="5"/>
  <c r="W284" i="5"/>
  <c r="W279" i="5"/>
  <c r="W57" i="5"/>
  <c r="W109" i="5"/>
  <c r="W55" i="5"/>
  <c r="W115" i="5"/>
  <c r="W38" i="5"/>
  <c r="W82" i="5"/>
  <c r="W73" i="5"/>
  <c r="W317" i="5"/>
  <c r="T2" i="8"/>
  <c r="T11" i="8"/>
  <c r="T6" i="8"/>
  <c r="W19" i="5"/>
  <c r="W207" i="5"/>
  <c r="W213" i="5"/>
  <c r="V7" i="4"/>
  <c r="T7" i="8"/>
  <c r="U9" i="7"/>
  <c r="W14" i="4"/>
  <c r="Y151" i="3"/>
  <c r="Y176" i="3"/>
  <c r="Y170" i="3"/>
  <c r="Y166" i="3"/>
  <c r="Y95" i="3"/>
  <c r="Y118" i="3"/>
  <c r="U17" i="6"/>
  <c r="U48" i="6"/>
  <c r="Y184" i="3"/>
  <c r="W6" i="4"/>
  <c r="W10" i="4"/>
  <c r="W7" i="5"/>
  <c r="W209" i="5"/>
  <c r="Y128" i="3"/>
  <c r="Y124" i="3"/>
  <c r="Y89" i="3"/>
  <c r="U5" i="6"/>
  <c r="V4" i="7"/>
  <c r="W173" i="5"/>
  <c r="W78" i="5"/>
  <c r="W77" i="5"/>
  <c r="W111" i="5"/>
  <c r="W94" i="5"/>
  <c r="W149" i="5"/>
  <c r="W159" i="5"/>
  <c r="W171" i="5"/>
  <c r="W10" i="5"/>
  <c r="W48" i="5"/>
  <c r="U36" i="6"/>
  <c r="U10" i="6"/>
  <c r="U25" i="6"/>
  <c r="Y186" i="3"/>
  <c r="Y192" i="3"/>
  <c r="Y199" i="3"/>
  <c r="Y209" i="3"/>
  <c r="W3" i="5"/>
  <c r="W11" i="5"/>
  <c r="W23" i="5"/>
  <c r="W211" i="5"/>
  <c r="Y194" i="3"/>
  <c r="Y200" i="3"/>
  <c r="Y205" i="3"/>
  <c r="Y202" i="3"/>
  <c r="Y208" i="3"/>
  <c r="Y213" i="3"/>
  <c r="Z515" i="2"/>
  <c r="Z529" i="2"/>
  <c r="Z80" i="2"/>
  <c r="Z779" i="2"/>
  <c r="Z413" i="2"/>
  <c r="Z787" i="2"/>
  <c r="Z379" i="2"/>
  <c r="Z425" i="2"/>
  <c r="Z477" i="2"/>
  <c r="Z497" i="2"/>
  <c r="Z104" i="2"/>
  <c r="Z892" i="2"/>
  <c r="Z843" i="2"/>
  <c r="Z876" i="2"/>
  <c r="Z948" i="2"/>
  <c r="Z833" i="2"/>
  <c r="Z543" i="2"/>
  <c r="Z384" i="2"/>
  <c r="Z426" i="2"/>
  <c r="Z547" i="2"/>
  <c r="W59" i="5"/>
  <c r="W50" i="5"/>
  <c r="W160" i="5"/>
  <c r="W144" i="5"/>
  <c r="W117" i="5"/>
  <c r="W162" i="5"/>
  <c r="W79" i="5"/>
  <c r="W183" i="5"/>
  <c r="W14" i="5"/>
  <c r="W230" i="5"/>
  <c r="W248" i="5"/>
  <c r="W33" i="5"/>
  <c r="W96" i="5"/>
  <c r="W104" i="5"/>
  <c r="W167" i="5"/>
  <c r="W176" i="5"/>
  <c r="W250" i="5"/>
  <c r="W205" i="5"/>
  <c r="W217" i="5"/>
  <c r="W232" i="5"/>
  <c r="W61" i="5"/>
  <c r="W45" i="5"/>
  <c r="W36" i="5"/>
  <c r="W185" i="5"/>
  <c r="W119" i="5"/>
  <c r="W178" i="5"/>
  <c r="W194" i="5"/>
  <c r="W43" i="5"/>
  <c r="W169" i="5"/>
  <c r="W34" i="5"/>
  <c r="W253" i="5"/>
  <c r="W27" i="5"/>
  <c r="W212" i="5"/>
  <c r="Y163" i="3"/>
  <c r="Y2" i="3"/>
  <c r="Y171" i="3"/>
  <c r="Y149" i="3"/>
  <c r="Y109" i="3"/>
  <c r="Y88" i="3"/>
  <c r="Y90" i="3"/>
  <c r="Y112" i="3"/>
  <c r="Y114" i="3"/>
  <c r="Y101" i="3"/>
  <c r="Y185" i="3"/>
  <c r="Y138" i="3"/>
  <c r="Y125" i="3"/>
  <c r="Y96" i="3"/>
  <c r="Y133" i="3"/>
  <c r="Y82" i="3"/>
  <c r="Y190" i="3"/>
  <c r="Y198" i="3"/>
  <c r="Y206" i="3"/>
  <c r="Y179" i="3"/>
  <c r="Y136" i="3"/>
  <c r="Y98" i="3"/>
  <c r="Y154" i="3"/>
  <c r="Y120" i="3"/>
  <c r="Y122" i="3"/>
  <c r="Y93" i="3"/>
  <c r="Y144" i="3"/>
  <c r="Y146" i="3"/>
  <c r="Y74" i="3"/>
  <c r="Y117" i="3"/>
  <c r="Y80" i="3"/>
  <c r="Y187" i="3"/>
  <c r="Y195" i="3"/>
  <c r="Y203" i="3"/>
  <c r="Y211" i="3"/>
  <c r="Z872" i="2"/>
  <c r="Z434" i="2"/>
  <c r="Z921" i="2"/>
  <c r="Z516" i="2"/>
  <c r="Z388" i="2"/>
  <c r="Z828" i="2"/>
  <c r="Z378" i="2"/>
  <c r="Z400" i="2"/>
  <c r="Z63" i="2"/>
  <c r="Z895" i="2"/>
  <c r="Z550" i="2"/>
  <c r="Z390" i="2"/>
  <c r="Z53" i="2"/>
  <c r="Z814" i="2"/>
  <c r="Z812" i="2"/>
  <c r="Z786" i="2"/>
  <c r="Z380" i="2"/>
  <c r="Z402" i="2"/>
  <c r="Z536" i="2"/>
  <c r="Z77" i="2"/>
  <c r="Z376" i="2"/>
  <c r="Z382" i="2"/>
  <c r="Z392" i="2"/>
  <c r="Z396" i="2"/>
  <c r="Z678" i="2"/>
  <c r="Z742" i="2"/>
  <c r="Z813" i="2"/>
  <c r="Z871" i="2"/>
  <c r="Z847" i="2"/>
  <c r="Z490" i="2"/>
  <c r="Z809" i="2"/>
  <c r="Z76" i="2"/>
  <c r="Z110" i="2"/>
  <c r="Z817" i="2"/>
  <c r="Z482" i="2"/>
  <c r="Z318" i="2"/>
  <c r="Z750" i="2"/>
  <c r="Z652" i="2"/>
  <c r="Z72" i="2"/>
  <c r="Z118" i="2"/>
  <c r="Z102" i="2"/>
  <c r="Z807" i="2"/>
  <c r="Z910" i="2"/>
  <c r="Z54" i="2"/>
  <c r="Z509" i="2"/>
  <c r="Z831" i="2"/>
  <c r="Z100" i="2"/>
  <c r="Z569" i="2"/>
  <c r="Z891" i="2"/>
  <c r="Z899" i="2"/>
  <c r="Z508" i="2"/>
  <c r="Z71" i="2"/>
  <c r="Z796" i="2"/>
  <c r="Z555" i="2"/>
  <c r="Z893" i="2"/>
  <c r="Z850" i="2"/>
  <c r="Z75" i="2"/>
  <c r="Z790" i="2"/>
  <c r="Z471" i="2"/>
  <c r="Z463" i="2"/>
  <c r="Z445" i="2"/>
  <c r="Z563" i="2"/>
  <c r="Z15" i="2"/>
  <c r="Z968" i="2"/>
  <c r="Z943" i="2"/>
  <c r="Z481" i="2"/>
  <c r="Z770" i="2"/>
  <c r="Z504" i="2"/>
  <c r="Z802" i="2"/>
  <c r="Z59" i="2"/>
  <c r="Z112" i="2"/>
  <c r="Z858" i="2"/>
  <c r="Z880" i="2"/>
  <c r="Z930" i="2"/>
  <c r="Z878" i="2"/>
  <c r="Z829" i="2"/>
  <c r="Z84" i="2"/>
  <c r="Z886" i="2"/>
  <c r="Z873" i="2"/>
  <c r="Z485" i="2"/>
  <c r="Z383" i="2"/>
  <c r="Z409" i="2"/>
  <c r="Z461" i="2"/>
  <c r="Z541" i="2"/>
  <c r="Z23" i="2"/>
  <c r="Z967" i="2"/>
  <c r="Z270" i="2"/>
  <c r="Z773" i="2"/>
  <c r="Z225" i="2"/>
  <c r="Z195" i="2"/>
  <c r="Z191" i="2"/>
  <c r="Z505" i="2"/>
  <c r="Z503" i="2"/>
  <c r="Z501" i="2"/>
  <c r="Z938" i="2"/>
  <c r="Z932" i="2"/>
  <c r="Z745" i="2"/>
  <c r="Z741" i="2"/>
  <c r="Z564" i="2"/>
  <c r="Z125" i="2"/>
  <c r="Z797" i="2"/>
  <c r="Z764" i="2"/>
  <c r="Z760" i="2"/>
  <c r="Z754" i="2"/>
  <c r="Z727" i="2"/>
  <c r="Z725" i="2"/>
  <c r="Z717" i="2"/>
  <c r="Z703" i="2"/>
  <c r="Z693" i="2"/>
  <c r="Z675" i="2"/>
  <c r="Z671" i="2"/>
  <c r="Z657" i="2"/>
  <c r="Z637" i="2"/>
  <c r="Z625" i="2"/>
  <c r="Z609" i="2"/>
  <c r="Z607" i="2"/>
  <c r="Z605" i="2"/>
  <c r="Z599" i="2"/>
  <c r="Z593" i="2"/>
  <c r="Z546" i="2"/>
  <c r="Z524" i="2"/>
  <c r="Z520" i="2"/>
  <c r="Z492" i="2"/>
  <c r="Z488" i="2"/>
  <c r="Z480" i="2"/>
  <c r="Z444" i="2"/>
  <c r="Z438" i="2"/>
  <c r="Z3" i="2"/>
  <c r="Z147" i="2"/>
  <c r="Z109" i="2"/>
  <c r="Z715" i="2"/>
  <c r="Z961" i="2"/>
  <c r="Z349" i="2"/>
  <c r="Z333" i="2"/>
  <c r="Z238" i="2"/>
  <c r="Z856" i="2"/>
  <c r="Z854" i="2"/>
  <c r="Z852" i="2"/>
  <c r="Z20" i="2"/>
  <c r="Z276" i="2"/>
  <c r="Z827" i="2"/>
  <c r="Z821" i="2"/>
  <c r="Z795" i="2"/>
  <c r="Z97" i="2"/>
  <c r="Z837" i="2"/>
  <c r="Z119" i="2"/>
  <c r="Z947" i="2"/>
  <c r="Z117" i="2"/>
  <c r="Z825" i="2"/>
  <c r="Z823" i="2"/>
  <c r="Z317" i="2"/>
  <c r="Z307" i="2"/>
  <c r="Z88" i="2"/>
  <c r="Z58" i="2"/>
  <c r="Z25" i="2"/>
  <c r="Z356" i="2"/>
  <c r="Z565" i="2"/>
  <c r="Z45" i="2"/>
  <c r="Z824" i="2"/>
  <c r="Z510" i="2"/>
  <c r="Z73" i="2"/>
  <c r="Z557" i="2"/>
  <c r="Z377" i="2"/>
  <c r="Z381" i="2"/>
  <c r="Z391" i="2"/>
  <c r="Z410" i="2"/>
  <c r="Z397" i="2"/>
  <c r="Z421" i="2"/>
  <c r="Z427" i="2"/>
  <c r="W60" i="5"/>
  <c r="W92" i="5"/>
  <c r="W239" i="5"/>
  <c r="W227" i="5"/>
  <c r="W165" i="5"/>
  <c r="W157" i="5"/>
  <c r="W138" i="5"/>
  <c r="W130" i="5"/>
  <c r="W219" i="5"/>
  <c r="W197" i="5"/>
  <c r="W153" i="5"/>
  <c r="W243" i="5"/>
  <c r="W71" i="5"/>
  <c r="W302" i="5"/>
  <c r="W223" i="5"/>
  <c r="W52" i="5"/>
  <c r="W145" i="5"/>
  <c r="W134" i="5"/>
  <c r="W143" i="5"/>
  <c r="W318" i="5"/>
  <c r="W216" i="5"/>
  <c r="W2" i="5"/>
  <c r="W6" i="5"/>
  <c r="W13" i="5"/>
  <c r="W17" i="5"/>
  <c r="W21" i="5"/>
  <c r="W25" i="5"/>
  <c r="W29" i="5"/>
  <c r="W202" i="5"/>
  <c r="W206" i="5"/>
  <c r="W210" i="5"/>
  <c r="W214" i="5"/>
  <c r="Z111" i="2"/>
  <c r="Z65" i="2"/>
  <c r="Z95" i="2"/>
  <c r="Z61" i="2"/>
  <c r="Z955" i="2"/>
  <c r="Z89" i="2"/>
  <c r="Z91" i="2"/>
  <c r="Z67" i="2"/>
  <c r="Z43" i="2"/>
  <c r="Z909" i="2"/>
  <c r="Z919" i="2"/>
  <c r="Z925" i="2"/>
  <c r="Z210" i="2"/>
  <c r="Z747" i="2"/>
  <c r="Z740" i="2"/>
  <c r="Z512" i="2"/>
  <c r="Z278" i="2"/>
  <c r="Z720" i="2"/>
  <c r="Z121" i="2"/>
  <c r="Z933" i="2"/>
  <c r="Z908" i="2"/>
  <c r="Z884" i="2"/>
  <c r="Z753" i="2"/>
  <c r="Z428" i="2"/>
  <c r="Z704" i="2"/>
  <c r="Z702" i="2"/>
  <c r="Z648" i="2"/>
  <c r="Z554" i="2"/>
  <c r="Z912" i="2"/>
  <c r="Z778" i="2"/>
  <c r="Z525" i="2"/>
  <c r="Z519" i="2"/>
  <c r="Z456" i="2"/>
  <c r="Z939" i="2"/>
  <c r="Z551" i="2"/>
  <c r="Z553" i="2"/>
  <c r="Z468" i="2"/>
  <c r="Z865" i="2"/>
  <c r="Z44" i="2"/>
  <c r="Z430" i="2"/>
  <c r="Z436" i="2"/>
  <c r="Z442" i="2"/>
  <c r="Z462" i="2"/>
  <c r="Z560" i="2"/>
  <c r="Z499" i="2"/>
  <c r="Z940" i="2"/>
  <c r="Z936" i="2"/>
  <c r="Z822" i="2"/>
  <c r="Z804" i="2"/>
  <c r="Z798" i="2"/>
  <c r="Z734" i="2"/>
  <c r="Z538" i="2"/>
  <c r="Z526" i="2"/>
  <c r="Z494" i="2"/>
  <c r="Z457" i="2"/>
  <c r="Z447" i="2"/>
  <c r="Z439" i="2"/>
  <c r="Z24" i="2"/>
  <c r="Z224" i="2"/>
  <c r="Z877" i="2"/>
  <c r="Z894" i="2"/>
  <c r="Z623" i="2"/>
  <c r="Z539" i="2"/>
  <c r="Z521" i="2"/>
  <c r="Z464" i="2"/>
  <c r="Z35" i="2"/>
  <c r="Z19" i="2"/>
  <c r="Z780" i="2"/>
  <c r="Z888" i="2"/>
  <c r="Z440" i="2"/>
  <c r="Z460" i="2"/>
  <c r="Z965" i="2"/>
  <c r="Z844" i="2"/>
  <c r="Z772" i="2"/>
  <c r="Z945" i="2"/>
  <c r="Z141" i="2"/>
  <c r="Z82" i="2"/>
  <c r="Z842" i="2"/>
  <c r="Z896" i="2"/>
  <c r="Z782" i="2"/>
  <c r="Z527" i="2"/>
  <c r="Z294" i="2"/>
  <c r="Z264" i="2"/>
  <c r="Z946" i="2"/>
  <c r="Z934" i="2"/>
  <c r="Z783" i="2"/>
  <c r="Z781" i="2"/>
  <c r="Z752" i="2"/>
  <c r="Z721" i="2"/>
  <c r="Z784" i="2"/>
  <c r="Z911" i="2"/>
  <c r="Z145" i="2"/>
  <c r="Z931" i="2"/>
  <c r="Z816" i="2"/>
  <c r="Z799" i="2"/>
  <c r="Z66" i="2"/>
  <c r="Z881" i="2"/>
  <c r="Z907" i="2"/>
  <c r="Z887" i="2"/>
  <c r="Z914" i="2"/>
  <c r="Z928" i="2"/>
  <c r="Z875" i="2"/>
  <c r="Z834" i="2"/>
  <c r="Z78" i="2"/>
  <c r="Z926" i="2"/>
  <c r="Z810" i="2"/>
  <c r="Z794" i="2"/>
  <c r="Z469" i="2"/>
  <c r="Z432" i="2"/>
  <c r="Z450" i="2"/>
  <c r="Z495" i="2"/>
  <c r="Z441" i="2"/>
  <c r="Z470" i="2"/>
  <c r="Z116" i="2"/>
  <c r="Z697" i="2"/>
  <c r="Z672" i="2"/>
  <c r="Z647" i="2"/>
  <c r="Z643" i="2"/>
  <c r="Z633" i="2"/>
  <c r="Z629" i="2"/>
  <c r="Z566" i="2"/>
  <c r="Z484" i="2"/>
  <c r="Z411" i="2"/>
  <c r="Z403" i="2"/>
  <c r="Z387" i="2"/>
  <c r="Z9" i="2"/>
  <c r="Z33" i="2"/>
  <c r="Z354" i="2"/>
  <c r="Z290" i="2"/>
  <c r="Z272" i="2"/>
  <c r="Z269" i="2"/>
  <c r="Z713" i="2"/>
  <c r="Z705" i="2"/>
  <c r="Z692" i="2"/>
  <c r="Z670" i="2"/>
  <c r="Z668" i="2"/>
  <c r="Z664" i="2"/>
  <c r="Z653" i="2"/>
  <c r="Z628" i="2"/>
  <c r="Z619" i="2"/>
  <c r="Z591" i="2"/>
  <c r="Z578" i="2"/>
  <c r="Z576" i="2"/>
  <c r="Z574" i="2"/>
  <c r="Z559" i="2"/>
  <c r="Z552" i="2"/>
  <c r="Z531" i="2"/>
  <c r="Z478" i="2"/>
  <c r="Z472" i="2"/>
  <c r="Z14" i="2"/>
  <c r="Z737" i="2"/>
  <c r="Z735" i="2"/>
  <c r="Z687" i="2"/>
  <c r="Z683" i="2"/>
  <c r="Z681" i="2"/>
  <c r="Z679" i="2"/>
  <c r="Z608" i="2"/>
  <c r="Z604" i="2"/>
  <c r="Z602" i="2"/>
  <c r="Z587" i="2"/>
  <c r="Z540" i="2"/>
  <c r="Z523" i="2"/>
  <c r="Z517" i="2"/>
  <c r="Z64" i="2"/>
  <c r="Z85" i="2"/>
  <c r="Z56" i="2"/>
  <c r="Z70" i="2"/>
  <c r="Z836" i="2"/>
  <c r="Z62" i="2"/>
  <c r="Z42" i="2"/>
  <c r="Z882" i="2"/>
  <c r="Z714" i="2"/>
  <c r="Z710" i="2"/>
  <c r="Z530" i="2"/>
  <c r="Z36" i="2"/>
  <c r="Z375" i="2"/>
  <c r="Z319" i="2"/>
  <c r="Z48" i="2"/>
  <c r="Z870" i="2"/>
  <c r="Z611" i="2"/>
  <c r="Z583" i="2"/>
  <c r="Z571" i="2"/>
  <c r="Z558" i="2"/>
  <c r="Z475" i="2"/>
  <c r="Z927" i="2"/>
  <c r="Z853" i="2"/>
  <c r="Z548" i="2"/>
  <c r="Z851" i="2"/>
  <c r="Z83" i="2"/>
  <c r="Z841" i="2"/>
  <c r="Z820" i="2"/>
  <c r="Z806" i="2"/>
  <c r="Z791" i="2"/>
  <c r="Z483" i="2"/>
  <c r="Z249" i="2"/>
  <c r="Z114" i="2"/>
  <c r="Z74" i="2"/>
  <c r="Z935" i="2"/>
  <c r="Z513" i="2"/>
  <c r="Z920" i="2"/>
  <c r="Z868" i="2"/>
  <c r="Z937" i="2"/>
  <c r="Z883" i="2"/>
  <c r="Z46" i="2"/>
  <c r="Z913" i="2"/>
  <c r="Z879" i="2"/>
  <c r="Z918" i="2"/>
  <c r="Z885" i="2"/>
  <c r="Z889" i="2"/>
  <c r="Z859" i="2"/>
  <c r="Z846" i="2"/>
  <c r="Z845" i="2"/>
  <c r="Z924" i="2"/>
  <c r="Z840" i="2"/>
  <c r="Z491" i="2"/>
  <c r="Z535" i="2"/>
  <c r="Z493" i="2"/>
  <c r="Z533" i="2"/>
  <c r="Z260" i="2"/>
  <c r="Z57" i="2"/>
  <c r="Z49" i="2"/>
  <c r="Z618" i="2"/>
  <c r="Z467" i="2"/>
  <c r="Z465" i="2"/>
  <c r="Z455" i="2"/>
  <c r="Z443" i="2"/>
  <c r="Z435" i="2"/>
  <c r="Z431" i="2"/>
  <c r="Z416" i="2"/>
  <c r="Z12" i="2"/>
  <c r="Z28" i="2"/>
  <c r="Z954" i="2"/>
  <c r="Z374" i="2"/>
  <c r="Z320" i="2"/>
  <c r="Z292" i="2"/>
  <c r="Z221" i="2"/>
  <c r="Z215" i="2"/>
  <c r="Z140" i="2"/>
  <c r="Z958" i="2"/>
  <c r="Z337" i="2"/>
  <c r="Z286" i="2"/>
  <c r="Z209" i="2"/>
  <c r="Z175" i="2"/>
  <c r="Z171" i="2"/>
  <c r="Z167" i="2"/>
  <c r="Z960" i="2"/>
  <c r="Z956" i="2"/>
  <c r="Z323" i="2"/>
  <c r="Z297" i="2"/>
  <c r="Z295" i="2"/>
  <c r="Z250" i="2"/>
  <c r="Z248" i="2"/>
  <c r="Z229" i="2"/>
  <c r="Z157" i="2"/>
  <c r="Z122" i="2"/>
  <c r="Z107" i="2"/>
  <c r="Z105" i="2"/>
  <c r="Z103" i="2"/>
  <c r="Z950" i="2"/>
  <c r="Z289" i="2"/>
  <c r="Z129" i="2"/>
  <c r="Z372" i="2"/>
  <c r="Z352" i="2"/>
  <c r="Z368" i="2"/>
  <c r="Z502" i="2"/>
  <c r="Z51" i="2"/>
  <c r="Z55" i="2"/>
  <c r="Z90" i="2"/>
  <c r="Z915" i="2"/>
  <c r="Z601" i="2"/>
  <c r="Z8" i="2"/>
  <c r="Z37" i="2"/>
  <c r="Z498" i="2"/>
  <c r="Z500" i="2"/>
  <c r="Z944" i="2"/>
  <c r="Z867" i="2"/>
  <c r="Z942" i="2"/>
  <c r="Z642" i="2"/>
  <c r="Z7" i="2"/>
  <c r="Z13" i="2"/>
  <c r="Z29" i="2"/>
  <c r="Z183" i="2"/>
  <c r="Z115" i="2"/>
  <c r="Z113" i="2"/>
  <c r="Z68" i="2"/>
  <c r="Z923" i="2"/>
  <c r="Z857" i="2"/>
  <c r="Z839" i="2"/>
  <c r="Z788" i="2"/>
  <c r="Z596" i="2"/>
  <c r="Z592" i="2"/>
  <c r="Z545" i="2"/>
  <c r="Z534" i="2"/>
  <c r="Z479" i="2"/>
  <c r="Z17" i="2"/>
  <c r="Z5" i="2"/>
  <c r="Z98" i="2"/>
  <c r="Z96" i="2"/>
  <c r="Z47" i="2"/>
  <c r="Z511" i="2"/>
  <c r="Z862" i="2"/>
  <c r="Z860" i="2"/>
  <c r="Z800" i="2"/>
  <c r="Z676" i="2"/>
  <c r="Z665" i="2"/>
  <c r="Z626" i="2"/>
  <c r="Z621" i="2"/>
  <c r="Z522" i="2"/>
  <c r="Z486" i="2"/>
  <c r="Z473" i="2"/>
  <c r="Z27" i="2"/>
  <c r="Z959" i="2"/>
  <c r="Z243" i="2"/>
  <c r="Z133" i="2"/>
  <c r="Z69" i="2"/>
  <c r="Z507" i="2"/>
  <c r="Z917" i="2"/>
  <c r="Z900" i="2"/>
  <c r="Z838" i="2"/>
  <c r="Z803" i="2"/>
  <c r="Z699" i="2"/>
  <c r="Z685" i="2"/>
  <c r="Z544" i="2"/>
  <c r="Z496" i="2"/>
  <c r="Z904" i="2"/>
  <c r="Z16" i="2"/>
  <c r="Z328" i="2"/>
  <c r="Z305" i="2"/>
  <c r="Z266" i="2"/>
  <c r="Z262" i="2"/>
  <c r="Z256" i="2"/>
  <c r="Z192" i="2"/>
  <c r="Z138" i="2"/>
  <c r="Z87" i="2"/>
  <c r="Z52" i="2"/>
  <c r="Z50" i="2"/>
  <c r="Z861" i="2"/>
  <c r="Z765" i="2"/>
  <c r="Z749" i="2"/>
  <c r="Z726" i="2"/>
  <c r="Z695" i="2"/>
  <c r="Z666" i="2"/>
  <c r="Z636" i="2"/>
  <c r="Z634" i="2"/>
  <c r="Z615" i="2"/>
  <c r="Z600" i="2"/>
  <c r="Z589" i="2"/>
  <c r="Z568" i="2"/>
  <c r="Z549" i="2"/>
  <c r="Z487" i="2"/>
  <c r="Z476" i="2"/>
  <c r="Z30" i="2"/>
  <c r="Z21" i="2"/>
  <c r="Z60" i="2"/>
  <c r="Z922" i="2"/>
  <c r="Z371" i="2"/>
  <c r="Z313" i="2"/>
  <c r="Z281" i="2"/>
  <c r="Z217" i="2"/>
  <c r="Z185" i="2"/>
  <c r="Z169" i="2"/>
  <c r="Z101" i="2"/>
  <c r="Z86" i="2"/>
  <c r="Z864" i="2"/>
  <c r="Z848" i="2"/>
  <c r="Z40" i="2"/>
  <c r="Z367" i="2"/>
  <c r="Z347" i="2"/>
  <c r="Z284" i="2"/>
  <c r="Z204" i="2"/>
  <c r="Z144" i="2"/>
  <c r="Z93" i="2"/>
  <c r="Z941" i="2"/>
  <c r="Z890" i="2"/>
  <c r="Z362" i="2"/>
  <c r="Z291" i="2"/>
  <c r="Z275" i="2"/>
  <c r="Z179" i="2"/>
  <c r="Z514" i="2"/>
  <c r="Z897" i="2"/>
  <c r="Z874" i="2"/>
  <c r="Z835" i="2"/>
  <c r="Z31" i="2"/>
  <c r="Z34" i="2"/>
  <c r="Z2" i="2"/>
  <c r="Z901" i="2"/>
  <c r="Z26" i="2"/>
  <c r="Z6" i="2"/>
  <c r="Z18" i="2"/>
  <c r="Z11" i="2"/>
  <c r="Z903" i="2"/>
  <c r="Z905" i="2"/>
  <c r="Z22" i="2"/>
  <c r="Z10" i="2"/>
</calcChain>
</file>

<file path=xl/comments1.xml><?xml version="1.0" encoding="utf-8"?>
<comments xmlns="http://schemas.openxmlformats.org/spreadsheetml/2006/main">
  <authors>
    <author>Administrador</author>
  </authors>
  <commentList>
    <comment ref="B543" authorId="0">
      <text>
        <r>
          <rPr>
            <b/>
            <sz val="9"/>
            <color indexed="81"/>
            <rFont val="Tahoma"/>
            <family val="2"/>
          </rPr>
          <t>Administrador:</t>
        </r>
        <r>
          <rPr>
            <sz val="9"/>
            <color indexed="81"/>
            <rFont val="Tahoma"/>
            <family val="2"/>
          </rPr>
          <t xml:space="preserve">
Estas Uhs não estão concluídas no HABISP e por isso tiveram o andamento retardado</t>
        </r>
      </text>
    </comment>
  </commentList>
</comments>
</file>

<file path=xl/comments2.xml><?xml version="1.0" encoding="utf-8"?>
<comments xmlns="http://schemas.openxmlformats.org/spreadsheetml/2006/main">
  <authors>
    <author>Guilherme Parra de Andrade</author>
    <author/>
  </authors>
  <commentList>
    <comment ref="G1" authorId="0">
      <text>
        <r>
          <rPr>
            <b/>
            <sz val="9"/>
            <color indexed="81"/>
            <rFont val="Tahoma"/>
            <family val="2"/>
          </rPr>
          <t>Identificação e documentação dos
elementos necessários e
suficientes para caracterizar
a obra</t>
        </r>
      </text>
    </comment>
    <comment ref="H1" authorId="0">
      <text>
        <r>
          <rPr>
            <b/>
            <sz val="9"/>
            <color indexed="81"/>
            <rFont val="Tahoma"/>
            <family val="2"/>
          </rPr>
          <t>Contrato, Convênio ou outro instrumento assinado / Empenho realizado /
Aprovação da despesa pelo Conselho gestor do Fundo</t>
        </r>
      </text>
    </comment>
    <comment ref="I1" authorId="0">
      <text>
        <r>
          <rPr>
            <b/>
            <sz val="9"/>
            <color indexed="81"/>
            <rFont val="Tahoma"/>
            <family val="2"/>
          </rPr>
          <t>Publicação do
edital até assinatura do contrato</t>
        </r>
      </text>
    </comment>
    <comment ref="J1" authorId="0">
      <text>
        <r>
          <rPr>
            <b/>
            <sz val="9"/>
            <color indexed="81"/>
            <rFont val="Tahoma"/>
            <family val="2"/>
          </rPr>
          <t>Coluna "Licenciamentos", que será automaticamente preenchida via fórmulas.</t>
        </r>
      </text>
    </comment>
    <comment ref="K1" authorId="0">
      <text>
        <r>
          <rPr>
            <b/>
            <sz val="9"/>
            <color indexed="81"/>
            <rFont val="Tahoma"/>
            <family val="2"/>
          </rPr>
          <t>Da publicação do
Decreto de
Utilidade Pública
(DUP) até a imissão de posse.</t>
        </r>
      </text>
    </comment>
    <comment ref="L1" authorId="0">
      <text>
        <r>
          <rPr>
            <b/>
            <sz val="9"/>
            <color indexed="81"/>
            <rFont val="Tahoma"/>
            <family val="2"/>
          </rPr>
          <t>Emissão da ordem de serviço, Projeto Executivo, Canteiro, Serviços
Preliminares, Remanejamento de interferências</t>
        </r>
      </text>
    </comment>
    <comment ref="M1" authorId="0">
      <text>
        <r>
          <rPr>
            <b/>
            <sz val="9"/>
            <color indexed="81"/>
            <rFont val="Tahoma"/>
            <family val="2"/>
          </rPr>
          <t>Demolições, Terraplenagem, Fundações, Estruturas, Pavimentação,
Equipamentos, Paisagismo</t>
        </r>
      </text>
    </comment>
    <comment ref="N1" authorId="0">
      <text>
        <r>
          <rPr>
            <b/>
            <sz val="9"/>
            <color indexed="81"/>
            <rFont val="Tahoma"/>
            <family val="2"/>
          </rPr>
          <t>Se toda a meta é 100%, quanto vale esse projeto para o total da meta?</t>
        </r>
      </text>
    </comment>
    <comment ref="O1" authorId="0">
      <text>
        <r>
          <rPr>
            <b/>
            <sz val="9"/>
            <color indexed="81"/>
            <rFont val="Tahoma"/>
            <family val="2"/>
          </rPr>
          <t>Revisar orçamento executado em 2013</t>
        </r>
      </text>
    </comment>
    <comment ref="P1" authorId="0">
      <text>
        <r>
          <rPr>
            <b/>
            <sz val="9"/>
            <color indexed="81"/>
            <rFont val="Tahoma"/>
            <family val="2"/>
          </rPr>
          <t>Colocar o código completo do Detalhamento da Ação (DA) escolhido para o empenho dos gastos de cada empreendimento. No caso de um "contratão" que abranja vários empreendimentos, repetir o mesmo DA nos empreendimentos que estão sob este "contratão".</t>
        </r>
      </text>
    </comment>
    <comment ref="Q1" authorId="0">
      <text>
        <r>
          <rPr>
            <b/>
            <sz val="9"/>
            <color indexed="81"/>
            <rFont val="Tahoma"/>
            <family val="2"/>
          </rPr>
          <t>Aparece na ficha do projeto</t>
        </r>
      </text>
    </comment>
    <comment ref="R1" authorId="0">
      <text>
        <r>
          <rPr>
            <b/>
            <sz val="9"/>
            <color indexed="81"/>
            <rFont val="Tahoma"/>
            <family val="2"/>
          </rPr>
          <t>Aparece na ficha do projeto</t>
        </r>
      </text>
    </comment>
    <comment ref="S1" authorId="0">
      <text>
        <r>
          <rPr>
            <b/>
            <sz val="9"/>
            <color indexed="81"/>
            <rFont val="Tahoma"/>
            <family val="2"/>
          </rPr>
          <t>Aparece na ficha do projeto</t>
        </r>
      </text>
    </comment>
    <comment ref="T1" authorId="0">
      <text>
        <r>
          <rPr>
            <b/>
            <sz val="9"/>
            <color indexed="81"/>
            <rFont val="Tahoma"/>
            <family val="2"/>
          </rPr>
          <t>Aparece na ficha do projeto</t>
        </r>
      </text>
    </comment>
    <comment ref="U1" authorId="0">
      <text>
        <r>
          <rPr>
            <b/>
            <sz val="9"/>
            <color indexed="81"/>
            <rFont val="Tahoma"/>
            <family val="2"/>
          </rPr>
          <t>Aparece na ficha do projeto</t>
        </r>
      </text>
    </comment>
    <comment ref="V1" authorId="0">
      <text>
        <r>
          <rPr>
            <b/>
            <sz val="9"/>
            <color indexed="81"/>
            <rFont val="Tahoma"/>
            <family val="2"/>
          </rPr>
          <t>Aparece na ficha do projeto</t>
        </r>
      </text>
    </comment>
    <comment ref="K22" authorId="1">
      <text>
        <r>
          <rPr>
            <b/>
            <sz val="9"/>
            <color indexed="8"/>
            <rFont val="Tahoma"/>
            <family val="2"/>
            <charset val="1"/>
          </rPr>
          <t xml:space="preserve">macena-ca:
</t>
        </r>
        <r>
          <rPr>
            <sz val="9"/>
            <color indexed="8"/>
            <rFont val="Tahoma"/>
            <family val="2"/>
            <charset val="1"/>
          </rPr>
          <t>FALTA AVERBAR MATRÍCULA DO SABESP 2</t>
        </r>
      </text>
    </comment>
    <comment ref="J23" authorId="1">
      <text>
        <r>
          <rPr>
            <b/>
            <sz val="9"/>
            <color indexed="8"/>
            <rFont val="Tahoma"/>
            <family val="2"/>
            <charset val="1"/>
          </rPr>
          <t xml:space="preserve">macena-ca:
</t>
        </r>
        <r>
          <rPr>
            <sz val="9"/>
            <color indexed="8"/>
            <rFont val="Tahoma"/>
            <family val="2"/>
            <charset val="1"/>
          </rPr>
          <t>Documentos da SVMA informando que está ambientalmente licenciada.</t>
        </r>
      </text>
    </comment>
    <comment ref="B47" authorId="1">
      <text>
        <r>
          <rPr>
            <b/>
            <sz val="9"/>
            <color indexed="8"/>
            <rFont val="Tahoma"/>
            <family val="2"/>
            <charset val="1"/>
          </rPr>
          <t xml:space="preserve">PMSP:
</t>
        </r>
        <r>
          <rPr>
            <sz val="9"/>
            <color indexed="8"/>
            <rFont val="Tahoma"/>
            <family val="2"/>
            <charset val="1"/>
          </rPr>
          <t>SIURB, avaliar, até dia 21, avaliar se é conveniente divulgar desta forma</t>
        </r>
      </text>
    </comment>
    <comment ref="B48" authorId="1">
      <text>
        <r>
          <rPr>
            <b/>
            <sz val="9"/>
            <color indexed="8"/>
            <rFont val="Tahoma"/>
            <family val="2"/>
            <charset val="1"/>
          </rPr>
          <t xml:space="preserve">PMSP:
</t>
        </r>
        <r>
          <rPr>
            <sz val="9"/>
            <color indexed="8"/>
            <rFont val="Tahoma"/>
            <family val="2"/>
            <charset val="1"/>
          </rPr>
          <t>SIURB, avaliar, até dia 21, avaliar se é conveniente divulgar desta forma</t>
        </r>
      </text>
    </comment>
  </commentList>
</comments>
</file>

<file path=xl/comments3.xml><?xml version="1.0" encoding="utf-8"?>
<comments xmlns="http://schemas.openxmlformats.org/spreadsheetml/2006/main">
  <authors>
    <author/>
  </authors>
  <commentList>
    <comment ref="V7" authorId="0">
      <text>
        <r>
          <rPr>
            <b/>
            <sz val="9"/>
            <color indexed="8"/>
            <rFont val="Tahoma"/>
            <family val="2"/>
            <charset val="1"/>
          </rPr>
          <t xml:space="preserve">Administrador:
</t>
        </r>
        <r>
          <rPr>
            <sz val="9"/>
            <color indexed="8"/>
            <rFont val="Tahoma"/>
            <family val="2"/>
            <charset val="1"/>
          </rPr>
          <t xml:space="preserve">fórmula feita a mão
</t>
        </r>
      </text>
    </comment>
  </commentList>
</comments>
</file>

<file path=xl/comments4.xml><?xml version="1.0" encoding="utf-8"?>
<comments xmlns="http://schemas.openxmlformats.org/spreadsheetml/2006/main">
  <authors>
    <author/>
  </authors>
  <commentList>
    <comment ref="S68" authorId="0">
      <text>
        <r>
          <rPr>
            <b/>
            <sz val="9"/>
            <color indexed="8"/>
            <rFont val="Tahoma"/>
            <family val="2"/>
            <charset val="1"/>
          </rPr>
          <t xml:space="preserve">Administrador:
</t>
        </r>
        <r>
          <rPr>
            <sz val="9"/>
            <color indexed="8"/>
            <rFont val="Tahoma"/>
            <family val="2"/>
            <charset val="1"/>
          </rPr>
          <t>Dado SDTE + SMADS + SMC. Para 2014, podem inserir apenas os dados SDTE que fazemos a soma depois.</t>
        </r>
      </text>
    </comment>
    <comment ref="S69" authorId="0">
      <text>
        <r>
          <rPr>
            <b/>
            <sz val="9"/>
            <color indexed="8"/>
            <rFont val="Tahoma"/>
            <family val="2"/>
            <charset val="1"/>
          </rPr>
          <t xml:space="preserve">Administrador:
</t>
        </r>
        <r>
          <rPr>
            <sz val="9"/>
            <color indexed="8"/>
            <rFont val="Tahoma"/>
            <family val="2"/>
            <charset val="1"/>
          </rPr>
          <t>Dado SDTE + SMADS + SMC. Para 2014, podem inserir apenas os dados SDTE que fazemos a soma depois.</t>
        </r>
      </text>
    </comment>
    <comment ref="BE352" authorId="0">
      <text>
        <r>
          <rPr>
            <b/>
            <sz val="9"/>
            <color indexed="8"/>
            <rFont val="Tahoma"/>
            <family val="2"/>
            <charset val="1"/>
          </rPr>
          <t xml:space="preserve">x264659:
</t>
        </r>
        <r>
          <rPr>
            <sz val="9"/>
            <color indexed="8"/>
            <rFont val="Tahoma"/>
            <family val="2"/>
            <charset val="1"/>
          </rPr>
          <t xml:space="preserve">Recurso SECOM
</t>
        </r>
      </text>
    </comment>
    <comment ref="BH627" authorId="0">
      <text>
        <r>
          <rPr>
            <b/>
            <sz val="18"/>
            <color indexed="8"/>
            <rFont val="Tahoma"/>
            <family val="2"/>
            <charset val="1"/>
          </rPr>
          <t xml:space="preserve">d752660:
</t>
        </r>
        <r>
          <rPr>
            <sz val="18"/>
            <color indexed="8"/>
            <rFont val="Tahoma"/>
            <family val="2"/>
            <charset val="1"/>
          </rPr>
          <t>entregue em maio/14</t>
        </r>
      </text>
    </comment>
    <comment ref="BH628" authorId="0">
      <text>
        <r>
          <rPr>
            <b/>
            <sz val="18"/>
            <color indexed="8"/>
            <rFont val="Tahoma"/>
            <family val="2"/>
            <charset val="1"/>
          </rPr>
          <t xml:space="preserve">d752660:
</t>
        </r>
        <r>
          <rPr>
            <sz val="18"/>
            <color indexed="8"/>
            <rFont val="Tahoma"/>
            <family val="2"/>
            <charset val="1"/>
          </rPr>
          <t>entregue em maio/14</t>
        </r>
      </text>
    </comment>
    <comment ref="BH633" authorId="0">
      <text>
        <r>
          <rPr>
            <b/>
            <sz val="18"/>
            <color indexed="8"/>
            <rFont val="Tahoma"/>
            <family val="2"/>
            <charset val="1"/>
          </rPr>
          <t xml:space="preserve">d752660:
</t>
        </r>
        <r>
          <rPr>
            <sz val="18"/>
            <color indexed="8"/>
            <rFont val="Tahoma"/>
            <family val="2"/>
            <charset val="1"/>
          </rPr>
          <t>entregue em maio/14</t>
        </r>
      </text>
    </comment>
  </commentList>
</comments>
</file>

<file path=xl/sharedStrings.xml><?xml version="1.0" encoding="utf-8"?>
<sst xmlns="http://schemas.openxmlformats.org/spreadsheetml/2006/main" count="22564" uniqueCount="6229">
  <si>
    <t>Meta</t>
  </si>
  <si>
    <t>Descrição da Meta</t>
  </si>
  <si>
    <t>Secretaria</t>
  </si>
  <si>
    <t>Status da Meta</t>
  </si>
  <si>
    <t>Andamento qualitativo 1</t>
  </si>
  <si>
    <t>Andamento qualitativo 2</t>
  </si>
  <si>
    <t>Andamento qualitativo 3</t>
  </si>
  <si>
    <t>Andamento qualitativo 4</t>
  </si>
  <si>
    <t>Andamento qualitativo 5</t>
  </si>
  <si>
    <t>Andamento qualitativo 6</t>
  </si>
  <si>
    <t>Transversalidades</t>
  </si>
  <si>
    <t>Já beneficia a pop?</t>
  </si>
  <si>
    <t>Descrição do Projeto
Construção de equipamento</t>
  </si>
  <si>
    <t>Subprefeitura</t>
  </si>
  <si>
    <t>Distrito</t>
  </si>
  <si>
    <t>Endereço</t>
  </si>
  <si>
    <t>Coordenada (google maps)</t>
  </si>
  <si>
    <t>Definição e Titularidade do Terreno 
(10%)</t>
  </si>
  <si>
    <t>Projeto Básico
(5%)</t>
  </si>
  <si>
    <t>Garantia da fonte de financiamento (10%)</t>
  </si>
  <si>
    <t>Licitação da obra (10%)</t>
  </si>
  <si>
    <t>Obras - Fase 1
(20%)</t>
  </si>
  <si>
    <t>Obras - Fase 2
(35%)</t>
  </si>
  <si>
    <t>Estruturação para funcionamento 
(5%)</t>
  </si>
  <si>
    <t>Peso do projeto sobre o total da meta 
(%)</t>
  </si>
  <si>
    <t>Orçamento executado 2013</t>
  </si>
  <si>
    <t>Andamento do projeto</t>
  </si>
  <si>
    <t>Andamento do projeto/total da meta</t>
  </si>
  <si>
    <t>Status do Projeto</t>
  </si>
  <si>
    <t>Categorias para mapa</t>
  </si>
  <si>
    <t>Descrição do Projeto
Obra de Infraestrutura</t>
  </si>
  <si>
    <t>Projeto Básico (5%)</t>
  </si>
  <si>
    <t>Garantia da fonte de financiamento (20%)</t>
  </si>
  <si>
    <t>Licitação da Obra (5%)</t>
  </si>
  <si>
    <t>Desapropriação (25%)</t>
  </si>
  <si>
    <t>Obras de infraestrutura Fase 1 
(10%)</t>
  </si>
  <si>
    <t>Obras de infraestrutura Fase 2 
(30%)</t>
  </si>
  <si>
    <t>Peso do projeto sobre o total da meta (%)</t>
  </si>
  <si>
    <t>Orçamento executado
2013</t>
  </si>
  <si>
    <t>Descrição do Projeto
Novos equipamentos em imóvel alugado</t>
  </si>
  <si>
    <t>Identificação do imóvel
(25%)</t>
  </si>
  <si>
    <t>Contrato de Aluguel 
(5%)</t>
  </si>
  <si>
    <t>Garantia da fonte de financiamento
(15%)</t>
  </si>
  <si>
    <t>Obras - Reforma
(25%)</t>
  </si>
  <si>
    <t>Implantação de estrutura
(30%)</t>
  </si>
  <si>
    <t>Descrição do Projeto
Equipamentos readequados</t>
  </si>
  <si>
    <t>Projeto de Readequação
(10%)</t>
  </si>
  <si>
    <t>Garantia da fonte de financiamento
(10%)</t>
  </si>
  <si>
    <t>Licitação da obra
(10%)</t>
  </si>
  <si>
    <t>Obras de readequação
(45%)</t>
  </si>
  <si>
    <t>Implantação de estrutura
(25%)</t>
  </si>
  <si>
    <t>Novos órgãos ou estruturas administrativas</t>
  </si>
  <si>
    <t>Subprefeitura
(opcional)</t>
  </si>
  <si>
    <t>Distrito
(opcional)</t>
  </si>
  <si>
    <t>Endereço
(opcional)</t>
  </si>
  <si>
    <t>Coordenada (Google maps)
(opcional)</t>
  </si>
  <si>
    <t>Construção de instrumentos normativos e/ou do modelo de gestão
(30%)</t>
  </si>
  <si>
    <t>Aprovação dos instrumentos normativos e/ou do modelo de gestão
(35%)</t>
  </si>
  <si>
    <t>Infraestrutura e  equipamentos 
(35%)</t>
  </si>
  <si>
    <t>Categoria para mapa</t>
  </si>
  <si>
    <t>Descrição do Projeto
Novo Sistema</t>
  </si>
  <si>
    <t>Definição de escopo
(5%)</t>
  </si>
  <si>
    <t>Desenvolvimento de Sistema Etapa 1
(25%)</t>
  </si>
  <si>
    <t>Desenvolvimento de Sistema Etapa 2
(40%)</t>
  </si>
  <si>
    <t>Definição do Modelo de Gestão/de Funcionamento
(5%)</t>
  </si>
  <si>
    <t>Homologação
(15%)</t>
  </si>
  <si>
    <t>Orçamento executado 
2013</t>
  </si>
  <si>
    <t>Atos Normativos</t>
  </si>
  <si>
    <t>Estudos e diagnósticos iniciais
(15%)</t>
  </si>
  <si>
    <t>Elaboração da minuta inicial
(15%)</t>
  </si>
  <si>
    <t>Consultas públicas
(20%)</t>
  </si>
  <si>
    <t>Aprovação técnica e elaboração da minuta final
(20%)</t>
  </si>
  <si>
    <t>Análise e aprovação
(30%)</t>
  </si>
  <si>
    <t xml:space="preserve"> Novos serviços ou benefícios </t>
  </si>
  <si>
    <t>Meta definida
(repetir em todas as linhas)</t>
  </si>
  <si>
    <t>Janeiro 
2013</t>
  </si>
  <si>
    <t>Fevereiro
2013</t>
  </si>
  <si>
    <t>Março
2013</t>
  </si>
  <si>
    <t>Abril
2013</t>
  </si>
  <si>
    <t>Maio 
2013</t>
  </si>
  <si>
    <t>Junho
2013</t>
  </si>
  <si>
    <t>Julho
2013</t>
  </si>
  <si>
    <t>Agosto
2013</t>
  </si>
  <si>
    <t>Setembro
2013</t>
  </si>
  <si>
    <t>Outubro
2013</t>
  </si>
  <si>
    <t>Novembro
2013</t>
  </si>
  <si>
    <t>Dezembro
2013</t>
  </si>
  <si>
    <t>Janeiro
2014</t>
  </si>
  <si>
    <t>Fevereiro
2014</t>
  </si>
  <si>
    <t>Março
2014</t>
  </si>
  <si>
    <t>Abril
2014</t>
  </si>
  <si>
    <t>Maio
2014</t>
  </si>
  <si>
    <t>Junho
2014</t>
  </si>
  <si>
    <t>Julho
2014</t>
  </si>
  <si>
    <t>Agosto
2014</t>
  </si>
  <si>
    <t>Setembro
2014</t>
  </si>
  <si>
    <t>Outubro
2014</t>
  </si>
  <si>
    <t>Novembro
2014</t>
  </si>
  <si>
    <t>Dezembro
2014</t>
  </si>
  <si>
    <t>Janeiro
2015</t>
  </si>
  <si>
    <t>Fevereiro
2015</t>
  </si>
  <si>
    <t>Março
2015</t>
  </si>
  <si>
    <t>Abril
2015</t>
  </si>
  <si>
    <t>Maio
2015</t>
  </si>
  <si>
    <t>Junho
2015</t>
  </si>
  <si>
    <t>Julho
2015</t>
  </si>
  <si>
    <t>Agosto
2015</t>
  </si>
  <si>
    <t>Setembro
2015</t>
  </si>
  <si>
    <t>Outubro
2015</t>
  </si>
  <si>
    <t>Novembro
2015</t>
  </si>
  <si>
    <t>Dezembro
2015</t>
  </si>
  <si>
    <t>Janeiro
2016</t>
  </si>
  <si>
    <t>Fevereiro
2016</t>
  </si>
  <si>
    <t>Março
2016</t>
  </si>
  <si>
    <t>Abril
2016</t>
  </si>
  <si>
    <t>Maio
2016</t>
  </si>
  <si>
    <t>Junho
2016</t>
  </si>
  <si>
    <t>Julho
2016</t>
  </si>
  <si>
    <t>Agosto
2016</t>
  </si>
  <si>
    <t>Setembro
2016</t>
  </si>
  <si>
    <t>Outubro
2016</t>
  </si>
  <si>
    <t>Novembro
2016</t>
  </si>
  <si>
    <t>Dezembro
2016</t>
  </si>
  <si>
    <t>Percentual do projeto sobre total da meta</t>
  </si>
  <si>
    <t>Status do Projeto (Entregas até o momento)</t>
  </si>
  <si>
    <t>Acro</t>
  </si>
  <si>
    <t>name</t>
  </si>
  <si>
    <t>AF</t>
  </si>
  <si>
    <t>Aricanduva/Formosa/Carrão</t>
  </si>
  <si>
    <t>BT</t>
  </si>
  <si>
    <t>Butantã</t>
  </si>
  <si>
    <t>CL</t>
  </si>
  <si>
    <t>Campo Limpo</t>
  </si>
  <si>
    <t>CS</t>
  </si>
  <si>
    <t>Capela do Socorro</t>
  </si>
  <si>
    <t>CV</t>
  </si>
  <si>
    <t>Casa Verde/Cachoeirinha</t>
  </si>
  <si>
    <t>AD</t>
  </si>
  <si>
    <t>Cidade Ademar</t>
  </si>
  <si>
    <t>CT</t>
  </si>
  <si>
    <t>Cidade Tiradentes</t>
  </si>
  <si>
    <t>EM</t>
  </si>
  <si>
    <t>Ermelino Matarazzo</t>
  </si>
  <si>
    <t>FO</t>
  </si>
  <si>
    <t>Freguesia/Brasilândia</t>
  </si>
  <si>
    <t>G</t>
  </si>
  <si>
    <t>Guaianases</t>
  </si>
  <si>
    <t>IP</t>
  </si>
  <si>
    <t>Ipiranga</t>
  </si>
  <si>
    <t>IT</t>
  </si>
  <si>
    <t>Itaim Paulista</t>
  </si>
  <si>
    <t>IQ</t>
  </si>
  <si>
    <t>Itaquera</t>
  </si>
  <si>
    <t xml:space="preserve">JA </t>
  </si>
  <si>
    <t>Jabaquara</t>
  </si>
  <si>
    <t>JT</t>
  </si>
  <si>
    <t>Jaçanã/Tremembé</t>
  </si>
  <si>
    <t>LA</t>
  </si>
  <si>
    <t>Lapa</t>
  </si>
  <si>
    <t>MB</t>
  </si>
  <si>
    <t>M'Boi Mirim</t>
  </si>
  <si>
    <t>MO</t>
  </si>
  <si>
    <t>Mooca</t>
  </si>
  <si>
    <t>PA</t>
  </si>
  <si>
    <t>Parelheiros</t>
  </si>
  <si>
    <t>PE</t>
  </si>
  <si>
    <t>Penha</t>
  </si>
  <si>
    <t>PR</t>
  </si>
  <si>
    <t>Perus</t>
  </si>
  <si>
    <t>PI</t>
  </si>
  <si>
    <t>Pinheiros</t>
  </si>
  <si>
    <t>PJ</t>
  </si>
  <si>
    <t>Pirituba</t>
  </si>
  <si>
    <t>ST</t>
  </si>
  <si>
    <t>Santana/Tucuruvi</t>
  </si>
  <si>
    <t>SA</t>
  </si>
  <si>
    <t>Santo Amaro</t>
  </si>
  <si>
    <t>SM</t>
  </si>
  <si>
    <t>São Mateus</t>
  </si>
  <si>
    <t>MP</t>
  </si>
  <si>
    <t>São Miguel</t>
  </si>
  <si>
    <t>SE</t>
  </si>
  <si>
    <t>Sé</t>
  </si>
  <si>
    <t>MG</t>
  </si>
  <si>
    <t>Vila Maria/Vila Guilherme</t>
  </si>
  <si>
    <t>VM</t>
  </si>
  <si>
    <t>Vila Mariana</t>
  </si>
  <si>
    <t>VP</t>
  </si>
  <si>
    <t>Vila Prudente</t>
  </si>
  <si>
    <t>SB</t>
  </si>
  <si>
    <t>Sapopemba</t>
  </si>
  <si>
    <t>SR</t>
  </si>
  <si>
    <t>Supra-Regional</t>
  </si>
  <si>
    <t>SG</t>
  </si>
  <si>
    <t>Sigiloso</t>
  </si>
  <si>
    <t>Criar uma agência de promoção de investimentos para a cidade de São Paulo a partir da expansão da atuação da Companhia São Paulo de Parcerias - SPP</t>
  </si>
  <si>
    <t>SF</t>
  </si>
  <si>
    <t>Concluída</t>
  </si>
  <si>
    <t>Criada a SP Negócios, como agência de fomento e promoção de negócios para a cidade.</t>
  </si>
  <si>
    <t>Atuação nas áreas de Suporte ao Investidor, Estruturação de Projetos de Parceria Público-Privadas e Concessões e Melhoria do Ambiente de Negócios.</t>
  </si>
  <si>
    <t>Criar e efetivar o Programa de Incentivos Fiscais nas Regiões Leste e extremo Sul</t>
  </si>
  <si>
    <t>Em andamento com benefícios à população</t>
  </si>
  <si>
    <t>Empresas de tecnologia, educação, saúde, hotelaria, entre outros, que se instalarem na ZL poderão ter isenção no  IPTU,  ITBI,  ISS da construção civil e redução do ISS ao mínimo legal (2%).</t>
  </si>
  <si>
    <t>Sistema on line em funcionamento a partir de fevereiro de 2014.</t>
  </si>
  <si>
    <t>PL convertido na Lei 15.931/13, 
regulamentada pelo Decreto n° 57.760/14.</t>
  </si>
  <si>
    <t>Criar e efetivar um programa de incentivos fiscais para prédios verdes</t>
  </si>
  <si>
    <t>Em andamento</t>
  </si>
  <si>
    <t>Banco Mundial atuando como parceiro.</t>
  </si>
  <si>
    <t>Assistência técnica e financeira para desenvolvimento do projeto.</t>
  </si>
  <si>
    <t>GT Intersecretarial será criado para coordenar o trabalho.</t>
  </si>
  <si>
    <t>Criação de uma agência de promoção de investimentos para a cidade de São Paulo a partir da expansão da atuação da Companhia São Paulo de Parcerias - SPP</t>
  </si>
  <si>
    <t>Supra-regional</t>
  </si>
  <si>
    <t>C</t>
  </si>
  <si>
    <t>Criação e efetivação do Programa de Incentivos Fiscais nas Regiões Leste e extremo Sul</t>
  </si>
  <si>
    <t>EA</t>
  </si>
  <si>
    <t>Criação e efetivação de um programa de incentivos fiscais para prédios verdes</t>
  </si>
  <si>
    <t>NI</t>
  </si>
  <si>
    <t>Orçamento executado 
2014</t>
  </si>
  <si>
    <t>Orçamento executado 2014</t>
  </si>
  <si>
    <t>Orçamento executado
2014</t>
  </si>
  <si>
    <t>Criar a Subprefeitura de Sapopemba</t>
  </si>
  <si>
    <t>SMSP</t>
  </si>
  <si>
    <t>Criação da Subprefeitura de Sapopemba</t>
  </si>
  <si>
    <t>Tornar acessíveis 850 mil m² de passeios públicos</t>
  </si>
  <si>
    <t>sp-mais-inclusiva</t>
  </si>
  <si>
    <t xml:space="preserve">Integrar os sistemas de informação dos diversos órgãos municipais (Guarda Civil Metropolitana, Companhia de Engenharia de Tráfego, SAMU, Defesa Civil)  e implantar a Central de Operações da Defesa Civil para a gestão de riscos e respostas a desastres </t>
  </si>
  <si>
    <t>Implantação da Central de Operações da Defesa Civil</t>
  </si>
  <si>
    <t>Criar 32 Centros de Atendimento ao Cidadão - CAC</t>
  </si>
  <si>
    <t>Readequação do Centro de Atendimento ao Cidadão (CAC) - Aricanduva</t>
  </si>
  <si>
    <t>Supra-distrital</t>
  </si>
  <si>
    <t>R. Atucuri, 699</t>
  </si>
  <si>
    <t>-23.550798, -46.547983</t>
  </si>
  <si>
    <t>Readequação do Centro de Atendimento ao Cidadão (CAC) - Butantã</t>
  </si>
  <si>
    <t>R. Ulpiano da Costa Manso, 201</t>
  </si>
  <si>
    <t>-23.588330, -46.737970</t>
  </si>
  <si>
    <t>Readequação do Centro de Atendimento ao Cidadão (CAC) - Campo Limpo</t>
  </si>
  <si>
    <t>R. Nossa Senhora do Bom Conselho, 59</t>
  </si>
  <si>
    <t>-23.647206, -46.756516</t>
  </si>
  <si>
    <t>Readequação do Centro de Atendimento ao Cidadão (CAC) - Capela do Socorro</t>
  </si>
  <si>
    <t>R. Cassiano dos Santos, 499</t>
  </si>
  <si>
    <t>-23.719792, -46.701655</t>
  </si>
  <si>
    <t>Readequação do Centro de Atendimento ao Cidadão (CAC) - Casa Verde/Cachoeirinha</t>
  </si>
  <si>
    <t>Av. Ordem e Progresso, 1001</t>
  </si>
  <si>
    <t>-23.511814, -46.666410</t>
  </si>
  <si>
    <t>Readequação do Centro de Atendimento ao Cidadão (CAC) - Cidade Ademar</t>
  </si>
  <si>
    <t>Av. Yervant Kissajikain, 416</t>
  </si>
  <si>
    <t>-23.667095, -46.675156</t>
  </si>
  <si>
    <t>Readequação do Centro de Atendimento ao Cidadão (CAC) - Cidade Tiradentes</t>
  </si>
  <si>
    <t>Estrada do Iguatemi, 2751</t>
  </si>
  <si>
    <t>-23.583722, -46.415037</t>
  </si>
  <si>
    <t>Readequação do Centro de Atendimento ao Cidadão (CAC) - Ermelino Matarazzo</t>
  </si>
  <si>
    <t>Av. São Miguel, 5550</t>
  </si>
  <si>
    <t>-23.507549, -46.480027</t>
  </si>
  <si>
    <t>Readequação do Centro de Atendimento ao Cidadão (CAC) - Freguesia/Brasilândia</t>
  </si>
  <si>
    <t>Av. João Marcelino Branco, 95</t>
  </si>
  <si>
    <t>-23.476254, -46.664980</t>
  </si>
  <si>
    <t>Readequação do Centro de Atendimento ao Cidadão (CAC) - Guaianases</t>
  </si>
  <si>
    <t>Estrada Itaquera-Guaianases, 2565</t>
  </si>
  <si>
    <t>-23.542740, -46.424741</t>
  </si>
  <si>
    <t>Readequação do Centro de Atendimento ao Cidadão (CAC) - Ipiranga</t>
  </si>
  <si>
    <t>R. Lino Coutinho, 444</t>
  </si>
  <si>
    <t>-23.587359, -46.603036</t>
  </si>
  <si>
    <t>Readequação do Centro de Atendimento ao Cidadão (CAC) - Itaim Paulista</t>
  </si>
  <si>
    <t>Av. Marechal Tito, 3012</t>
  </si>
  <si>
    <t>-23.494031, -46.416711</t>
  </si>
  <si>
    <t>Readequação do Centro de Atendimento ao Cidadão (CAC) - Itaquera</t>
  </si>
  <si>
    <t>R.Augusto Carlos Bauman, 851</t>
  </si>
  <si>
    <t>-23.532007, -46.447028</t>
  </si>
  <si>
    <t>Readequação do Centro de Atendimento ao Cidadão (CAC) - Jabaquara</t>
  </si>
  <si>
    <t>Av. Engº Armando de Arruda Pereira, 2314</t>
  </si>
  <si>
    <t>-23.647653, -46.640204</t>
  </si>
  <si>
    <t>Readequação do Centro de Atendimento ao Cidadão (CAC) - Jaçanã/Tremembé</t>
  </si>
  <si>
    <t>Av. Luis Stamatis, 300</t>
  </si>
  <si>
    <t>-23.468164, -46.582175</t>
  </si>
  <si>
    <t>Readequação do Centro de Atendimento ao Cidadão (CAC) - Lapa</t>
  </si>
  <si>
    <t>Rua Guaicurus, 1000</t>
  </si>
  <si>
    <t>-23.522546, -46.695496</t>
  </si>
  <si>
    <t>Readequação do Centro de Atendimento ao Cidadão (CAC) - M'Boi Mirim</t>
  </si>
  <si>
    <t xml:space="preserve">Av. Guarapiranga, 1265 </t>
  </si>
  <si>
    <t>-23.680784, -46.734864</t>
  </si>
  <si>
    <t>Readequação do Centro de Atendimento ao Cidadão (CAC) - Mooca</t>
  </si>
  <si>
    <t>R. Taquari, 549</t>
  </si>
  <si>
    <t>-23.551362, -46.597852</t>
  </si>
  <si>
    <t>Readequação do Centro de Atendimento ao Cidadão (CAC) - Parelheiros</t>
  </si>
  <si>
    <t>Av. Sadamu Inoue, 5252</t>
  </si>
  <si>
    <t>-23.815128, -46.735315</t>
  </si>
  <si>
    <t>Readequação do Centro de Atendimento ao Cidadão (CAC) - Penha</t>
  </si>
  <si>
    <t xml:space="preserve">R. Candapuí, 492 </t>
  </si>
  <si>
    <t>-23.518634, -46.521410</t>
  </si>
  <si>
    <t>Readequação do Centro de Atendimento ao Cidadão (CAC) - Perus</t>
  </si>
  <si>
    <t>R. Ylídio Figueiredo, 349</t>
  </si>
  <si>
    <t>-23.407298, -46.753125</t>
  </si>
  <si>
    <t>Readequação do Centro de Atendimento ao Cidadão (CAC) - Pinheiros</t>
  </si>
  <si>
    <t>Av. Nações Unidas, 7123</t>
  </si>
  <si>
    <t>-23.679163, -46.696099</t>
  </si>
  <si>
    <t>Readequação do Centro de Atendimento ao Cidadão (CAC) - Pirituba</t>
  </si>
  <si>
    <t>Av. Dr. Felipe Pinel, 12</t>
  </si>
  <si>
    <t>-23.487228, -46.726914</t>
  </si>
  <si>
    <t>Readequação do Centro de Atendimento ao Cidadão (CAC) - Santana/Tucuruvi</t>
  </si>
  <si>
    <t>Av. Tucuruvi, 808</t>
  </si>
  <si>
    <t>-23.481286, -46.604271</t>
  </si>
  <si>
    <t>Readequação do Centro de Atendimento ao Cidadão (CAC) - Santo Amaro</t>
  </si>
  <si>
    <t>Praça Floriano Peixoto, 54</t>
  </si>
  <si>
    <t>-23.651517, -46.707269</t>
  </si>
  <si>
    <t>Readequação do Centro de Atendimento ao Cidadão (CAC) - Sapopemba</t>
  </si>
  <si>
    <t>Readequação do Centro de Atendimento ao Cidadão (CAC) - São Mateus</t>
  </si>
  <si>
    <t>R. Ragueb Chohfi, 1.400</t>
  </si>
  <si>
    <t>-23.599709, -46.469238</t>
  </si>
  <si>
    <t>Readequação do Centro de Atendimento ao Cidadão (CAC) - São Miguel</t>
  </si>
  <si>
    <t>R. Ana Flora Pinheiro de Sousa, 76</t>
  </si>
  <si>
    <t>-23.500749, -46.451069</t>
  </si>
  <si>
    <t>Readequação do Centro de Atendimento ao Cidadão (CAC) - Sé</t>
  </si>
  <si>
    <t>R. Álvares Penteado, 49</t>
  </si>
  <si>
    <t>-23.547780, -46.634672</t>
  </si>
  <si>
    <t>Readequação do Centro de Atendimento ao Cidadão (CAC) - Vila Maria/Vila Guilherme</t>
  </si>
  <si>
    <t>R.General Mendes, 111</t>
  </si>
  <si>
    <t>-23.501297, -46.591352</t>
  </si>
  <si>
    <t>Readequação do Centro de Atendimento ao Cidadão (CAC) - Vila Mariana</t>
  </si>
  <si>
    <t>R. José de Magalhães, 500</t>
  </si>
  <si>
    <t>-23.598725, -46.649309</t>
  </si>
  <si>
    <t>Readequação do Centro de Atendimento ao Cidadão (CAC) - Vila Prudente</t>
  </si>
  <si>
    <t>Avenida do Oratório, 172</t>
  </si>
  <si>
    <t>-23.582700, -46.560589</t>
  </si>
  <si>
    <t>Novos guardas contratados para a Guarda Civil Metropolitana</t>
  </si>
  <si>
    <t>Concurso Público iniciado em outubro de 2013 tem autorização de nomeação de 500 GCMs.</t>
  </si>
  <si>
    <t>Atualmente existe 410 novos integrantes no curso de formação.</t>
  </si>
  <si>
    <t>Agentes da Guarda Civil Metropolitana capacitados em Direitos Humanos</t>
  </si>
  <si>
    <t>4.238 GCMs capacitados em Direitos Humanos.</t>
  </si>
  <si>
    <t>Agentes da Guarda Civil Metropolitana capacitados em mediação de conflitos</t>
  </si>
  <si>
    <t>101 GCMs capacitados em mediação de conflitos.</t>
  </si>
  <si>
    <t>A capacitação fez parte de um Convênio com a ENAM - Escola Nacional de Mediação, do Ministério da Justiça, não onerando o orçamento municipal.</t>
  </si>
  <si>
    <t>Reestruturação da Casa de Mediação - Aricanduva/Formosa/Carrão</t>
  </si>
  <si>
    <t>4 GCM recém capacitados em mediação de conflito atuando nesta unidade</t>
  </si>
  <si>
    <t>Reestruturação da Casa de Mediação - Butantã</t>
  </si>
  <si>
    <t>2 GCM recém capacitados em mediação de conflito atuando nesta unidade</t>
  </si>
  <si>
    <t>Reestruturação da Casa de Mediação - Campo Limpo</t>
  </si>
  <si>
    <t>3 GCM recém capacitados em mediação de conflito atuando nesta unidade</t>
  </si>
  <si>
    <t>Reestruturação da Casa de Mediação - Capela do Socorro</t>
  </si>
  <si>
    <t>2  GCM recém capacitados em mediação de conflito atuando nesta unidade</t>
  </si>
  <si>
    <t>Reestruturação da Casa de Mediação - Casa Verde/Cachoeirinha</t>
  </si>
  <si>
    <t>Reestruturação da Casa de Mediação - Cidade Ademar</t>
  </si>
  <si>
    <t>1 GCM recém capacitado em mediação de conflito atuando nesta unidade</t>
  </si>
  <si>
    <t>Reestruturação da Casa de Mediação - Cidade Tiradentes</t>
  </si>
  <si>
    <t>Reestruturação da Casa de Mediação - Ermelino Matarazzo</t>
  </si>
  <si>
    <t>Reestruturação da Casa de Mediação - Freguesia do Ó</t>
  </si>
  <si>
    <t>Reestruturação da Casa de Mediação - Guaianases</t>
  </si>
  <si>
    <t>Reestruturação da Casa de Mediação - Ipiranga</t>
  </si>
  <si>
    <t>Reestruturação da Casa de Mediação - Itaim Paulista</t>
  </si>
  <si>
    <t>Reestruturação da Casa de Mediação - Itaquera</t>
  </si>
  <si>
    <t>Reestruturação da Casa de Mediação - Jabaquara</t>
  </si>
  <si>
    <t>Reestruturação da Casa de Mediação - Jaçanã</t>
  </si>
  <si>
    <t>Reestruturação da Casa de Mediação - Lapa</t>
  </si>
  <si>
    <t>Reestruturação da Casa de Mediação - M'Boi Mirim</t>
  </si>
  <si>
    <t>Reestruturação da Casa de Mediação - Mooca</t>
  </si>
  <si>
    <t>Reestruturação da Casa de Mediação - Parelheiros</t>
  </si>
  <si>
    <t>Reestruturação da Casa de Mediação - Penha</t>
  </si>
  <si>
    <t>Reestruturação da Casa de Mediação - Perus</t>
  </si>
  <si>
    <t>Reestruturação da Casa de Mediação - Pinheiros</t>
  </si>
  <si>
    <t>Reestruturação da Casa de Mediação - Pirituba</t>
  </si>
  <si>
    <t>Reestruturação da Casa de Mediação - Santana/Tucuruvi</t>
  </si>
  <si>
    <t>Reestruturação da Casa de Mediação - Santo Amaro</t>
  </si>
  <si>
    <t>Reestruturação da Casa de Mediação - São Mateus</t>
  </si>
  <si>
    <t>Reestruturação da Casa de Mediação - São Miguel</t>
  </si>
  <si>
    <t>Reestruturação da Casa de Mediação - Sé</t>
  </si>
  <si>
    <t>7 GCM recém capacitados em mediação de conflito atuando nesta unidade</t>
  </si>
  <si>
    <t>Reestruturação da Casa de Mediação - Vila Maria</t>
  </si>
  <si>
    <t>Reestruturação da Casa de Mediação - Vila Mariana</t>
  </si>
  <si>
    <t>Reestruturação da Casa de Mediação - Vila Prudente</t>
  </si>
  <si>
    <t>Ampliação do efetivo da Guarda Civil Metropolitana em 2.000 novos integrantes</t>
  </si>
  <si>
    <t>A fase de elaboração normativa foi incorporada pela administração da secretaria responsável.</t>
  </si>
  <si>
    <t>Ampliar o efetivo da Guarda Civil Metropolitana em 2.000 novos integrantes</t>
  </si>
  <si>
    <t>SMSU</t>
  </si>
  <si>
    <t>A ampliação do efetivo será acompanhada das diretrizes de formação em Direitos Humanos e mediação de conflitos.</t>
  </si>
  <si>
    <t>Capacitar 6.000 agentes da Guarda Civil Metropolitana em Direitos Humanos e 2.000 em Mediação de Conflitos</t>
  </si>
  <si>
    <t>agenda-pop-rua, sp-mais-inclusiva, juventude-viva</t>
  </si>
  <si>
    <t>Reestruturar as Casas de Mediação nas 31 inspetorias regionais da Guarda Civil Metropolitana para promover a cultura de mediação e a solução pacífica de conflitos</t>
  </si>
  <si>
    <t>Não iniciada</t>
  </si>
  <si>
    <t>juventude-viva</t>
  </si>
  <si>
    <t xml:space="preserve">Efetivar o funcionamento da Central de Libras </t>
  </si>
  <si>
    <t>SMPED</t>
  </si>
  <si>
    <t>Tecnologia de tradução, intérprete e guia-interpretação para atendimentos presenciais e telepresenciais - considerando as diferentes formas de deficiência - em fase de testes para publicação de edital para contratação.</t>
  </si>
  <si>
    <t>Adesão ao Plano Nacional "Viver sem Limite" e instituído o Plano Municipal de Ações Articuladas para as Pessoas com Deficiência "São Paulo mais Inclusiva".</t>
  </si>
  <si>
    <t>Operação e Manutenção da Central de Interpretação de Libras, intérpretes e guias-intérpretes</t>
  </si>
  <si>
    <r>
      <t>Assinatura do Termo de Adesão ao Plano Nacional dos Direitos da Pessoa com Deficiência Plano"</t>
    </r>
    <r>
      <rPr>
        <b/>
        <sz val="12"/>
        <color indexed="8"/>
        <rFont val="Calibri"/>
        <family val="2"/>
        <charset val="1"/>
      </rPr>
      <t xml:space="preserve"> Viver sem Limite</t>
    </r>
    <r>
      <rPr>
        <sz val="12"/>
        <color indexed="8"/>
        <rFont val="Calibri"/>
        <family val="2"/>
        <charset val="1"/>
      </rPr>
      <t>".</t>
    </r>
  </si>
  <si>
    <t>Instituído o Plano Municipal de ações articuladas para as pessoas com deficiência da Cidade de São Paulo "São Paulo mais Inclusiva" (Decreto Municipal nº 54.655/13).</t>
  </si>
  <si>
    <t>Fase  de elaboração do Edital.</t>
  </si>
  <si>
    <t>Criar Conselhos Participativos nas 32 Subprefeituras</t>
  </si>
  <si>
    <t>SMRG</t>
  </si>
  <si>
    <t>Trata-se de um organismo autônomo da sociedade civil. O papel da Prefeitura é apenas dar condições para seu funcionamento.</t>
  </si>
  <si>
    <t>Eleição de 20 conselheiros representantes de imigrantes realizada em mar/2014 (posse em 28/04/14). Decretos nº 54645/13 e 54855/14.</t>
  </si>
  <si>
    <t xml:space="preserve">Início dos Cursos de Formação de Conselheiros em Maio/2014. </t>
  </si>
  <si>
    <t>Meta não orçamentária.</t>
  </si>
  <si>
    <t>Criação de Conselhos Participativos</t>
  </si>
  <si>
    <t>Subprefeitura de Sapopemba criada (Lei 15.764/2013), a 32ª da cidade.</t>
  </si>
  <si>
    <t>Sistema de Gerenciamento de Atendimento já em funcionamento na Subprefeitura da Mooca, com o objetivo principal de gerenciar filas e fluxos de atendimento.</t>
  </si>
  <si>
    <t>Reforma e acessibilidade em passeios públicos</t>
  </si>
  <si>
    <t>Isso correponde a 6 vezes todo o calçamento da Rua Augusta.</t>
  </si>
  <si>
    <t xml:space="preserve">Termo de Referência e Especificação Técnica do serviço de integração em revisão. </t>
  </si>
  <si>
    <t>Centro de Controle Operacional Integrado (CCOI) e sede administrativa já alocados na Central de Operações da Defesa Civil.</t>
  </si>
  <si>
    <t xml:space="preserve">Eleição de 1.113 conselheiros - dez/2013 (posse em 25/jan/14). </t>
  </si>
  <si>
    <t xml:space="preserve">Criação dos conselhos participativos por meio da Lei n. 15.764/13 e regulamentados pelos Decretos nº 54.156/13, 54.360/13 e 54.457/13. </t>
  </si>
  <si>
    <t>Criar e efetivar a Secretaria Municipal de Promoção da Igualdade Racial</t>
  </si>
  <si>
    <t>SMPIR</t>
  </si>
  <si>
    <t>Secretaria Municipal de Promoção da Igualdade Racial criada em maio (Lei 15.764/2013).</t>
  </si>
  <si>
    <t>III Conferência de Promoção da Igualdade Racial realizada em agosto</t>
  </si>
  <si>
    <t>Viabilizar a implementação das Leis Federais 10.639/2003 e 11.645/2008 que incluem no currículo oficial da rede de ensino a temática da História e Cultura Afro-Brasileira e Indígena</t>
  </si>
  <si>
    <t>Formação continuada  de professores(as), gestores (as) e quadro de apoio na temática "História e Cultura Africana, Afro Brasileira e Indígena". Serão 1.600 vagas ofertadas em dois ciclos de setembro a novembro, em turmas de 50.</t>
  </si>
  <si>
    <t>Curso "Relações Brasil/África de Formação, Resgate Histórico, Atualidade e Perspectivas" para servidores(as) e gestores públicos municipais realizado.</t>
  </si>
  <si>
    <t>Curso semipresencial de 180 horas "Atualização EJA e Juventude Viva" pela UFMG/UAB, com 300 vagas oferecidas para professores(as) da rede municipal de ensino iniciado. Este curso também contempla diretamente a Meta 43 do Programa de Metas.</t>
  </si>
  <si>
    <t>Série de Seminários "Encontro com professores”, em parceria com Museu Afro Brasil. Até agora já foram realizados 7 seminários, com foco nos profissionais da rede de ensino, totalizando 350 vagas.</t>
  </si>
  <si>
    <t>Pactuação com o MEC para a publicação de uma edição especial para o município de 2 volumes sobre História Geral da África</t>
  </si>
  <si>
    <t>Realizada em novembro de 2013 a 1ª etapa do Prêmio Educar para a igualdade racial, com um workshop para formadores(as) e supervisores(as) da 1ª infância, incluindo funcionários da Secrataria Municipal de Educação.</t>
  </si>
  <si>
    <t>historia-africa</t>
  </si>
  <si>
    <t>Criação e efetivação da Secretaria Municipal de Promoção da Igualdade Racial</t>
  </si>
  <si>
    <t>Criação da Secretaria Municipal de Promoção da Igualdade Racial - Lei 15.764/2013 – mai. 2013.</t>
  </si>
  <si>
    <t>Realização da III Conferência de Promoção da Igualdade Racial – ago/2013.</t>
  </si>
  <si>
    <t>Evento Mês da Consciência Negra – nov/2013.</t>
  </si>
  <si>
    <t>Reconhecimento do Samba como patrimônio imaterial – nov/2013.</t>
  </si>
  <si>
    <t>Elaboração do Plano Municipal de Promoção da Igualdade Racial, com lançamento previsto para 2014</t>
  </si>
  <si>
    <t>Instituição do Conselho de Promoção da Igualdade Racial está prevista para 2014</t>
  </si>
  <si>
    <t>Capacitação de professores para ensino de História  e Cultura Afro-Brasileira e Indígena nas escoals</t>
  </si>
  <si>
    <t>Carga horária: 12 a 30 horas, com certificação para evolução funcional. Público-alvo: Diretor(a) de escola, Assistente Técnico Educacional, Coordenador(a) pedagógico(a), Auxiliar Técnico de Educação, Professor de Educação Infantil, Professor(a) de Educação Infantil e Ensino Fundamental I, Coordenador(a) Pedagógico(a) de CEI conveniado.</t>
  </si>
  <si>
    <t>Outras formações para o ensino de História e Cultura Afro-Brasileira e Indígena</t>
  </si>
  <si>
    <t>Curso "Diálogos Pedagógicos e Práticas Educomunicativas para Uma Educação das Relações Étnico-raciais na Escola - Abordagens para a Infância" para as 13 Diretorias Regionais de Educação até novembro de 2014 em um total de 650 vagas.</t>
  </si>
  <si>
    <t>Série "Seminários Regionais: Leis 10.639/03 e 11.645/08" sobre a temática de educação para as relações étnico-raciais, em parceria com a DOT Núcleo de Educação Étnico-racial/SME-SP, realizados nas 13 Diretorias Regionais de Educação. Total de 2.600 vagas.</t>
  </si>
  <si>
    <t>1ª Mostra Cultural Agosto Indígena nos CEUs realizada entre 11 e 30 de agosto de 2014. Público de 5.200 professores e alunos.</t>
  </si>
  <si>
    <t>Publicação dos 2 volumes sobre História Geral da África</t>
  </si>
  <si>
    <t>Avenida Sapopemba, 9064</t>
  </si>
  <si>
    <t>-23.600188, -46.512823</t>
  </si>
  <si>
    <t>Praça Aroldo Daltro</t>
  </si>
  <si>
    <t>Praça João Pisani, nº. 449</t>
  </si>
  <si>
    <t>Rua Manoel José Pereira, nº. 300</t>
  </si>
  <si>
    <t>Avenida Atlântica, nº: 2.450</t>
  </si>
  <si>
    <t>Rua Xiró, nº. 266</t>
  </si>
  <si>
    <t>Rua Sebastião Afonso, nº 828</t>
  </si>
  <si>
    <t>Rua João Luís Calheiros, nº. 40</t>
  </si>
  <si>
    <t>Rua Fernandes Palero, nº. 301</t>
  </si>
  <si>
    <t>Rua Breno Ferraz do Amaral, nº. 415</t>
  </si>
  <si>
    <t xml:space="preserve">Avenida Marechal Tito, nº. 3012 </t>
  </si>
  <si>
    <t>Avenida Prof. João Batista Contil, nº. 285</t>
  </si>
  <si>
    <t xml:space="preserve">Rua Lussanvira, 178 </t>
  </si>
  <si>
    <t>Rua Adauto Bezerra Delgado, n°. 210</t>
  </si>
  <si>
    <t xml:space="preserve">Rua Major Paladino, nº: 180 </t>
  </si>
  <si>
    <t>Rua Tuparoquera, nº. 2220</t>
  </si>
  <si>
    <t>Rua Taquari, nº. 635</t>
  </si>
  <si>
    <t>Avenida Sadamu Inoue, nº. 5252</t>
  </si>
  <si>
    <t>Rua das Províncias, 218</t>
  </si>
  <si>
    <t xml:space="preserve">Rua Dr. Frederico Hermann Júnior, nº. 653 </t>
  </si>
  <si>
    <t>Avenida Raimundo Pereira de Magalhães, nº. 5093</t>
  </si>
  <si>
    <t>Praça Heróis da FEB</t>
  </si>
  <si>
    <t>Rua Darwin, nº. 221</t>
  </si>
  <si>
    <t>Praça Tanque do Zunega, 31</t>
  </si>
  <si>
    <t>Avenida Pires do Rio, nº. 1349</t>
  </si>
  <si>
    <t>Praça da Sé (Próximo Metrô Sé)</t>
  </si>
  <si>
    <t>Travessa Simis, nº. 09</t>
  </si>
  <si>
    <t>Rua Capitão Macedo, nº. 553</t>
  </si>
  <si>
    <t>Rua Iamacaru, nº. 131</t>
  </si>
  <si>
    <t>-23.548452, -46.532352</t>
  </si>
  <si>
    <t>-23.575728, -46.723448</t>
  </si>
  <si>
    <t>-23.666239, -46.768456</t>
  </si>
  <si>
    <t>-23.686201, -46.714613</t>
  </si>
  <si>
    <t>-23.507487, -46.664143</t>
  </si>
  <si>
    <t>-23.679855, -46.636549</t>
  </si>
  <si>
    <t>-23.516824, -46.482854</t>
  </si>
  <si>
    <t>Estrada de Mogi das Cruzes, 1860</t>
  </si>
  <si>
    <t>-23.473523, -46.689115</t>
  </si>
  <si>
    <t>-23.567114, -46.400606</t>
  </si>
  <si>
    <t>-23.596784, -46.621407</t>
  </si>
  <si>
    <t>-23.494067, -46.416717</t>
  </si>
  <si>
    <t>-23.551972, -46.432985</t>
  </si>
  <si>
    <t>-23.641255, -46.637674</t>
  </si>
  <si>
    <t>-23.449320, -46.596510</t>
  </si>
  <si>
    <t>-23.522958, -46.739658</t>
  </si>
  <si>
    <t>-23.666272, -46.743483</t>
  </si>
  <si>
    <t>-23.550377, -46.597237</t>
  </si>
  <si>
    <t>-23.815165, -46.735311</t>
  </si>
  <si>
    <t>-23.518264, -46.521024</t>
  </si>
  <si>
    <t>-23.406631, -46.754018</t>
  </si>
  <si>
    <t>R. Ylídio Figueiredo, 492</t>
  </si>
  <si>
    <t>-23.562649, -46.703502</t>
  </si>
  <si>
    <t>-23.485332, -46.724396</t>
  </si>
  <si>
    <t>-23.504743, -46.627999</t>
  </si>
  <si>
    <t>-23.654923, -46.699720</t>
  </si>
  <si>
    <t>-23.596340, -46.436145</t>
  </si>
  <si>
    <t>-23.508387, -46.443309</t>
  </si>
  <si>
    <t>-23.549510, -46.633299</t>
  </si>
  <si>
    <t>-23.513410, -46.620946</t>
  </si>
  <si>
    <t>-23.592947, -46.645123</t>
  </si>
  <si>
    <t>-23.610339, -46.513050</t>
  </si>
  <si>
    <t>Implantar 18.000 novos pontos de iluminação pública eficiente</t>
  </si>
  <si>
    <t>SES</t>
  </si>
  <si>
    <t>Superada</t>
  </si>
  <si>
    <t>Implantação de Pontos de Iluminação Pública</t>
  </si>
  <si>
    <t>Instalar 1 Casa da Mulher Brasileira em São Paulo</t>
  </si>
  <si>
    <t>SMPM</t>
  </si>
  <si>
    <t>Adesão ao Programa “Mulher, Viver Sem Violência”, definindo  responsabilidades municipais e estaduais nos serviços da Casa da Mulher Brasileira.</t>
  </si>
  <si>
    <t>Como conquista do processo de venda do terreno, intermediado e viabilizado pela SMPM, foi garantida a entrega dos documentos aos condôminos dos prédios que já existiam na área. Foi atingido um total de 576 apartamentos, que há 60 anos aguardavam essa solução. Com isso, os proprietários podem regularizar seus imóveis.</t>
  </si>
  <si>
    <t>sp-carinhosa, sp-mais-inclusiva</t>
  </si>
  <si>
    <t>Instalar 1 Casa Abrigo e 1 Casa de Passagem para ampliar a capacidade de atendimento de proteção às mulheres vítimas de violência</t>
  </si>
  <si>
    <t>Em processo de contratação do projeto executivo da Casa de Passagem</t>
  </si>
  <si>
    <t>sp-carinhosa</t>
  </si>
  <si>
    <t>Criar e efetivar a Secretaria Municipal de Políticas Para as Mulheres</t>
  </si>
  <si>
    <t>Secretaria de Políticas para as Mulheres criada em maio (Lei 15.764/2013).</t>
  </si>
  <si>
    <t>Constituição do Conexão Mulher – Comitê Intersecretarial de Políticas para as Mulheres da Prefeitura de São Paulo em dezembro/2013.</t>
  </si>
  <si>
    <t>Reestruturar os 5 Centros de Cidadania da Mulher, redefinindo suas diretrizes de atuação</t>
  </si>
  <si>
    <t>Destinação de verba do PAC Mananciais para a reforma do CCM Parelheiros</t>
  </si>
  <si>
    <t>Convênio com o Governo Federal para financiamento do Projeto de Formação de Cooperativas para a autonomia econômica das mulheres nos 5 CCM (Parelheiros, Itaquera, Santo Amaro, Perus, Capela do Socorro) previsto para 2014</t>
  </si>
  <si>
    <t>Emenda Parlamentar aprovada para a compra de equipamento de informática e mobiliário para os 5 CCMs</t>
  </si>
  <si>
    <t xml:space="preserve">Casa da Mulher Brasileira </t>
  </si>
  <si>
    <t>Cambuci</t>
  </si>
  <si>
    <t>Rua Vieira Ravasco, nº 26 -  Cambuci</t>
  </si>
  <si>
    <t>-23.556538,-46.622742</t>
  </si>
  <si>
    <t>Adesão do Município de São Paulo ao Pacto de Enfrentamento a Violência contra as Mulheres</t>
  </si>
  <si>
    <t>Adesão do Município de São Paulo ao Programa Mulher Viver sem Violência</t>
  </si>
  <si>
    <t>Início das atividades da Unidade Móvel em abril de 2014, ação integrante do Mulher Viver sem Violência</t>
  </si>
  <si>
    <t>Casa de Passagem</t>
  </si>
  <si>
    <t>Rua Dr. Bacelar, 20</t>
  </si>
  <si>
    <t>-23.594361,-46.647887</t>
  </si>
  <si>
    <t>Casa Abrigo</t>
  </si>
  <si>
    <t>Reestruturação do Centro de Cidadania da Mulher - Capela do Socorro</t>
  </si>
  <si>
    <t>Rua Professor Oscar Barreto Filho, 350 - Parque América – Grajaú</t>
  </si>
  <si>
    <t>-23.735138,-46.691135</t>
  </si>
  <si>
    <t>Reestruturação do Centro de Cidadania da Mulher - Itaquera</t>
  </si>
  <si>
    <t>Rua Ibiajara, 495 – Itaquera</t>
  </si>
  <si>
    <t>-23.529907,-46.434898</t>
  </si>
  <si>
    <t>Reestruturação do Centro de Cidadania da Mulher - Parelheiros</t>
  </si>
  <si>
    <t>Rua Terezinha do Prado Oliveira, 119 – Parelheiros</t>
  </si>
  <si>
    <t>-23.828437,-46.723096</t>
  </si>
  <si>
    <t>Obra será financiada com verbas do PAC Mananciais</t>
  </si>
  <si>
    <t>Reestruturação do Centro de Cidadania da Mulher - Perus</t>
  </si>
  <si>
    <t>Rua Joaquim Antonio Arruda, 74 – Perus</t>
  </si>
  <si>
    <t>-23.405768,-46.754853</t>
  </si>
  <si>
    <t>Reestruturação do Centro de Cidadania da Mulher - Santo Amaro</t>
  </si>
  <si>
    <t>Rua Mário Lopes Leão, 240 – Santo Amaro</t>
  </si>
  <si>
    <t>-23.650627,-46.708569</t>
  </si>
  <si>
    <t>Criação e efetivação da Secretaria Municipal de Políticas para as Mulheres</t>
  </si>
  <si>
    <t>Secretaria de Políticas para as Mulheres criada em maio de 2013 (Lei 15.764/2013)</t>
  </si>
  <si>
    <t>Constituição do Conexão Mulher – Comitê Intersecretarial de Políticas para as Mulheres da Prefeitura de São Paulo em dezembro de 2013.</t>
  </si>
  <si>
    <t>Implantar 42 áreas de conexão wi-fi aberta, com qualidade e estabilidade de sinal</t>
  </si>
  <si>
    <t>Internautas navegam a 512 kbps efetivos por usuário, para download e upload. É livre mesmo: não há necessidade de cadastro ou autenticação.</t>
  </si>
  <si>
    <t>juventude-viva, sp-aberta</t>
  </si>
  <si>
    <t>MERCADO MUNICIPAL</t>
  </si>
  <si>
    <t>Mercado Municipal</t>
  </si>
  <si>
    <t>-23.541307,-46.629392</t>
  </si>
  <si>
    <t>Atende a 250 usuários conectados simultaneamente com velocidade efetiva de 512 kbps para download e upload</t>
  </si>
  <si>
    <t>PATEO DO COLÉGIO</t>
  </si>
  <si>
    <t>Pateo do Colégio</t>
  </si>
  <si>
    <t>-23.547779,-46.632589</t>
  </si>
  <si>
    <t>Atende a 50 usuários conectados simultaneamente com velocidade efetiva de 512 kbps para download e upload</t>
  </si>
  <si>
    <t>PRAÇA DILVA GOMES MARTINS (COHAB 1)</t>
  </si>
  <si>
    <t>Artur Alvim</t>
  </si>
  <si>
    <t>Praça Dilva Gomes Martins</t>
  </si>
  <si>
    <t>-23.545675,-46.482643</t>
  </si>
  <si>
    <t>LARGO DO JAPONES</t>
  </si>
  <si>
    <t>Cachoeirinha</t>
  </si>
  <si>
    <t>Largo do Japones</t>
  </si>
  <si>
    <t>-23.473973,-46.667265</t>
  </si>
  <si>
    <t>Atende a 100 usuários conectados simultaneamente com velocidade efetiva de 512 kbps para download e upload</t>
  </si>
  <si>
    <t>PRAÇA BENEDITO CALIXTO</t>
  </si>
  <si>
    <t>Jardim Paulista</t>
  </si>
  <si>
    <t>Praça Benedito Calixto</t>
  </si>
  <si>
    <t>-23.55789,-46.680719</t>
  </si>
  <si>
    <t>PRAÇA JOÃO TADEU PRIOLLI (PRAÇA DO CAMPO LIMPO)</t>
  </si>
  <si>
    <t>Praça João Tadeu Priolli</t>
  </si>
  <si>
    <t>-23.633683,-46.776161</t>
  </si>
  <si>
    <t>Atende a 150 usuários conectados simultaneamente com velocidade efetiva de 512 kbps para download e upload</t>
  </si>
  <si>
    <t>PARQUE DO NABUCO</t>
  </si>
  <si>
    <t>Parque do Nabuco</t>
  </si>
  <si>
    <t>-23.663314,-46.660422</t>
  </si>
  <si>
    <t>PRAÇA FLORIANO PEIXOTO</t>
  </si>
  <si>
    <t>Praça Floriano Peixoto</t>
  </si>
  <si>
    <t>-23.651355,-46.707646</t>
  </si>
  <si>
    <t>LARGO DE MOEMA</t>
  </si>
  <si>
    <t>Moema</t>
  </si>
  <si>
    <t>Largo de Moema</t>
  </si>
  <si>
    <t>-23.603102,-46.661201</t>
  </si>
  <si>
    <t>Atende a 125 usuários conectados simultaneamente com velocidade efetiva de 512 kbps para download e upload</t>
  </si>
  <si>
    <t>PRAÇA ALFREDO EGYDIO DE SOUZA ARANHA</t>
  </si>
  <si>
    <t>Praça Alfredo Egydio de Souza Aranha</t>
  </si>
  <si>
    <t>-23.638043,-46.642778</t>
  </si>
  <si>
    <t>Atende a 75 usuários conectados simultaneamente com velocidade efetiva de 512 kbps para download e upload</t>
  </si>
  <si>
    <t>PARQUE SANTO DIAS</t>
  </si>
  <si>
    <t>Capão Redondo</t>
  </si>
  <si>
    <t>Rua Arroio das Caneleiras, s/n - Conjunto Habitacional Instituto Adventista</t>
  </si>
  <si>
    <t>-23.6640219,-46.773111</t>
  </si>
  <si>
    <t>PRAÇA ZILDA NATEL</t>
  </si>
  <si>
    <t>Perdizes</t>
  </si>
  <si>
    <t>Av. Dr. Arnaldo, 1250 - Perdizes</t>
  </si>
  <si>
    <t>PARQUE ORLANDO VILLAS BÔAS</t>
  </si>
  <si>
    <t>Vila Leopoldina</t>
  </si>
  <si>
    <t>Av. Embaixador Macedo Soares, 6715</t>
  </si>
  <si>
    <t>-23.5442255,-46.6367555</t>
  </si>
  <si>
    <t>CENTRO CULTURAL SÃO PAULO</t>
  </si>
  <si>
    <t>Liberdade</t>
  </si>
  <si>
    <t>Rua Vergueiro, 1000 - Paraíso</t>
  </si>
  <si>
    <t>-23.57112,-46.640227</t>
  </si>
  <si>
    <t>PRAÇA MARIQUINHA SCIASCIA</t>
  </si>
  <si>
    <t>Tremembé</t>
  </si>
  <si>
    <t>Praça Dona Mariquinha Sciascia - Tremembé</t>
  </si>
  <si>
    <t>PRAÇA DOUTOR JOÃO BATISTA VASQUES</t>
  </si>
  <si>
    <t>Jaçanã</t>
  </si>
  <si>
    <t>Rua Benjamin Pereira, 762</t>
  </si>
  <si>
    <t>-23.465785,-46.58452</t>
  </si>
  <si>
    <t>PRAÇA OSCAR DA SILVA</t>
  </si>
  <si>
    <t>Vila Guilherme</t>
  </si>
  <si>
    <t>Praça Oscar da Silva - Vila Guilherme</t>
  </si>
  <si>
    <t>-23.5069309,-46.6008666</t>
  </si>
  <si>
    <t>PRAÇA NOSSA SENHORA DOS PRAZERES</t>
  </si>
  <si>
    <t>Tucuruvi</t>
  </si>
  <si>
    <t>Praça Nossa Senhora dos Prazeres, Vila Dom Pedro II</t>
  </si>
  <si>
    <t>-23.4893513,-46.6095508</t>
  </si>
  <si>
    <t>PRAÇA ROOSEVELT</t>
  </si>
  <si>
    <t>Consolação</t>
  </si>
  <si>
    <t>Praça Franklin Roosevelt, S/N</t>
  </si>
  <si>
    <t>PARQUE ALFREDO VOLPI</t>
  </si>
  <si>
    <t>Morumbi</t>
  </si>
  <si>
    <t>Av. Eng. Oscar Americano, 480</t>
  </si>
  <si>
    <t>-23.5893465,-46.7011312</t>
  </si>
  <si>
    <t>PARQUE DOMINGOS LUÍS</t>
  </si>
  <si>
    <t>Santana</t>
  </si>
  <si>
    <t>Parque Domingos Luis</t>
  </si>
  <si>
    <t>-23.4931782,-46.6151166</t>
  </si>
  <si>
    <t>PRAÇA PADRE ALEIXO MONTEIRO MAFRA (DO FORRÓ)</t>
  </si>
  <si>
    <t>Praça Padre Aleixo Monteiro Mafra</t>
  </si>
  <si>
    <t>-23.492104,-46.4456711</t>
  </si>
  <si>
    <t>PRAÇA ARLINDO ROSSI</t>
  </si>
  <si>
    <t>Itaim Bibi</t>
  </si>
  <si>
    <t>R. Araçaíba, 38 - Brooklin, Itaim Bibi</t>
  </si>
  <si>
    <t>-23.6132523,-46.6925602</t>
  </si>
  <si>
    <t>PRAÇA DAS MONÇÕES (TERMINAL CASA VERDE)</t>
  </si>
  <si>
    <t>Casa Verde</t>
  </si>
  <si>
    <t>Av. Eng. Caetano Álvares</t>
  </si>
  <si>
    <t>-23.496257,-46.6621145</t>
  </si>
  <si>
    <t>PRAÇA ELIS REGINA</t>
  </si>
  <si>
    <t>Praça Elis Regina</t>
  </si>
  <si>
    <t>-23.5762859,-46.7302916</t>
  </si>
  <si>
    <t>PRAÇA NA RUA DAS IMBIRAIARAS ALT. Nº 400</t>
  </si>
  <si>
    <t>Brasilândia</t>
  </si>
  <si>
    <t>Rua Ibiraiaras, 400</t>
  </si>
  <si>
    <t>-23.450796,-46.6880572</t>
  </si>
  <si>
    <t>PRAÇA GEN. PORTO CARREIRO</t>
  </si>
  <si>
    <t>Jaguaré</t>
  </si>
  <si>
    <t>Praça General Porto Carreiro</t>
  </si>
  <si>
    <t>-23.5466851,-46.7488067</t>
  </si>
  <si>
    <t>PRAÇA PROFESSORAS</t>
  </si>
  <si>
    <t>Cidade Líder</t>
  </si>
  <si>
    <t>Avenida das Alamandas, 12</t>
  </si>
  <si>
    <t>-23.5357169,-46.4679491</t>
  </si>
  <si>
    <t>PARQUE LINEAR TIQUATIRA</t>
  </si>
  <si>
    <t>Cangaíba</t>
  </si>
  <si>
    <t>Avenida Governador Carvalho Pinto, 1759</t>
  </si>
  <si>
    <t>-23.5141791,-46.532708</t>
  </si>
  <si>
    <t>PRAÇA DOM JOSÉ GASPAR</t>
  </si>
  <si>
    <t>Rua Doutor Bráulio Gomes, 49</t>
  </si>
  <si>
    <t>-23.546542,-46.6413936</t>
  </si>
  <si>
    <t>PRAÇA VEREADOR ANTONIO SAMPAIO</t>
  </si>
  <si>
    <t>Mandaqui</t>
  </si>
  <si>
    <t>Avenida Ultramarino, 262</t>
  </si>
  <si>
    <t>-23.4750625,-46.6390276</t>
  </si>
  <si>
    <t>PRAÇA GENERAL GUIMARÃES</t>
  </si>
  <si>
    <t>Vila Jaguará</t>
  </si>
  <si>
    <t>Praça General Guimarães</t>
  </si>
  <si>
    <t>-23.5080437,-46.7504563</t>
  </si>
  <si>
    <t>PRAÇA ESCOLAR</t>
  </si>
  <si>
    <t>Cidade Dutra</t>
  </si>
  <si>
    <t>Praça Escolar, Cidade Dutra</t>
  </si>
  <si>
    <t>-23.7094703,-46.6988527</t>
  </si>
  <si>
    <t>PRAÇA MARCO ANTONIO PRIMON MAESTRE</t>
  </si>
  <si>
    <t>Limão</t>
  </si>
  <si>
    <t>Praça Marco Antônio Primon Maestre</t>
  </si>
  <si>
    <t>-23.5057564,-46.6730212</t>
  </si>
  <si>
    <t>PRAÇA DON ORIONE</t>
  </si>
  <si>
    <t>Bela Vista</t>
  </si>
  <si>
    <t>Viaduto Armando Puglisi</t>
  </si>
  <si>
    <t>-23.5624353,-46.6458562</t>
  </si>
  <si>
    <t>PARQUE DA ACLIMAÇÃO</t>
  </si>
  <si>
    <t>R. Muniz de Sousa, 1119</t>
  </si>
  <si>
    <t>-23.5725626,-46.6288549</t>
  </si>
  <si>
    <t>PRAÇA GENERAL HUMBERTO DE SOUSA MELLO</t>
  </si>
  <si>
    <t>Belém</t>
  </si>
  <si>
    <t>Rua Catumbi,190</t>
  </si>
  <si>
    <t>-23.5364752,-46.5996183</t>
  </si>
  <si>
    <t>PRAÇA CONDE FRANCISCO MATARAZZO</t>
  </si>
  <si>
    <t>Barra funda</t>
  </si>
  <si>
    <t>Praça Conde Francisco Matarazzo Junior</t>
  </si>
  <si>
    <t>-23.5265451,-46.6775602</t>
  </si>
  <si>
    <t>LARGO DO CAMBUCI</t>
  </si>
  <si>
    <t>Rua da Independência, 94</t>
  </si>
  <si>
    <t>-23.5642435,-46.6201102</t>
  </si>
  <si>
    <t>PRAÇA ROTARY</t>
  </si>
  <si>
    <t>Rua Major Sertório, 561</t>
  </si>
  <si>
    <t>-23.5453859,-46.6495519</t>
  </si>
  <si>
    <t>PRAÇA DO LARGO DE PIRAPORINHA</t>
  </si>
  <si>
    <t>Jardim Ângela</t>
  </si>
  <si>
    <t>Estrada do M’Boi Mirim, 1.000</t>
  </si>
  <si>
    <t>-23.6722526,-46.742625</t>
  </si>
  <si>
    <t>PRAÇA BACHAREL FERNADO BRAGA PEREIRA DA ROCHA</t>
  </si>
  <si>
    <t>Praça Bacharel Fernando Braga Pereira da Rocha</t>
  </si>
  <si>
    <t>-23.541799,-46.716442</t>
  </si>
  <si>
    <t>PRAÇA VIGÁRIO JOÃO G. DE LIMA (PRAÇA DO SAMBA)</t>
  </si>
  <si>
    <t>Praça Vigário João Gonçalves de Lima</t>
  </si>
  <si>
    <t>-23.410208,-46.757485</t>
  </si>
  <si>
    <t>A nova meta é levar a internet livre, gratuita e de qualidade a 120 praças e demais logradouros do município, contemplando ao menos uma localidade por distrito</t>
  </si>
  <si>
    <t>Promover ações para a inclusão social e econômica da população em situação de rua</t>
  </si>
  <si>
    <t>SMDHC</t>
  </si>
  <si>
    <t>Ampliação do número de vagas e turmas do PRONATEC, totalizando 627 vagas em 34 turmas, por meio da parceria com SENAI e SENAC.</t>
  </si>
  <si>
    <t xml:space="preserve">Implementação de 2 projetos de inclusão social e econômica da PopRua: parceria com CEDECA Interlagos para realização de oficinas de direitos humanos e cidadania no centro de acolhida Zaki Narchi; e com o CIEE para formação complementar para inserção da PopRua no mercado de trabalho. </t>
  </si>
  <si>
    <t>Elaboração de proposta de pesquisa participativa para embasar o Plano Municipal de Políticas para a população em situação de rua.</t>
  </si>
  <si>
    <t>Protocolo SAMU para atendimento da população em situação de rua revisado.</t>
  </si>
  <si>
    <t>agenda-pop-rua</t>
  </si>
  <si>
    <t>Sim</t>
  </si>
  <si>
    <t>Implementar as ações do Plano Juventude Viva como estratégia de prevenção à violência, ao racismo e à exclusão da juventude negra e de periferia</t>
  </si>
  <si>
    <t>Lançado edital para credenciamento de articuladores territoriais para o Plano Juventude Viva.</t>
  </si>
  <si>
    <t>Iniciada mobilização para implantação do Juventude Viva em territórios da zona leste - São Miguel e São Mateus.</t>
  </si>
  <si>
    <t>Confirmado repasse dos recursos do governo federal para 2 estações da juventude.</t>
  </si>
  <si>
    <t>Formadas 02 turmas da Agência Jovem de Notícias - núcleos para realização de oficinas formativas de educomunicação, direitos humanos, juventude, participação cidadã e técnicas de jornalismo social e colaborativo.</t>
  </si>
  <si>
    <t>Assinado convênio com Ministério da Saúde para a realização de ações formativas de servidores da Saúde e desenvolvimento de oficinas e atividades culturais com os jovens dos territórios contemplados pelo Plano Juventude Viva, em parceria com SMS e SMPIR.</t>
  </si>
  <si>
    <t>SMS e SMPIR</t>
  </si>
  <si>
    <t>Desenvolver ações permanentes de combate à homofobia e respeito à diversidade sexual</t>
  </si>
  <si>
    <t>Realizada a XVIII Parada do Orgulho LGBT</t>
  </si>
  <si>
    <t>Aprovado, no âmbito do Conselho Municipal de Saúde, o Plano Operativo de Saúde Integral da População LGBT que prevê o referenciamento de 09 UBS para atendimento em saúde integral e disponibilização de hormonoterapia na rede básica de saúde para travestis e transexuais.</t>
  </si>
  <si>
    <t>Realizadas ações de formação continuada para GCM 
(três turmas), servidores da Saúde (sensibilização com equipes de nove unidades) e da Educação.</t>
  </si>
  <si>
    <t>Realizado curso de formação política e de cidadania
para beneficiárias do POT Transcidadania.</t>
  </si>
  <si>
    <t>Confirmação do repasse de recursos do convênio 
com Governo Federal para reestruturação do Centro de Combate à Homofobia da região central.</t>
  </si>
  <si>
    <t>Implantar a Ouvidoria Municipal de Direitos Humanos</t>
  </si>
  <si>
    <t>Firmado, como etapa preparatória à criação da ouvidoria, convênio com SDH-PR para criação de um Centro de Referência para atendimento e tratamento de casos de violação de Direitos Humanos.</t>
  </si>
  <si>
    <t>Projeto de Lei de criação da Ouvidoria Municipal de Direitos Humanos em preparação.</t>
  </si>
  <si>
    <t>Preparação de audiências públicas para diálogo com entidades da sociedade civil e cidadãos sobre o projeto de lei até o fim de 2014.</t>
  </si>
  <si>
    <t>Acordo de cooperação com a Ouvidoria Nacional e Disque 100 em fase de elaboração.</t>
  </si>
  <si>
    <t>Implementar a Educação em Direitos Humanos na rede municipal de ensino</t>
  </si>
  <si>
    <t>409 educadores da rede municipal formados por meio de seminário e cursos presenciais e à distância.</t>
  </si>
  <si>
    <t>Abertas as inscrições para apresentação de projetos educativos no 2º Prêmio Municipal de Educação em Direitos Humanos.</t>
  </si>
  <si>
    <t>Contratação de empresa para coordenação pedagógica e realização de atividades culturais nos 4 Centros de Educação em Direitos Humanos.</t>
  </si>
  <si>
    <t>Guia de orientações em fase de fechamento editorial e cadernos temáticos em processo participativo de elaboração</t>
  </si>
  <si>
    <t>Definidos os pontos de exibição e concluído o processo de recebimento de inscrições dos vídeos do 7º Festival Entretodos de Curta Metragem em Direitos Humanos</t>
  </si>
  <si>
    <t>Criar a Comissão da Verdade, da Memória e da Justiça no âmbito do Executivo municipal</t>
  </si>
  <si>
    <t>Formalizado convênio entre SMDHC, SDH-PR e UNIFESP para viabilizar a retomada da identificação dos mortos encontrados na vala clandestina de Perus.</t>
  </si>
  <si>
    <t>Continuidade das ações nas áreas de educação,  cultura e mobilização social para marcar e refletir sobre o que foi o golpe por meio da realização de 12 seminários para a formação de alunos e 1.160 professores em parceria com as DREs.</t>
  </si>
  <si>
    <t>Realizada a seleção de materiais para compor os 1.000 Kits de Memória e Verdade (com 3 livros e 4 vídeos) com distribuição gratuita em escolas e bibliotecas municipais.</t>
  </si>
  <si>
    <t xml:space="preserve">Aprovada junto aos órgãos competentes a construção do monumento em homenagem aos mortos e desaparecidos da ditadura militar no Parque Ibirapuera. </t>
  </si>
  <si>
    <t>Criar e implantar a Política Municipal para Migrantes e de Combate à Xenofobia</t>
  </si>
  <si>
    <t>Formalização do convênio entre a SMDHC e o Ministério da Justiça para estruturação e manutenção do Centro de Referência e Acolhimento do Imigrante - CRAI e subsequente adequação e locação do imóvel para seu lançamento.</t>
  </si>
  <si>
    <t xml:space="preserve">Manutenção do acolhimento aos imigrantes em abrigo municipal e parceria com o Ministério do Trabalho para emissão imediata de carteiras de trabalho para portadores de visto humanitário. </t>
  </si>
  <si>
    <t>Lançamento do Portal Cosmópolis, espaço de publicação de pesquisas e notícias sobre imigração em São Paulo, em parceria com o Instituto de Relações Internacionais da USP - IRI/USP.</t>
  </si>
  <si>
    <t>Oferecimento de curso de português básico para estrangeiros no abrigo emergencial da prefeitura e estruturação de 4 turmas para curso de idioma de 160 horas através do PRONATEC, com aulas oferecidas pelo Instituto Federal e SENAC.</t>
  </si>
  <si>
    <t>Realização de capacitação de feirantes imigrantes pelo COVISA, promovendo a qualidade da Feira da Rua Coimbra</t>
  </si>
  <si>
    <t>Apoio à Festa Nacional da Bolívia no Mamorial da América Latina</t>
  </si>
  <si>
    <t>Fortalecer os Conselhos Tutelares, dotando-os de infraestrutura adequada e oferecendo política permanente de formação</t>
  </si>
  <si>
    <t>Efetivada a mudança de sede dos Conselhos Tutelares de Casa Verde e Pedreira para imóveis com melhores condições de funcionamento</t>
  </si>
  <si>
    <t>Entrega de Kits do Governo Federal aos 44 Conselhos Tutelares do Município (incluindo carro, geladeira, bebedouro, impressora e 5 computadores)</t>
  </si>
  <si>
    <t>Realizada a contratação de operadora de telefonia móvel que garantirá disponibilidade de telefonia para fins de plantão a todos os Conselhos Tutelares</t>
  </si>
  <si>
    <t>Realizadas formações de planejamento orçamentário com Conselheiros Tutelares para fins de elaboração do orçamento de 2015.</t>
  </si>
  <si>
    <t>Desenvolver campanha de conscientização sobre a violência contra a pessoa idosa</t>
  </si>
  <si>
    <t>Realização de 01 seminário (Céu Butantã) e 02 Diálogos (Subprefeituras de Perus e Itaquera) em parceria com SMPM, SMPED e SMPIR  sobre violência de gênero, étnica e contra a pessoa idosa e com deficiência.</t>
  </si>
  <si>
    <t>Estabelecida parceria com o Disque 100 do Governo Federal para obtenção de dados sobre registros de casos de violência contra a pessoa idosa.</t>
  </si>
  <si>
    <t>Campanha de Enfrentamento à Violência contra a Pessoa Idosa realizada em 2013.</t>
  </si>
  <si>
    <t>2 Seminários de Conscientização sobre a violência contra a pessoa idosa realizados (jun e set/2013).</t>
  </si>
  <si>
    <t>Criar a Universidade Aberta da Pessoa Idosa do Município</t>
  </si>
  <si>
    <t>Novo edital para cadastro de docentes da UAPI.</t>
  </si>
  <si>
    <t>Polo Cambuci com 140 alunos matriculados e 80 concluintes em 2013.</t>
  </si>
  <si>
    <t>Previsão de implantação dos polos Vila Clementino, Santo Amaro e um terceiro para 2015.</t>
  </si>
  <si>
    <t>Criar o Conselho da Cidade, o Conselho Municipal de Transportes e mais 6 novos Conselhos Temáticos</t>
  </si>
  <si>
    <t>Assinado decreto nº 55.352, de 23 de julho de 2014, que institui o Comitê Intersecretarial de Participação Social.</t>
  </si>
  <si>
    <t>Política Municipal de Participação Social e Sistema Municipal de Participação Social em construção.</t>
  </si>
  <si>
    <t xml:space="preserve">Criados a Comissão de Erradicação do Trabalho Escravo e o Comitê Intersetorial da População em Situação de Rua. Conselho dos Migrantes está em fase de elaboração. </t>
  </si>
  <si>
    <t>sp-aberta</t>
  </si>
  <si>
    <t>Realizar 44 Conferências Municipais Temáticas</t>
  </si>
  <si>
    <t>4 conferências realizadas em 2014 até Abril: 2ª Conferência de Proteção e Defesa Civil; 3ª Conferência de Economia Solidária; 4ª Conferência de Saúde do Trabalhador e 1ª Conferência Sobre Ruídos, Vibrações e Perturbações Sonoras.</t>
  </si>
  <si>
    <t>As conferências municipais temáticas são espaços de participação social direta para a apresentação de propostas e o controle social de políticas públicas.</t>
  </si>
  <si>
    <t>Fortalecer os Órgãos Colegiados Municipais, dotando-os de infraestrutura e gestão adequadas para a realização das atribuições previstas em lei.</t>
  </si>
  <si>
    <t>Revisão da legislação do Conselho de Juventude e envio de projeto de lei à Câmara de Vereadores.</t>
  </si>
  <si>
    <t>Abertura de inscrições para curso de educação fiscal para conselheiros da SMDHC.</t>
  </si>
  <si>
    <t xml:space="preserve">Diagnóstico inicial sobre a configuração dos órgãos colegiados municipais realizado no âmbito do GT de participação social. </t>
  </si>
  <si>
    <t>Realização de 02 audiências para a reestruturação do Conselho Municipal LGBT.</t>
  </si>
  <si>
    <t>sp-carinhosa, sp-aberta</t>
  </si>
  <si>
    <t>Não</t>
  </si>
  <si>
    <t>Conselho Tutelar Modelo em Itaquera</t>
  </si>
  <si>
    <t xml:space="preserve">Um terreno já foi identificado pela subprefeitura. A construção do Conselho modelo será viabilizada por financiamento do Governo Federal, por intermédio de convênio com a Secretaria de Direitos Humanos da Presidência da República.  </t>
  </si>
  <si>
    <t>Núcleo de Convivência para a população em situação de rua</t>
  </si>
  <si>
    <t>Rua Siqueira Cardoso, 259, 267 e 277</t>
  </si>
  <si>
    <t>-23.546223, -46.596457</t>
  </si>
  <si>
    <t>Estação da Juventude Complementar</t>
  </si>
  <si>
    <t>Vila Nova Cachoeirinha</t>
  </si>
  <si>
    <t>Convênio com o Governo Federal já assinado e aguardando os recursos para iniciar a implantação.</t>
  </si>
  <si>
    <t>Estação da Juventude Itinerante</t>
  </si>
  <si>
    <t xml:space="preserve">Implantação de Centro de Referência e Combate à Homofobia </t>
  </si>
  <si>
    <t>República</t>
  </si>
  <si>
    <t>Convênio com o Governo Federal já assinado para recuperação do Centro de Referência e Combate à Homofobia (unidade Pátio do Colégio). Aguardando a liberação de recursos para início do projeto.</t>
  </si>
  <si>
    <t>Implantação de Unidades móveis de Atendimento ao público LGBT</t>
  </si>
  <si>
    <t xml:space="preserve">Equipamento móvel em  fase de licitação (compra) </t>
  </si>
  <si>
    <t>Implantação da Ouvidoria Municipal de Direitos Humanos</t>
  </si>
  <si>
    <t>Criação e funcionamento da Comissão Municipal da Verdade (CMV-PMSP)</t>
  </si>
  <si>
    <t>Criação da Universidade Aberta da Pessoa Idosa (UAPI)</t>
  </si>
  <si>
    <t>Rua Teixeira Mendes, 262</t>
  </si>
  <si>
    <t>-23.559491, -46.624443</t>
  </si>
  <si>
    <t>Outros polos serão implantados nos próximos anos</t>
  </si>
  <si>
    <t>Criação do Conselho da Cidade</t>
  </si>
  <si>
    <t>Criação do Conselho Municipal de Transportes</t>
  </si>
  <si>
    <t>Criação do Conselho Municipal da Igualdade Racial</t>
  </si>
  <si>
    <t>Criação do Conselho Municipal do Esporte, Lazer e Recreação</t>
  </si>
  <si>
    <t>Criação do Conselho Municipal de Políticas para as Mulheres</t>
  </si>
  <si>
    <t>Criação do Conselho Municipal de Defesa do Consumidor</t>
  </si>
  <si>
    <t>Criação do Conselho Municipal de Transparência Pública e Combate à corrupção</t>
  </si>
  <si>
    <t>Criação do Conselho Municipal de Comunicação</t>
  </si>
  <si>
    <t>Campanhas de mobilização - população em situação de rua</t>
  </si>
  <si>
    <t>Construção de monumento em respeito e consideração à população em situação de rua</t>
  </si>
  <si>
    <t>Projetos de integração e promoção social e econômica da população em situação de rua</t>
  </si>
  <si>
    <t>Vagas PRONATEC para população em situação de rua</t>
  </si>
  <si>
    <t>Pronatec PopRua em 2014: 165 vagas abertas, sendo constituídas 12 turmas no total</t>
  </si>
  <si>
    <t>Unidades habitacionais do Programa Minha Casa Minha Vida para população em situação de rua</t>
  </si>
  <si>
    <t>Projetos Locais de Prevenção à Violência em Territórios Prioritários apoiados</t>
  </si>
  <si>
    <t>Campanhas de Mobilização do Plano Juventude Viva</t>
  </si>
  <si>
    <t>Campanha Publicitária do Plano Juventude Viva</t>
  </si>
  <si>
    <t>Guia de Políticas Públicas de Juventude</t>
  </si>
  <si>
    <t>Mapa da Juventude Paulistana</t>
  </si>
  <si>
    <t>Portal da Juventude</t>
  </si>
  <si>
    <t>Promoção de atividades de combate à homofobia em espaços públicos: Largo do Arouche e Republica</t>
  </si>
  <si>
    <t>Execução da 1ª fase de revitalização - requalificação de mobiliário urbano e iluminação pública em articulação com a Sub-Sé.</t>
  </si>
  <si>
    <t>Atividades de formação continuada na rede municipal de ensino pela convivência pacífica com as diferenças</t>
  </si>
  <si>
    <t>Campanhas contra a homofobia</t>
  </si>
  <si>
    <t>Atualização da campanha pelo respeito ao uso do nome social de travestis e transexuais, com distribuição de materiais nos equipamentos de saúde e assistência social.</t>
  </si>
  <si>
    <t>Lançamento da Campanha ONU "Livres &amp; Iguais".</t>
  </si>
  <si>
    <t>Paradas do Orgulho LGBT</t>
  </si>
  <si>
    <t>Programa Transcidadania</t>
  </si>
  <si>
    <t>Centro de Educação em Direitos Humanos - Zona Leste</t>
  </si>
  <si>
    <t>São Rafael</t>
  </si>
  <si>
    <t>Rua Cinira Polonio, 100</t>
  </si>
  <si>
    <t>-23.620552, -46.456240</t>
  </si>
  <si>
    <t>Centro implantado por meio de parceria com a Secretaria de Direitos Humanos da Presidência da República</t>
  </si>
  <si>
    <t>Centro de Educação em Direitos Humanos - Zona Norte</t>
  </si>
  <si>
    <t>Freguesia do Ó</t>
  </si>
  <si>
    <t>Rua Aparecida do Taboado, S/N</t>
  </si>
  <si>
    <t>-23.461580, -46.711012</t>
  </si>
  <si>
    <t>Centro de Educação em Direitos Humanos - Zona Oeste</t>
  </si>
  <si>
    <t>Jaraguá</t>
  </si>
  <si>
    <t>Rua Pêra Marmelo, 226</t>
  </si>
  <si>
    <t>-23.437181, -46.750754</t>
  </si>
  <si>
    <t>Centro de Educação em Direitos Humanos - Zona Sul</t>
  </si>
  <si>
    <t>Rua João Damasceno, 85</t>
  </si>
  <si>
    <t>-23.646610, -46.743985</t>
  </si>
  <si>
    <t>Prêmio Municipal de Educação em Direitos Humanos</t>
  </si>
  <si>
    <t>Formação em questões de Direitos Humanos para os profissionais da Rede Municipal de Ensino</t>
  </si>
  <si>
    <t>Meta executada por meio de um Convênio com o Governo Federal</t>
  </si>
  <si>
    <t>Produção de Material Didático (Direitos Humanos)</t>
  </si>
  <si>
    <t>Reformulação de Projetos Político Pedagógicos (Educação em Direitos Humanos)</t>
  </si>
  <si>
    <t>Apoio à retomada da identificação de mortos e desaparecidos políticos da ditadura militar</t>
  </si>
  <si>
    <t>Assinado protocolo de intenções entre UNIFESP, SMDHC e SDH-PR para retomada da análise das ossadas de Perus.</t>
  </si>
  <si>
    <t>Educação e cultura pelo direito à memória e à verdade</t>
  </si>
  <si>
    <t>Memorial Cemitério de Vila Formosa</t>
  </si>
  <si>
    <t>Vila Formosa</t>
  </si>
  <si>
    <t>Cemitério de Vila Formosa</t>
  </si>
  <si>
    <t>-23.565246,-46.525751</t>
  </si>
  <si>
    <t>Memorial Cemitério de Perus</t>
  </si>
  <si>
    <t>Cemitério de Perus</t>
  </si>
  <si>
    <t>-23.640183, -46.642972</t>
  </si>
  <si>
    <t>Memorial Cemitério do Araçá</t>
  </si>
  <si>
    <t>Cemitério do Araçá</t>
  </si>
  <si>
    <t>-23.553267,-46.668711</t>
  </si>
  <si>
    <t>Memorial Parque do Ibirapuera</t>
  </si>
  <si>
    <t>Parque do Ibirapuera</t>
  </si>
  <si>
    <t>-23.586486,-46.657698</t>
  </si>
  <si>
    <t>Projeto aprovado pela Comissão de Monumentos e Esculturas do DPH e pelo CPPU. Atualmente em análise pelo IPHAN.</t>
  </si>
  <si>
    <t>Ocupação do Espaço Público: Regularização e Apoio a feiras culturais de migrantes</t>
  </si>
  <si>
    <t>Mooca, Penha, Sé, São Mateus , Vila Prudente</t>
  </si>
  <si>
    <t>Campanha de Conscientização e Prevenção à xenofobia</t>
  </si>
  <si>
    <t>Mapeamento da População Migrante</t>
  </si>
  <si>
    <t>Ocupação do Espaço Público: Valorização de Festividades Migrantes</t>
  </si>
  <si>
    <t>Mooca, Penha, Sé, São Mateus, Vila Prudente, Lapa</t>
  </si>
  <si>
    <t>Apoio à realização da festa Alasitas e carnaval andino Yunsa.</t>
  </si>
  <si>
    <t>Qualificação da atenção aos migrantes por agentes públicos</t>
  </si>
  <si>
    <t>Regularização migratória e promoção ao trabalho decente</t>
  </si>
  <si>
    <t>Parceria com o Ministério do Trabalho para emissão imediata de carteiras de trabalho para portadores de visto humanitário.</t>
  </si>
  <si>
    <t>Política permanente de formação dos Conselhos Tutelares</t>
  </si>
  <si>
    <t>Realizadas formações de planejamento orçamentário com Conselheiros Tutelares para fins de elaboração do orçamento de 2015</t>
  </si>
  <si>
    <t>Melhoria da infraestrutura dos Conselhos Tutelares</t>
  </si>
  <si>
    <t>Entrega de Kits do Governo Federal aos 44 Conselhos Tutelares do Município (incluindo carro, geladeira, bebedouro, impressora e computadores)</t>
  </si>
  <si>
    <t>Campanha de conscientização sobre a violência contra a pessoa idosa</t>
  </si>
  <si>
    <t>Parceria com o Disque 100 do Governo Federal estabelecida para obtenção de dados sobre registros de casos de violência contra a pessoa idosa.</t>
  </si>
  <si>
    <t>Seminários anuais de conscientização sobre a violência contra a pessoa idosa</t>
  </si>
  <si>
    <t>Butantã, Perus e Itaquera</t>
  </si>
  <si>
    <t>Realização de 01 seminário (Butantã) e 02 Diálogos (Perus e Itaquera) em parceria com SMPM, SMPED e SMPIR  sobre violência de gênero, étnica e contra a pessoa idosa e com deficiência.</t>
  </si>
  <si>
    <t>Requalificar a infraestrutura e os espaços públicos do Centro</t>
  </si>
  <si>
    <t>SMDU</t>
  </si>
  <si>
    <t>Aprovação das diretrizes de projeto do Vale do Anhangabau pelo Condephaat.</t>
  </si>
  <si>
    <t>sp-carinhosa, juventude-viva</t>
  </si>
  <si>
    <t>Desenvolver o programa de drenagem e manejo das águas pluviais, com a criação de uma instância municipal de regulação, articulação e monitoramento da drenagem urbana</t>
  </si>
  <si>
    <t>Diagnóstico de 4 bacias hidrográficas em andamento.</t>
  </si>
  <si>
    <t>Abertura da licitação para contratação do Programa de Drenagem e Manejo de Águas Pluviais para a Bacia do Rio Cabuçu de Baixo</t>
  </si>
  <si>
    <t>Implantar um Sistema de Informação Geográfica, com dados abertos e livre consulta pelo público</t>
  </si>
  <si>
    <t>Download do Mapa Digital da Cidade disponível ao público.</t>
  </si>
  <si>
    <t>Concluído Plano de Integração das Bases de Dados e Sistemas Existentes</t>
  </si>
  <si>
    <t>Revisar o Plano Diretor Estratégico</t>
  </si>
  <si>
    <t>Em 31 de Julho de 2014 foi promulgada a Lei nº   16.050,  que aprova a Política de Desenvolvimento Urbano e o Plano Diretor Estratégico do Município de São Paulo e revoga a Lei nº 13.430/2002.</t>
  </si>
  <si>
    <t>O Plano foi fruto do Projeto de Lei nº 688/13, do Executivo, aprovado na forma de Substitutivo do Legislativo, pela Câmara Municipal, em sessão de 2 de julho de 2014.</t>
  </si>
  <si>
    <t xml:space="preserve">
</t>
  </si>
  <si>
    <t>Revisar a Lei de Parcelamento, Uso e Ocupação do Solo</t>
  </si>
  <si>
    <t>Realização de seminário de abertura.</t>
  </si>
  <si>
    <t>Conclusão de caderno de explicação da lei vigente.</t>
  </si>
  <si>
    <t xml:space="preserve">Definição das diretrizes estratégicas de revisão.
</t>
  </si>
  <si>
    <t>Divulgação de material e agenda no site da SMDU.</t>
  </si>
  <si>
    <t>Realização de seminário de avaliação dos resultados do Concurso Ensaios Urbanos.</t>
  </si>
  <si>
    <t>Início dos trabalhos do Atelier Ensaios Urbanos.</t>
  </si>
  <si>
    <t>Revisar os Planos Regionais Estratégicos</t>
  </si>
  <si>
    <t>Montagem e organização da equipe que organizará a elaboração dos Planos Regionais.</t>
  </si>
  <si>
    <t>A metodologia de revisão dos Planos Regionais está em fase de elaboração.</t>
  </si>
  <si>
    <t>Aprovar as Operações Urbanas Mooca/Vila Carioca, a revisão da Operação Urbana Água Branca e iniciar os estudos do projeto Arco Tietê</t>
  </si>
  <si>
    <t>Apresentações dos Estudos para o Arco Tamanduatei nas subprefeituras, órgãos públicos e sociedade civil.</t>
  </si>
  <si>
    <t>Requalificação do Pátio do Pari</t>
  </si>
  <si>
    <t>Pari</t>
  </si>
  <si>
    <t>Pátio do Pari</t>
  </si>
  <si>
    <t>-23.537878, -46.624705</t>
  </si>
  <si>
    <t>Requalificação do Anhangabaú e calçadões do centro</t>
  </si>
  <si>
    <t>Vale do Anhangabaú</t>
  </si>
  <si>
    <t>-23.544587, -46.636282</t>
  </si>
  <si>
    <t>Requalificação do Mercado Municipal</t>
  </si>
  <si>
    <t>Rua Da Cantareira, 306 - Luz - São Paulo -SP</t>
  </si>
  <si>
    <t>-23.541958, -46.629406</t>
  </si>
  <si>
    <t>Requalificação do Parque Dom Pedro II</t>
  </si>
  <si>
    <t>Parque Dom Pedro II</t>
  </si>
  <si>
    <t>-23.546158, -46.628618</t>
  </si>
  <si>
    <t>Criação da Instância Municipal de Drenagem</t>
  </si>
  <si>
    <t xml:space="preserve">Elaboração de minuta de Projeto de Lei de criação da Instância Municipal de Drenagem e Manejo de Águas </t>
  </si>
  <si>
    <t>Desenvolvimento do Sistema de Informações Geográficas do Município de São Paulo - SIGSP</t>
  </si>
  <si>
    <t>Sistema básico de consulta em produção.</t>
  </si>
  <si>
    <t xml:space="preserve">Aprovação do novo Plano Diretor Estratégico </t>
  </si>
  <si>
    <t>Plataforma digital para construção participativa do Plano Diretor implementada. Oficinas, audiências e consultas públicas realizadas em todas as subprefeituras.</t>
  </si>
  <si>
    <t>Concluído. Plano Diretor Estratégico do Município de São Paulo promulgado em 31 de Julho de 2014, Lei nº 16.050.</t>
  </si>
  <si>
    <t>Desenvolvimento de ações participativas para a revisão do marco regulatório - Lei de Uso e Ocupação do Solo</t>
  </si>
  <si>
    <t>Desenvolvimento de ações participativas para a revisão do marco regulatório - Planos Regionalis Estratégicos</t>
  </si>
  <si>
    <t>Montagem e organização da equipe que acompanhará a elaboração dos Planos Regionais.</t>
  </si>
  <si>
    <t>Operação Urbana Água Branca</t>
  </si>
  <si>
    <t>Elaboração do diagnóstico da área de projeto de intervenção e desenvolvimento da proposta urbanística para habitação e equipamento.</t>
  </si>
  <si>
    <t>Operação Urbana Mooca - Vila Carioca</t>
  </si>
  <si>
    <t>Em fase de licenciamento ambiental.</t>
  </si>
  <si>
    <t>Arco Tietê</t>
  </si>
  <si>
    <t>Desenvolvimento do Estudo Preliminar para o perimetro de setores da Operação Urbana Água Branca</t>
  </si>
  <si>
    <t>Identificação das áreas com potenciais de transformação.</t>
  </si>
  <si>
    <t>Analises iniciais e estimativas de custo do Apoio Urbano Norte e do projeto funcional.</t>
  </si>
  <si>
    <t>Realização de Conferências Municipais Temáticas</t>
  </si>
  <si>
    <t>Parque Cohab Raposo Tavares I - Juliana de Carvalho Torres (SPBT)</t>
  </si>
  <si>
    <t>Travessa Córrego da Independência</t>
  </si>
  <si>
    <t>-23.58515;  -46.80132</t>
  </si>
  <si>
    <t>Parque da Luz (SPSE)</t>
  </si>
  <si>
    <t>Praça da Luz, s/nº</t>
  </si>
  <si>
    <t>-23.53494;  -46.63540</t>
  </si>
  <si>
    <t>Parque Ibirapuera (SPVM)</t>
  </si>
  <si>
    <t>Av. Pedro Alvares Cabral, s/nº. Portão 10</t>
  </si>
  <si>
    <t>-23.58241;  -46.65728</t>
  </si>
  <si>
    <t>Parque Independência (SPIP)</t>
  </si>
  <si>
    <t>Av. Nazare, s/nº.</t>
  </si>
  <si>
    <t>-23.58385;  -46.61091</t>
  </si>
  <si>
    <t>Parque Leopoldina - Orlando Villas-Boas (SPLA)</t>
  </si>
  <si>
    <t>Avenida Embaixador Macedo Soares, 6715</t>
  </si>
  <si>
    <t>-23.51847;  -46.74313</t>
  </si>
  <si>
    <t>Parque Linear Itararé - Sérgio Vieira de Mello (SPBT)</t>
  </si>
  <si>
    <t>R. Martin Chambiges; Av. Gethsemani; Av. Frei Macario de Sao Paulo</t>
  </si>
  <si>
    <t>-23.60164;  -46.73326</t>
  </si>
  <si>
    <t>Parque Linear Sapé (SPBT)</t>
  </si>
  <si>
    <t>Rod. Raposo Tavares; Av. Politecnica</t>
  </si>
  <si>
    <t>-23.57899;  -46.76884</t>
  </si>
  <si>
    <t>Parque Piqueri (SPMO)</t>
  </si>
  <si>
    <t>R. Tuiuti, 515</t>
  </si>
  <si>
    <t>-23.53000;  -46.57569</t>
  </si>
  <si>
    <t>Parque Tenente Siqueira Campos - Trianon (SPPI)</t>
  </si>
  <si>
    <t>R. Peixoto Gomide, 949. (Altura do nº 1700 da Av. Paulista)</t>
  </si>
  <si>
    <t>-23.561745; -46.657934</t>
  </si>
  <si>
    <t>Readequação do Parque CEU 3 Lagos (SPSO)</t>
  </si>
  <si>
    <t>R. Tres Coracoes</t>
  </si>
  <si>
    <t>-23.77296;  -46.67685</t>
  </si>
  <si>
    <t>Parque Guarapiranga (SPMB)</t>
  </si>
  <si>
    <t>Estrada de Guarapiranga, 575</t>
  </si>
  <si>
    <t>-23.66942;  -46.71547</t>
  </si>
  <si>
    <t>Parque Horto do Ipê (SPCL)</t>
  </si>
  <si>
    <t>Rua Francisco da Cruz Mellão</t>
  </si>
  <si>
    <t>-23.64852;  -46.76322</t>
  </si>
  <si>
    <t>Parque Jacques Cousteau (SPSO)</t>
  </si>
  <si>
    <t>Rua Catanumi, 60</t>
  </si>
  <si>
    <t>-23.69990;  -46.70839</t>
  </si>
  <si>
    <t>Parque Morumbi Sul (SPCL)</t>
  </si>
  <si>
    <t>R. Lira Cearense x R NSra. do Bom Conselho</t>
  </si>
  <si>
    <t>-23.63892;  -46.75792</t>
  </si>
  <si>
    <t>Parque Natural Itaim (SPPA)</t>
  </si>
  <si>
    <t>Estrada de Servidão, s/nº, vicinal da Av. Prof. Hermogenes de Freitas Leitão Filho</t>
  </si>
  <si>
    <t>-23.79565;  -46.71165</t>
  </si>
  <si>
    <t>Parque Natural Varginha (SPSO)</t>
  </si>
  <si>
    <t>Av Paulo Guilguer Reimberg, 6200</t>
  </si>
  <si>
    <t>-23.799678; -46.679311</t>
  </si>
  <si>
    <t>Parque Paraisópolis (SPCL)</t>
  </si>
  <si>
    <t>R. Italegre</t>
  </si>
  <si>
    <t>-23.61839;  -46.72054</t>
  </si>
  <si>
    <t>Readequação do Parque Aterro Sapopemba (SPSM)</t>
  </si>
  <si>
    <t>Estrada do Rio Claro</t>
  </si>
  <si>
    <t>-23.62063;  -46.45799</t>
  </si>
  <si>
    <t>Parque Chácara das Flores (SPIT)</t>
  </si>
  <si>
    <t>Estrada Dom Joao Nery, 3.551</t>
  </si>
  <si>
    <t>-23.524033; -46.399506</t>
  </si>
  <si>
    <t>Parque Chico Mendes (SPIT)</t>
  </si>
  <si>
    <t>R. Cembira, 1201</t>
  </si>
  <si>
    <t>-23.506796; -46.429230</t>
  </si>
  <si>
    <t>Parque do Carmo - Olavo Egydio Setúbal (SPIQ)</t>
  </si>
  <si>
    <t>Av. Afonso de Sampaio e Souza, 951</t>
  </si>
  <si>
    <t>-23.57075;  -46.46958</t>
  </si>
  <si>
    <t>Parque Linear Água Vermelha (SPIT)</t>
  </si>
  <si>
    <t>Av Euclides Fonseca (perpendicular a Av. Marechal Tito, altura do nº 1200)</t>
  </si>
  <si>
    <t>-23.49530;  -46.41805</t>
  </si>
  <si>
    <t>Parque Linear Itaim (SPIT)</t>
  </si>
  <si>
    <t>Avenida Itamerendiba, 30</t>
  </si>
  <si>
    <t>-23.50302;  -46.38880</t>
  </si>
  <si>
    <t>Parque Linear Rio Verde (SPIQ)</t>
  </si>
  <si>
    <t>R. Tomazo Ferrara; R. Castelo do Piaui; Av. Itaquera</t>
  </si>
  <si>
    <t>-23.54363;  -46.46178</t>
  </si>
  <si>
    <t>Parque Raul Seixas (SPIQ)</t>
  </si>
  <si>
    <t>R. Murmurios da Tarde, 211. Cohab 2</t>
  </si>
  <si>
    <t>-23.553068; -46.442716</t>
  </si>
  <si>
    <t>Readequação do Parque Anhanguera (SPPR)</t>
  </si>
  <si>
    <t>Estrada de Perus, 124-144 - Vila Jaguara, SP</t>
  </si>
  <si>
    <t>-23.416421; -46.781173</t>
  </si>
  <si>
    <t>CeMaCAS: (Centro de Manejo e Conservação de Animais Silvestres): obra de implantação e obra de via de acesso (Maria Trindade) em conclusão</t>
  </si>
  <si>
    <t>CeMaCAS: (Centro de Manejo e Conservação de Animais Silvestres): obra do Sistema de Tratamento de Efluentes: 1ª fase concluída</t>
  </si>
  <si>
    <t>Parque Cidade de Toronto (SPPJ)</t>
  </si>
  <si>
    <t>Av. Cardeal Mota, 84</t>
  </si>
  <si>
    <t>-23.50807;  -46.72195</t>
  </si>
  <si>
    <t>Parque do Bispo - Borda da Cantareira (SPCV)</t>
  </si>
  <si>
    <t>Longo da Estrada da Sede; Av. Francisco Machado da Silva; R. Taquaracu de Minas</t>
  </si>
  <si>
    <t>-23.45316;  -46.65871</t>
  </si>
  <si>
    <t>Parque do Trote (SPMG)</t>
  </si>
  <si>
    <t>Av. Nadir Dias de Figueiredo, s/nº. Portaria 1</t>
  </si>
  <si>
    <t>-23.51558;  -46.59522</t>
  </si>
  <si>
    <t>Parque Jardim Felicidade (SPPJ)</t>
  </si>
  <si>
    <t>R. Laudelino Vieira de Campos, 265</t>
  </si>
  <si>
    <t>-23.49479;  -46.72465</t>
  </si>
  <si>
    <t>Parque Linear Córrego do Fogo (SPPJ)</t>
  </si>
  <si>
    <t>R.Camilo Zanotti; Estrada de Taipas</t>
  </si>
  <si>
    <t>-23.43808;  -46.73218</t>
  </si>
  <si>
    <t>Parque Pinheirinho DÁgua (SPPJ)</t>
  </si>
  <si>
    <t>Estrada de Taipas, s/nº</t>
  </si>
  <si>
    <t>-23.44134;  -46.73253</t>
  </si>
  <si>
    <t>Parque Rodrigo de Gásperi (SPPJ)</t>
  </si>
  <si>
    <t>Av. Miguel de Castro, 312</t>
  </si>
  <si>
    <t>-23.48220;  -46.71949</t>
  </si>
  <si>
    <t>Parque São Domingos (SPPJ)</t>
  </si>
  <si>
    <t>R. Pedro Sernagiotti, 125</t>
  </si>
  <si>
    <t>-23.50173;  -46.73613</t>
  </si>
  <si>
    <t>Criação de um sistema de contrapartida para fins de implantação de áreas verdes e financiamento de terrenos para parques</t>
  </si>
  <si>
    <t>Plantio de Árvores</t>
  </si>
  <si>
    <t>Capacitação e sensibilização de cidadãos em educação ambiental e cultura de paz</t>
  </si>
  <si>
    <t>Atendimento contínuo e mensal da população em todos os polos inaugurados</t>
  </si>
  <si>
    <t>Implantação dos Polos de Educação Ambiental (um por subprefeitura)</t>
  </si>
  <si>
    <t>Criar um sistema de contrapartida para fins de implantação de áreas verdes e financiamento de terrenos para parques</t>
  </si>
  <si>
    <t>SVMA</t>
  </si>
  <si>
    <t>Texto preparatório e plano de trabalho em elaboração pelo Grupo de Trabalho Governamental</t>
  </si>
  <si>
    <t>A partir desse levantamento, o sistema de contrapartida poderá ser estruturado, de forma a ser o marco legal para ampliação de áreas verdes por meio de contribuição de empreendedores privados.</t>
  </si>
  <si>
    <t>Readequar e requalificar com ações prioritárias 34 Parques e Unidades de Conservação Municipais</t>
  </si>
  <si>
    <t>7 parques com recursos para ações de readequação aprovados do Fundo Especial do Meio Ambiente e Desenvolvimento Sustentável.</t>
  </si>
  <si>
    <t>Parque Piqueri readequado.</t>
  </si>
  <si>
    <t>Implantar 32 polos de Educação ambiental, capacitando e sensibilizando 120.000 cidadãos</t>
  </si>
  <si>
    <t>9 novos polos de educação ambiental  em 2014.</t>
  </si>
  <si>
    <t>As subprefeituras beneficiadas foram:  Aricanduva, Mooca, Pirituba/Jaraguá, Vila Maria/Vila Guilherme, Butantã, Itaquera, M'Boi Mirim, Santana e Sé</t>
  </si>
  <si>
    <t>Plantar 900 mil mudas de árvores em passeios públicos, canteiros centrais e no Sistema de Áreas Verdes</t>
  </si>
  <si>
    <t>39.708 mudas plantadas no primeiro semestre de 2014,  totalizando 195.422 mudas plantadas desde 2013</t>
  </si>
  <si>
    <t>As mudas já plantadas correspondem a cerca de dois terços do total de árvores de Belo Horizonte</t>
  </si>
  <si>
    <t xml:space="preserve">Programa de Mananciais - Fase 02 -Lote 01 - Pabreu </t>
  </si>
  <si>
    <t>Grajaú</t>
  </si>
  <si>
    <t>Avenida Belmira Marin; Rua Pedro Escobar e a Estrada da Ligação</t>
  </si>
  <si>
    <t>-23.754070, -46.666577</t>
  </si>
  <si>
    <t>Execução de Redes de infraestrutura previstas no projeto concluídas para as Ruas Beira Rio, Boaventura, Boa Vista, Boa Esperança, da Paz, Marfrendes, das Palmeiras, Pernambuco, Rio Branco, Rio Doce, Rio Sul, Sta. Rosa, São João, Tupy, Vitória e Verde.</t>
  </si>
  <si>
    <t>Rede de drenagem: 4.909,77 m;  Esgoto: 10.277,21 m; Água: 4.777,10 m; Guias e Sarjetas: 4.068,84 m; calçadas: 7.786,30 m²; muro de contenção 54,50 m².</t>
  </si>
  <si>
    <t>Orçamento executado em 2013 em revisão.</t>
  </si>
  <si>
    <t>Execução da EEE da Rua Boa Vista e EEE da Rua Santo Expedito</t>
  </si>
  <si>
    <t xml:space="preserve">Programa de Mananciais - Fase 03 - Lote 01 - Boulevard da Paz </t>
  </si>
  <si>
    <t>SEHAB</t>
  </si>
  <si>
    <t>JARDIM ANGELA</t>
  </si>
  <si>
    <t>Rua Cíclades, Rua Fernades Trancoso, Rua Berthelot, Rua João de Almada e Rua Francisca Queiroz</t>
  </si>
  <si>
    <t>-23.698338, -46.790024</t>
  </si>
  <si>
    <t>Remoção de famílias em risco R4 (muito alto) próx. a Viela J e Rua da Paz</t>
  </si>
  <si>
    <t>-</t>
  </si>
  <si>
    <t xml:space="preserve">Programa de Mananciais - Fase 03 -Lote 02- Jardim Arnaldo </t>
  </si>
  <si>
    <t>JARDIM SÃO LUIS</t>
  </si>
  <si>
    <t>Rua Francisco S. da Silva, Rua Pilbarra e Rua Huelva</t>
  </si>
  <si>
    <t>-23.688480, -46.744750</t>
  </si>
  <si>
    <t>Rede de Esgoto:5878,68 m; Pavimentação: 13606,87 m²; Grama: 1357,14 m²; Guias e sarjetas: 17 m</t>
  </si>
  <si>
    <t>Ofício de entrega de projetos em CEF nº 060/SEHAB-SAD/2014 protocolo4355 de 26.03.14</t>
  </si>
  <si>
    <t xml:space="preserve">Programa de Mananciais - Fase 03 -Lote 02 - Parque São Francisco </t>
  </si>
  <si>
    <t>Rua Parvati, Rua Brigadeiro Freire de Rezende Rua Ivirapema</t>
  </si>
  <si>
    <t>-23.692502, -46.745095</t>
  </si>
  <si>
    <t xml:space="preserve">Programa de Mananciais - Fase 03 -Lote 02 - Santa Margarida V </t>
  </si>
  <si>
    <t>Rua Cataldo Parrilha e Rua Doutor Artur Moreira de Almeida</t>
  </si>
  <si>
    <t>-23.680231, -46.753332</t>
  </si>
  <si>
    <t xml:space="preserve">Programa de Mananciais - Fase 03 -Lote 02 - Jardim Ângela II </t>
  </si>
  <si>
    <t>Estrada Guavirituba, Rua da Gaita de Foles, Rua Santa Zélia e Rua Alois Habas</t>
  </si>
  <si>
    <t>-23.683600, -46.761809</t>
  </si>
  <si>
    <t xml:space="preserve">Programa de Mananciais - Fase 03 -Lote 02 - Vila Santa Zélia </t>
  </si>
  <si>
    <t>Rua dos Violoncelos, Rua Santa Zélia, Rua das Galhardas e Rua das Flautas Transversais</t>
  </si>
  <si>
    <t>-23.682375, -46.766219</t>
  </si>
  <si>
    <t xml:space="preserve">Programa de Mananciais - Fase 03 -Lote 02 - João Manuel Vaz </t>
  </si>
  <si>
    <t>Rua João Manoel Vaz, Rua Tom Maior, Rua Guilherme de Poitiers</t>
  </si>
  <si>
    <t>-23.685062, -46.754659</t>
  </si>
  <si>
    <t xml:space="preserve">Programa de Mananciais - Fase 03 -Lote 02 - Jardim Guanguará </t>
  </si>
  <si>
    <t>Estrada da Baronesa, Rua Alexandrina Malisano de Lima</t>
  </si>
  <si>
    <t>-23.693567, -46.762005</t>
  </si>
  <si>
    <t xml:space="preserve">Programa de Mananciais - Fase 03 -Lote 02 - Jardim Fujihara I, III e Jardim Nakamura II </t>
  </si>
  <si>
    <t>Estrada da Baronesa, Rua Alcino de Souza Prado, Rua Valentim Correa Pais, Rua Bonifácio Pasquali e Rua Padre Nelson Antonino</t>
  </si>
  <si>
    <t>-23.699956, -46.771287</t>
  </si>
  <si>
    <t xml:space="preserve">Programa de Mananciais - Fase 03 -Lote 02 - Pq. Novo Santo Amaro I e II </t>
  </si>
  <si>
    <t>Rua José Alves da Silva, Rua Barbosa de Freitas e Rua Álvaro Ferreira</t>
  </si>
  <si>
    <t>-23.697427, -46.781166</t>
  </si>
  <si>
    <t xml:space="preserve">Programa de Mananciais - Fase 03 -Lote 02 - Pq. Novo Santo Amaro III </t>
  </si>
  <si>
    <t>Rua Paolo Pórpora, Rua Carneiro Vilela, Rua Padre Marcelino Duarte e Rua Carneiro Lousada</t>
  </si>
  <si>
    <t>-23.694912, -46.782217</t>
  </si>
  <si>
    <t xml:space="preserve">Programa de Mananciais - Fase 03 -Lote 02 - Jardim Solange </t>
  </si>
  <si>
    <t>Ruas Afeganistão, Diriamba, Tacuarembo e Peloponeso</t>
  </si>
  <si>
    <t>-23.701462, -46.780892</t>
  </si>
  <si>
    <t xml:space="preserve">Programa de Mananciais - Fase 03 -Lote 02 - Costa do Valado </t>
  </si>
  <si>
    <t>Rua das Três Marias e Rua Clamecy</t>
  </si>
  <si>
    <t>-23.704591, -46.785616</t>
  </si>
  <si>
    <t xml:space="preserve">Programa de Mananciais - Fase 03 -Lote 02 - São Lourenço </t>
  </si>
  <si>
    <t>Estrada do Jararaú, Rua Manuel de Azevedo e Rua Macieira do Sul</t>
  </si>
  <si>
    <t>-23.703528, -46.789919</t>
  </si>
  <si>
    <t xml:space="preserve">Programa de Mananciais - Fase 03 -Lote 02 - Renato Locchi </t>
  </si>
  <si>
    <t>Rua José Alves da Silva, Rua Doutor Renato Locchi, Rua Antonio de Melo Freitas e Estrada M´Boi Mirim</t>
  </si>
  <si>
    <t>-23.700283, -46.783887</t>
  </si>
  <si>
    <t xml:space="preserve">Programa de Mananciais - Fase 03 -Lote 02 - Jararaú II </t>
  </si>
  <si>
    <t>Rua Estado do Jararaú e pela Rua Macedônia do Couto</t>
  </si>
  <si>
    <t>-23.703161, -46.791579</t>
  </si>
  <si>
    <t xml:space="preserve">Programa de Mananciais - Fase 03 -Lote 02 - Pq. Novo Santo Amaro IV </t>
  </si>
  <si>
    <t>Rua Marcelino Duarte, Rua Coelho Lousada, Rua Luiz Soriano</t>
  </si>
  <si>
    <t>-23.696899, -46.782816</t>
  </si>
  <si>
    <t xml:space="preserve">Programa de Mananciais - Fase 03 -Lote 02 - Xamborés I e II </t>
  </si>
  <si>
    <t>Rua Umbelíferas, Rua Xambores</t>
  </si>
  <si>
    <t>-23.711380, -46.775848</t>
  </si>
  <si>
    <t xml:space="preserve">Programa de Mananciais - Fase 03 -Lote 03 -Chácara Flórida / Bandeirante </t>
  </si>
  <si>
    <t>Rua Licínio Felini; Rua Julio Nicati; Rua Francisco Giocondo; Rua Benedito Biscop; Rua Antonio Escotti; Rua Emanuel List; e Rua José Boscoli. Avenida M”Boi Guaçu ( antiga Rua Bandeirantes); Rua Hum; Rua Dois; Rua Três; Rua Quatro; Rua Cinco; e Rua Seis.</t>
  </si>
  <si>
    <t>-23.726135, -46.772838</t>
  </si>
  <si>
    <t xml:space="preserve">Programa de Mananciais - Fase 03 -Lote 03-Jardim Capela / Santa Bárbara </t>
  </si>
  <si>
    <t>Rua Citeron, Rua Conde de Silva Monteiro, Rua São Paulo e Rua Pernamabuco</t>
  </si>
  <si>
    <t>-23.728973, -46.789693</t>
  </si>
  <si>
    <t>Execução das Redes de água e esgoto  e readequação de pavimento para a Rua José Góes concluída</t>
  </si>
  <si>
    <t>Drenagem: 858,7 m; Pavimentação: 7909,77 m²; Guias e Sarjetas: 2.635,64 m; Calçadas: 3.827,33 m²</t>
  </si>
  <si>
    <t xml:space="preserve">Programa de Mananciais - Fase 03 -Lote 03-Enlevo </t>
  </si>
  <si>
    <t>Ruas Escaravelho de Ouro e Espuma do Mar, ao sudoeste pela Rua Enlevo</t>
  </si>
  <si>
    <t>-23.734622, -46.790339</t>
  </si>
  <si>
    <t>Drengem: 164,45 m; Esgoto: 462,33 m; Canalização de Córrego: 139,67 m</t>
  </si>
  <si>
    <t>Execução de rede de drenagem e esgoto concluídas para a rua 01 e canalização do córrego rua dos bombeiros concluída</t>
  </si>
  <si>
    <t xml:space="preserve">Programa de Mananciais - Fase 03 -Lote 03-Jardim Calú </t>
  </si>
  <si>
    <t>Estrada do Embu-Guaçu, Travessa Águas Duras, Travessa Pêra dos Anjos, Travessa Cartum, Maria do Carmo e Rua Sinfonia Heróica</t>
  </si>
  <si>
    <t>-23.737649, -46.793411</t>
  </si>
  <si>
    <t xml:space="preserve">Programa de Mananciais - Fase 03 -Lote 03-Angelo Tarsini </t>
  </si>
  <si>
    <t>Rua Ângelo Tarchi</t>
  </si>
  <si>
    <t>-23.737737, -46.775628</t>
  </si>
  <si>
    <t>Esgoto: 219,2 m</t>
  </si>
  <si>
    <t xml:space="preserve">Programa de Mananciais - Fase 03 -Lote 03-Cavalo Branco / Batista Bassano </t>
  </si>
  <si>
    <t>Av. dos Funcionários Publico e ruas Anatoli Liadov, Ângelo Tarchi e Maria Trevisan</t>
  </si>
  <si>
    <t>-23.674799, -46.632799</t>
  </si>
  <si>
    <t xml:space="preserve">Programa de Mananciais - Fase 03 -Lote 03-Arizona </t>
  </si>
  <si>
    <t>Estrada do Embu-Guaçu, Avenida dos Funcionários Públicos</t>
  </si>
  <si>
    <t>Execução das Redes de água, drenagem e esgoto para as Ruas João Paulo, Carvoeiro e São Jorge concluídas</t>
  </si>
  <si>
    <t>Água: 628,01 m; Drenagem: 723 m; Esgoto: 1256,76 m; Muro de arrimo 69,70 m²; Pavimentação:  4.877,24 m²</t>
  </si>
  <si>
    <t xml:space="preserve">Programa de Mananciais - Fase 03 -Lote 03-Chácara Sonho Azul </t>
  </si>
  <si>
    <t>Rua da Mina e a Rua do Carvoeiro</t>
  </si>
  <si>
    <t>-23.738778, -46.788767</t>
  </si>
  <si>
    <t>Execução das Redes de água e esgoto para a Rua Berlim concluída.</t>
  </si>
  <si>
    <t>Esgoto: 609,92 m.</t>
  </si>
  <si>
    <t xml:space="preserve">Programa de Mananciais - Fase 03 -Lote 03-Buraco do Sapo </t>
  </si>
  <si>
    <t>Avenida dos Funcionários Públicos</t>
  </si>
  <si>
    <t>-23.738298, -46.782175</t>
  </si>
  <si>
    <t xml:space="preserve">Programa de Mananciais - Fase 03 -Lote 03-Jardim Tancredo </t>
  </si>
  <si>
    <t>Estrada dos Funcionários Públicos, Rua Américo Turini</t>
  </si>
  <si>
    <t>-23.743116, -46.782742</t>
  </si>
  <si>
    <t xml:space="preserve">Programa de Mananciais - Fase 03 -Lote 03-Jardim Horizonte Azul / Sapato Branco </t>
  </si>
  <si>
    <t>Rua Manoel Soares da Silva, Rua Albergati Capacelli e Rua Valdeci Araújo Ribeiro</t>
  </si>
  <si>
    <t>-23.751637, -46.775001</t>
  </si>
  <si>
    <t xml:space="preserve">Programa de Mananciais - Fase 03 -Lote 03-Jardim Colorado </t>
  </si>
  <si>
    <t>Rua Francisco, Rua Acre, Rua Mato Grosso</t>
  </si>
  <si>
    <t>-23.746840, -46.783149</t>
  </si>
  <si>
    <t xml:space="preserve">Programa de Mananciais - Fase 03 -Lote 04 - Jardim dos Lagos / Ipanema </t>
  </si>
  <si>
    <t>SOCORRO</t>
  </si>
  <si>
    <t>Avenida Robert Kennedy, e a Avenida Rio Bonito</t>
  </si>
  <si>
    <t>-23.685867, -46.711415</t>
  </si>
  <si>
    <t xml:space="preserve">Programa de Mananciais - Fase 03 -Lote 04 - CEU Cidade Dutra </t>
  </si>
  <si>
    <t>CIDADE DUTRA</t>
  </si>
  <si>
    <t>Avenida Robert Kennedy, Rua Gomes Pedrosa, Rua Doutor Mario Ottobrini Costa e Rua Cristina de V. Ceccato</t>
  </si>
  <si>
    <t>-23.711897, -46.706531</t>
  </si>
  <si>
    <t xml:space="preserve">Programa de Mananciais - Fase 03 -Lote 04 - Alcindo Ferreira / Jardim Cruzeiro </t>
  </si>
  <si>
    <t>Rua Alcindo Ferreira, Rua Josias Mota de Oliveira,</t>
  </si>
  <si>
    <t>-23.715480, -46.711732</t>
  </si>
  <si>
    <t xml:space="preserve">Programa de Mananciais - Fase 03 -Lote 04 - Jardim Satélite I e II / Maria AA II </t>
  </si>
  <si>
    <t>Rua Maria Aparecida Anacleto, Rua Manuel Caldeira e Av.Rubens Montanaro de Barbosa</t>
  </si>
  <si>
    <t>-23.715075, -46.691527</t>
  </si>
  <si>
    <t xml:space="preserve">Programa de Mananciais - Fase 03 -Lote 04 - Ipojuca Lins de Araújo </t>
  </si>
  <si>
    <t>Ipojuca Lins de Araújo, Rynaldo Borgianni e Coronel Arlindo de Oliveiras,</t>
  </si>
  <si>
    <t>-23.724622, -46.696427</t>
  </si>
  <si>
    <t xml:space="preserve">Programa de Mananciais - Fase 03 -Lote 04 - Jardim Manacás </t>
  </si>
  <si>
    <t>Av. Vale das Canas, Rua Alexandre Giusti, Rua Nolasco da Cunha e Rua Gregório Viegas</t>
  </si>
  <si>
    <t>-23.745345, -46.700769</t>
  </si>
  <si>
    <t xml:space="preserve">Programa de Mananciais - Fase 03 -Lote 04 - Pq. são José VII / Três Cânticos e Entorno </t>
  </si>
  <si>
    <t>Ruas Nova Zelândia, Lister, Orville, Av. Paramaribo, Três Cânticos, Coentral</t>
  </si>
  <si>
    <t>-23.744175, -46.696360</t>
  </si>
  <si>
    <t xml:space="preserve">Programa de Mananciais - Fase 03 -Lote 04 - Jardim Pouso Alegre </t>
  </si>
  <si>
    <t>Ruas Frederic Mistral, Julien Benda, Pedro Correia Garção, Rua Acácio Fontoura</t>
  </si>
  <si>
    <t>-23.735067, -46.714742</t>
  </si>
  <si>
    <t xml:space="preserve">Programa de Mananciais - Fase 03 -Lote 04 - Pq. São José VI </t>
  </si>
  <si>
    <t>Avenida Senador Teotônio Vilela e as ruas Açor, Discípulos de Emaus e Pinheiro Chagas.</t>
  </si>
  <si>
    <t>-23.741225, -46.702769</t>
  </si>
  <si>
    <t xml:space="preserve">Programa de Mananciais - Fase 03 -Lote 04 - Pq. Maria Fernanda I e II </t>
  </si>
  <si>
    <t>PARELHEIROS</t>
  </si>
  <si>
    <t>Av. Paulo Guilguer Reimberg, Rua Arcelina Teixeira da Silva, Rua Samuel Laurence e Rua Roberto Reno</t>
  </si>
  <si>
    <t>-23.770264, -46.715701</t>
  </si>
  <si>
    <t xml:space="preserve">Programa de Mananciais - Fase 03 -Lote 04 - Jardim Roschel </t>
  </si>
  <si>
    <t>Rua Andre Pernet, Rua Alfonso Elias, Rua da Fonte</t>
  </si>
  <si>
    <t>-23.820800, -46.728283</t>
  </si>
  <si>
    <t xml:space="preserve">Programa de Mananciais - Fase 03 -Lote 04 - Anthero Gomes do Nascimento/Império I/Jd. São Judas Tadeu/ Jardim São Vicente </t>
  </si>
  <si>
    <t>Rua Fernão Alvares do Oriente, Rua Luiz Bras, Rua Anthero Gomes do Nascimento, Alvaro Viana, Luiz Cabral Mesquita, Antonio Correa da Silva, Gaspar Maciel Aranha, Nova Delhi</t>
  </si>
  <si>
    <t>-23.717065, -46.683304</t>
  </si>
  <si>
    <t xml:space="preserve">Programa de Mananciais - Fase 03 -Lote 04 - Alto da Alegria </t>
  </si>
  <si>
    <t>Rua Pelágia Starbulov, Ezequiel Lopes Cardoso, Joaquim de Vasconcelos, Justiniano da Rocha, Irina Milchev Starbulov, Av. Prefeito Paulo Lauro, Rua Clarindo Santiago e Av. Dona Belmira Marin</t>
  </si>
  <si>
    <t>-23.744240, -46.692026</t>
  </si>
  <si>
    <t>Drenagem: 69 m; Esgoto: 208 m; Contenção: 532,04 m².</t>
  </si>
  <si>
    <t xml:space="preserve">Programa de Mananciais - Fase 03 -Lote 05 - Jardim Eldorado / Mata Virgem </t>
  </si>
  <si>
    <t>PEDREIRA</t>
  </si>
  <si>
    <t>Estrada Água Santa, Estrada do Alvarenga, Rua da Represa, Rua Riese, Rua Vicente Fioravante, Rua dos Chorões, Av.Massaranduba, Rua Josephina Gianini Elias Dona Bimba, Rua Rust, Rua Doutor José Silvio de Camargo e Av.Alda</t>
  </si>
  <si>
    <t>-23.709808, -46.619464</t>
  </si>
  <si>
    <t>Pavimentação para a Rua Cônego José Pascoal Cristófaro concluída conforme previsto.</t>
  </si>
  <si>
    <t>Drenagem: 295,34m; Esgoto: 442,15 m; Pavimentação: 4368 m²; Guias e sarjetas: 1.240,00 m</t>
  </si>
  <si>
    <t xml:space="preserve">Programa de Mananciais - Fase 03 -Lote 05 - Pq. São José I e II </t>
  </si>
  <si>
    <t>Puerto de Paz, Sai Guaçu, Prof. Cardoso Rangel, Pedro Marcineiro</t>
  </si>
  <si>
    <t>-23.742040, -46.694431</t>
  </si>
  <si>
    <t xml:space="preserve">Programa de Mananciais - Fase 03 -Lote 05 - Ângelo Remazotti / Missionária V/ Papa Gregório Magno </t>
  </si>
  <si>
    <t>Rua Angelo Remazotti, Rua Bento XV, Rua Alexandre Kipnis, Rua Gregorio Magno</t>
  </si>
  <si>
    <t>-23.689111, -46.648014</t>
  </si>
  <si>
    <t xml:space="preserve">Programa de Mananciais - Fase 03 -Lote 05 - Balneário / Mar Paulista/Ingai </t>
  </si>
  <si>
    <t>CIDADE ADEMAR</t>
  </si>
  <si>
    <t>Rua Angelo Montecili, Rua Rodrigues Medeiros, Estrada do Alvarenga</t>
  </si>
  <si>
    <t>-23.698084, -46.654650</t>
  </si>
  <si>
    <t xml:space="preserve">Programa de Mananciais - Fase 03 -Lote 05 - BANDEIRANTES/Dois/Jardim Apurá/Paulistas/ REP LOTES // QD BAIRRO APURA </t>
  </si>
  <si>
    <t>Rua Paulistas, Rua Manoel Gutierrez Najera, Rua Voluntarios</t>
  </si>
  <si>
    <t>-23.710727, -46.658676</t>
  </si>
  <si>
    <t xml:space="preserve">Programa de Mananciais - Fase 03 -Lote 05 - Paulino Alves Escudeiro </t>
  </si>
  <si>
    <t>Rua Paulino Alves Escudeiro, Rua Rodolfo Lassala Freire</t>
  </si>
  <si>
    <t>-23.699553, -46.634678</t>
  </si>
  <si>
    <t xml:space="preserve">Programa de Mananciais - Fase 03 -Lote 05 - Jardim Orion/ORION / Jardim IMPERIO - INVASÃO </t>
  </si>
  <si>
    <t>Rua Edelvais, Rua Ricardo Juliao Ferraz, Rua Gaspar Jose Raposo, Rua Ventuari</t>
  </si>
  <si>
    <t>-23.718730, -46.679369</t>
  </si>
  <si>
    <t xml:space="preserve">Programa de Mananciais - Fase 03 -Lote 05 - 3M / CLUBE DE PESCA STA. BARBARA </t>
  </si>
  <si>
    <t>Rua Jaime Freitas Moniz, Rua Joao Goulart</t>
  </si>
  <si>
    <t>-23.718466, -46.673172</t>
  </si>
  <si>
    <t xml:space="preserve">Programa de Mananciais - Fase 03 -Lote 06 - Nova Grajaú II </t>
  </si>
  <si>
    <t>Rua Olímpio Soares de Carvalho, Rua Manoel Guilherme dos Reis, Rua José Carlos Heffner, Rua Carlos Sgarbi Filho e Rua Sabino Romariz</t>
  </si>
  <si>
    <t>-23.747287, -46.683204</t>
  </si>
  <si>
    <t>Remoção de famílias de área de risco</t>
  </si>
  <si>
    <t xml:space="preserve">Programa de Mananciais - Fase 03 -Lote 06 - Cocaia I </t>
  </si>
  <si>
    <t>Rua Dr. Nuno Guerner de Almeida</t>
  </si>
  <si>
    <t>-23.749357, -46.677097</t>
  </si>
  <si>
    <t xml:space="preserve">Programa de Mananciais - Fase 03 -Lote 06 - ERUNDINA </t>
  </si>
  <si>
    <t>Rua Charles Rosen, Rua Bartolomeu Bezzi, Rua Guilherme Role, Rua Claudio Artaria</t>
  </si>
  <si>
    <t>-23.734299, -46.664512</t>
  </si>
  <si>
    <t xml:space="preserve">Programa de Mananciais - Fase 03 -Lote 06 - Próximo ao loteamento Gaivotas - Sem nome </t>
  </si>
  <si>
    <t>Rua Guilherme Role</t>
  </si>
  <si>
    <t>-23.726636, -46.663540</t>
  </si>
  <si>
    <t xml:space="preserve">Programa de Mananciais - Fase 03 -Lote 07 - Cantinho do Céu </t>
  </si>
  <si>
    <t>Rua Pedro Escobar, Estrada Canal da Cocaia, Rua Claudio Artaria, Rua Charles Rosen, Rua Bartolomeu Bezzi, Rua Guilherme Rule</t>
  </si>
  <si>
    <t>-23.744262, -46.661192</t>
  </si>
  <si>
    <t>Drenagem: 56,82 m; Rede de esgoto: 1.266,54 m; Pavimentação: 1.102,48 m²; Grama: 123,32 m²; Contenção: 2063,73 m².</t>
  </si>
  <si>
    <t xml:space="preserve">Programa de Mananciais - Fase 03 -Lote 07 - VALE VERDE ou MONTE VERDE/CARIOBA / SITIO CASCAVEL </t>
  </si>
  <si>
    <t>Estrada da Ligação, Rua Guaracy Torres</t>
  </si>
  <si>
    <t>-23.755967, -46.665546</t>
  </si>
  <si>
    <t>Calçadas: 4744,3 m²</t>
  </si>
  <si>
    <t xml:space="preserve">Programa de Mananciais - Fase 03 -Lote 07 - Jardim Rodrigo </t>
  </si>
  <si>
    <t>Estrada do Barro Branco, Estrada Jequirituba</t>
  </si>
  <si>
    <t>-23.765667, -46.672109</t>
  </si>
  <si>
    <t xml:space="preserve">Programa de Mananciais - Fase 03 -Lote 07 - Jardim Nova Varginha / Estrada do Barro Branco </t>
  </si>
  <si>
    <t>Estrada do Barro Branco, Rua Solar dos Pássaros</t>
  </si>
  <si>
    <t>-23.783780, -46.687777</t>
  </si>
  <si>
    <t xml:space="preserve">Programa de Mananciais - Fase 03 -Lote 07 - Jardim Almeida Prado </t>
  </si>
  <si>
    <t>Rua Breno Bersa, Rua Agenor Klausner, Rua Dante Ambrosio</t>
  </si>
  <si>
    <t>-23.776903, -46.688389</t>
  </si>
  <si>
    <t xml:space="preserve">Programa de Mananciais - Fase 03 -Lote 08 - UNIFAG - COND. VARGEM GRANDE e NOVO SILVEIRA/ CHAC. BOA ESPERANÇA </t>
  </si>
  <si>
    <t>Avenida Senador Teotônio Vilela, Avenida Sadamu Inoue, Estrada Colônia e Estrada Vargem Grande.</t>
  </si>
  <si>
    <t>-23.861738, -46.711465</t>
  </si>
  <si>
    <t>Pavimentação: 2424,18 m²; Calçadas: 1241,66 m²; Calçadas 1.501,66 m²; rede de drenagem; 80,00 m</t>
  </si>
  <si>
    <t>Execução de calçadas nas ruas Ipê Roxo, Eucalipstos e Coqueiros</t>
  </si>
  <si>
    <t>Licenciamento (5%)</t>
  </si>
  <si>
    <t>Obter terrenos, projetar, licitar, licenciar, garantir a fonte de financiamento e produzir 55 mil unidades habitacionais</t>
  </si>
  <si>
    <t>agenda-pop-rua, sp-mais-inclusiva, braços abertos</t>
  </si>
  <si>
    <t>Unidades Habitacionais - Iguape A - COHAB / MCMV</t>
  </si>
  <si>
    <t>Av. Itaquera alt. Av. Waldemar Tietz</t>
  </si>
  <si>
    <t>-23.553396, -46.490743</t>
  </si>
  <si>
    <t>c</t>
  </si>
  <si>
    <t>Unidades Habitacionais - Leme - COHAB / MCMV</t>
  </si>
  <si>
    <t>R. Alfonso Asturaro s/nº x R. Ricardo da Costa</t>
  </si>
  <si>
    <t>-23.586230, -46.394790</t>
  </si>
  <si>
    <t>Unidades Habitacionais - Barra Bonita</t>
  </si>
  <si>
    <t>R. Peixoto Werneck x R. Pe. Tomás de Vilanova</t>
  </si>
  <si>
    <t>-23.542714, -46.487029</t>
  </si>
  <si>
    <t>Unidades Habitacionais - Campos do Jordão</t>
  </si>
  <si>
    <t>R. Peixoto Werneck x R. Pe. Miguel de Campos</t>
  </si>
  <si>
    <t>-23.542101, -46.486871</t>
  </si>
  <si>
    <t>Unidades Habitacionais - Paranapiacaba</t>
  </si>
  <si>
    <t>R. Flor da Madrugada próx. A R. Lírio do Vale</t>
  </si>
  <si>
    <t>-23.599970, -46.499094</t>
  </si>
  <si>
    <t>Unidades Habitacionais - Caçapava</t>
  </si>
  <si>
    <t>R. Isidoro de Lara x R. Imburana</t>
  </si>
  <si>
    <t>-23.545958, -46.441792</t>
  </si>
  <si>
    <t>Unidades Habitacionais - Peruíbe</t>
  </si>
  <si>
    <t>R. Aviadora Anésia Pinheiro Machado x Rua Ubiratan Pereira Maciel</t>
  </si>
  <si>
    <t>-23.678134, -46.792209</t>
  </si>
  <si>
    <t>Unidades Habitacionais - Santa Adélia</t>
  </si>
  <si>
    <t>R. Fascinação alt. R. Neve na Bahia</t>
  </si>
  <si>
    <t>-23.552587, -46.429158</t>
  </si>
  <si>
    <t>Unidades Habitacionais - Brotas</t>
  </si>
  <si>
    <t>Acesso a R. Tomás Feliciano</t>
  </si>
  <si>
    <t>Unidades Habitacionais - Jacareí</t>
  </si>
  <si>
    <t>Av. Itaquera x R. Nerval Ferreira Braga</t>
  </si>
  <si>
    <t>-23.554229, -46.485054</t>
  </si>
  <si>
    <t>Unidades Habitacionais - Vale das Flores (Entidades)</t>
  </si>
  <si>
    <t>Unidades Habitacionais - Heliópolis H / Sabesp 2</t>
  </si>
  <si>
    <t>Sacomã</t>
  </si>
  <si>
    <t>Gleba H:  Localizada entre as vias Rua Coronel Silva Castro, Rua Conego Xavier e Rua Barão do Rio da Pedra.  Área da Sabesp 2: Localizada dentro da ETE-ABC, entre a Av. Almirante Delamare e Córrego dos Meninos.</t>
  </si>
  <si>
    <t>-23.606489, -46.595472</t>
  </si>
  <si>
    <t>Unidades Habitacionais - Heliópolis G / Condominio A</t>
  </si>
  <si>
    <t>Gleba G:  entre as vias Av. das Juntas Provisórias, Rua Comandante Taylor e Rua Maciel Parente. Rocinha: Ruas Dr. João Pedro de Carvalho, Santo Amaro e Ingá.</t>
  </si>
  <si>
    <t>-23.600423, -46.596117</t>
  </si>
  <si>
    <t>Entrega de 199 UH no Condomino A em Agosto/2014</t>
  </si>
  <si>
    <t>Unidades Habitacionais - Cidade Azul</t>
  </si>
  <si>
    <t>Entre as Ruas Manuel Alves Mesquita,  Manuel Monteiro, Bras de Melo Moniz - próximo a Av. Cupecê.</t>
  </si>
  <si>
    <t>-23.663704, -46.648162</t>
  </si>
  <si>
    <t>Obra concluída em 2013</t>
  </si>
  <si>
    <t>Unidades Habitacionais - Jardim São Francisco</t>
  </si>
  <si>
    <t>Unidades Habitacionais - Tiro ao Pombo / lote 13</t>
  </si>
  <si>
    <t>Unidades Habitacionais - Vila Andrade B - CDHU/HABI</t>
  </si>
  <si>
    <t>Unidades Habitacionais - Vila Andrade G</t>
  </si>
  <si>
    <t>Minas Gás (Execução SEHAB)</t>
  </si>
  <si>
    <t>-23.505219, -46.684072</t>
  </si>
  <si>
    <t>Entregues 100 UH setembro/2014</t>
  </si>
  <si>
    <t xml:space="preserve">Unidades Habitacionais - Gutemberg </t>
  </si>
  <si>
    <t>Campo Belo</t>
  </si>
  <si>
    <t xml:space="preserve">Gutemberg: Rua Gutember x Casemiro de Abreu.  </t>
  </si>
  <si>
    <t>-23.630133, -46.671147</t>
  </si>
  <si>
    <t>Unidades Habitacionais - Jardim Edite / lote 09</t>
  </si>
  <si>
    <t>Unidades Habitacionais - Corruíras</t>
  </si>
  <si>
    <t>Corruíras: Localizado entre a Av. Gen. Daltro Filho, Rua das Corruíras e Rua dos Cisnes.</t>
  </si>
  <si>
    <t>-23.654540, -46.645471</t>
  </si>
  <si>
    <t>Unidades Habitacionais - Real Parque 1ª Etapa</t>
  </si>
  <si>
    <t xml:space="preserve">Real Parque: Localizada entre os limites das vias Rua Paulo Bourroul,  Rua César Vallejo,  Barão  de  Castro  Lima,  Rua  Conde  de  Itaguaí,  e  lotes particulares, próximo a Marginal Pinheiros. </t>
  </si>
  <si>
    <t>-23.605472, -46.702069</t>
  </si>
  <si>
    <t>Unidades Habitacionais - Heliópolis Sabesp 1 / Gaivotas</t>
  </si>
  <si>
    <t xml:space="preserve"> Sabesp 1: dentro da ETE-ABC, próximo a Av. Almirante Delamare, Córrego dos Meninos e Av. Guido Aliberti. </t>
  </si>
  <si>
    <t>-23.613558, -46.582495</t>
  </si>
  <si>
    <t>Em andamento a construção de UH.</t>
  </si>
  <si>
    <t>Unidades Habitacionais - Heliópolis / Estrada das Lágrimas</t>
  </si>
  <si>
    <t>Estrada das Lágrimas: entre a Estrada das Lágrimas, Rua Pelegrino Varani, Rua Pantaleão Dantas e Rua Francisco Maria Caropreso.</t>
  </si>
  <si>
    <t>-23.629171, -46.588735</t>
  </si>
  <si>
    <t>Unidades Habitacionais - Paraisópolis</t>
  </si>
  <si>
    <t>Vila Andrade</t>
  </si>
  <si>
    <t>Paraisópolis: Localiza-se à esquerda da Av. Giovanni Gronchi (tendo-se como referência o sentido centro-bairro), estendendo-se até as proximidades do Cemitério Morumbi.</t>
  </si>
  <si>
    <t>-23.621242, -46.727810</t>
  </si>
  <si>
    <t>UH concluídas</t>
  </si>
  <si>
    <t>Concluída a Av.  Secundária e Av. Perimetral em janeiro e fevereiro/2014, respectivamente.</t>
  </si>
  <si>
    <t>Em andamento o serviços para a construção do Pavilhão Social.</t>
  </si>
  <si>
    <t>Em andamento os serviços para a construção da Central de Triagem do Lixo e Ecoponto.</t>
  </si>
  <si>
    <t>Em andamento serviços para o Parque Sanfona.</t>
  </si>
  <si>
    <t>Em andamento demolições na área para implantação da Escola da Música.</t>
  </si>
  <si>
    <t>Unidades Habitacionais - Sapé A</t>
  </si>
  <si>
    <t>Rio Pequeno</t>
  </si>
  <si>
    <t xml:space="preserve">Sapé A:  Localizada entre os limites da Avenida Waldemar Roberto, Avenida do Rio Pequeno, Rua Tomé de Lara Falcão, Rua General Syzeno Sarmento. </t>
  </si>
  <si>
    <t>-23.572934, -46.760514</t>
  </si>
  <si>
    <t>Unidades Habitacionais - Sapé B</t>
  </si>
  <si>
    <t xml:space="preserve">Sapé B:  Localizada entre os limites da Avenida Waldemar Roberto, Rua General Syzeno Sarmento, Rua Calixto Garcia e Rua Maria Rita Balbino. </t>
  </si>
  <si>
    <t>-23.580389, -46.756717</t>
  </si>
  <si>
    <t>Unidades Habitacionais - Diogo Pires / lote 15</t>
  </si>
  <si>
    <t>Localizada entre os limites da Via Avenida Dracena e Alexandre Mackenzie e vizinho aos empreendimentos da Favela Nova Jaguaré e a Área de Provisão Alexandre Mackenzie.</t>
  </si>
  <si>
    <t>-23.539448, -46.746692</t>
  </si>
  <si>
    <t>Unidades Habitacionais - Ponte dos Remédios</t>
  </si>
  <si>
    <t>Localizada entre os limites das Vias Avenida Embaixador Macedo Soares (marginal esquerda do Rio Tietê), e pelas Ruas Major Paladino, Rua Tenente João Salustiano Lira e Rua Ministro Silva Maia, próximo à Ponte dos Remédios.</t>
  </si>
  <si>
    <t>-23.520809, -46.744338</t>
  </si>
  <si>
    <t>Unidades Habitacionais - Vitotoma Mastroroza / lote 03</t>
  </si>
  <si>
    <t>Localizado entre os limites das Vias Avenida Arq. Vilanova Artigas, Faixas de Transmissão da Eletropaulo, CTEEP  e Rua Vitotoma Mastroroza.</t>
  </si>
  <si>
    <t>-23.591718, -46.494748</t>
  </si>
  <si>
    <t>Unidades Habitacionais - Lidiane / lote 14</t>
  </si>
  <si>
    <t>Localizada entre os limites das Vias Rua Sampaio Corrêa, Rua Eulálio da Costa Carvalho.</t>
  </si>
  <si>
    <t>-23.510100, -46.676680</t>
  </si>
  <si>
    <t>Unidades Habitacionais - Bamburral / lote 14</t>
  </si>
  <si>
    <t>Localizada entre os limites das Vias Rua Bamburral, Rua Silveirânia e Rua Árvore de São Tomás.</t>
  </si>
  <si>
    <t>-23.411346, -46.760511</t>
  </si>
  <si>
    <t>Localizada entre os limites das Vias Avenida dos Sertanistas, Rua Cinira Polonio e Rua Morro das Pedras.</t>
  </si>
  <si>
    <t>-23.633850, -46.458342</t>
  </si>
  <si>
    <t>Unidades Habitacionais - Viela da Paz - Condominio B C e E</t>
  </si>
  <si>
    <t xml:space="preserve">Viela da Paz: Limites - Ruas Sebastião Falconi, Diogo Pereira, Faustino da Silva, Dr. Rabelo do Amaral, Av. João Caiaffa, Francisco Fernandes. </t>
  </si>
  <si>
    <t>-23.613014, -46.748753</t>
  </si>
  <si>
    <t>ea</t>
  </si>
  <si>
    <t>Unidades Habitacioansi - Heliópolis / Sabesp 2 / 1ª Etapa</t>
  </si>
  <si>
    <t>Área da Sabesp 2: Localizada dentro da ETE-ABC, entre a Av. Almirante Delamare e Córrego dos Meninos.</t>
  </si>
  <si>
    <t>-23.598417, -46.583053</t>
  </si>
  <si>
    <t>Heliópolis G / Condominio B</t>
  </si>
  <si>
    <t xml:space="preserve">Gleba G:  entre as Ruas Comandante Taylor e Rua Maciel Parente. </t>
  </si>
  <si>
    <t>-23.600403, -46.596085</t>
  </si>
  <si>
    <t>Unidades Habitacionais - Real Parque 2ª Etapa</t>
  </si>
  <si>
    <t>Real Parque: Localizada entre os limites das vias Rua Paulo Bourroul,  Rua César Vallejo,  Barão  de  Castro  Lima,  Rua  Conde  de  Itaguaí,  e  lotes particulares, próximo a Marginal Pinheiros.</t>
  </si>
  <si>
    <t>-23.608370, -46.701991</t>
  </si>
  <si>
    <t xml:space="preserve">Mirassol </t>
  </si>
  <si>
    <t>R. Coração de Maçã s/nº x R. Conto de Areia</t>
  </si>
  <si>
    <t>-23.581829, -46.401213</t>
  </si>
  <si>
    <t>Caraguatatuba</t>
  </si>
  <si>
    <t>R. Amor de Índio x R. Domingos Rubino</t>
  </si>
  <si>
    <t>-23.553650, -46.431849</t>
  </si>
  <si>
    <t xml:space="preserve">Ribeirão Preto </t>
  </si>
  <si>
    <t>R. Ferreirópolis, 07</t>
  </si>
  <si>
    <t>-23.670825, -46.760354</t>
  </si>
  <si>
    <t xml:space="preserve">Pirassununga </t>
  </si>
  <si>
    <t>R. Conj. Sítio Conceição, 01 x R. Pequeno Romance</t>
  </si>
  <si>
    <t>-23.579062, -46.395294</t>
  </si>
  <si>
    <t>Atibaia I, II e III</t>
  </si>
  <si>
    <t>R. Antonio de França e Silva x R. Alberto Lazari x R. Clara Petrela</t>
  </si>
  <si>
    <t>-23.622565, -46.502973</t>
  </si>
  <si>
    <t>Itariri</t>
  </si>
  <si>
    <t>R. Aviadora Anésia Pinheiro Machado x Rua Osni Pereira Duarte</t>
  </si>
  <si>
    <t>-23.677877, -46.792182</t>
  </si>
  <si>
    <t>Lorena</t>
  </si>
  <si>
    <t xml:space="preserve">Franca </t>
  </si>
  <si>
    <t>Av. Eng. Antonio Eiras Garcia x R. Pe. Marçal Rodrigues</t>
  </si>
  <si>
    <t>-23.604489, -46.789435</t>
  </si>
  <si>
    <t xml:space="preserve">Araraquara </t>
  </si>
  <si>
    <t>R. Gingadinho x R. Tajal x R. Nicolo di Pietro</t>
  </si>
  <si>
    <t>-23.680862, -46.792162</t>
  </si>
  <si>
    <t>Botucatu</t>
  </si>
  <si>
    <t xml:space="preserve">Rua Pedro de Campos Tourinho </t>
  </si>
  <si>
    <t>-23.520492, -46.425943</t>
  </si>
  <si>
    <t>São Sebastião</t>
  </si>
  <si>
    <t>R. Francesco Calegari x R. Frei Antonio Faggiano, alt. R. Cole Porter</t>
  </si>
  <si>
    <t>-23.552330, -46.433097</t>
  </si>
  <si>
    <t>Estevão Baião</t>
  </si>
  <si>
    <t>Estevão Baião: Rua Estevão Baião x Viaza. Próximo a Av. Jornalista Roberto Marinho.</t>
  </si>
  <si>
    <t>-23.630300, -46.669286</t>
  </si>
  <si>
    <t>São Francisco Lageado</t>
  </si>
  <si>
    <t>Dom José 1</t>
  </si>
  <si>
    <t>Ponte Baixa</t>
  </si>
  <si>
    <t>Emccamp - America do Sul</t>
  </si>
  <si>
    <t>Rua Estrada do Barro Branco, s/n</t>
  </si>
  <si>
    <t>Cury - Parque São Rafael I</t>
  </si>
  <si>
    <t>Rua José de Assis Alvarenga</t>
  </si>
  <si>
    <t>Cury - Parque São Rafael II</t>
  </si>
  <si>
    <t>Sugoi - Bento Guelfi</t>
  </si>
  <si>
    <t xml:space="preserve">Avenida Bento Guelfi, 1800 </t>
  </si>
  <si>
    <t>-23.610781, -46.425722</t>
  </si>
  <si>
    <t>El Global - Badra DERSA</t>
  </si>
  <si>
    <t>Rua Ilha do Frade, Rua Argentina e Rua Argélia, bairro de Perus</t>
  </si>
  <si>
    <t>-23.406192, -46.746733</t>
  </si>
  <si>
    <t>Emccamp - Espanha</t>
  </si>
  <si>
    <t>Rua Salvador Dali, 235</t>
  </si>
  <si>
    <t>-23.709327, -46.652963</t>
  </si>
  <si>
    <t>Tech Casa - Alexandre Archipenko</t>
  </si>
  <si>
    <t xml:space="preserve">Rua Alexandre Archipenko, 18 </t>
  </si>
  <si>
    <t>-23.634863, -46.737211</t>
  </si>
  <si>
    <t>ATUA - Jardim Imperador</t>
  </si>
  <si>
    <t>Tenda - Jardim Angela</t>
  </si>
  <si>
    <t>Rua Comendador Antunes dos Santos e Rua Joaquim Monteiro do Rego</t>
  </si>
  <si>
    <t>-23.673217, -46.760554</t>
  </si>
  <si>
    <t>ATUA - Belenzinho</t>
  </si>
  <si>
    <t xml:space="preserve">Rua Intendência, 177 </t>
  </si>
  <si>
    <t>-23.535707, -46.595112</t>
  </si>
  <si>
    <t>ATUA - In São Paulo Vila Prudente</t>
  </si>
  <si>
    <t xml:space="preserve">Rua Ibitirama x Av Dr Francisco Mesquita </t>
  </si>
  <si>
    <t>-23.598630, -46.577630</t>
  </si>
  <si>
    <t>Econ - Futura 2 e Futura 3</t>
  </si>
  <si>
    <t xml:space="preserve">Rua Nebulosas, 750 </t>
  </si>
  <si>
    <t>-23.611783, -46.464502</t>
  </si>
  <si>
    <t>Econ - Pirituba</t>
  </si>
  <si>
    <t xml:space="preserve">Rua Brigadeiro Godinho dos Santos s/n - Vila Boaçava </t>
  </si>
  <si>
    <t>-23.479408, -46.744221</t>
  </si>
  <si>
    <t>Econ - Radial</t>
  </si>
  <si>
    <t>Estrada de Itaquera s/n</t>
  </si>
  <si>
    <t>Bueno Netto - Jardins da Barra 2</t>
  </si>
  <si>
    <t xml:space="preserve">Avenida Marques de São Vicente </t>
  </si>
  <si>
    <t>Bueno Netto - Telefônica</t>
  </si>
  <si>
    <t>Cury - Parque São Rafael III</t>
  </si>
  <si>
    <t>Cury - Candido Sampaio</t>
  </si>
  <si>
    <t xml:space="preserve">Avenida Deputado Cantídio Sampaio </t>
  </si>
  <si>
    <t>-23.454720, -46.695453</t>
  </si>
  <si>
    <t>Cury - Penha</t>
  </si>
  <si>
    <t xml:space="preserve">Rua Henrique Casela </t>
  </si>
  <si>
    <t>-23.558196, -46.569783</t>
  </si>
  <si>
    <t>Tenda - Cruz do Espírito Santo</t>
  </si>
  <si>
    <t>UNO - Parque São Rafael</t>
  </si>
  <si>
    <t>Av. Sapopemba, 23.000</t>
  </si>
  <si>
    <t>-23.622834, -46.443822</t>
  </si>
  <si>
    <t>UNO - Nova Perus</t>
  </si>
  <si>
    <t>Rua Mogeiro</t>
  </si>
  <si>
    <t>-23.403675, -46.761433</t>
  </si>
  <si>
    <t>Antonia Maria Nigro - Bella Vista</t>
  </si>
  <si>
    <t>IFB - Fontoura Xavier</t>
  </si>
  <si>
    <t>IFB - Salvador do Sul</t>
  </si>
  <si>
    <t>Enorsul - San Remo</t>
  </si>
  <si>
    <t>Parque Raposo - Reserva Raposo</t>
  </si>
  <si>
    <t xml:space="preserve">Rodovia Raposo Tavares km 18,5 </t>
  </si>
  <si>
    <t>ni</t>
  </si>
  <si>
    <t>Americana</t>
  </si>
  <si>
    <t>Rua Alfredo Ricci, c/ Av. Nagib Farah Maluf</t>
  </si>
  <si>
    <t>-23.542707, -46.434910</t>
  </si>
  <si>
    <t>Amparo</t>
  </si>
  <si>
    <t>Av. Atlântico Meridional</t>
  </si>
  <si>
    <t>Catanduva</t>
  </si>
  <si>
    <t>Rua João Batista Conti x Rua Guilherme Valença</t>
  </si>
  <si>
    <t>-23.551151, -46.441388</t>
  </si>
  <si>
    <t>Porto Feliz A</t>
  </si>
  <si>
    <t>Rua Nova do tuparoquera, s/nº</t>
  </si>
  <si>
    <t>-23.661312, -46.740048</t>
  </si>
  <si>
    <t>Porto Feliz B</t>
  </si>
  <si>
    <t>Tupã</t>
  </si>
  <si>
    <t xml:space="preserve">Rua Raulino Galdino da Silva,s/nº </t>
  </si>
  <si>
    <t>-23.473387, -46.701097</t>
  </si>
  <si>
    <t>Bauru A e B</t>
  </si>
  <si>
    <t>Rua Jeronimo Pedroso Barros fundos com a atual Rua Francisco de Souto Maior Lotes A e B e parte do lote 330 da Quadra C</t>
  </si>
  <si>
    <t>-23.525206, -46.392315</t>
  </si>
  <si>
    <t>Lageado A, B e C</t>
  </si>
  <si>
    <t>-23.525206, -46.392316</t>
  </si>
  <si>
    <t>Sumaré - Elza Guimarães</t>
  </si>
  <si>
    <t>Rua Elza Guimarães, 277</t>
  </si>
  <si>
    <t>-23.468527, -46.651372</t>
  </si>
  <si>
    <t>São Carlos A e B</t>
  </si>
  <si>
    <t xml:space="preserve">Av. Nordestina e Sansão Castelo Branco e R. DomingosD'lorio e Pascoal D'lorio  </t>
  </si>
  <si>
    <t>-23.538781, -46.414471</t>
  </si>
  <si>
    <t>Heliópolis / Sabesp 2 / 2ª Etapa</t>
  </si>
  <si>
    <t>-23.615083, -46.583053</t>
  </si>
  <si>
    <t>Diogo Pereira / Viela da Paz - Condominio A</t>
  </si>
  <si>
    <t>Santa Sofia II</t>
  </si>
  <si>
    <t>Dom José 2</t>
  </si>
  <si>
    <t>Alexius Jafet - Lote A</t>
  </si>
  <si>
    <t>Alexius Jafet - Lote B</t>
  </si>
  <si>
    <t>Alexius Jafet - Lote C</t>
  </si>
  <si>
    <t>Cidade Tiradentes 1 CHIS - Residencial Lote 1</t>
  </si>
  <si>
    <t>Cidade Tiradentes 1 CHIS - Residencial Lote 2</t>
  </si>
  <si>
    <t>Cidade Tiradentes 1 CHIS - Residencial Lote 3</t>
  </si>
  <si>
    <t>Cidade Tiradentes 1 CHIS - Residencial Lote 4</t>
  </si>
  <si>
    <t>Barra do Jacaré - Lote 1</t>
  </si>
  <si>
    <t>Barra do Jacaré - Lote 2</t>
  </si>
  <si>
    <t>Jabuticabeiras, Condomínio Residencial</t>
  </si>
  <si>
    <t xml:space="preserve">Wzarzur - Movimento pelo Direito a Moradia </t>
  </si>
  <si>
    <t>Avenida Presidente Wilson/Vila Carioca</t>
  </si>
  <si>
    <t>Av. Presidente Wilson, 5.330</t>
  </si>
  <si>
    <t>-23.597060, -46.587604</t>
  </si>
  <si>
    <t>Agudos A e B</t>
  </si>
  <si>
    <t>Rua Serra Verde</t>
  </si>
  <si>
    <t>Chafariz de Pedra - Jd da Conquista</t>
  </si>
  <si>
    <t>Rua Chafariz de Pedra X Rua Pedro Leme X Rua Antonio Pavâo</t>
  </si>
  <si>
    <t>-23.602837, -46.453550</t>
  </si>
  <si>
    <t>Augusto Amaral</t>
  </si>
  <si>
    <t>R. Dr. Augusto Amaral, 94</t>
  </si>
  <si>
    <t>-23.475279, -46.691160</t>
  </si>
  <si>
    <t>Arujá - Vila Curuçá II - Lote 16</t>
  </si>
  <si>
    <t>Rua Osório Franco Vilhena s/n</t>
  </si>
  <si>
    <t>-23.507991, -46.418723</t>
  </si>
  <si>
    <t>Santa Isabel - Vila Curuçá III Lotes 27 e 28</t>
  </si>
  <si>
    <t>Bresser XIV</t>
  </si>
  <si>
    <t>Rua Visconde de Parnaíba</t>
  </si>
  <si>
    <t>-23.544633, -46.605628</t>
  </si>
  <si>
    <t>Bresser VI</t>
  </si>
  <si>
    <t>Lord Hotel - R. das Palmeiras 58</t>
  </si>
  <si>
    <t>R. das Palmeiras 58</t>
  </si>
  <si>
    <t>-23.538278, -46.649856</t>
  </si>
  <si>
    <t>Área 26</t>
  </si>
  <si>
    <t>Rua Australia 02</t>
  </si>
  <si>
    <t>-23.673099, -46.609237</t>
  </si>
  <si>
    <t>Área 27</t>
  </si>
  <si>
    <t>Rua Hildebrando Siqueira s/n e Rua Cinco de Outubro s/n</t>
  </si>
  <si>
    <t>-23.661227, -46.639471</t>
  </si>
  <si>
    <t>Área 33</t>
  </si>
  <si>
    <t>Av. Eng. Armando de Arruda Pereira 3284 x Rua Astrolabio
Av. Eng. Armando de Arruda Pereira s/n</t>
  </si>
  <si>
    <t>-23.653615, -46.637052</t>
  </si>
  <si>
    <t>Área 34</t>
  </si>
  <si>
    <t>Av. Eng. Armando de Arruda Perreira s/n (junto ao 3744)
Av. Eng. Armando de Arruda Pereira s/n (junto ao 3796)</t>
  </si>
  <si>
    <t>-23.657604, -46.636132</t>
  </si>
  <si>
    <t>Área 36</t>
  </si>
  <si>
    <t>Av. Muzambinho s/n x Rua Onofre Silveira</t>
  </si>
  <si>
    <t>-23.660800, -46.639172</t>
  </si>
  <si>
    <t>Área 37</t>
  </si>
  <si>
    <t>Rua Onofre Silveira s/n</t>
  </si>
  <si>
    <t>-23.659570, -46.639487</t>
  </si>
  <si>
    <t>Área 38</t>
  </si>
  <si>
    <t>Rua Hildebranco Siqueira 455</t>
  </si>
  <si>
    <t>-23.660595, -46.640091</t>
  </si>
  <si>
    <t>Área 41</t>
  </si>
  <si>
    <t>Rua Hildebrando Siqueira 488 e s/n
Rua Hildebrando Siqueira 454</t>
  </si>
  <si>
    <t>-23.660530, -46.639997</t>
  </si>
  <si>
    <t>Área 43</t>
  </si>
  <si>
    <t>Rua Agapito Jose da Silva s/n x Rua Natalino Amaro Teixeira</t>
  </si>
  <si>
    <t>-23.661586, -46.636784</t>
  </si>
  <si>
    <t>Área 44</t>
  </si>
  <si>
    <t>Rua Déborah Paschoal s/n x Rua Wilson Kawani
Av. Eng. Armando de Arruda Pereira s/n e 4665</t>
  </si>
  <si>
    <t>-23.665775, -46.636573</t>
  </si>
  <si>
    <t>Área 45</t>
  </si>
  <si>
    <t>Rua Hildebrando Siqueira 523/537/541/s/n X Av. Muzambinho</t>
  </si>
  <si>
    <t>-23.661174, -46.639517</t>
  </si>
  <si>
    <t>João Cabanas - Cantazaro (Área SVMA)</t>
  </si>
  <si>
    <t>João Caiafa / Viela da Paz - Condominio D</t>
  </si>
  <si>
    <t>Rua João Caiaffa com Rua Francisco Fernandes</t>
  </si>
  <si>
    <t>-23.611889, -46.748930</t>
  </si>
  <si>
    <t>Rua Diogo Pereira com Rua Faustino da Silva</t>
  </si>
  <si>
    <t>-23.613756, -46.748988</t>
  </si>
  <si>
    <t>Água Podre</t>
  </si>
  <si>
    <t xml:space="preserve">Ruas Dr. Laudelino de Abreu, Francisco da Mata, Laudelino Gonçalves, por lotes particulares e pela própria favela. </t>
  </si>
  <si>
    <t>-23.572106, -46.756280</t>
  </si>
  <si>
    <t>Domenico Martinelli</t>
  </si>
  <si>
    <t xml:space="preserve">Limites: Ruas Irineu Salvador Pinto, Av. Domênico Martinelli e Rua Maria C. Vivone (projetada). </t>
  </si>
  <si>
    <t>-23.579171, -46.762171</t>
  </si>
  <si>
    <t>Luiz Migliano/ Viela da Paz (desapropriação)</t>
  </si>
  <si>
    <t>Avenida Doutor Luiz Migliano</t>
  </si>
  <si>
    <t>-23.614249, -46.742461</t>
  </si>
  <si>
    <t>Bambural / lote 14</t>
  </si>
  <si>
    <t>Rua do Bamburral</t>
  </si>
  <si>
    <t>-23.409937, -46.760569</t>
  </si>
  <si>
    <t xml:space="preserve">Osório Franco Vilhena Lotes 17 </t>
  </si>
  <si>
    <t>R. Osório Franco Vilhena x Av. Dama Entre Verdes</t>
  </si>
  <si>
    <t>-23.509173, -46.418318</t>
  </si>
  <si>
    <t>Osório Franco Vilhena Lotes 18</t>
  </si>
  <si>
    <t>R. Osório Franco Vilhena, próx. Av. Dama Entre Verdes</t>
  </si>
  <si>
    <t>-23.509173, -46.418319</t>
  </si>
  <si>
    <t>Parque Savoy lt 53</t>
  </si>
  <si>
    <t>Av. Osvaldo Valle Cordeiro, s/nº, próx. Av. Alziro Zarur</t>
  </si>
  <si>
    <t>-23.560607, -46.483114</t>
  </si>
  <si>
    <t>Parque Savoy lt 54</t>
  </si>
  <si>
    <t>-23.560607, -46.483115</t>
  </si>
  <si>
    <t xml:space="preserve">Araçarana </t>
  </si>
  <si>
    <t>R. Tibúrcio de Souza, 1.104 e 1.106</t>
  </si>
  <si>
    <t>-23.506766, -46.395923</t>
  </si>
  <si>
    <t xml:space="preserve">Antonio Sampaio </t>
  </si>
  <si>
    <t>Av. Comte Antônio Paiva Sampaio x R. Manuel de Moura</t>
  </si>
  <si>
    <t>-23.474563, -46.595491</t>
  </si>
  <si>
    <t>Itaim Utupiru</t>
  </si>
  <si>
    <t>Av. Itaim x R. Cachoeira Utupiru x R. Cachoeira Escaramuça</t>
  </si>
  <si>
    <t>-23.491298, -46.391708</t>
  </si>
  <si>
    <t>Igarapé Mirim</t>
  </si>
  <si>
    <t xml:space="preserve">R. Igarapé Mirim x R. Prof. Wilson Reis Santos </t>
  </si>
  <si>
    <t>-23.536168, -46.407457</t>
  </si>
  <si>
    <t>Pedro Brasil (Cohab) (Cabuçu de Baixo 12)</t>
  </si>
  <si>
    <t>R. Ver. Pedro Brasil Bandecchi e Av. Parada Pinto</t>
  </si>
  <si>
    <t>-23.470560, -46.653529</t>
  </si>
  <si>
    <t>Rosária</t>
  </si>
  <si>
    <t>Av. Rosária x Pça. José C. da Silva Caxambu</t>
  </si>
  <si>
    <t>-23.503767, -46.432967</t>
  </si>
  <si>
    <t>Rio Grande</t>
  </si>
  <si>
    <t>Av. Visconde do Rio Grande, 480</t>
  </si>
  <si>
    <t>-23.680636, -46.774776</t>
  </si>
  <si>
    <t>Floriza</t>
  </si>
  <si>
    <t>Aricanduva</t>
  </si>
  <si>
    <t>Av. Cipriano Rodrigues x R. Cândido Rodrigues x R. Floriza</t>
  </si>
  <si>
    <t>-23.576140, -46.523771</t>
  </si>
  <si>
    <t>Pinheirinho - Bento Guelfi (Gleba) LOTE 5</t>
  </si>
  <si>
    <t>Av. Bento Guelfi, 2860</t>
  </si>
  <si>
    <t>-23.617925, -46.423427</t>
  </si>
  <si>
    <t>João Gomes</t>
  </si>
  <si>
    <t>Av. Raimundo Pereira de Magalhães, 13.255</t>
  </si>
  <si>
    <t>-23.426823, -46.724435</t>
  </si>
  <si>
    <t>Rosa Mendes</t>
  </si>
  <si>
    <t>Av. São Miguel x R. Rosa Mendes</t>
  </si>
  <si>
    <t>-23.505556, -46.491733</t>
  </si>
  <si>
    <t>Abrahão Calux</t>
  </si>
  <si>
    <t>Av. Presidente Tancredo Neves 1.100</t>
  </si>
  <si>
    <t>-23.612141, -46.607781</t>
  </si>
  <si>
    <t>Itapecerica 23.850</t>
  </si>
  <si>
    <t>Estrada de Itapecerica da Serra, 23.850</t>
  </si>
  <si>
    <t>-23.667440, -46.657767</t>
  </si>
  <si>
    <t>Forte do Ribeira</t>
  </si>
  <si>
    <t>R. Forte da Ribeira e Av. Forte do Leme</t>
  </si>
  <si>
    <t>-23.603578, -46.467783</t>
  </si>
  <si>
    <t>Phobus - Forte do Rio Branco</t>
  </si>
  <si>
    <t>R. Forte do Rio Branco x R. Titânia</t>
  </si>
  <si>
    <t>-23.607348, -46.465940</t>
  </si>
  <si>
    <t>André de Almeida</t>
  </si>
  <si>
    <t>R. André de Almeida, 2.091</t>
  </si>
  <si>
    <t>-23.596172, -46.475360</t>
  </si>
  <si>
    <t>Isidoro Dias</t>
  </si>
  <si>
    <t>Vemag</t>
  </si>
  <si>
    <t>Rua Guamiranga X Rua Vemag</t>
  </si>
  <si>
    <t>-23.596540, -46.584738</t>
  </si>
  <si>
    <t>Guamiranga /Metro</t>
  </si>
  <si>
    <t>Rua Guamiranga, 522</t>
  </si>
  <si>
    <t>-23.591885, -46.588398</t>
  </si>
  <si>
    <t>Marechal Tito / Manuel Bueno (Água Vermelha 2)</t>
  </si>
  <si>
    <t>R. Manuel Bueno da Fonseca, s/nº, próx. Av. Mal. Tito</t>
  </si>
  <si>
    <t>-23.493426, -46.389301</t>
  </si>
  <si>
    <t>Direitos Humanos</t>
  </si>
  <si>
    <t>Av. Dr. Francisco Ranieri, 681</t>
  </si>
  <si>
    <t>-23.478102, -46.644350</t>
  </si>
  <si>
    <t xml:space="preserve">Ed. Mauá </t>
  </si>
  <si>
    <t>R. Mauá 342</t>
  </si>
  <si>
    <t>-23.535085, -46.636492</t>
  </si>
  <si>
    <t xml:space="preserve">Ed. Prestes Maia </t>
  </si>
  <si>
    <t>R. Prestes Maia x Brigadeiro Tobias</t>
  </si>
  <si>
    <t>-23.538864, -46.634973</t>
  </si>
  <si>
    <t>Canal Cocaia</t>
  </si>
  <si>
    <t>ESTRADA CANAL COCAIA COM RUA SANTA CLARA</t>
  </si>
  <si>
    <t>Ed. Plinio Salgado</t>
  </si>
  <si>
    <t>R. da Mooca 416-418-424</t>
  </si>
  <si>
    <t xml:space="preserve">Ed. Santa Leonor </t>
  </si>
  <si>
    <t>R. Sete de Abril 176</t>
  </si>
  <si>
    <t xml:space="preserve">Ed. Paulo Autran </t>
  </si>
  <si>
    <t>Praça da República 242</t>
  </si>
  <si>
    <t xml:space="preserve">Ed. Gregori Warchavchik </t>
  </si>
  <si>
    <t>R. Quintino Bocaiuva 307</t>
  </si>
  <si>
    <t xml:space="preserve">Ed. Luiz Aranha </t>
  </si>
  <si>
    <t>R. Sete de Abril 351-353-355-361-365</t>
  </si>
  <si>
    <t xml:space="preserve">Ed. Di Cavalcanti </t>
  </si>
  <si>
    <t>Av. São João 587-597-601</t>
  </si>
  <si>
    <t xml:space="preserve">Ed. Menotti Del Picchia </t>
  </si>
  <si>
    <t>R. José Bonifácio 367-379-383</t>
  </si>
  <si>
    <t xml:space="preserve">Ed. Paes de Barros </t>
  </si>
  <si>
    <t xml:space="preserve"> R. Cel. Xavier de Toledo 150-156</t>
  </si>
  <si>
    <t xml:space="preserve">Ed. Grão Pará </t>
  </si>
  <si>
    <t>Praça da Bandeira 31-39-47</t>
  </si>
  <si>
    <t xml:space="preserve">Ed. Palacete Martins Costa </t>
  </si>
  <si>
    <t>Av. Ipiranga 1064</t>
  </si>
  <si>
    <t xml:space="preserve">Arte Palácio </t>
  </si>
  <si>
    <t>Av. São João 407</t>
  </si>
  <si>
    <t xml:space="preserve">Ed. Sérgio Milliet </t>
  </si>
  <si>
    <t>R. Capitão Salomão 49-55-59</t>
  </si>
  <si>
    <t xml:space="preserve">Ed. Herrerias </t>
  </si>
  <si>
    <t>Av. São João 1492</t>
  </si>
  <si>
    <t xml:space="preserve">Ed. Virginio Pasini </t>
  </si>
  <si>
    <t>Praça Princesa Isabel 87</t>
  </si>
  <si>
    <t>Ed. Tácito de Almeida</t>
  </si>
  <si>
    <t>R. Assunção 104-112-116-120</t>
  </si>
  <si>
    <t>Ed. John Graz</t>
  </si>
  <si>
    <t>R. Dom José de Barros 329-333-337</t>
  </si>
  <si>
    <t xml:space="preserve">Ed. Manoel Bandeira </t>
  </si>
  <si>
    <t>R. Dona Maria Paula 177-181</t>
  </si>
  <si>
    <t xml:space="preserve">Ed. Lasar Segall </t>
  </si>
  <si>
    <t>R. Santa Ifigênia 73-75</t>
  </si>
  <si>
    <t xml:space="preserve">Ed. Ferrignac </t>
  </si>
  <si>
    <t>Av. São João 247-253</t>
  </si>
  <si>
    <t>Ed. Salomone</t>
  </si>
  <si>
    <t>Av. Duque de Caxias 401</t>
  </si>
  <si>
    <t xml:space="preserve">Ed. Vilanova Artigas </t>
  </si>
  <si>
    <t xml:space="preserve"> R. Cons. Furtado 90-96</t>
  </si>
  <si>
    <t xml:space="preserve">Ed. República </t>
  </si>
  <si>
    <t>Praça da República 250</t>
  </si>
  <si>
    <t xml:space="preserve">Ed. Arcangelo Ianelli </t>
  </si>
  <si>
    <t>R. Doutor Penaforte Mendes 30</t>
  </si>
  <si>
    <t xml:space="preserve">Ed. Oswald de Andrade </t>
  </si>
  <si>
    <t>R. Cons. Carrão 202</t>
  </si>
  <si>
    <t>Ed. Roberto Burle Marx</t>
  </si>
  <si>
    <t>R. Cons. Crispiniano 140</t>
  </si>
  <si>
    <t xml:space="preserve">Ed. Garcia </t>
  </si>
  <si>
    <t>R. dos Franceses 230</t>
  </si>
  <si>
    <t xml:space="preserve">Ed. Adoniran Barbosa </t>
  </si>
  <si>
    <t>R. São Francisco 77-81-85</t>
  </si>
  <si>
    <t xml:space="preserve">Ed. Paulo Vanzolini </t>
  </si>
  <si>
    <t>R. Aurora 519</t>
  </si>
  <si>
    <t xml:space="preserve">Ed. da Misericordia </t>
  </si>
  <si>
    <t>Largo da Misericórdia 34-36</t>
  </si>
  <si>
    <t xml:space="preserve">Ed. Demônios da Garoa </t>
  </si>
  <si>
    <t>R. Aurora 424</t>
  </si>
  <si>
    <t xml:space="preserve">Ed. Almeida Junior </t>
  </si>
  <si>
    <t>R. Conselheiro Nebias 314</t>
  </si>
  <si>
    <t xml:space="preserve">Ed. Anita Malfati </t>
  </si>
  <si>
    <t xml:space="preserve"> Av. Ipiranga 908</t>
  </si>
  <si>
    <t xml:space="preserve">Ed. São Manoel </t>
  </si>
  <si>
    <t>R. Marconi 138</t>
  </si>
  <si>
    <t xml:space="preserve">Ed. Noite Ilustrada </t>
  </si>
  <si>
    <t>R. dos Lavapés 879</t>
  </si>
  <si>
    <t>Joaquim Leal II</t>
  </si>
  <si>
    <t>Sacomã E</t>
  </si>
  <si>
    <t>Campo Belo A B C</t>
  </si>
  <si>
    <t>Área 4</t>
  </si>
  <si>
    <t>Av.Tulio Teodoro de Campos s/n e Rua Tito Livio</t>
  </si>
  <si>
    <t>Área 5</t>
  </si>
  <si>
    <t>Rua Durval Fontoura de Castro s/n
Rua Durval Fontoura de Castro 285</t>
  </si>
  <si>
    <t>Área 6</t>
  </si>
  <si>
    <t>Rua Ipaobi 68</t>
  </si>
  <si>
    <t>Área 8</t>
  </si>
  <si>
    <t>Rua Rishin Matsuda 235
Av.Estevao Mendonça s/n
Rua dos Democratas 975 ap.61
Rua Rishin Matsuda 201 x Rua Prof. Francisco Emydio da Fonseca Telles</t>
  </si>
  <si>
    <t>Área 9</t>
  </si>
  <si>
    <t>Rua Nelson Washington Pereira 410 x Av. Estevão Mendonça 118</t>
  </si>
  <si>
    <t>Área 11</t>
  </si>
  <si>
    <t>Av. João Barreto de Menezes 593</t>
  </si>
  <si>
    <t>Área 14</t>
  </si>
  <si>
    <t>Rua Navarra 105
Rua Navarra 62, 87, 91
Rua Navarra 36
Rua Franklin Magalhaes 51</t>
  </si>
  <si>
    <t>Área 17</t>
  </si>
  <si>
    <t>Rua Tenente Cel. Antonio Braga 14, 18, 22, 44</t>
  </si>
  <si>
    <t>Área 19</t>
  </si>
  <si>
    <t>Rua Cidade de Bagda 427 Vl Mira
Rua Cidade de Bagda 449 Vl Mira</t>
  </si>
  <si>
    <t>Área 20</t>
  </si>
  <si>
    <t>Rua Brasilina Fonseca 320 x Rua Afonso XIII</t>
  </si>
  <si>
    <t>Área 21</t>
  </si>
  <si>
    <t>Rua Luiza Alvares 347 - Pça do Retorno cs.6
Rua Luiza Alvares 344 - Pça do Retorno cs.4
Rua Luiza Alvares 346 (atual 357)
Rua Luiza Alvares 347</t>
  </si>
  <si>
    <t>Área 25</t>
  </si>
  <si>
    <t>Rua das Cruzadas 8/8A
Rua das Cruzadas 43/45
Rua das Cruzadas 07
Rua Australia 210 x Rua dos Guassatungas 16A/26
Rua das Cruzadas 06</t>
  </si>
  <si>
    <t>Área 28</t>
  </si>
  <si>
    <t>Rua das Rolinhas 319 x Rua do Céu</t>
  </si>
  <si>
    <t>Área 29</t>
  </si>
  <si>
    <t>Rua do Ceu 124
Rua do Ceu s/n</t>
  </si>
  <si>
    <t>Área 30</t>
  </si>
  <si>
    <t>Rua do Ceu 269/271/275/277
Rua do Ceu 266
Rua do Ceu 250/259
Rua do Ceu 291</t>
  </si>
  <si>
    <t>Área 31</t>
  </si>
  <si>
    <t>Av. Barro Branco 770 x Rua Lagoa dos Salqueiros
Rua das Joias s/n (junto ao 256F)</t>
  </si>
  <si>
    <t>Área 35</t>
  </si>
  <si>
    <t>Av. Eng. Armando de Arruda Perreira s/n x Rua Astrolabio
Av. Eng. Armando de Arruda Pereira s/n/3960/3950/3928/3924 e Rua Henrique da Silva Fontes 7/9 e Rua Euterpe 13F/86</t>
  </si>
  <si>
    <t>Área 39</t>
  </si>
  <si>
    <t>Rua Hildebranco Siqueira 344
Rua Hildebranco Siqueira 260
Rua Hildebranco Siqueira 284</t>
  </si>
  <si>
    <t>Área 40</t>
  </si>
  <si>
    <t>Rua Charles Hoyt 155 x Rua Hildebrando Siqueira
Rua Charles Hoyt s/n</t>
  </si>
  <si>
    <t>Área 47</t>
  </si>
  <si>
    <t>Rua Conception Arenal s/n Vl Sta Catarina</t>
  </si>
  <si>
    <t xml:space="preserve">Área 48 </t>
  </si>
  <si>
    <t>Rua Conception Arenal 164 Vl Sta Catarina</t>
  </si>
  <si>
    <t>Área 60 (CDHU)</t>
  </si>
  <si>
    <t>Rua Cidade de Bagda 131, 155, 908, 141, 137, 121, 125
Rua Conception Arenal 903/903FDS/903B</t>
  </si>
  <si>
    <t>Área 61 (CDHU)</t>
  </si>
  <si>
    <t>Rua Cidade de Bagda  s/n, 162, 192, 126, 198, 140
Rua Conception Arenal 49, 57</t>
  </si>
  <si>
    <t>Área 62 (CDHU)</t>
  </si>
  <si>
    <t>Rua Conception Arenal 93, 360, 352
Rua Brasilina Fonseca 182, 202, 192, 178</t>
  </si>
  <si>
    <t>Área 64 (CDHU)</t>
  </si>
  <si>
    <t>Rua Dr Deodoro de Campos 232, 209, 226, 250, 242
Rua Alcides de Campos 96, 100, 78, 86, 98</t>
  </si>
  <si>
    <t>Área 65 (CDHU)</t>
  </si>
  <si>
    <t>Av Eng Armando de Arruda Pereira 4555</t>
  </si>
  <si>
    <t>Área 66 (CDHU)</t>
  </si>
  <si>
    <t>Rua Guaipeva 35, 21, 59, 43, 49, 53
Rua Simao Rocha 103, 115, 123, 89
Rua Rodolfo Garcia 68, 72, 74
Rua Elmano Sadino 32, 152, 30, 1</t>
  </si>
  <si>
    <t>Terreno A - Itaim Paulista (Água Vermelha 2)</t>
  </si>
  <si>
    <t>Avenida Academia de São Paulo</t>
  </si>
  <si>
    <t>Terreno B - Itaim Paulista (Água Vermelha 2)</t>
  </si>
  <si>
    <t>Rua Antonio João de Medeiros</t>
  </si>
  <si>
    <t>Terreno D - Itaim Paulista (Água Vermelha 2)</t>
  </si>
  <si>
    <t>Rua Osório Franco Vilhena</t>
  </si>
  <si>
    <t>Baixada Santista (Tiquatira 2)</t>
  </si>
  <si>
    <t>Rua Baixada Santista</t>
  </si>
  <si>
    <t>França Velho (Tiquatira 2)</t>
  </si>
  <si>
    <t>Rua São Teodoro</t>
  </si>
  <si>
    <t>Campo das Pitangueiras (Tiquatira 2)</t>
  </si>
  <si>
    <t>Rua Campo das Pitangueiras</t>
  </si>
  <si>
    <t>Nelson de Senna (Cordeiro 1)</t>
  </si>
  <si>
    <t>Rua Nelson de Senna</t>
  </si>
  <si>
    <t>Adelino da Fontoura (Cordeiro 1)</t>
  </si>
  <si>
    <t>Rua Adelino da Fontoura</t>
  </si>
  <si>
    <t>Contos Gauchescos (Cordeiro 1)</t>
  </si>
  <si>
    <t>Clenio Wanderley (Oratório 1)</t>
  </si>
  <si>
    <t>Rua Clenio Wanderley</t>
  </si>
  <si>
    <t>Rosas de Maio (Oratório 1)</t>
  </si>
  <si>
    <t>Rua Rosas de Maio</t>
  </si>
  <si>
    <t>Rua Jurupari</t>
  </si>
  <si>
    <t>Reynaldo S. Furlanetto (Morro do S4)</t>
  </si>
  <si>
    <t>Rua Reynaldo Schwindt Furlanetto</t>
  </si>
  <si>
    <t>Gregório Allegri (Morro do S4)</t>
  </si>
  <si>
    <t>Rua Gregório Allegri</t>
  </si>
  <si>
    <t>Caboclinho (Pirajussara 7)</t>
  </si>
  <si>
    <t>Estrada dos Mirandas</t>
  </si>
  <si>
    <t>Estrada dos Mirandas I (Pirajussara 7)</t>
  </si>
  <si>
    <t>Boris Davidoff (Pirajussara 5)</t>
  </si>
  <si>
    <t>Rua Boris Davidoff</t>
  </si>
  <si>
    <t>Januário Zingaro (Pirajussara 5)</t>
  </si>
  <si>
    <t>Rua Januário Zíngaro</t>
  </si>
  <si>
    <t>Conrado de Deo (Pirajussara 5)</t>
  </si>
  <si>
    <t>Rua Professor Conrado de Deo</t>
  </si>
  <si>
    <t>Afonso Lopes (Cabuçu de Baixo 5)</t>
  </si>
  <si>
    <t>Rua Afonso Lopes Vieira</t>
  </si>
  <si>
    <t>Penha Brasil (Cabuçu de Baixo 5)</t>
  </si>
  <si>
    <t>Avenida General Penha Brasil</t>
  </si>
  <si>
    <t>Encruzilhada do Sul (Cabuçu de Baixo 5)</t>
  </si>
  <si>
    <t>Rua Encruzilhada do Sul</t>
  </si>
  <si>
    <t>Abel Marciano (Jardim Japão 1)</t>
  </si>
  <si>
    <t>Vila Maria</t>
  </si>
  <si>
    <t>Rua Abel Marciano de Oliveira</t>
  </si>
  <si>
    <t>Rua da Passagem Funda</t>
  </si>
  <si>
    <t>Taiaçupeba (Oratório 1)</t>
  </si>
  <si>
    <t>Rua Taiaçupeba</t>
  </si>
  <si>
    <t>Anchieta (Meninos 1)</t>
  </si>
  <si>
    <t>Rua Rizieri Negrini</t>
  </si>
  <si>
    <t>Francisco Rossano (Oratório 1)</t>
  </si>
  <si>
    <t>Avenida do Estado</t>
  </si>
  <si>
    <t>Aurea Lejeune (Água Espraiada 2+5)</t>
  </si>
  <si>
    <t>Rua Aurea Lejeune</t>
  </si>
  <si>
    <t>Virginia Torezin Forte</t>
  </si>
  <si>
    <t>Rua Virginia Torezin Forte</t>
  </si>
  <si>
    <t>Henri Martin (Morro do S4)</t>
  </si>
  <si>
    <t>Rua Henri Martin</t>
  </si>
  <si>
    <t>Hebert Smith (processo em atl)</t>
  </si>
  <si>
    <t>Rua Herbert Smith</t>
  </si>
  <si>
    <t>Antonio de França (processo em atl)</t>
  </si>
  <si>
    <t>Rua Antonio de França e Silva</t>
  </si>
  <si>
    <t>Raul dos Santos (Pirajussara 5)</t>
  </si>
  <si>
    <t>Cavalo Branco (desap.) / MCMV</t>
  </si>
  <si>
    <t>EHIS - Cavalo Branco - Área A - AV. DOS FUNCIONÁRIOS PÚLICOS, RUA MARIA TREVISANI</t>
  </si>
  <si>
    <t>EHIS - Cavalo Branco - Área B - AV. DOS FUNCIONÁRIOS PÚLICOS, RUA MARIA TREVISANI</t>
  </si>
  <si>
    <t>EHIS - Cavalo Branco - Área C - AV. DOS FUNCIONÁRIOS PÚLICOS, RUA MARIA TREVISANI</t>
  </si>
  <si>
    <t>Vargem Grande (desap.) / MCMV</t>
  </si>
  <si>
    <t xml:space="preserve">EHIS - VARGEM GRANDE - ESTRADA DA COLÔNIA COM A RUA DOIS </t>
  </si>
  <si>
    <t>Maria de Barros Teixeira</t>
  </si>
  <si>
    <t xml:space="preserve">RUA MARIA DE BARROS CARVALHO, RUA ARMANDO RODRIGUES TAVARES, AVENIDA PROFESSOR MÁRIO MAZAGÃO E RUA LUÍS TEIXEIRA DE OLIVEIRA </t>
  </si>
  <si>
    <t>Três Marias</t>
  </si>
  <si>
    <t>RUA DAS TRÊS MARIAS COM RUA DOUTOR RENATO LOCCHI</t>
  </si>
  <si>
    <t>Luís Rota</t>
  </si>
  <si>
    <t>RUA LUIZ ROTTA COM A RUA NARCISIO GUERRA</t>
  </si>
  <si>
    <t>Sen.Teotônio Vilela</t>
  </si>
  <si>
    <t>AVENIDA SENADOR TEOTÔNIO VILELA, ALTURA 9670</t>
  </si>
  <si>
    <t>Pastoral</t>
  </si>
  <si>
    <t>RUA PASTORAL COM RUA SARGENTO SÉRGIO VITOR BULLA</t>
  </si>
  <si>
    <t xml:space="preserve">Adelina Abranches </t>
  </si>
  <si>
    <t>RUA ADELINA ABRANCHES COM RUA FERNANDO ABASCAL E RUA CESARE MARTINENGO</t>
  </si>
  <si>
    <t>Agenor Klaussner</t>
  </si>
  <si>
    <t>Cisma do Destino</t>
  </si>
  <si>
    <t>RUA CISMA DO DESTINO COM A RUA PEQUENA CANÇÃO</t>
  </si>
  <si>
    <t>Morro dos Macacos</t>
  </si>
  <si>
    <t>EHIS - MORRO DOS MACACOS</t>
  </si>
  <si>
    <t>Alziro Pinheiro Magalhães</t>
  </si>
  <si>
    <t>Paulo Guilguer Reimberg</t>
  </si>
  <si>
    <t xml:space="preserve">AVENIDA PAULO GUILGUER REIMBERG COM RUA SEM DENOMINAÇÃO </t>
  </si>
  <si>
    <t>João Cabanas - Rua Alziro Pinheiro Magalhães</t>
  </si>
  <si>
    <t xml:space="preserve">RUA ALZIRO PINHEIRO MAGALHÃES </t>
  </si>
  <si>
    <t>Cachoeira de Paulo Afonso</t>
  </si>
  <si>
    <t>Rua Cachoeira de Paulo Afonso</t>
  </si>
  <si>
    <t>SIURB</t>
  </si>
  <si>
    <t>Zavuvus</t>
  </si>
  <si>
    <t>Córrego Cordeiro</t>
  </si>
  <si>
    <t>Radial Leste - Prolongamento</t>
  </si>
  <si>
    <t>Córrego Paciência</t>
  </si>
  <si>
    <t>Córrego Morro do S (PAC Cidades Fase 1)</t>
  </si>
  <si>
    <t>Ribeirão dos Perus - Parque Linear</t>
  </si>
  <si>
    <t>Tunel Sena Madureira</t>
  </si>
  <si>
    <t>Córrego Rapadura</t>
  </si>
  <si>
    <t>Córrego Morro do S (PAC Cidades Fase 2)</t>
  </si>
  <si>
    <t xml:space="preserve">Córrego Mirassol </t>
  </si>
  <si>
    <t>Vila Clarice</t>
  </si>
  <si>
    <t>Av. Dr Felipe Pinel</t>
  </si>
  <si>
    <t>RFFSA - Capitão Mor Gonçalo Monteiro/Barra Funda</t>
  </si>
  <si>
    <t>Rua Capitão Mor Gonçalo Monteiro X Rua do Bosque</t>
  </si>
  <si>
    <t>Areião Presidente Wilson</t>
  </si>
  <si>
    <t>Av Presidente Wilson 551-1099</t>
  </si>
  <si>
    <t xml:space="preserve">Vila Matilde </t>
  </si>
  <si>
    <t>Rua Joaquim Marra</t>
  </si>
  <si>
    <t>Favela Panorama</t>
  </si>
  <si>
    <t>RENOVA SP / Áreas Públicas - PAC</t>
  </si>
  <si>
    <t>Itapecerica (Pirajussara 5)</t>
  </si>
  <si>
    <t>Estrada de Itapecerica</t>
  </si>
  <si>
    <t>Armando de Arruda Pereira (Água Espraiada 2+5)</t>
  </si>
  <si>
    <t>Avenida Engenheiro Armando
 de Arruda Pereira</t>
  </si>
  <si>
    <t>Jurupari II  (Água Espraiada 2+5)</t>
  </si>
  <si>
    <t>Couto de Calvão (processo em atl)</t>
  </si>
  <si>
    <t>Rua Professora Eunice Bechara
 de Oliveira</t>
  </si>
  <si>
    <t>Calipso</t>
  </si>
  <si>
    <t>Manacás</t>
  </si>
  <si>
    <t>Rua Gregorio Viegas</t>
  </si>
  <si>
    <t>São José</t>
  </si>
  <si>
    <t>Rua Paramaribo, Rua Samana</t>
  </si>
  <si>
    <t>Mananciais - Áreas Públicas - PAC (diversas)</t>
  </si>
  <si>
    <t>Mendes da Rocha</t>
  </si>
  <si>
    <t>Av. Mendes da Rocha X Rua Areia do Rosário</t>
  </si>
  <si>
    <t>Estrada do Campo Limpo</t>
  </si>
  <si>
    <t>Estrada do Campo Limpo, 5.913</t>
  </si>
  <si>
    <t>Cícero Canuto</t>
  </si>
  <si>
    <t>Av. Pastor Cícero Canuto de Lima, 960</t>
  </si>
  <si>
    <t>Guido Caloi (Ponte Baixa / SP Trans)</t>
  </si>
  <si>
    <t>Av. Guido Caloi, 1200</t>
  </si>
  <si>
    <t>Pq Boa Esperança</t>
  </si>
  <si>
    <t>Rua Aguarico e Rua Aclamado</t>
  </si>
  <si>
    <t>Forte do Rio Branco III</t>
  </si>
  <si>
    <t>Rua Forte do Rio Branco</t>
  </si>
  <si>
    <t>Forte do Rio Branco I</t>
  </si>
  <si>
    <t>Forte do Rio Branco IV</t>
  </si>
  <si>
    <t>Takao Minami / Anecy Rocha</t>
  </si>
  <si>
    <t>Rua Anecy Rocha</t>
  </si>
  <si>
    <t>Forte do Rio Branco V</t>
  </si>
  <si>
    <t xml:space="preserve">Favela Coliseu </t>
  </si>
  <si>
    <t>Rua Coliseu e Rua Funchal</t>
  </si>
  <si>
    <t>Conjunto Habitacional Palanque</t>
  </si>
  <si>
    <t>Setor Privado / Estado - Conv. Assinado</t>
  </si>
  <si>
    <t>Área 49</t>
  </si>
  <si>
    <t>Rua Dr. Alcides de Campos 101, 95
Rua Romana de Oliveira Salles Cunha, 2
Avenida Muzambinho 484, 494, 496</t>
  </si>
  <si>
    <t>Área 50</t>
  </si>
  <si>
    <t>Avenida Muzambinho 452/456, 442
Rua Romana de Oliveira Salles Cunha 4, 5, 7
Rua Dr. Alcides de Campos 73, 65, 61, 40, 12, 35, 31</t>
  </si>
  <si>
    <t>Área 51</t>
  </si>
  <si>
    <t>Rua Sepins s/n, 84/90, 16/20/22, 40/42, 50/58, 64/68,  62/66
Rua Francesco Solimena 119, 105/111</t>
  </si>
  <si>
    <t xml:space="preserve"> Área 53</t>
  </si>
  <si>
    <t>Rua Hildebrando Siqueira 58, 76, 86, 126A/126B, 128/98, 130
Rua Cinco de Outubro 170, 16</t>
  </si>
  <si>
    <t>Área 54A</t>
  </si>
  <si>
    <t>Rua Rosália de Castro 51/55/105, 93, 85, 81, 69, 37, 53, 47, 45, 41/41A
Rua Guian 68/66</t>
  </si>
  <si>
    <t>Área 55A</t>
  </si>
  <si>
    <t>Rua Franklin Magalhães 77, 65, 89, 97, 105, 397, 395, 123, 127/125, 137
Rua Embiara 130, 122, 118/126/114A/114B/114C, 180</t>
  </si>
  <si>
    <t>Área 56A</t>
  </si>
  <si>
    <t>Rua Atos Damasceno 61, 69, 77, 87, 43/37B
Rua Gal. Aldevio Barbosa de Lemos 153, 155, 157, 165, 175, 108, 93</t>
  </si>
  <si>
    <t>Área 58</t>
  </si>
  <si>
    <t>Praça Teotônio de Brito 12, 10, 14
Rua Botuvera 190</t>
  </si>
  <si>
    <t>Área 63</t>
  </si>
  <si>
    <t>Rua Ruy de Azevedo Sodré 1547, 600, 15, 212, 212A
Rua Gustavo da Silveira 12</t>
  </si>
  <si>
    <t>Petrobrás/Heliópolis - CDHU</t>
  </si>
  <si>
    <t>Rua Almirante Delamare x Maciel Parente</t>
  </si>
  <si>
    <t>-23.606689, -46.590397</t>
  </si>
  <si>
    <t>Ipiranga, Ed</t>
  </si>
  <si>
    <t>Curuça I, Conjunto Habitacional</t>
  </si>
  <si>
    <t>Juá Mirim</t>
  </si>
  <si>
    <t>Aratimbó (Sacomã G)</t>
  </si>
  <si>
    <t>Parque São Lucas</t>
  </si>
  <si>
    <t>João Paulo II, Res</t>
  </si>
  <si>
    <t xml:space="preserve">Maria Domitilia </t>
  </si>
  <si>
    <t>Projeto Marinheiro 184</t>
  </si>
  <si>
    <t>Casper Libero</t>
  </si>
  <si>
    <t>Minas do Rio Verde</t>
  </si>
  <si>
    <t>Baronesa</t>
  </si>
  <si>
    <t>San Raymond, Res</t>
  </si>
  <si>
    <t>Tiradentes V - CDHU</t>
  </si>
  <si>
    <t>São Judas Tadeu - Condominio</t>
  </si>
  <si>
    <t>Nuno Guerner</t>
  </si>
  <si>
    <t>Sitio Fazendinha</t>
  </si>
  <si>
    <t>Novo Grajau (Frederick Delius)</t>
  </si>
  <si>
    <t>Edmundo de Carvalho</t>
  </si>
  <si>
    <t>Santa Maria Residencial</t>
  </si>
  <si>
    <t>Darci Ribeiro</t>
  </si>
  <si>
    <t>Go Sugaya</t>
  </si>
  <si>
    <t>Arroio Sarandi</t>
  </si>
  <si>
    <t>Sítio Paiolzinho</t>
  </si>
  <si>
    <t>Estrada da Lagoa</t>
  </si>
  <si>
    <t>Duque de Caxias</t>
  </si>
  <si>
    <t>Grajau Conjunto Habitacional</t>
  </si>
  <si>
    <t>Sinfonia Italiana</t>
  </si>
  <si>
    <t xml:space="preserve">Oscar Niemeyer Conjunto </t>
  </si>
  <si>
    <t>Jacu Pessego</t>
  </si>
  <si>
    <t>Parque Regatas Residencial</t>
  </si>
  <si>
    <t>Felix Bogado</t>
  </si>
  <si>
    <t>Nigro Gava</t>
  </si>
  <si>
    <t>Go Sugaya II</t>
  </si>
  <si>
    <t>Projeto Interlagos</t>
  </si>
  <si>
    <t>Residencial das Rosas I</t>
  </si>
  <si>
    <t>Implantar 12 novos Consultórios na Rua com tratamentos odontológicos e relacionados ao abuso de álcool e outras drogas</t>
  </si>
  <si>
    <t>SMS</t>
  </si>
  <si>
    <t>Meta superada: 16 consultórios entregues, 33% a mais que o previsto.</t>
  </si>
  <si>
    <t>As unidades  foram entregues nos distritos: Belém, Brás, Bom Retiro, Lapa, Mooca, Pari, Pinheiros, República (2), Santa Cecília (4), Santo Amaro e Sé (2).</t>
  </si>
  <si>
    <t>Instalar 32 unidades da Rede Hora Certa distribuídas em cada uma das Subprefeituras</t>
  </si>
  <si>
    <t xml:space="preserve">6 unidades instaladas: Freguesia/Brasilândia , Itaim Paulista, Lapa, M'Boi Mirim (2) e Penha. </t>
  </si>
  <si>
    <t>Além das 32 unidades fixas previstas na meta, 4 unidades móveis já foram entregues (Brasiliândia/Pìrituba, Capela do Socorro/Santo Amaro, Ermelino Matarazzo/São Mateus e Sé) para atender à demanda emergencial.</t>
  </si>
  <si>
    <t xml:space="preserve">Desenvolver o processo de inclusão do módulo do prontuário eletrônico do paciente (PE) na rede municipal de saúde, integrada ao Sistema SIGA </t>
  </si>
  <si>
    <t>Piloto implantado em 2 Unidades Básicas de Saúde e em 6 unidades da Rede Hora Certa.</t>
  </si>
  <si>
    <t>Conclusão prevista para julho de 2015.</t>
  </si>
  <si>
    <t xml:space="preserve">O Prontuário Eletrônico integra as atividades administrativas e assistenciais, permitindo redução de custos. Ele disponibilizará as informações dos pacientes em tempo real para o planejamento e acompanhamento de atividades, possibilitando subsídios para a agilização de tomadas de decisão clínica e melhoria na qualidade assistencial. </t>
  </si>
  <si>
    <t>Será utilizado o Cartão Nacional de Saúde como elemento integrador dos diversos níveis do sistema que será implantado progressivamente à medida que cada consultório clínico/cirúrgico for informatizado.</t>
  </si>
  <si>
    <t>Obter terrenos, projetar, licitar, licenciar, garantir a fonte de financiamento e construir 3 novos hospitais, ampliando em 750 o número de leitos do sistema municipal de saúde</t>
  </si>
  <si>
    <t>Em 23/08/14 houve o lançamento da licitação que vai contratar empresa para construir o Hospital de Parelheiros. O processo é o último passo necessário para o início das obras, que deverá ocorrer ainda em 2014.</t>
  </si>
  <si>
    <t>Recuperar e adequar 16 hospitais municipais, com a ativação de 250 leitos</t>
  </si>
  <si>
    <t>Negociação concluída com o Hospital Santa Marina com ativação de novos leitos</t>
  </si>
  <si>
    <t>90 leitos ativados no Hospital Santo Antônio em convênio entre  SUS e Beneficência Portuguesa.</t>
  </si>
  <si>
    <t>Obter terrenos, projetar, licitar, licenciar, garantir a fonte de financiamento, construir e instalar 43 novas Unidades Básicas de Saúde - segundo o modelo da UBS Integral</t>
  </si>
  <si>
    <t>4 UBS entregues: Jardim Edith, Jardim Mirian II, Jardim Vera Cruz e Maringá/Talarico.</t>
  </si>
  <si>
    <t>Reformar e melhorar 20 Prontos Socorros utilizando o modelo conceitual da Unidade de Pronto Atendimento (UPA) e implantar 5 novas UPAs</t>
  </si>
  <si>
    <t>As UPA serão implantadas em locais estratégicos para a atenção às urgências funcionando ininterruptamente, 24horas por dia, todos os dias da semana.</t>
  </si>
  <si>
    <t xml:space="preserve">Elas serão constituídas por equipe multiprofissional compatível com seu porte e as necessidades assistenciais da região. </t>
  </si>
  <si>
    <t>Implantar 30 Centros de Atenção Psicossocial (CAPS)</t>
  </si>
  <si>
    <t>2 CAPSad II transformados em CAPSad III (24 horas) em Itaquera e São Mateus.</t>
  </si>
  <si>
    <t xml:space="preserve">Implantação de 5 Centros Especializados de Reabilitação (CER) </t>
  </si>
  <si>
    <t>Tratamento especializado em reabilitação, diagnóstico, avaliação e orientação.</t>
  </si>
  <si>
    <t>Implantar 08 novas Unidades de Referência à Saúde do Idoso (URSI)</t>
  </si>
  <si>
    <t>As URSIs são unidades especializadas para atender à pessoa idosa.</t>
  </si>
  <si>
    <t>Hospital Municipal - Brasilândia</t>
  </si>
  <si>
    <t>Estrada do Sabão, 478</t>
  </si>
  <si>
    <t>-23.476754, -46.699834</t>
  </si>
  <si>
    <t>Hospital Municipal - Parelheiros</t>
  </si>
  <si>
    <t>Rua Eusébio Goghi X Rua Cacual</t>
  </si>
  <si>
    <t>-23.824524, -46.726585</t>
  </si>
  <si>
    <t>Lançada a licitação para contratar empresa para a obra do Hospital de Parelheiros.</t>
  </si>
  <si>
    <t>Novo Hospital Municipal (em substituição ao Hospital Municipal Alexandre Zaio)</t>
  </si>
  <si>
    <t>Vila matilde</t>
  </si>
  <si>
    <t>Rua Alves Maldonado, 128</t>
  </si>
  <si>
    <t>-23.542717, -46.501714</t>
  </si>
  <si>
    <t>UBS Integral Jardim Edith</t>
  </si>
  <si>
    <t>Rua Charles Coulomb, 80</t>
  </si>
  <si>
    <t>-23.613357, -46.693766</t>
  </si>
  <si>
    <t>Inaugurada em 14/10/13 com capacidade de atendimento de 31 mil pessoas na área de abrangência, com uma equipe da Estratégia da Saúde da Família, ginecologistas (5), pediatras (5), psiquiatra (1) e saúde bucal. Cobertura de todo o território pelos Agentes Comunitários de Saúde.</t>
  </si>
  <si>
    <t>UBS Integral Jardim Mirian II</t>
  </si>
  <si>
    <t>Av. Cupecê, 5185</t>
  </si>
  <si>
    <t>-23.679314, -46.640035</t>
  </si>
  <si>
    <t>Inaugurada em 03/08/13: capacidade de atendimento de 40 mil pessoas na área de abrangência, com sete equipes da Estratégia de Saúde da Família, além de pediatras (5) e ginecologistas (5). Conta também com psiquiatra, psicólogo e fonoaudiólogo e saúde bucal. O atendimento baseia-se em ações programáticas, demanda espontânea e atenção aos trabalhadores e estudantes da área. Existe cobertura de toda área de abrangência pelos Agentes Comunitário de Saúde</t>
  </si>
  <si>
    <t>UBS Integral Jardim Vera Cruz</t>
  </si>
  <si>
    <t>M' boi mirim</t>
  </si>
  <si>
    <t>Avenida dos Funcionários Públicos, 379</t>
  </si>
  <si>
    <t>-23.733420, -46.783361</t>
  </si>
  <si>
    <t>Inaugurada em 24/08/13 com capacidade de atendimento de 23 mil pessoas na área de abrangência, com 6 equipes da Estratégia de Saúde da Família, pediatras (5), ginecologistas (5), psiquiatra, psicólogo, fonoaudiólogo, terapeuta ocupacional e saúde bucal.  Cobertura de todo o território pelos Agentes Comunitários de Saúde. No mesmo terreno funciona a unidade da Rede Hora Certa M' Boi Mirim II.</t>
  </si>
  <si>
    <t>UBS Integral Maringá/Talarico</t>
  </si>
  <si>
    <t>Vila Matilde</t>
  </si>
  <si>
    <t>Rua Muaná, 214</t>
  </si>
  <si>
    <t>-23.552981, -46.515050</t>
  </si>
  <si>
    <t xml:space="preserve"> Inaugurada em 17/09/13: capacidade de atendimento de 22 mil pessoas na área de abrangência, com duas equipes da Estratégia de Saúde da Família e pediatras (5) e ginecologistas (5), bem como psiquiatra, psicólogo, fonoaudiólogo, terapeuta ocupacional, saúde bucal e equipe de Equipe Multiprofissional de Atenção Domiciliar - EMAD. O atendimento baseia-se em consultas programáticas e de demanda espontânea, além de cobertura de todo o território pelos Agentes Comunitários de Saúde</t>
  </si>
  <si>
    <t>UBS Integral São Vicente de Paula</t>
  </si>
  <si>
    <t>Rua Vicente da Costa, 289</t>
  </si>
  <si>
    <t>-23.591029, -46.609071</t>
  </si>
  <si>
    <t>UBS Integral Brasilandia III</t>
  </si>
  <si>
    <t>Av. Interativa /R. Vale do Luar (COHAB Brasilandia B)</t>
  </si>
  <si>
    <t>-23.446539, -46.710986</t>
  </si>
  <si>
    <t>UBS Integral Cidade Nova São Miguel / Sacolão PÚBLICA</t>
  </si>
  <si>
    <t>R. Rosaria x Av.Mohamad Ibraim Saleh</t>
  </si>
  <si>
    <t>-23.504121, -46.432309</t>
  </si>
  <si>
    <t>UBS Integral Encosta II</t>
  </si>
  <si>
    <t>R. Renata Agondi, s/n x R. Carlos Aguiar</t>
  </si>
  <si>
    <t>-23.502838, -46.380054</t>
  </si>
  <si>
    <t>UBS Integral Jardim Eliane II</t>
  </si>
  <si>
    <t>R. Maria Pape, s/n</t>
  </si>
  <si>
    <t>-23.761591, -46.673675</t>
  </si>
  <si>
    <t>UBS Integral Jardim Fontalis</t>
  </si>
  <si>
    <t>R. Ushikichi Kamiya, 1383</t>
  </si>
  <si>
    <t>-23.438511, -46.583632</t>
  </si>
  <si>
    <t>UBS Integral Jardim Helena</t>
  </si>
  <si>
    <t>Jardim Helena</t>
  </si>
  <si>
    <t xml:space="preserve">R. Capachos x R. Catulé </t>
  </si>
  <si>
    <t>-23.480340, -46.380592</t>
  </si>
  <si>
    <t>UBS Integral Primavera / Colorado</t>
  </si>
  <si>
    <t>R. Chiquinha Gonzaga, 349</t>
  </si>
  <si>
    <t>-23.590118, -46.526140</t>
  </si>
  <si>
    <t>Unidade em análise de terreno. Localização passível de alteração.</t>
  </si>
  <si>
    <t>UBS Integral Jardim São Carlos Cesar Augusto Romano</t>
  </si>
  <si>
    <t>Jardim jacuí</t>
  </si>
  <si>
    <t>R. Cel Cesar Augusto Romano, 250</t>
  </si>
  <si>
    <t>-23.508132, -46.474717</t>
  </si>
  <si>
    <t>UBS Integral Jova Rural</t>
  </si>
  <si>
    <t>R. Alfeu Alcântara Monteiro x R. Nilda C. Cunha</t>
  </si>
  <si>
    <t>-23.454764, -46.579540</t>
  </si>
  <si>
    <t>UBS Integral Parque das Nações Unidas</t>
  </si>
  <si>
    <t>Av. 4 x R. 3 x R. 8 (prox. R. Friedrich von Voith)</t>
  </si>
  <si>
    <t>-23.437676, -46.740039</t>
  </si>
  <si>
    <t>UBS Integral Vila Sonia II (Jd. Colombo)</t>
  </si>
  <si>
    <t>Vila Sônia</t>
  </si>
  <si>
    <t>R. José Capobianco, 232</t>
  </si>
  <si>
    <t>-23.601385, -46.730062</t>
  </si>
  <si>
    <t>UBS Integral Arlindo Bettio</t>
  </si>
  <si>
    <t>R. ARLINDO BETTIO, s/n</t>
  </si>
  <si>
    <t>-23.499088, -46.491920</t>
  </si>
  <si>
    <t>UBS Integral Jardim Orion</t>
  </si>
  <si>
    <t>R. João Goulart, 2400</t>
  </si>
  <si>
    <t>-23.723922, -46.678376</t>
  </si>
  <si>
    <t>UBS Integral Jardim São Bernardo</t>
  </si>
  <si>
    <t>R. Antonio Carlos Beijamim dos Santos, 836</t>
  </si>
  <si>
    <t>-23.747766, -46.697196</t>
  </si>
  <si>
    <t>UBS Integral Nascer do Sol</t>
  </si>
  <si>
    <t>R. Senador Nelson Carneiro x R. Nascer do Sol</t>
  </si>
  <si>
    <t>-23.591645, -46.408846</t>
  </si>
  <si>
    <t>UBS Integral Sepetiba</t>
  </si>
  <si>
    <t>Av. Sepetiba, 660</t>
  </si>
  <si>
    <t>-23.535205, -46.701033</t>
  </si>
  <si>
    <t>UBS Integral Vila Ema</t>
  </si>
  <si>
    <t>São Lucas</t>
  </si>
  <si>
    <t>R. Margarida Stach - R. Gustavo Stach</t>
  </si>
  <si>
    <t>-23.581161, -46.546316</t>
  </si>
  <si>
    <t>UBS Integral Vila Rubi</t>
  </si>
  <si>
    <t>R. Archote do Peru, s/n</t>
  </si>
  <si>
    <t>-23.729280, -46.693317</t>
  </si>
  <si>
    <t>UBS Integral Cel. Bento Bicudo</t>
  </si>
  <si>
    <t>R. Cel Bento Bicudo, 350</t>
  </si>
  <si>
    <t>-23.512004, -46.708673</t>
  </si>
  <si>
    <t>UBS Integral Engenheiro Alberto Meyer</t>
  </si>
  <si>
    <t>R. Eng. Alberto Meyer, 318</t>
  </si>
  <si>
    <t>-23.479894, -46.689254</t>
  </si>
  <si>
    <t>UBS Integral Estrada das Cachoeiras</t>
  </si>
  <si>
    <t>Av. Escola Politécnica, 192</t>
  </si>
  <si>
    <t>-23.562710, -46.749880</t>
  </si>
  <si>
    <t>UBS Integral Jardim Seckler II</t>
  </si>
  <si>
    <t>R. Cosme de Souza, 408</t>
  </si>
  <si>
    <t>-23.623936, -46.586568</t>
  </si>
  <si>
    <t>UBS Integral Manoel Fernandes Leão</t>
  </si>
  <si>
    <t>R. Manoel Fernandes Leão, 500</t>
  </si>
  <si>
    <t>-23.440271, -46.710698</t>
  </si>
  <si>
    <t>UBS Integral Cantinho do Céu "Mananciais"</t>
  </si>
  <si>
    <t>R. Rodrigues Alves x R. dos Acordes</t>
  </si>
  <si>
    <t>-23.745107, -46.661714</t>
  </si>
  <si>
    <t>UBS Integral Pro Morar</t>
  </si>
  <si>
    <t>R. Giovanni Nasco x R. Daniel da Anunciação</t>
  </si>
  <si>
    <t>-23.605389, -46.498712</t>
  </si>
  <si>
    <t>UBS Integral Vila da Paz "Mananciais"</t>
  </si>
  <si>
    <t xml:space="preserve">Av. Jair Ribeiro da Silva, alt. no 680 </t>
  </si>
  <si>
    <t>-23.704405, -46.686714</t>
  </si>
  <si>
    <t>UBS Integral Bom Retiro</t>
  </si>
  <si>
    <t>Bom Retiro</t>
  </si>
  <si>
    <t>R. Gen. Flores, 28</t>
  </si>
  <si>
    <t>-23.525928, -46.642071</t>
  </si>
  <si>
    <t>UBS Integral Jardim Antártica</t>
  </si>
  <si>
    <t>R. Solar X R. Lembrança x R. Francisco Machado da Silva</t>
  </si>
  <si>
    <t>-23.454663, -46.656828</t>
  </si>
  <si>
    <t>UBS Integral Jardim Apuanã</t>
  </si>
  <si>
    <t>R. Filhos da Terra, 801</t>
  </si>
  <si>
    <t>-23.451002, -46.585303</t>
  </si>
  <si>
    <t>UBS Integral Jardim São Nicolau</t>
  </si>
  <si>
    <t>R. Brook Taylor X R. Pierre Jansen</t>
  </si>
  <si>
    <t>-23.529566, -46.476379</t>
  </si>
  <si>
    <t>UBS Integral Jardim Cabuçú</t>
  </si>
  <si>
    <t>R. Miguel Arrojado Lisboa, 299</t>
  </si>
  <si>
    <t>-23.468076, -46.566498</t>
  </si>
  <si>
    <t>UBS Integral Brasilandia IV</t>
  </si>
  <si>
    <t>UBS Integral Complexo Prates</t>
  </si>
  <si>
    <t>UBS Integral Ebanos</t>
  </si>
  <si>
    <t>UBS Integral Jardim Helian</t>
  </si>
  <si>
    <t>UBS Integral Jardim Julieta</t>
  </si>
  <si>
    <t>UBS Integral Malta Cardoso II</t>
  </si>
  <si>
    <t>UBS Integral Morada do Sol II</t>
  </si>
  <si>
    <t>UBS Integral Palanque</t>
  </si>
  <si>
    <t>UBS Integral Parque das Flores</t>
  </si>
  <si>
    <t>UBS Integral Vila Esperança</t>
  </si>
  <si>
    <t>UBS Integral Vila Guarani II</t>
  </si>
  <si>
    <t>UBS Integral Sacomã II</t>
  </si>
  <si>
    <t>UBS Integral Limoeiro</t>
  </si>
  <si>
    <t>UBS Integral Cambucí</t>
  </si>
  <si>
    <t>Av. Lacerda Franco, 791/795</t>
  </si>
  <si>
    <t>-23.569327, -46.623594</t>
  </si>
  <si>
    <t>UBS Integral Jardim Cibele</t>
  </si>
  <si>
    <t>UBS Integral Jardim dos Álamos</t>
  </si>
  <si>
    <t>UBS Integral Jardim Elisa Maria</t>
  </si>
  <si>
    <t>UBS Integral Kioto</t>
  </si>
  <si>
    <t>Av. Orfeo Paravento x R. Royan</t>
  </si>
  <si>
    <t>-23.735321, -46.717772</t>
  </si>
  <si>
    <t>UBS Integral Sacolão das Artes</t>
  </si>
  <si>
    <t>Av. Cândido José Xavier, 577</t>
  </si>
  <si>
    <t>-23.661701, -46.756406</t>
  </si>
  <si>
    <t>UBS Integral Conjunto Faria Lima</t>
  </si>
  <si>
    <t>UBS Integral Jardim Guanhembu</t>
  </si>
  <si>
    <t>UBS Integral Jardim Reimberg</t>
  </si>
  <si>
    <t>UBS Integral Jardim São Paulo</t>
  </si>
  <si>
    <t>UBS Integral Vila Sonia III (Jaqueline)</t>
  </si>
  <si>
    <t>UBS Integral Jardim Popular</t>
  </si>
  <si>
    <t>UBS Integral Jardim Vitória</t>
  </si>
  <si>
    <t>UBS Integral Pateo do Pari</t>
  </si>
  <si>
    <t>UBS Integral Vila Jaguaré</t>
  </si>
  <si>
    <t>UBS Integral Vila Mariana</t>
  </si>
  <si>
    <t>UPA Vila Santa Catarina (Santa Marina)</t>
  </si>
  <si>
    <t>Cupecê</t>
  </si>
  <si>
    <t>Rua Cidade de Bagdá,539</t>
  </si>
  <si>
    <t>-23.656607, -46.652904</t>
  </si>
  <si>
    <t>Obras em andamento com projeção de entrega no final de 2014</t>
  </si>
  <si>
    <t>UPA AMA Capão Redondo (serviço existente - construção nova)</t>
  </si>
  <si>
    <t>Rua Comendador Santana, 774</t>
  </si>
  <si>
    <t>-23.673958, -46.773553</t>
  </si>
  <si>
    <t>UPA AMA Dr. Carmino Caricchio - Tatuapé (serviço existente - construção nova)</t>
  </si>
  <si>
    <t>Tatuapé</t>
  </si>
  <si>
    <t>Avenida Condessa Elisabeth de Rubiano</t>
  </si>
  <si>
    <t>-23.534833, -46.569133</t>
  </si>
  <si>
    <t>UPA AMA Dr. Ignácio Proença de Golveia - Mooca (serviço existente - construção nova)</t>
  </si>
  <si>
    <t>Rua Dr. Fomn, s/n</t>
  </si>
  <si>
    <t>-23.545543, -46.595454</t>
  </si>
  <si>
    <t>UPA AMA Ermelino Matarazzo (serviço existente - construção nova)</t>
  </si>
  <si>
    <t>Rua Rodrigo de Brum, 1989</t>
  </si>
  <si>
    <t>-23.500552, -46.472520</t>
  </si>
  <si>
    <t>UPA AMA José Soares Hungria - Pirituba (serviço existente - construção nova)</t>
  </si>
  <si>
    <t>Rua Menotti Laudisio, 100</t>
  </si>
  <si>
    <t>-23.484332, -46.728665</t>
  </si>
  <si>
    <t>UPA AMA Parelheiros (serviço existente - construção nova)</t>
  </si>
  <si>
    <t>Rua Sadamu Inoue, s/n</t>
  </si>
  <si>
    <t>-23.799302, -46.731492</t>
  </si>
  <si>
    <t>UPA AMA Pires do Rio (Tito Lopes) (serviço existente - construção nova)</t>
  </si>
  <si>
    <t>Avenida Pires do Rio, 294</t>
  </si>
  <si>
    <t>-23.498945, -46.442331</t>
  </si>
  <si>
    <t>UPA AMA Sacomã (serviço existente - construção nova)</t>
  </si>
  <si>
    <t>Estrada das Lágrimas, 1403</t>
  </si>
  <si>
    <t>-23.613587, -46.594109</t>
  </si>
  <si>
    <t>UPA Hospital São Paulo  - Vila Mariana (construção nova)</t>
  </si>
  <si>
    <t>Vila mariana</t>
  </si>
  <si>
    <t>Rua Diogo de Faria, 609</t>
  </si>
  <si>
    <t>-23.595681, -46.642581</t>
  </si>
  <si>
    <t>UPA PA Municipal Gloria Rodrigues dos Santos Bonfim (serviço existente - construção nova)</t>
  </si>
  <si>
    <t>Rua Cachoeira Morena, s/n</t>
  </si>
  <si>
    <t>-23.571434, -46.403352</t>
  </si>
  <si>
    <t>UPA Prof. Waldomiro de Paula - Itaquera (serviço existente - construção nova)</t>
  </si>
  <si>
    <t>Rua Miguel Inacio Curi, s/n</t>
  </si>
  <si>
    <t>-23.544599, -46.466503</t>
  </si>
  <si>
    <t>UPA PS Municipal José Silvio de Camargo / Santo Amaro (serviço existente - construção nova)</t>
  </si>
  <si>
    <t>Santo amaro</t>
  </si>
  <si>
    <t>Avenida Adolfo Pinheiros, 805</t>
  </si>
  <si>
    <t>-23.646188, -46.701534</t>
  </si>
  <si>
    <t>UPA São Luiz Gonzaga (construção nova)</t>
  </si>
  <si>
    <t>Rua Michel Ouchana, 94</t>
  </si>
  <si>
    <t>-23.460136, -46.582185</t>
  </si>
  <si>
    <t>UPA AMA Eng. Goulart José Pires - Cangaíba (serviço existente - construção nova)</t>
  </si>
  <si>
    <t>UPA AMA Parque Anhanguera (serviço existente - construção nova)</t>
  </si>
  <si>
    <t>UPA Hospital das Clínicas - Pinheiros (construção nova)</t>
  </si>
  <si>
    <t>UPA Hospital do Servidor Público Municipal - HSPM (construção nova)</t>
  </si>
  <si>
    <t>UPA PA Municipal Dr. Atualpa Girão Rabelo (serviço existente - construção nova)</t>
  </si>
  <si>
    <t>UPA São Jorge (construção nova)</t>
  </si>
  <si>
    <t>UPA Vila Nhocuné - Alexandre Zaio (serviço existente - construção nova)</t>
  </si>
  <si>
    <t>UPA AMA Dr. Arthur Ribeiro Saboya -Jabaquara (serviço existente - construção nova)</t>
  </si>
  <si>
    <t>Avenida Francisco P. Q. Ribeiro, 860</t>
  </si>
  <si>
    <t>-23.652601, -46.644797</t>
  </si>
  <si>
    <t>UPA City Jaraguá (construção nova)</t>
  </si>
  <si>
    <t>Estrada de Taipas, 1648</t>
  </si>
  <si>
    <t>-23.442221, -46.734635</t>
  </si>
  <si>
    <t>UPA Pedreira (construção nova)</t>
  </si>
  <si>
    <t>Pedreira</t>
  </si>
  <si>
    <t>Rua Antonio do Campo, 1</t>
  </si>
  <si>
    <t>-23.695244, -46.676499</t>
  </si>
  <si>
    <t>UPA PS Municipal Perus (contrução nova)</t>
  </si>
  <si>
    <t>Rua Fiorelli Peccicacco, s/n</t>
  </si>
  <si>
    <t>-23.404197, -46.751140</t>
  </si>
  <si>
    <t>UPA PS Municipal Prof. João Catarin Mezomo - Lapa (serviço existente - construção nova)</t>
  </si>
  <si>
    <t>Avenida Queiroz Filho, 313</t>
  </si>
  <si>
    <t>-23.537037, -46.723437</t>
  </si>
  <si>
    <t>UPA Santa Casa de São Paulo</t>
  </si>
  <si>
    <t>CAPS AD III JD NELIA / Itaim UA Adulto</t>
  </si>
  <si>
    <t>Estrada Dom João Neri, 4531</t>
  </si>
  <si>
    <t>-23.531231, -46.397078</t>
  </si>
  <si>
    <t>CAPS AD III BRASILANDIA / UA Infanto-juvenil</t>
  </si>
  <si>
    <t>Av. Otaviano Alves de Lima, s/n</t>
  </si>
  <si>
    <t>-23.507923, -46.706364</t>
  </si>
  <si>
    <t>CAPS AD III CIDADE ADEMAR / UA Infanto-juvenil</t>
  </si>
  <si>
    <t>Rua Prof. Cardoso de Melo, 1000</t>
  </si>
  <si>
    <t>-23.698294, -46.638688</t>
  </si>
  <si>
    <t>CAPS AD III JD HELENA / UA Adulto S. Miguel</t>
  </si>
  <si>
    <t>Jardim helena</t>
  </si>
  <si>
    <t>Rua das Violetas, s/nº</t>
  </si>
  <si>
    <t>-23.480452, -46.419175</t>
  </si>
  <si>
    <t>CAPS AD III PARELHEIROS / UA Adulto</t>
  </si>
  <si>
    <t>Rua Terezinha Prado de Oliveira, 100</t>
  </si>
  <si>
    <t>-23.828585, -46.723266</t>
  </si>
  <si>
    <t>CAPS AD III PERUS</t>
  </si>
  <si>
    <t>Av. Fiorelli Peccicacco, 500</t>
  </si>
  <si>
    <t>-23.404355, -46.750954</t>
  </si>
  <si>
    <t>CAPS AD III VILA MARIANA</t>
  </si>
  <si>
    <t>Rua Pedro de Toledo (próx. Rua Lenadro Dupré)</t>
  </si>
  <si>
    <t>-23.598019, -46.646926</t>
  </si>
  <si>
    <t>CAPS AD III VILA MARIA</t>
  </si>
  <si>
    <t>Vila medeiros</t>
  </si>
  <si>
    <t>Av. do Poeta, 740</t>
  </si>
  <si>
    <t>-23.486083, -46.565705</t>
  </si>
  <si>
    <t>CAPS AD III VILA SONIA</t>
  </si>
  <si>
    <t>Rua José Capobianco, 232</t>
  </si>
  <si>
    <t>-23.601416, -46.730135</t>
  </si>
  <si>
    <t>CAPS AD III CIDADE TIRADENTES / UA Adulto</t>
  </si>
  <si>
    <t>Plano A - Rua Moises Corena Plano B - Rua Moisés de Corena x Rua Varzea Nova</t>
  </si>
  <si>
    <t>-23.594295, -46.397064</t>
  </si>
  <si>
    <t>CAPS ADULTO III GRAJAU</t>
  </si>
  <si>
    <t>Rua Três Corações</t>
  </si>
  <si>
    <t>-23.772903, -46.676862</t>
  </si>
  <si>
    <t>CAPS Adulto III SÃO MATEUS</t>
  </si>
  <si>
    <t>Rua Maria Luiza do Val Penteado</t>
  </si>
  <si>
    <t>-23.607830, -46.482924</t>
  </si>
  <si>
    <t>CAPS INFANTIL CIDADE TIRADENTES / UA Infanto-juvenil</t>
  </si>
  <si>
    <t xml:space="preserve">Plano A - Rua dos Texteis Plano B - Rua Moisés de Corena         </t>
  </si>
  <si>
    <t>-23.597016, -46.397132</t>
  </si>
  <si>
    <t>CAPS INFANTIL GRAJAU</t>
  </si>
  <si>
    <t>Rua Professor Alfredo Attie</t>
  </si>
  <si>
    <t>-23.740837, -46.686166</t>
  </si>
  <si>
    <t>CAPS ADULTO III ITAIM PAULISTA</t>
  </si>
  <si>
    <t>Rua Georgina Diniz Braghiroli</t>
  </si>
  <si>
    <t>-23.509348, -46.423109</t>
  </si>
  <si>
    <t>CAPS ADULTO III JD HELENA</t>
  </si>
  <si>
    <t>Praça Craveiro do Campo</t>
  </si>
  <si>
    <t>-23.478687, -46.420400</t>
  </si>
  <si>
    <t>CAPS INFANTIL JD HELENA</t>
  </si>
  <si>
    <t>CAPS ADULTO III PERUS</t>
  </si>
  <si>
    <t>CAPS INFANTIL PIRITUBA</t>
  </si>
  <si>
    <t>Rua General Lauro Cavalcanti de Farias, 171</t>
  </si>
  <si>
    <t>-23.492671, -46.747072</t>
  </si>
  <si>
    <t>CAPS INFANTIL SÃO MATEUS</t>
  </si>
  <si>
    <t>Rua Julio Cesar Moreira, 50</t>
  </si>
  <si>
    <t>-23.621408, -46.466783</t>
  </si>
  <si>
    <t>CAPS ADULTO III SÃO MIGUEL PAULISTA</t>
  </si>
  <si>
    <t>Rua Cardon, 1242</t>
  </si>
  <si>
    <t>-23.520036, -46.441226</t>
  </si>
  <si>
    <t>CAPS INFANTIL SÃO MIGUEL PAULISTA</t>
  </si>
  <si>
    <t>Av. São Miguel x Rua Pau D'Arc Roxo x Rua Henrique Xavier de Brito</t>
  </si>
  <si>
    <t>-23.499062, -46.466021</t>
  </si>
  <si>
    <t>CAPS ADULTO III VILA MARIANA / UA Adulto</t>
  </si>
  <si>
    <t>Rua Pedro de Toledo (próx. Rua Leandro Dupré)</t>
  </si>
  <si>
    <t>CAPS ADULTO III VILA MARIA</t>
  </si>
  <si>
    <t>CAPS ADULTO III BUTANTA / UA Adulto</t>
  </si>
  <si>
    <t>Rua Domingos Portela</t>
  </si>
  <si>
    <t>-23.593944, -46.745262</t>
  </si>
  <si>
    <t>CAPS ADULTO III RIO PEQUENO</t>
  </si>
  <si>
    <t>Rua Joaquim Celidonio Gomes dos Reis, 336</t>
  </si>
  <si>
    <t>-23.577911, -46.763326</t>
  </si>
  <si>
    <t>CAPS INFANTIL BUTANTA / UA Infanto-juvenil</t>
  </si>
  <si>
    <t>Centro Especializado de Reabilitação 1 (CER IV Santo Amaro com Ofina Ortopédica)</t>
  </si>
  <si>
    <t>Campo Grande</t>
  </si>
  <si>
    <t>Av. Yervant Kissajkian, 400</t>
  </si>
  <si>
    <t>-23.667006, -46.675183</t>
  </si>
  <si>
    <t>Centro Especializado de Reabilitação 3 (CER IV Casa Verde com Oficina Ortopédica)</t>
  </si>
  <si>
    <t>Rua Gabriel Covelli x Rua Anísio Moreira</t>
  </si>
  <si>
    <t>-23.496344, -46.655980</t>
  </si>
  <si>
    <t>Centro Especializado de Reabilitação 9 (CER IV Itaquera com Oficina Ortopédica)</t>
  </si>
  <si>
    <t>Rua Charles Manguim, s/n</t>
  </si>
  <si>
    <t>-23.562787, -46.496580</t>
  </si>
  <si>
    <t>Centro Especializado de Reabilitação 5 (CER IV Cidade Tiradentes)</t>
  </si>
  <si>
    <t>Av. dos Metalúrgicos, 999, Lt 14, AD 5C</t>
  </si>
  <si>
    <t>-23.591394, -46.407461</t>
  </si>
  <si>
    <t>Centro Especializado de Reabilitação 8 (CER IV Ermelino Matarazzo)</t>
  </si>
  <si>
    <t>Rua Danilo Fellipe, s/n</t>
  </si>
  <si>
    <t>-23.486694, -46.471765</t>
  </si>
  <si>
    <t>Centro Especializado de Reabilitação 6 (CER IV Mooca com Oficina Ortopédica)</t>
  </si>
  <si>
    <t>Rua Jaibarás, 299</t>
  </si>
  <si>
    <t>-23.548095, -46.597129</t>
  </si>
  <si>
    <t>Centro Especializado de Reabilitação 2 (CER IV Pirituba)</t>
  </si>
  <si>
    <t>São domingos</t>
  </si>
  <si>
    <t>-23.492661, -46.747040</t>
  </si>
  <si>
    <t>Centro Especializado de Reabilitação 7 (CER IV São Mateus)</t>
  </si>
  <si>
    <t>Rua Pascoal Dias, s/n</t>
  </si>
  <si>
    <t>-23.616929, -46.478815</t>
  </si>
  <si>
    <t>Centro Especializado de Reabilitação 4 (CER IV Vila Mariana)</t>
  </si>
  <si>
    <t>Rua Loefren, 1125</t>
  </si>
  <si>
    <t>-23.599650, -46.636618</t>
  </si>
  <si>
    <t>Centro Especializado de Reabilitação 10 (CER IV Butantã com Oficina Ortopédica)</t>
  </si>
  <si>
    <t>Av. Eliseu de Almeida, 4000 V. Sônia</t>
  </si>
  <si>
    <t>-23.590795, -46.737768</t>
  </si>
  <si>
    <t>Unidade de Referência à Saúde do Idoso - URSI Capela do Socorro</t>
  </si>
  <si>
    <t>Unidade de Referência à Saúde do Idoso - URSI Itaquera</t>
  </si>
  <si>
    <t>Unidade de Referência à Saúde do Idoso - URSI Campo Limpo</t>
  </si>
  <si>
    <t>Rua Antonio Antunes, s/n</t>
  </si>
  <si>
    <t>-23.637891, -46.772725</t>
  </si>
  <si>
    <t>Unidade de Referência à Saúde do Idoso - URSI Itaim Paulista</t>
  </si>
  <si>
    <t>Rua Ambaré, s/n</t>
  </si>
  <si>
    <t>-23.506769, -46.396482</t>
  </si>
  <si>
    <t>Unidade de Referência à Saúde do Idoso - URSI Butantã</t>
  </si>
  <si>
    <t>Rio pequeno</t>
  </si>
  <si>
    <t>Rua Antonino de Camargo X Rodovia Raposo Tavares</t>
  </si>
  <si>
    <t>-23.586170, -46.749313</t>
  </si>
  <si>
    <t>Unidade de Referência à Saúde do Idoso - URSI Pirituba</t>
  </si>
  <si>
    <t>-23.492681, -46.747008</t>
  </si>
  <si>
    <t>Unidade de Referência à Saúde do Idoso - URSI São Mateus</t>
  </si>
  <si>
    <t>Rua Ângelo Candia, 1058</t>
  </si>
  <si>
    <t>-23.599290, -46.483309</t>
  </si>
  <si>
    <t>Unidade de Referência à Saúde do Idoso - URSI Vila Prudente</t>
  </si>
  <si>
    <t>Vila prudente</t>
  </si>
  <si>
    <t>Av. Francisco Falconi, 83 (2ª opção Rua Lisa Ansorge, 614)</t>
  </si>
  <si>
    <t>-23.583672, -46.568532</t>
  </si>
  <si>
    <t xml:space="preserve">Rede Hora Certa / Hospital Dia- Brasilândia/FO </t>
  </si>
  <si>
    <t>Freguesia do Ó/Brasilândia</t>
  </si>
  <si>
    <t xml:space="preserve"> Rua Rui de Morais Apocalipse, 2 </t>
  </si>
  <si>
    <t>-23.47362,  -46.68433</t>
  </si>
  <si>
    <t>Com a readequação, a unidade ampliou a sua capacidade de atendimento: de 6 para 15 especialidades,  de 7 para 11 tipos de exames, de 1500 para 2200 exames realizados, de 7 mil para 9 mil consultas, de zero cirurgias realizadas para 200. Todo o RH da unidade passou de 101 para 105 pessoas e a carga horária semanal da equipe médica de 96 para 180 horas.</t>
  </si>
  <si>
    <t>Unidade da Rede Hora Certa com leitos de Hospital Dia</t>
  </si>
  <si>
    <t>Rede Hora Certa / Hospital Dia -Itaim Paulista</t>
  </si>
  <si>
    <t>Rua Marechal Tito, 6577</t>
  </si>
  <si>
    <t>-23.489810,-46.385912</t>
  </si>
  <si>
    <t>Com a readequação, a unidade ampliou a sua capacidade de atendimento: de 6 para 14 especialidades,  de 7 para 10 tipos de exames, de 1700 para 2900 exames realizados, de 2100 para 5100 consultas, de zero cirurgias realizadas para 200. Todo o RH da unidade passou de 50 para 75 pessoas e a carga horária semanal da equipe médica de 221 para 419 horas.</t>
  </si>
  <si>
    <t>Rede Hora Certa / Hospital Dia - Lapa</t>
  </si>
  <si>
    <t>Vila Romana</t>
  </si>
  <si>
    <t>Rua Catão, 380</t>
  </si>
  <si>
    <t>-23.524223, -46.700598</t>
  </si>
  <si>
    <t>Com a readequação, a unidade ampliou a sua capacidade de atendimento: de 10 para 14 especialidades,  de 9 para 11 tipos de exames, de 1900 para 2100 exames realizados, de 7700 para 8400 consultas, de zero cirurgias realizadas para 200. Todo o RH da unidade passou de 141 para 152 pessoas e a carga horária semanal da equipe médica de 636 para 744 horas.</t>
  </si>
  <si>
    <t>Rede Hora Certa / Hospital Dia- M' Boi Mirim I</t>
  </si>
  <si>
    <t>Jardim Ibirapuera</t>
  </si>
  <si>
    <t>Rua Philipe de Vitry, 802</t>
  </si>
  <si>
    <t>-23.66516,  -46.73581</t>
  </si>
  <si>
    <t>Com a readequação, a unidade ampliou a sua capacidade de atendimento: de 13 para 16 especialidades,  de 3800 para 4 mil consultas, de zero cirurgias realizadas para 200. Todo o RH da unidade passou de 106 para 128 pessoas e a carga horária semanal da equipe médica de 432 para 636 horas.</t>
  </si>
  <si>
    <t>Rede Hora Certa / Hospital Dia - M' Boi Mirim II</t>
  </si>
  <si>
    <t>Vera Cruz</t>
  </si>
  <si>
    <t>Rua dos Funcionários Públicos, 379</t>
  </si>
  <si>
    <t>-23.72373,  -46.80819</t>
  </si>
  <si>
    <t>Com a readequação, a unidade ampliou a sua capacidade de atendimento: de 4 para 7 especialidades,  de 1700 para 2300 consultas, de zero cirurgias realizadas para 200. Todo o RH da unidade passou de 16 para 49 pessoas e a carga horária semanal da equipe médica de 204 para 336 horas.</t>
  </si>
  <si>
    <t>Rede Hora Certa / Hospital Dia - Penha</t>
  </si>
  <si>
    <t>Praça Nossa Senhora da Penha, 55</t>
  </si>
  <si>
    <t>-23.526578, -46.550294</t>
  </si>
  <si>
    <t>Com a readequação, a unidade ampliou a sua capacidade de atendimento: de 22 para 25 especialidades,  de 15 para 23 tipos de exames, de 5600 para 8800 exames realizados, de 8 mil para 12 mil consultas, de zero cirurgias realizadas para 160. Todo o RH da unidade passou de 181 para 290 pessoas e a carga horária semanal da equipe médica de 588 para 1049 horas.</t>
  </si>
  <si>
    <t>Rede Hora Certa  / Hospital Dia - São Miguel Paulista</t>
  </si>
  <si>
    <t xml:space="preserve">Rua Professor Antônio Gama de Cerqueira, 347 </t>
  </si>
  <si>
    <t>-23.496879, -46.440955</t>
  </si>
  <si>
    <t>Rede Hora Certa / Hospital Dia- Ipiranga</t>
  </si>
  <si>
    <t xml:space="preserve">Rua Xavier de Almeida, 210 </t>
  </si>
  <si>
    <t>-23.587712, -46.608500</t>
  </si>
  <si>
    <t>Rede Hora Certa / Hospital Dia - Butantã</t>
  </si>
  <si>
    <t>Rua João Guerra, 37</t>
  </si>
  <si>
    <t>-23.585371, -46.731217</t>
  </si>
  <si>
    <t>Rede Hora Certa / Hospital Dia- Campo Limpo</t>
  </si>
  <si>
    <t>Avenida Amadeu da Silva Samelo, 423</t>
  </si>
  <si>
    <t>-23.630735, -46.765950</t>
  </si>
  <si>
    <t>Rede Hora Certa / Hospital Dia  - Vila Prudente</t>
  </si>
  <si>
    <t>Praça Centenário de Vila Prudente, 108</t>
  </si>
  <si>
    <t>-23.581810, -46.582474</t>
  </si>
  <si>
    <t>Rede Hora Certa / Hospital Dia- Cidade Ademar</t>
  </si>
  <si>
    <t>Rua Corrego Azul, 433</t>
  </si>
  <si>
    <t>-23.696157, -46.660373</t>
  </si>
  <si>
    <t>Rede Hora Certa / Hospital Dia -Tucuruvi/Santana</t>
  </si>
  <si>
    <t>Rede Hora Certa / Hospital Dia- São Mateus</t>
  </si>
  <si>
    <t>Rua Augusto Ferreira Ramos, 9</t>
  </si>
  <si>
    <t>-23.589488, -46.492873</t>
  </si>
  <si>
    <t>Rede Hora Certa - Vila Guilherme /Vila Maria</t>
  </si>
  <si>
    <t>Rua João Ventura Batista, 615</t>
  </si>
  <si>
    <t>-23.516125, -46.605462</t>
  </si>
  <si>
    <t>Rede Hora Certa / Hospital Dia  - Aricanduva/Carrão</t>
  </si>
  <si>
    <t>Rede Hora Certa Cidade Dutra</t>
  </si>
  <si>
    <t>Rede Hora Certa Casa Verde</t>
  </si>
  <si>
    <t>Em definição</t>
  </si>
  <si>
    <t>Rede Hora Certa Cidade Tiradentes</t>
  </si>
  <si>
    <t>Rede Hora Certa Ermelino Matarazzo</t>
  </si>
  <si>
    <t>Rede Hora Certa Guaianases</t>
  </si>
  <si>
    <t>Guaianazes</t>
  </si>
  <si>
    <t>Rede Hora Certa Itaquera</t>
  </si>
  <si>
    <t>Rede Hora Certa Jabaquara</t>
  </si>
  <si>
    <t>Rede Hora Certa Jaçanã/Tremembé</t>
  </si>
  <si>
    <t>Rede Hora Certa Mooca</t>
  </si>
  <si>
    <t>Água Rasa</t>
  </si>
  <si>
    <t>Rua Farol Paulistano, 410</t>
  </si>
  <si>
    <t>-23.570862, -46.575522</t>
  </si>
  <si>
    <t>Rede Hora Certa Parelheiros</t>
  </si>
  <si>
    <t>Rede Hora Certa Perus</t>
  </si>
  <si>
    <t>Rede Hora Certa Pinheiros</t>
  </si>
  <si>
    <t>Rede Hora Certa Pirituba</t>
  </si>
  <si>
    <t>Rede Hora Certa Sapopemba</t>
  </si>
  <si>
    <t>Rede Hora Certa Sé</t>
  </si>
  <si>
    <t>Rede Hora Certa  - Saúde</t>
  </si>
  <si>
    <t>Hospital Municipal Alípio Correa Neto</t>
  </si>
  <si>
    <t>Alameda rodrigo de Brum, 1989</t>
  </si>
  <si>
    <t>-23.50055,  -46.47252</t>
  </si>
  <si>
    <t>Hospital Municipal Cidade Tiradentes - Carmen Prudente</t>
  </si>
  <si>
    <t>Avenida dos Metalúrgicos, 2100</t>
  </si>
  <si>
    <t>-23.599600, -46.401852</t>
  </si>
  <si>
    <t>Hospital Municipal Dr. Arthur Ribeiro de Saboya</t>
  </si>
  <si>
    <t>Avenida Francisco Paula Quintanilha Ribeiro, 860</t>
  </si>
  <si>
    <t>-23.653599, -46.644980</t>
  </si>
  <si>
    <t>Hospital Municipal Dr. Benedicto Montenegro</t>
  </si>
  <si>
    <t>Rua Antonio Lázaro, 226</t>
  </si>
  <si>
    <t>-23.587425, -46.514276</t>
  </si>
  <si>
    <t>Hospital Municipal Dr. Carmino Caricchio</t>
  </si>
  <si>
    <t>R. Santo Elias, 41</t>
  </si>
  <si>
    <t>-23.533643, -46.566906</t>
  </si>
  <si>
    <t>Obras de adequação parcial já foram realizadas, em fase de andamento outras obras de reforma</t>
  </si>
  <si>
    <t>Obras de adequação parcial foram realizadas e foram consideradas como meta cumprida, na verdade estão em andamento as obras de reforma estruturais necessárias que completarão a meta de governo proposta, assim alteramos para "fases em andamento"</t>
  </si>
  <si>
    <t>Hospital Municipal Dr. Fernando Mauro Pires da Rocha</t>
  </si>
  <si>
    <t>Jardim São Luiz</t>
  </si>
  <si>
    <t>Rua Tereza Mouco de Oliveira, s/n</t>
  </si>
  <si>
    <t>-23.64861,  -46.74976</t>
  </si>
  <si>
    <t>Hospital Municipal Dr. Ignácio Proença de Gouveia</t>
  </si>
  <si>
    <t>Rua Juventus, 562</t>
  </si>
  <si>
    <t>-23.57172,  -46.58991</t>
  </si>
  <si>
    <t>Hospital Municipal Dr. Mario Degni</t>
  </si>
  <si>
    <t>Rua Lucas de Leyde, 257</t>
  </si>
  <si>
    <t>-23.57812,  -46.76543</t>
  </si>
  <si>
    <t>Hospital Municipal Dr. Moysés Deustch - M`Boi Mirim</t>
  </si>
  <si>
    <t>Estrada M' Boi Mirim, 5203</t>
  </si>
  <si>
    <t>-23.688530, -46.772595</t>
  </si>
  <si>
    <t>Hospital Municipal Infantil Menino Jesus</t>
  </si>
  <si>
    <t>Rua dos Ingleses, 258</t>
  </si>
  <si>
    <t>-23.560069, -46.647084</t>
  </si>
  <si>
    <t>Hospital Municipal José Soares Hungria</t>
  </si>
  <si>
    <t>Avenida Menotti Laudísio, 100</t>
  </si>
  <si>
    <t>-23.484347, -46.728655</t>
  </si>
  <si>
    <t>Hospital Municipal Maternidade Escola Dr. Mario de Moraes Altenfelder Silva</t>
  </si>
  <si>
    <t>Avenida Deputado Emílio Carlos, 3100</t>
  </si>
  <si>
    <t>-23.47963,  -46.67278</t>
  </si>
  <si>
    <t>Hospital Municipal Prof. Waldomiro de Paula</t>
  </si>
  <si>
    <t>Rua Augusto Carlos Baumann, 1074</t>
  </si>
  <si>
    <t>-23.53084,  -46.44509</t>
  </si>
  <si>
    <t>Hospital Municipal São Luiz Gonzaga</t>
  </si>
  <si>
    <t>-23.460131, -46.582196</t>
  </si>
  <si>
    <t>Hospital Municipal Sorocabana</t>
  </si>
  <si>
    <t>Projeto executivo em elaboração em parceria com Hospital das Clínicas e Fundação Zerbini para ativação de 190 leitos</t>
  </si>
  <si>
    <t>Hospital Municipal Tide Setubal</t>
  </si>
  <si>
    <t xml:space="preserve">Rua Dr. Guilherme Eiras, 123 </t>
  </si>
  <si>
    <t>-23.497283, -46.440097</t>
  </si>
  <si>
    <t>Hospital Municipal Vereador José Storopoli</t>
  </si>
  <si>
    <t>Rua Francisco Fanganiello, 127</t>
  </si>
  <si>
    <t>-23.522389, -46.561833</t>
  </si>
  <si>
    <t>UPA AMA Dr. Fernando Mauro Pires da Rocha - Campo Limpo (serviço existente - ampliação)</t>
  </si>
  <si>
    <t>São Luis</t>
  </si>
  <si>
    <t>Rua Thereza Mouco Oliveira, 71</t>
  </si>
  <si>
    <t>-23.649029, -46.749404</t>
  </si>
  <si>
    <t>Inaugurada em 12 de abril de 2014 - estruturada para ser resolutiva com baixa taxa de transferência de pacientes, respondendo a demanda. Aumentou 39 leitos de observação na região (observação, emergência e isolamento). Cobertura definida para 600.000 habitantes da região do Campo Limpo. Tem ofertado 600 a 900 atendimentos/dia desde a sua inauguração</t>
  </si>
  <si>
    <t>UPA AMA Complexo Prates (serviço existente - ampliação)</t>
  </si>
  <si>
    <t>Rua Prates, 1107</t>
  </si>
  <si>
    <t>-23.52437,  -46.63435</t>
  </si>
  <si>
    <t>UPA AMA Paraisópolis (serviço existente - ampliação)</t>
  </si>
  <si>
    <t>Rua Silveira Sampaio, 660</t>
  </si>
  <si>
    <t>-23.61710,  -46.71817</t>
  </si>
  <si>
    <t>UPA AMA Sé (serviço existente - ampliação)</t>
  </si>
  <si>
    <t>Rua Frederico Alvarenga, 303</t>
  </si>
  <si>
    <t>-23.551330, -46.628201</t>
  </si>
  <si>
    <t>UPA AMA Sorocabana (serviço existente - ampliação)</t>
  </si>
  <si>
    <t>Rua Clélia, 1914</t>
  </si>
  <si>
    <t>-23.524802, -46.701235</t>
  </si>
  <si>
    <t>UPA PA Municipal Jardim Macedônia (serviço existente - ampliação)</t>
  </si>
  <si>
    <t>Rua Louis Boulogne, 133</t>
  </si>
  <si>
    <t>-23.65370,  -46.79063</t>
  </si>
  <si>
    <t>UPA PA Municipal São Mateus II (serviço existente - ampliação)</t>
  </si>
  <si>
    <t>Rua Dr. Carlos Julio Spera, 139</t>
  </si>
  <si>
    <t>-23.61000,  -46.47962</t>
  </si>
  <si>
    <t>UPA PS Municipal 21 de Junho / Freguesia do Ó (serviço existente - reforma)</t>
  </si>
  <si>
    <t>Avenida João Paulo I, 421</t>
  </si>
  <si>
    <t>-23.489781, -46.688443</t>
  </si>
  <si>
    <t>UPA PS Municipal Augusto Gomes de Matos (serviço existente - ampliação)</t>
  </si>
  <si>
    <t>Rua Julio Felipe Guedes, 200</t>
  </si>
  <si>
    <t>-23.63393,  -46.60672</t>
  </si>
  <si>
    <t>UPA PS Municipal Balneário São José (serviço existente - reforma)</t>
  </si>
  <si>
    <t>Rua Gaspar Leme, s/n</t>
  </si>
  <si>
    <t>-23.77092,  -46.72390</t>
  </si>
  <si>
    <t>UPA PS Municipal Dona Maria Antonieta F de Barros (serviço existente - ampliação)</t>
  </si>
  <si>
    <t>Rua Antonio Felipe Filho, 180</t>
  </si>
  <si>
    <t>-23.74988,  -46.68966</t>
  </si>
  <si>
    <t>UPA PS Municipal Dr. Caetano Virgilio Netto (serviço existente - ampliação)</t>
  </si>
  <si>
    <t>Rua Augusto Farinha, 1125</t>
  </si>
  <si>
    <t>-23.580070, -46.741990</t>
  </si>
  <si>
    <t>UPA PS Municipal Júlio Tupy (serviço existente - reforma)</t>
  </si>
  <si>
    <t>Rua Serra da Queimada, 800</t>
  </si>
  <si>
    <t>-23.527710, -46.410975</t>
  </si>
  <si>
    <t>UPA PS Municipal Lauro Ribas Braga - Santana (serviço existente - reForma)</t>
  </si>
  <si>
    <t>Rua Voluntários da Pátria, 943</t>
  </si>
  <si>
    <t>-23.512542, -46.626268</t>
  </si>
  <si>
    <t>UPA PS Municipal Vila Maria Baixa (serviço existente - ampliação)</t>
  </si>
  <si>
    <t>Praça Engenheiro Hugo Brandi, 15</t>
  </si>
  <si>
    <t>-23.516851, -46.578374</t>
  </si>
  <si>
    <t>UPA PS Municipal Dr. Álvaro Dino de Almeida (serviço existente - ampliação)</t>
  </si>
  <si>
    <t>Barra Funda</t>
  </si>
  <si>
    <t>R. Vitorino Carmilo, 717</t>
  </si>
  <si>
    <t>-23.531227, -46.652773</t>
  </si>
  <si>
    <t>Rua Paschoal Dias, 690</t>
  </si>
  <si>
    <t>-23.619517, -46.479331</t>
  </si>
  <si>
    <t xml:space="preserve">iniciou suas atividades em 25/08 </t>
  </si>
  <si>
    <t>CAPS AD III Campo Limpo</t>
  </si>
  <si>
    <t>Rua Domingos Bicudo, 385</t>
  </si>
  <si>
    <t>-23.635755, -46.774030</t>
  </si>
  <si>
    <t>Inaugurado em 14 de agosto o CAPS AD, importante benefício para a comunidade, funciona 24h permanentemente e se propõe a realizar atividades relacionadas ao acompanhamento médico, reinserção social pelo acesso ao trabalho, lazer, exercício dos direitos civis e fortalecimento dos laços familiares e comunitários. Especializado no cuidado de pessoas que apresentam prejuízos decorrentes do uso ou abuso de álcool, crack e outras drogas. Seu público é constituído especificamente de adultos, mas o CAPS AD também pode atender crianças e adolescentes, desde que consideradas às orientações do Estatuto da Criança e do Adolescente (ECA)</t>
  </si>
  <si>
    <t xml:space="preserve">CAPS Infantil Campo Limpo </t>
  </si>
  <si>
    <t>Rua Aroldo Azevedo, 38</t>
  </si>
  <si>
    <t>-23.632918, -46.775579</t>
  </si>
  <si>
    <t>O CAPS Infantil iniciou suas atividades em 25 de agosto de 2014, aguarda inauguração formal</t>
  </si>
  <si>
    <t>CAPS AD III SÃO MATEUS</t>
  </si>
  <si>
    <t>R. Maria Luiza do Val Penteado</t>
  </si>
  <si>
    <t>-23.607767, -46.482773</t>
  </si>
  <si>
    <t>CAPS AD III ITAQUERA</t>
  </si>
  <si>
    <t>Cidade Lider</t>
  </si>
  <si>
    <t>Rua Gondaren - Cidade Lider</t>
  </si>
  <si>
    <t>-23.560223, -46.497305</t>
  </si>
  <si>
    <t>CAPS AD III GRAJAU / UA Adulto</t>
  </si>
  <si>
    <t>Av. Dona Belmira Marin, 4821</t>
  </si>
  <si>
    <t>-23.75609,  -46.67071</t>
  </si>
  <si>
    <t>Implantação do prontuário Eletrônico integrado ao Sistema Integrado de Gestão e Assistência à Saúde (SIGA)</t>
  </si>
  <si>
    <t>Consultório na Rua - Lapa</t>
  </si>
  <si>
    <t>Consultório na Rua - Belém</t>
  </si>
  <si>
    <t>Consultório na Rua - Brás</t>
  </si>
  <si>
    <t>Brás</t>
  </si>
  <si>
    <t>Consultório na Rua - Mooca</t>
  </si>
  <si>
    <t>Consultório na Rua - Pari</t>
  </si>
  <si>
    <t>Consultório na Rua - Pinheiros</t>
  </si>
  <si>
    <t>Consultório na Rua - Bom Retiro</t>
  </si>
  <si>
    <t>Consultório na Rua - República</t>
  </si>
  <si>
    <t>Consultório na Rua - República 2</t>
  </si>
  <si>
    <t>Consultório na Rua - Santa Cecília</t>
  </si>
  <si>
    <t>Santa Cecília</t>
  </si>
  <si>
    <t>Consultório na Rua - Santa Cecília 2</t>
  </si>
  <si>
    <t>Consultório na Rua - Santa Cecília 3</t>
  </si>
  <si>
    <t>Consultório na Rua - Santa Cecília/Barra Funda</t>
  </si>
  <si>
    <t>Santa Cecília-Barra Funda</t>
  </si>
  <si>
    <t>Consultório na Rua - Santa Cecília 4</t>
  </si>
  <si>
    <t>Consultório na Rua - Sé</t>
  </si>
  <si>
    <t>Consultório na Rua - Sé 2</t>
  </si>
  <si>
    <t>Novos corredores de ônibus - ARICANDUVA - (Extensão Total - 14 Km) - SPObras</t>
  </si>
  <si>
    <t>Avenida Aricanduva</t>
  </si>
  <si>
    <t>-23.566820, -46.506288</t>
  </si>
  <si>
    <t>NOVO TERMINAL ITAQUERA</t>
  </si>
  <si>
    <t>Ni</t>
  </si>
  <si>
    <t>Novos corredores de ônibus - BELMIRA MARIN - TRECHO 2 (Extensão Total - 3,9 km)</t>
  </si>
  <si>
    <t>Av. Belmira Marin</t>
  </si>
  <si>
    <t>-23.754430, -46.673421</t>
  </si>
  <si>
    <t>Novos corredores de ônibus - BERRINI T1 - (Extensão Total de 3,3 km) - (SPObras)</t>
  </si>
  <si>
    <t>Av. Berrini</t>
  </si>
  <si>
    <t>-23.610753, -46.694769</t>
  </si>
  <si>
    <t>Novos corredores de ônibus - CANAL COCAIA T1 - (Extensão Total - 3,5 km)</t>
  </si>
  <si>
    <t>Av. Cocaia</t>
  </si>
  <si>
    <t>-23.748228, -46.672831</t>
  </si>
  <si>
    <t>Novos corredores de ônibus - CANAL COCAIA T2- (Extensão Total - 3 km)</t>
  </si>
  <si>
    <t>Novos corredores de ônibus - CANAL COCAIA T3- (Extensão Total - 2 km)</t>
  </si>
  <si>
    <t>Novos corredores de ônibus - CAPÃO REDONDO / CAMPO LIMPO / VILA SÔNIA TRECHO 1 - (Extensão - 3,7 km) - (SPObras)</t>
  </si>
  <si>
    <t>Butantã, Campo Limpo</t>
  </si>
  <si>
    <t>Av. Francisco Mourato</t>
  </si>
  <si>
    <t>-23.646000, -46.779564</t>
  </si>
  <si>
    <t>Novos corredores de ônibus - CAPÃO REDONDO / CAMPO LIMPO / VILA SÔNIA TRECHO 3 - (Extensão - 3,6 km) - (SPObras)</t>
  </si>
  <si>
    <t>Novos corredores de ônibus - CAPÃO REDONDO / CAMPO LIMPO / VILA SÔNIA TRECHO 2 - (Extensão - 4,7 km) - (SPObras)</t>
  </si>
  <si>
    <t>Novos corredores de ônibus - LESTE ITAQUERA Trecho 1 - (Extensão Total - 6,1 km) - (SPObras)</t>
  </si>
  <si>
    <t>Av. Itaquera</t>
  </si>
  <si>
    <t>-23.555730, -46.525926</t>
  </si>
  <si>
    <t>Novos corredores de ônibus - LESTE ITAQUERA Trecho 2 - (Extensão Total - 8 km) - (SPObras)</t>
  </si>
  <si>
    <t>Novos corredores de ônibus - LESTE RADIAL - Trecho 1  (Extensão Total - 12 km) - SPObras</t>
  </si>
  <si>
    <t>Mooca, Penha</t>
  </si>
  <si>
    <t>Radial Leste</t>
  </si>
  <si>
    <t>-23.540455, -46.574719</t>
  </si>
  <si>
    <t>Novos corredores de ônibus - LESTE RADIAL - Trecho 2 (Extensão Total - 5 km)</t>
  </si>
  <si>
    <t>-23.535090, -46.495959</t>
  </si>
  <si>
    <t>Novos corredores de ônibus - LESTE RADIAL - Trecho 3 (Extensão Total - 9,5km)</t>
  </si>
  <si>
    <t>Guaianases, Itaquera, Penha</t>
  </si>
  <si>
    <t>-23.525578, -46.440276</t>
  </si>
  <si>
    <t>Novos corredores de ônibus - MIGUEL YUNES - (Extensão - 4,9 km) - (SPTrans)</t>
  </si>
  <si>
    <t>Miguel Yunes</t>
  </si>
  <si>
    <t>-23.688623, -46.688121</t>
  </si>
  <si>
    <t>Novos corredores de ônibus - PERIMETRAL ITAIM PAULISTA / SÃO MATEUS  T1- (Extensão Total - 7,6 km) - (METRO)</t>
  </si>
  <si>
    <t>Perimetral Itaim Paulista/São Mateus</t>
  </si>
  <si>
    <t>-23.592545, -46.540633</t>
  </si>
  <si>
    <t>Novos corredores de ônibus - PERIMETRAL ITAIM PAULISTA / SÃO MATEUS T2 - (Extensão Total - 6,6 km) - (SPTrans)</t>
  </si>
  <si>
    <t>Cidade Tiradentes, Guaianases,  Itaquera</t>
  </si>
  <si>
    <t>Novos corredores de ônibus - PERIMETRAL ITAIM PAULISTA / SÃO MATEUS  T3- (Extensão Total - 11,6 km) - (SPTrans)</t>
  </si>
  <si>
    <t xml:space="preserve"> Guaianases, Itaim Paulista</t>
  </si>
  <si>
    <t>Novos corredores de ônibus - REQUALIFICAÇÃO INAJAR DE SOUZA/RIO BRANCO - (Extensão - 16,4 km)</t>
  </si>
  <si>
    <t>Casa Verde/Cachoeirinha, Lapa, Sé</t>
  </si>
  <si>
    <t>Inajar de Souza</t>
  </si>
  <si>
    <t>-23.461480, -46.672935</t>
  </si>
  <si>
    <t>Novos corredores de ônibus - VILA NATAL T1 - (Extensão Total - 4,3 km) - (SPTrans)</t>
  </si>
  <si>
    <t>Vila Natal</t>
  </si>
  <si>
    <t>-23.764716, -46.716546</t>
  </si>
  <si>
    <t>Novos corredores de ônibus - VILA NATAL T2 - (Extensão Total - 2 km) - (SPTrans)</t>
  </si>
  <si>
    <t>Novos corredores de ônibus - M'BOI MIRIM (Requalificação) - 8 km</t>
  </si>
  <si>
    <t>-23.721731, -46.785120</t>
  </si>
  <si>
    <t>Novos corredores de ônibus - BINÁRIO SANTO AMARO - 8 km</t>
  </si>
  <si>
    <t>Binário Santo Amaro</t>
  </si>
  <si>
    <t>-23.652717, -46.705987</t>
  </si>
  <si>
    <t>Novos corredores de ônibus - CELSO GARCIA T1 -(Extensão Total 5,4 km)</t>
  </si>
  <si>
    <t>Av. Celso Garcia</t>
  </si>
  <si>
    <t>-23.534009,-46.566648</t>
  </si>
  <si>
    <t>Novos corredores de ônibus - CELSO GARCIA T2 -(Extensão Total 12,7 km)</t>
  </si>
  <si>
    <t>Penha, Ermelino Matarazzo, Mooca, São Miguel</t>
  </si>
  <si>
    <t>-23.508353,-46.494123</t>
  </si>
  <si>
    <t>Novos corredores de ônibus - CELSO GARCIA T3 -(Extensão Total 8,4 km)</t>
  </si>
  <si>
    <t>São Miguel, Itaim Paulista</t>
  </si>
  <si>
    <t>-23.495228,-46.432239</t>
  </si>
  <si>
    <t>Novos corredores de ônibus - PERIMETRAL BANDEIRANTES / SALIM FARAH MALUF (Extensão total 16,6 km)</t>
  </si>
  <si>
    <t>Vila Prudente, Ipiranga, Vila Mariana, Santo Amaro, Pinheiros</t>
  </si>
  <si>
    <t>Perimetral Bandeirantes / Salim Farah Maluf</t>
  </si>
  <si>
    <t>-23.578974,-46.572035</t>
  </si>
  <si>
    <t>Novos corredores de ônibus - NORTE SUL T1 - (Extensão total 5,2 km)</t>
  </si>
  <si>
    <t>Corredor Norte sul</t>
  </si>
  <si>
    <t>-23.531924,-46.632463</t>
  </si>
  <si>
    <t>Novos corredores de ônibus - NORTE SUL T2 - (Extensão total 9 km)</t>
  </si>
  <si>
    <t>Sé, Vila Mariana</t>
  </si>
  <si>
    <t>-23.56737,-46.640574</t>
  </si>
  <si>
    <t>Novos corredores de ônibus - NORTE SUL T3 - (Extensão total 13 km)</t>
  </si>
  <si>
    <t>Santo Amaro, Capela do Socorro</t>
  </si>
  <si>
    <t>-23.638627,-46.672461</t>
  </si>
  <si>
    <t>TERMINAL PONTE RASA (5.760 m2)</t>
  </si>
  <si>
    <t>Ponte Rasa</t>
  </si>
  <si>
    <t>-23.507579, -46.491269</t>
  </si>
  <si>
    <t>TERMINAL CONCÓRDIA (3.496,0 m2)</t>
  </si>
  <si>
    <t>-23.542322, -46.616716</t>
  </si>
  <si>
    <t>TERMINAL ARICANDUVA (10.568 m2)</t>
  </si>
  <si>
    <t>-23.528525,-46.554408</t>
  </si>
  <si>
    <t>TERMINAL SÃO MIGUEL (8.000 m2)</t>
  </si>
  <si>
    <t>-23.490594,-46.434812</t>
  </si>
  <si>
    <t>NOVO TERMINAL SÃO MATEUS (25.608 m2)</t>
  </si>
  <si>
    <t>-23.614140, -46.476544</t>
  </si>
  <si>
    <t>TERMINAL ITAIM PAULISTA (29.682 m2)</t>
  </si>
  <si>
    <t>-23.495251, -46.403817</t>
  </si>
  <si>
    <t>TERMINAL VILA MARA (6.318 m2)</t>
  </si>
  <si>
    <t>-23.492722, -46.420413</t>
  </si>
  <si>
    <t>TERMINAL JARDIM AEROPORTO (9.180 m2)</t>
  </si>
  <si>
    <t>-23.627939, -46.662329</t>
  </si>
  <si>
    <t>TERMINAL JARDIM MIRIAM (9.390 m2)</t>
  </si>
  <si>
    <t>-23.680175, -46.638837</t>
  </si>
  <si>
    <t>TERMINAL BARONESA (9.733 m2)</t>
  </si>
  <si>
    <t>Jardim Angela</t>
  </si>
  <si>
    <t>-23.732755, -46.781776</t>
  </si>
  <si>
    <t>TERMINAL SANTANA</t>
  </si>
  <si>
    <t>-23.516811, -46.623340</t>
  </si>
  <si>
    <t>TERMINAL JARDIM ELIANA (8.305 m2)</t>
  </si>
  <si>
    <t>-23.756694, -46.669606</t>
  </si>
  <si>
    <t>TERMINAL PEDREIRA  (12.400 m2)</t>
  </si>
  <si>
    <t>-23.692472, -46.660523</t>
  </si>
  <si>
    <t>TERMINAL VARGINHA (11.180 m2)</t>
  </si>
  <si>
    <t>-23.766975,-46.716551</t>
  </si>
  <si>
    <t>TERMINAL ANHANGUERA (13.880 m2)</t>
  </si>
  <si>
    <t>Anhanguera</t>
  </si>
  <si>
    <t>-23.430938, -46.792601</t>
  </si>
  <si>
    <t>Implantação de horário de funcionamento 24h no transporte público municipal</t>
  </si>
  <si>
    <t>Meta viabilizada mediante o contrato de concessão dos serviços públicos de transporte</t>
  </si>
  <si>
    <t>Projeto DNA Semafórico</t>
  </si>
  <si>
    <t>Implantação das Modalidades Temporais de Bilhete Único</t>
  </si>
  <si>
    <t>Bilhete Único Mensal implantado em 2013 e integração com o Metrô e CPTM garantida.</t>
  </si>
  <si>
    <t>Bilhete Único Semanal implantado em 2014</t>
  </si>
  <si>
    <t>Bilhete Único Diário Implantado em 2014</t>
  </si>
  <si>
    <t>Porcentagem da frota de ônibus acessível</t>
  </si>
  <si>
    <t>Apesar de ser o indicador que determinará o cumprimento da meta ao final da gestão, o percentual total da frota acessível não é utilizado para determinar o índice de andamento da meta, uma vez que no início da gestão não se partiu de 0% de acessibilidade na frota, e sim de 59,9%. Ou seja, a meta não poderia iniciar já com 59,9% de seu cumprimento.</t>
  </si>
  <si>
    <t>Calcula-se o andamento da meta pela representação do avanço em relação aos 40,1 pontos percentuais (100%- 59,9% iniciais) necessários para atingir acessibilidade total da frota. Por exemplo: se a frota acessível passou de 59,9% para 65,8% (diferença de 5,9%), como em 2013, o andamento da meta foi de 14,7%, que é o quanto 5,9% representam em um universo possível de 40,1% de progresso.</t>
  </si>
  <si>
    <t>Meta viabilizada mediante o contrato de concessão dos serviços do transporte</t>
  </si>
  <si>
    <t>Aumento percentual da frota de ônibus acessível</t>
  </si>
  <si>
    <t>Implantação de Faixas Exclusivas de ônibus</t>
  </si>
  <si>
    <t>Av. Aricanduva</t>
  </si>
  <si>
    <t>28,5 Km implantados até 31/08/2014. Total até agosto/14 = 355,4 Km</t>
  </si>
  <si>
    <t>Av. do Rio Pequeno</t>
  </si>
  <si>
    <t>Estrada da Colônia</t>
  </si>
  <si>
    <t>Av. Dona Belmira Marin</t>
  </si>
  <si>
    <t>Av. Brás Leme</t>
  </si>
  <si>
    <t>Av. Pe. Orlando Garcia da Silveira</t>
  </si>
  <si>
    <t>Av. João Paulo I</t>
  </si>
  <si>
    <t>Via Anchieta</t>
  </si>
  <si>
    <t>Av. Prof. Engº Adervan Machado</t>
  </si>
  <si>
    <t>Av. Imperatriz Leopoldina</t>
  </si>
  <si>
    <t>R. Faustolo</t>
  </si>
  <si>
    <t>Avenida Brigadeiro Faria Lima</t>
  </si>
  <si>
    <t>Av. Cidade Jardim</t>
  </si>
  <si>
    <t>Rua Joaquim Floriano</t>
  </si>
  <si>
    <t>Av. Raimundo Pereira de Magalhães</t>
  </si>
  <si>
    <t>Avenida Água Fria</t>
  </si>
  <si>
    <t>R. Voluntários da Pátria</t>
  </si>
  <si>
    <t>Avenida Padre José Maria</t>
  </si>
  <si>
    <t>Av. Rudge</t>
  </si>
  <si>
    <t>Av. Liberdade</t>
  </si>
  <si>
    <t>Rua Dr. Carlos Bastos Aranha</t>
  </si>
  <si>
    <t>Av. Benjamin Pereira</t>
  </si>
  <si>
    <t>Rua Chico Pontes</t>
  </si>
  <si>
    <t>Av. Vila Ema</t>
  </si>
  <si>
    <t>Ciclorrotas - BikeSampa</t>
  </si>
  <si>
    <t>Projeto desenvolvido em parceria com o setor privado.</t>
  </si>
  <si>
    <t>Vias cicláveis lindeiras aos corredores</t>
  </si>
  <si>
    <t>Reforma de 4.800 cruzamentos (semáforos)</t>
  </si>
  <si>
    <t>A reforma dos 3109 cruzamentos também cuminou com a instalação de 551 NoBreaks e 300 controladores</t>
  </si>
  <si>
    <t>Em 2014 (até 31/08) foram 2.019 cruzamentos reformados, 622 Nobreaks em operação e 472 controladores e 280 GPRS instalados.</t>
  </si>
  <si>
    <t>Instalação de 1400 nobreaks</t>
  </si>
  <si>
    <t>Instalação de 300 controladores</t>
  </si>
  <si>
    <t>GPRS</t>
  </si>
  <si>
    <t>Ampliação do Programa de Proteção ao Pedestre (novas áreas de circulação de pedestres atendidas)</t>
  </si>
  <si>
    <t>Regiões Centro, Norte, Sul, Leste e Oeste.</t>
  </si>
  <si>
    <t>Ações preventivas realizadas em 14 grandes avenidas e 11 locais de concentração de pedestres, com 700 operadores/mês em média</t>
  </si>
  <si>
    <t>Ações preventivas realizadas em 11 grandes avenidas e 9 locais de concentração de pedestres, com 800 operadores/mês em média.</t>
  </si>
  <si>
    <t>Ações preventivas em 17 grandes avenidas com redução do número de orientadores de travessia para 390 em abril/14.</t>
  </si>
  <si>
    <t>Ações preventivas em 17 grandes avenidas com redução do número de orientadores de travessia para 308 em agosto/14.</t>
  </si>
  <si>
    <t>Garantir a acessibilidade para pessoas com mobilidade reduzida em 100% da frota de ônibus</t>
  </si>
  <si>
    <t>SMT</t>
  </si>
  <si>
    <t>A frota acessível tem capacidade para transportar diariamente cerca de 4 milhões de usuários, a população somada de Manaus e Curitiba.</t>
  </si>
  <si>
    <t>Projetar, licitar, licenciar, garantir a fonte de financiamento e construir 150 km de novos corredores de ônibus</t>
  </si>
  <si>
    <t>Implantar as novas modalidades temporais de Bilhete Único (Diária, Semanal e Mensal)</t>
  </si>
  <si>
    <t>Bilhete Único Mensal implantado. Integração com o metrô e CPTM garantida.</t>
  </si>
  <si>
    <t>Implantar horário de funcionamento 24h no transporte público municipal</t>
  </si>
  <si>
    <t>Diagnóstico e concepção de linhas do transporte 24h finalizados.</t>
  </si>
  <si>
    <t>Projeto piloto Transporte 24 horas em andamento: Santo Amaro, M'Boi Mirim, Lapa, Pirituba, Sé, Mooca, Penha, Ermelino Matarazzo, São Miguel e Itaim Paulista.</t>
  </si>
  <si>
    <t xml:space="preserve">Elaboração do projeto de implantação da 2º fase, incorporação de de novas linhas nos terminais que já estão operando 24h horas. </t>
  </si>
  <si>
    <t>Implantar 150 km de faixas exclusivas de ônibus</t>
  </si>
  <si>
    <t>Quem optou pelo transporte público na cidade teve um ganho individual médio de 38 minutos/dia</t>
  </si>
  <si>
    <t>291,4 Km em 2013: Região Central (25,8 km), Região Sul (76,4 km), Região Norte (40,0 km), Região Leste (117,9 km) e Região Oeste (31,3 km).</t>
  </si>
  <si>
    <t>35,5 Km até 30/04/2014 : Região Central (0,3 km), Região Sul (12,0 km), Região Norte (6,2 km), Região Leste (11,5 km) e Região Oeste (5,5 km).</t>
  </si>
  <si>
    <t>28,5 Km até 31/08/2014 : Região Central (0,4 km), Região Sul (7,4 km), Região Norte (10,4 km), Região Leste (4,0 km) e Região Oeste (6,3 km).                                                 Total implantado até agosto/14 = 355,4 Km</t>
  </si>
  <si>
    <t>Implantar uma rede de 400 km de vias cicláveis</t>
  </si>
  <si>
    <t>Modernizar a rede semafórica</t>
  </si>
  <si>
    <t>Ampliar o Programa de Proteção ao Pedestre atingindo 18 novas grandes avenidas e 14 locais de intensa circulação de pedestres</t>
  </si>
  <si>
    <t>17 grandes avenidas e 11 locais de concentração de pedestres tiveram ações preventivas entre 2013 e 2014.</t>
  </si>
  <si>
    <t>Projeto DNA Semafórico em andamento com diversas ferramentas já implementadas nos sistemas</t>
  </si>
  <si>
    <t>Projeto DNA Semafórico em andamento com diversas ferramentas já implementadas nos sistemas: 
- Realizada integração do processo de falha semafórica
- Desenvolvido sistema de obtenção de indicadores BI-SMEE
- Desenvolvido Indicador de Qualidade Semafórico
- Em fase de conclusão da integração dos sistemas SMEE com as empresas contratadas (gestão de falhas, banco do DNA e sistema de comunicação com a central)</t>
  </si>
  <si>
    <t>Ampliar a coleta seletiva municipal para os 21 distritos que ainda não são atendidos</t>
  </si>
  <si>
    <t>Planos Municipais de Gestão Integrada de Resíduos Sólidos e Coleta Seletiva prontos e revisados durante a Conferência do Meio Ambiente.</t>
  </si>
  <si>
    <t>Identificação e definição dos distritos com maiores demandas de resíduos recicláveis.</t>
  </si>
  <si>
    <t xml:space="preserve">Obter terrenos, projetar, licitar, licenciar, garantir a fonte de financiamento e construir 4 novas centrais de triagem automatizadas </t>
  </si>
  <si>
    <t>2 centrais de triagem automatizadas inauguradas em Bom Retiro e Santo Amaro</t>
  </si>
  <si>
    <t>Capacidade de reciclagem de lixo da cidade com previsão de aumento de 1,7% para 6% com as 2 novas centrais</t>
  </si>
  <si>
    <t>Implantar 84 novos Ecopontos</t>
  </si>
  <si>
    <t>19 Ecopontos implantados.</t>
  </si>
  <si>
    <t>Subprefeituras beneficiadas: Butantã, Campo Limpo, Capela do Socorro, Freguesia/Brasilândia, Itaquera, Lapa, Mooca, Penha, Perus, Pinheiros, Santana/Tucuruvi, São Miguel, Vila Maria/Vila Guilherme e Guaianases.</t>
  </si>
  <si>
    <t>Promover a compostagem dos resíduos sólidos orgânicos provenientes das 900 Feiras Livres Municipais e dos serviços de poda da cidade</t>
  </si>
  <si>
    <t>2 locais definidos para implantação de Centrais de Compostagem: Aterro São João (Ecourbis) e Aterro Bandeirantes (Loga).</t>
  </si>
  <si>
    <t>Projeto piloto de compostagem de restos de frutas e verduras implementado na Feira São Mateus.</t>
  </si>
  <si>
    <t>Central de Triagem Automatizada - Santo Amaro</t>
  </si>
  <si>
    <t>Av. Miguel Yunes, s/n</t>
  </si>
  <si>
    <t>-23.69057, -46.68642</t>
  </si>
  <si>
    <t>Projeto viabilizado pelo contrato de concessão dos serviços de coleta de lixo.</t>
  </si>
  <si>
    <t>Central de Triagem Automatizada - Bom Retiro</t>
  </si>
  <si>
    <t>Av. do Estado, nº 300</t>
  </si>
  <si>
    <t>-23.54163, -46.62865</t>
  </si>
  <si>
    <t xml:space="preserve">Central de Triagem Automatizada - São Mateus   </t>
  </si>
  <si>
    <t>Av. Sapopemba nº 23.325</t>
  </si>
  <si>
    <t>-23.631623, -46.424216</t>
  </si>
  <si>
    <t>Central de Triagem Autmatizada - Vila Maria/Vila Guilherme</t>
  </si>
  <si>
    <t>Ecoponto  Vila Luisa</t>
  </si>
  <si>
    <t>Rua Recife</t>
  </si>
  <si>
    <t>-23.528864, -46.550375</t>
  </si>
  <si>
    <t>Ecoponto Água Rasa</t>
  </si>
  <si>
    <t>Av. Salim Farah Maluf, 1500</t>
  </si>
  <si>
    <t>-23.556476, -46.577297</t>
  </si>
  <si>
    <t>Ecoponto Alto de Pinheiros</t>
  </si>
  <si>
    <t>Alto de pinheiros</t>
  </si>
  <si>
    <t>Praça Arcipreste Anselmo de Oliveira</t>
  </si>
  <si>
    <t>-23.557278 , -46.710573</t>
  </si>
  <si>
    <t>Ecoponto Belém</t>
  </si>
  <si>
    <t>Baixo do Viad. Guadalajara</t>
  </si>
  <si>
    <t>-23.543294, -46.593798</t>
  </si>
  <si>
    <t>Ecoponto Beleza</t>
  </si>
  <si>
    <t>Vila andrade</t>
  </si>
  <si>
    <t>Rua Campo Novo do Sul</t>
  </si>
  <si>
    <t>-23.637541, -46.740404</t>
  </si>
  <si>
    <t>Ecoponto Caraguata</t>
  </si>
  <si>
    <t>Rua Jose Pereira Cruz</t>
  </si>
  <si>
    <t>-23.652356, -46.605292</t>
  </si>
  <si>
    <t>Garantida fonte de financiamento (FEMA)</t>
  </si>
  <si>
    <t>Ecoponto Cavalcanti</t>
  </si>
  <si>
    <t xml:space="preserve">R.Beleza Pura </t>
  </si>
  <si>
    <t>-23.527734, -46.459278</t>
  </si>
  <si>
    <t>Ecoponto Cidade Saudável</t>
  </si>
  <si>
    <t>Socorro</t>
  </si>
  <si>
    <t>Rua Pitolomeu</t>
  </si>
  <si>
    <t>-23.662286, -46.722417</t>
  </si>
  <si>
    <t>Ecoponto Comandante Taylor</t>
  </si>
  <si>
    <t>Ipíranga</t>
  </si>
  <si>
    <t>R.Com. Taylor X Av.Juntas Pro</t>
  </si>
  <si>
    <t>-23.600128, -46.598138</t>
  </si>
  <si>
    <t>Ecoponto Franquinho</t>
  </si>
  <si>
    <t>R.Carlos Maria Stamberg</t>
  </si>
  <si>
    <t>-23.531763, -46.487852</t>
  </si>
  <si>
    <t>Ecoponto Freguesia do Ó</t>
  </si>
  <si>
    <t>Rua Souza Filho</t>
  </si>
  <si>
    <t>-23.503156, -46.704403</t>
  </si>
  <si>
    <t>Ecoponto Giovani Gronchi</t>
  </si>
  <si>
    <t>Av. Giovanni Gronch,3413</t>
  </si>
  <si>
    <t>-23609556, -46.726533</t>
  </si>
  <si>
    <t>Ecoponto Guaiaponto</t>
  </si>
  <si>
    <t>-23.562714, -46.416620</t>
  </si>
  <si>
    <t>Fases concluídas:Licenciamento, licitação,obras 1 e 2</t>
  </si>
  <si>
    <t>Ecoponto Itaqueruna</t>
  </si>
  <si>
    <t>Rua Domitilia D`Abril</t>
  </si>
  <si>
    <t>-23.509233, -46.433024</t>
  </si>
  <si>
    <t>Ecoponto Jardim Antártica</t>
  </si>
  <si>
    <t>Av. francisco Machado da Silva</t>
  </si>
  <si>
    <t>-23.453802, -46.661073</t>
  </si>
  <si>
    <t>Ecoponto Jardim Jaqueline</t>
  </si>
  <si>
    <t>Rua Walter Brito Beletti</t>
  </si>
  <si>
    <t>-23.588830, -46.753712</t>
  </si>
  <si>
    <t>Ecoponto Jardim Santa Fé</t>
  </si>
  <si>
    <t>Rua Salvador Albano</t>
  </si>
  <si>
    <t>-23.434015, -46.792334</t>
  </si>
  <si>
    <t xml:space="preserve">Ecoponto Mãe Preta </t>
  </si>
  <si>
    <t>Vila curuça</t>
  </si>
  <si>
    <t xml:space="preserve">Praça Mae Preta com av. Fernando Figueiredo lins  </t>
  </si>
  <si>
    <t>-23.508733, -46.416930</t>
  </si>
  <si>
    <t>Ecoponto Montalvania</t>
  </si>
  <si>
    <t>Rua Montalvania</t>
  </si>
  <si>
    <t>-23.579141, -46.496972</t>
  </si>
  <si>
    <t>Ecoponto Nova York</t>
  </si>
  <si>
    <t>Rua Amelia Vanso Magnoli</t>
  </si>
  <si>
    <t>-23.585230, -46.506246</t>
  </si>
  <si>
    <t>Ecoponto Olinda</t>
  </si>
  <si>
    <t>Av. Padre Adolfo Kolping</t>
  </si>
  <si>
    <t>-23.634232, -46.760093</t>
  </si>
  <si>
    <t>Ecoponto Oswaldo Valle Cordeiro</t>
  </si>
  <si>
    <t>Av. Osvaldo Valle Cordeiro, 420</t>
  </si>
  <si>
    <t>-23.557591 , -46.491495</t>
  </si>
  <si>
    <t>Ecoponto Parque do Carmo</t>
  </si>
  <si>
    <t>Parque do carmo</t>
  </si>
  <si>
    <t>Av. Afonso de Sampaio e Souza</t>
  </si>
  <si>
    <t>-23.579574, -46.484620</t>
  </si>
  <si>
    <t>Ecoponto Politécnica</t>
  </si>
  <si>
    <t>Praca Nilton Vieira de Almeida</t>
  </si>
  <si>
    <t>-23.576376, -46.764105</t>
  </si>
  <si>
    <t>Ecoponto Saioa</t>
  </si>
  <si>
    <t>Gomes Cardim</t>
  </si>
  <si>
    <t xml:space="preserve">-23.594442, -46.622492 </t>
  </si>
  <si>
    <t>Ecoponto Santana</t>
  </si>
  <si>
    <t>Av.Zachi Narchi</t>
  </si>
  <si>
    <t>-23.509914, -46.618494</t>
  </si>
  <si>
    <t>Ecoponto Tucuruvi</t>
  </si>
  <si>
    <t>Rua Eduardo Vicente Nasser, 51</t>
  </si>
  <si>
    <t>-23.466354, -46.609765</t>
  </si>
  <si>
    <t>Ecoponto Vila das  Mercês</t>
  </si>
  <si>
    <t>rua Italva</t>
  </si>
  <si>
    <t>-23.623765, -46.605548</t>
  </si>
  <si>
    <t>Ecoponto Vila Jaguará</t>
  </si>
  <si>
    <t>Jaguará</t>
  </si>
  <si>
    <t>Rua Agrestina</t>
  </si>
  <si>
    <t>-23.515409, -46.741058</t>
  </si>
  <si>
    <t>Ecoponto Vila Maria</t>
  </si>
  <si>
    <t>Vila maria</t>
  </si>
  <si>
    <t>Av. Curuca, 1700</t>
  </si>
  <si>
    <t>-23.519999, -46.580687</t>
  </si>
  <si>
    <t>Ecoponto Vila Mariana</t>
  </si>
  <si>
    <t>rua Afonso Celso</t>
  </si>
  <si>
    <t>-23.593062, -46.635090</t>
  </si>
  <si>
    <t>Ecoponto Vila Rica</t>
  </si>
  <si>
    <t>Rua Jorge Mamede da Silva,  201</t>
  </si>
  <si>
    <t>-23.469707, -46.673803</t>
  </si>
  <si>
    <t>Central de Compostagem - Aterro Bandeirantes</t>
  </si>
  <si>
    <t>Av. Mogeiro nº 1580</t>
  </si>
  <si>
    <t>-23.418563, -46.755817</t>
  </si>
  <si>
    <t>Central de Compostagem - Aterro São João</t>
  </si>
  <si>
    <t>Central de Compostagem III</t>
  </si>
  <si>
    <t>Central de Compostagem IV</t>
  </si>
  <si>
    <t xml:space="preserve">Elaboração do Plano Municipal de Gestão Integrada de Resíduos Sólidos e Coleta Seletiva </t>
  </si>
  <si>
    <t>Aprovação e Consolidação.Decreto 54.991 03/04/2014</t>
  </si>
  <si>
    <t>Ampliação da coleta seletiva municipal - Distrito Anhanguera</t>
  </si>
  <si>
    <t>Ampliação da coleta seletiva municipal - Distrito Brasilândia</t>
  </si>
  <si>
    <t>Ampliação da coleta seletiva municipal - Distrito Cachoeirinha</t>
  </si>
  <si>
    <t>Ampliação da coleta seletiva municipal - Distrito Perus</t>
  </si>
  <si>
    <t>Ampliação da coleta seletiva municipal - Distrito Ermelino Matarazzo</t>
  </si>
  <si>
    <t>Ampliação da coleta seletiva municipal - Distrito Jardim Helena</t>
  </si>
  <si>
    <t>Ampliação da coleta seletiva municipal - Distrito Ponte Rasa</t>
  </si>
  <si>
    <t>Ampliação da coleta seletiva municipal - Distrito Lajeado</t>
  </si>
  <si>
    <t>Lajeado</t>
  </si>
  <si>
    <t>Ampliação da coleta seletiva municipal - Distrito Rio Pequeno</t>
  </si>
  <si>
    <t>Ampliação da coleta seletiva municipal - Distrito Raposo Tavares</t>
  </si>
  <si>
    <t>Raposo Tavares</t>
  </si>
  <si>
    <t>Ampliação da coleta seletiva municipal - Distrito Campo Limpo</t>
  </si>
  <si>
    <t>Ampliação da coleta seletiva municipal - Distrito Capão Redondo</t>
  </si>
  <si>
    <t>Ampliação da coleta seletiva municipal - Distrito Jardim São Luis</t>
  </si>
  <si>
    <t>Jardim São Luis</t>
  </si>
  <si>
    <t>Ampliação da coleta seletiva municipal - Distrito Jardim Ângela</t>
  </si>
  <si>
    <t>Ampliação da coleta seletiva municipal - Distrito Grajaú</t>
  </si>
  <si>
    <t>Ampliação da coleta seletiva municipal - Distrito Parelheiros</t>
  </si>
  <si>
    <t>Ampliação da coleta seletiva municipal - Distrito Marsilac</t>
  </si>
  <si>
    <t>Marsilac</t>
  </si>
  <si>
    <t>Implantação de Feiras Sustentáveis</t>
  </si>
  <si>
    <t>Meta viabilizada por meio de mudanças nas diretrizes de execução do contrato de execução dos serviços de varrição e coleta de resíduos sólidos.</t>
  </si>
  <si>
    <t>-23.732587, -46.785599</t>
  </si>
  <si>
    <t>Av. Afonso Sampaio de Souza 2001 - Itaquera</t>
  </si>
  <si>
    <t>Av. Lins de Vanconcelos, 804 - Cambuci</t>
  </si>
  <si>
    <t>Avenida Pedro Álvares Cabral, s/n - Parque Ibirapuera</t>
  </si>
  <si>
    <t>R. Hernani da Gama Correia, 367 - Butantã</t>
  </si>
  <si>
    <t>Rua Campante, 100 – Ipiranga</t>
  </si>
  <si>
    <t>Rua Carlo Clausette,19 - Sapopemba</t>
  </si>
  <si>
    <t>Rua Cibauma, 54 - Campo Limpo</t>
  </si>
  <si>
    <t xml:space="preserve">Rua Jacutiba, 167 -  -Freguesia do Ó </t>
  </si>
  <si>
    <t>Rua Sargento Luis Batista, 83 - São Miguel</t>
  </si>
  <si>
    <t>Rua Viri, 425 – Santana</t>
  </si>
  <si>
    <t>Rua Armando Coelho e Silva, 775 – Parque Peruche</t>
  </si>
  <si>
    <t>Rua Rodes, 112 – Vila Santa Catarina</t>
  </si>
  <si>
    <t>Rua Gerônimo Furtado, 751Rua Gerônimo Furtado, 751Rua Gerônimo Furtado, 751Rua Gerônimo Furtado, 751Rua Gerônimo Furtado, 751Rua Gerônimo Furtado, 751Rua Gerônimo Furtado, 751</t>
  </si>
  <si>
    <t>Rua Belmonte, 957 – Alto da Lapa</t>
  </si>
  <si>
    <t>R. Taquari, 635</t>
  </si>
  <si>
    <t>Av. Governador Carvalho Pinto, 02 - Tiquatira</t>
  </si>
  <si>
    <t>Av. Agenor Couto Magalhães, 32</t>
  </si>
  <si>
    <t>Av. Padre José Maria, 555</t>
  </si>
  <si>
    <t>Avenida Satélite, 756</t>
  </si>
  <si>
    <t>Praça Jânio da Silva Quadros, 150</t>
  </si>
  <si>
    <t xml:space="preserve">Ampliar e modernizar 1 Centro Olímpico de Treinamento e Pesquisa e construir 1 Centro Olímpico de Iniciação e Formação </t>
  </si>
  <si>
    <t>SEME</t>
  </si>
  <si>
    <t>Centro Olimpico de Iniciação e Formação (Zona Leste) com terreno definido e projeto básico concluído.</t>
  </si>
  <si>
    <t>Ampliação e modernização do Centro Olímpico de Treinamento e Pesquisa em andamento.</t>
  </si>
  <si>
    <t>Criar 1 Parque de Esportes Radicais</t>
  </si>
  <si>
    <t>Definição de terreno para instalação em andamento.</t>
  </si>
  <si>
    <t>O Parque tem como proposta incentivar a prática de esportes urbanos, com grande apelo para os(as) jovens.</t>
  </si>
  <si>
    <t>Promover a prática de atividades esportivas, recreativas e de lazer por 24 horas aos finais de semanas nas 32 subprefeituras</t>
  </si>
  <si>
    <t>Equipamentos com atividades esportivas, recreativas e de lazer funcionando todos os finais de semana, das 8 horas da manhã do sábado até às 18 horas do domingo.</t>
  </si>
  <si>
    <t>Requalificar 50 equipamentos esportivos entre Centros Desportivos da Comunidade (CDC) e Clubes-Escola</t>
  </si>
  <si>
    <t>Construir 5 Centros de Iniciação Esportiva - CIE</t>
  </si>
  <si>
    <t>Os 5 CIEs estão com terrenos definidos.</t>
  </si>
  <si>
    <t>Subprefeituras beneficiadas: Campo Limpo, Freguesia/Brasilândia, Guianases, Lapa e Vila Prudente.</t>
  </si>
  <si>
    <t>sp-carinhosa, sp-mais-inclusiva, juventude-viva</t>
  </si>
  <si>
    <t>Centro Olimpico de Iniciação e Formação (Zona Leste)</t>
  </si>
  <si>
    <t>Rua Forte dos Franceses, 195</t>
  </si>
  <si>
    <t>-23.603682,-46.465303</t>
  </si>
  <si>
    <t>Parque de Esportes Radicais</t>
  </si>
  <si>
    <t>Vila guilherme</t>
  </si>
  <si>
    <t>Avenida Zaki Narchi com a Oto Baumgart</t>
  </si>
  <si>
    <t>-23.509058, -46.616402</t>
  </si>
  <si>
    <t>Centro de Iniciação Esportiva - Freguesia/Brasilândia</t>
  </si>
  <si>
    <t>Rua Reverendo Carlos Wesly, 336</t>
  </si>
  <si>
    <t>-23.474041, -46.681898</t>
  </si>
  <si>
    <t>Centro de Iniciação Esportiva - Campo Limpo</t>
  </si>
  <si>
    <t>Estrada do Campo Limpo (terreno da unidade de transportes internos da subprefeitura)</t>
  </si>
  <si>
    <t>-23.627330, -46.766791</t>
  </si>
  <si>
    <t>Centro de Iniciação Esportiva - Guaianases</t>
  </si>
  <si>
    <t>Estrada de Itaquera - Guaianases, s/n</t>
  </si>
  <si>
    <t>-23.539857, -46.426247</t>
  </si>
  <si>
    <t>Centro de Iniciação Esportiva - Jaguaré</t>
  </si>
  <si>
    <t>Av. Presidente Altino, 1309</t>
  </si>
  <si>
    <t>-23.544629, -46.751407</t>
  </si>
  <si>
    <t>Centro de Iniciação Esportiva - Vila Prudente</t>
  </si>
  <si>
    <t>Rua Tocuchica MiKi</t>
  </si>
  <si>
    <t>-23.603649, -46.554344</t>
  </si>
  <si>
    <t>Centro Olímpico de Treinamento e Pesquisa (Zona Sul)</t>
  </si>
  <si>
    <t>Av. Ibirapuera, 1315</t>
  </si>
  <si>
    <t>-23.597735,-46.656472</t>
  </si>
  <si>
    <t>Equipamento esportivo - CEE Vicente Italo Feola</t>
  </si>
  <si>
    <t>Pça Aroldo Dautro, s/n</t>
  </si>
  <si>
    <t>-23.548534,-46.532341</t>
  </si>
  <si>
    <t>Equipamento esportivo - Solange Nunes Bibas</t>
  </si>
  <si>
    <t>R. Hernani da Gama Correia, 367</t>
  </si>
  <si>
    <t>-23.574431,-46.723375</t>
  </si>
  <si>
    <t>Equipamento esportivo - Balneário Mário Moraes</t>
  </si>
  <si>
    <t>Rua Edward Carmilo, 840</t>
  </si>
  <si>
    <t>-23.597911,-46.754353</t>
  </si>
  <si>
    <t>Equipamento esportivo - Mini Balneário Sinésio Rocha</t>
  </si>
  <si>
    <t>R. Sibaúma, 54</t>
  </si>
  <si>
    <t>-23.620207,-46.754166</t>
  </si>
  <si>
    <t>Equipamento esportivo - Mini Balneário Comandante Garcia D´ávila</t>
  </si>
  <si>
    <t>Rua Armando Coelho e Silva, 775</t>
  </si>
  <si>
    <t>-23.492284,-46.654953</t>
  </si>
  <si>
    <t>Equipamento esportivo - CEL Cidade Tiradentes</t>
  </si>
  <si>
    <t>Av. dos Metalúrgicos, 2255</t>
  </si>
  <si>
    <t>-23.581678,-46.410468</t>
  </si>
  <si>
    <t>Equipamento esportivo - CEL Juscelino Kubitschek</t>
  </si>
  <si>
    <t>Rua Inácio Monteiro, 55</t>
  </si>
  <si>
    <t>-23.564213,-46.413043</t>
  </si>
  <si>
    <t>Equipamento esportivo - C.E.E Ermelino Matarazzo</t>
  </si>
  <si>
    <t>E. Matarazzo</t>
  </si>
  <si>
    <t>R. Reverendo João Euclides Pereira, 8</t>
  </si>
  <si>
    <t>-23.5302974,-46.7719056</t>
  </si>
  <si>
    <t>Equipamento esportivo - CEE Oswaldo Brandão</t>
  </si>
  <si>
    <t>Rua Michihisa Murata, 120</t>
  </si>
  <si>
    <t>-23.475764,-46.697658</t>
  </si>
  <si>
    <t>Equipamento esportivo - CEE Aurélio Campos</t>
  </si>
  <si>
    <t>Rua Jacutiba, 167</t>
  </si>
  <si>
    <t>-23.48343,-46.693377</t>
  </si>
  <si>
    <t>Equipamento esportivo - Balneário Carlos Joel Nelli</t>
  </si>
  <si>
    <t>Pça Nami Jafet, 45</t>
  </si>
  <si>
    <t>-23.580331,-46.605952</t>
  </si>
  <si>
    <t>Equipamento esportivo - Balneário Princesa Isabel</t>
  </si>
  <si>
    <t>Rua Campante, 100</t>
  </si>
  <si>
    <t>-23.595345,-46.594811</t>
  </si>
  <si>
    <t>Equipamento esportivo - CEE Flávio Calabrese Conti</t>
  </si>
  <si>
    <t>Rua das Municipalidades, 10</t>
  </si>
  <si>
    <t>-23.587902,-46.596807</t>
  </si>
  <si>
    <t>Equipamento esportivo - CEE José Ermírio de Moraes</t>
  </si>
  <si>
    <t>Vila Curuçá</t>
  </si>
  <si>
    <t>Rua Grapira, 537</t>
  </si>
  <si>
    <t>-23.498032,-46.418558</t>
  </si>
  <si>
    <t>Equipamento esportivo - CEE Gerdy Gomes</t>
  </si>
  <si>
    <t>Rua Professora Lucila Cerqueira, 194</t>
  </si>
  <si>
    <t>-23.547327,-46.427774</t>
  </si>
  <si>
    <t>Equipamento esportivo - CEE Rumi de Ranieri</t>
  </si>
  <si>
    <t>Av. Afonso Sampaio e Souza, 2001</t>
  </si>
  <si>
    <t>-23.575188,-46.477008</t>
  </si>
  <si>
    <t xml:space="preserve">NI </t>
  </si>
  <si>
    <t>Equipamento esportivo - CEE José Bonifácio</t>
  </si>
  <si>
    <t>José Bonifácio</t>
  </si>
  <si>
    <t>Rua Ana Perena, 110</t>
  </si>
  <si>
    <t>-23.547415,-46.436335</t>
  </si>
  <si>
    <t>Equipamento esportivo - Balneário Jalisco</t>
  </si>
  <si>
    <t>Rua Rodes, 112</t>
  </si>
  <si>
    <t>-23.642323,-46.66757</t>
  </si>
  <si>
    <t>Equipamento esportivo - C.E.E RYUSO OGAWA</t>
  </si>
  <si>
    <t>Rua Lussanvira, 178</t>
  </si>
  <si>
    <t>-23.641414,-46.63772</t>
  </si>
  <si>
    <t xml:space="preserve">259,925,28 </t>
  </si>
  <si>
    <t>Equipamento esportivo - Balneário Irmãos Paolillo</t>
  </si>
  <si>
    <t>Rua General Jerônimo Furtado, 751</t>
  </si>
  <si>
    <t>-23.46424,-46.56904</t>
  </si>
  <si>
    <t>Equipamento esportivo - CDC Ovideo Belo</t>
  </si>
  <si>
    <t>Rua Capitão José Aguirre Camargo, 101</t>
  </si>
  <si>
    <t>-23.445796,-46.612449</t>
  </si>
  <si>
    <t>Equipamento esportivo - C.E.E Raul Tabajara</t>
  </si>
  <si>
    <t>Rua Anhanguera, 484</t>
  </si>
  <si>
    <t>-23.523562,-46.652833</t>
  </si>
  <si>
    <t>Equipamento esportivo - Estádio Municipal Jack Marin</t>
  </si>
  <si>
    <t>Rua Muniz de Souza, 1119</t>
  </si>
  <si>
    <t>-23.572425,-46.628982</t>
  </si>
  <si>
    <t>Equipamento esportivo - CDC Jaguaré</t>
  </si>
  <si>
    <t>Av. Presidente Altino, s/n</t>
  </si>
  <si>
    <t>-23.531137,-46.757471</t>
  </si>
  <si>
    <t>Equipamento esportivo - Mini Balneário Marechal Esperidião Rosas</t>
  </si>
  <si>
    <t>Rua General Mac Arthur, 1304</t>
  </si>
  <si>
    <t>-23.553749,-46.752836</t>
  </si>
  <si>
    <t>Equipamento esportivo - CEE Edson Arantes do Nascimento</t>
  </si>
  <si>
    <t>Rua Belmonte, 957</t>
  </si>
  <si>
    <t>-23.525992,-46.720971</t>
  </si>
  <si>
    <t>Equipamento esportivo - CDC União Brasiliense de Esportes</t>
  </si>
  <si>
    <t>Jardim São Luís</t>
  </si>
  <si>
    <t>Rua Amâncio Pedro de Oliveira, 385</t>
  </si>
  <si>
    <t>-23.651148,-46.747375</t>
  </si>
  <si>
    <t>Equipamento esportivo - CEE Moóca Salim Farah Maluf</t>
  </si>
  <si>
    <t>Rua Taquari, 635</t>
  </si>
  <si>
    <t>-23.550818,-46.597289</t>
  </si>
  <si>
    <t>Equipamento esportivo - CDC Vigor</t>
  </si>
  <si>
    <t>Av. Carlos de Campos, 935</t>
  </si>
  <si>
    <t>-23.525195,-46.610303</t>
  </si>
  <si>
    <t>Equipamento esportivo - CEE Brigadeiro Eduardo Gomes</t>
  </si>
  <si>
    <t>Rua Monte Serrat, 230</t>
  </si>
  <si>
    <t>-23.539891,-46.562281</t>
  </si>
  <si>
    <t>Equipamento esportivo - CEL José de Anchieta</t>
  </si>
  <si>
    <t>Rua José Balanguio, 118</t>
  </si>
  <si>
    <t>-23.551645,-46.485624</t>
  </si>
  <si>
    <t>Equipamento esportivo - C.E.E. Luiz Martinez - Tiquatira</t>
  </si>
  <si>
    <t>Av. Governador Carvalho Pinto, 2</t>
  </si>
  <si>
    <t>-23.514512,-46.548816</t>
  </si>
  <si>
    <t>Equipamento esportivo - CEL Brigadeiro Eduardo Gomes</t>
  </si>
  <si>
    <t>R. João Amado Coutinho, 240</t>
  </si>
  <si>
    <t>-23.447528,-46.714899</t>
  </si>
  <si>
    <t>Equipamento esportivo - C.E.E Geraldo José de Almeida</t>
  </si>
  <si>
    <t>Av. Agenor Couto de Magalhães, 32</t>
  </si>
  <si>
    <t>-23.484286,-46.740702</t>
  </si>
  <si>
    <t>Equipamento esportivo - Balneário Geraldo Alonso</t>
  </si>
  <si>
    <t>R. Santos Dumont, 1318</t>
  </si>
  <si>
    <t>-23.516735,-46.629594</t>
  </si>
  <si>
    <t>Equipamento esportivo - Mini Balneário Gastão Moutinho</t>
  </si>
  <si>
    <t>R. Coronel João da Silva Feijó, 80</t>
  </si>
  <si>
    <t>-23.468639,-46.639067</t>
  </si>
  <si>
    <t>Equipamento esportivo - CEE Alfredo Inácio Trindade</t>
  </si>
  <si>
    <t>Rua Viri, 425</t>
  </si>
  <si>
    <t>-23.493988,-46.612117</t>
  </si>
  <si>
    <t>Equipamento esportivo - CEE Joerg Bruder</t>
  </si>
  <si>
    <t>-23.654873,-46.70961</t>
  </si>
  <si>
    <t>Equipamento esportivo - Mini Balneário Antonio Carlos de Abreu Sodré</t>
  </si>
  <si>
    <t>R. Curiá, 149</t>
  </si>
  <si>
    <t>-23.685658,-46.682219</t>
  </si>
  <si>
    <t>Equipamento esportivo - Mini Balneário José Maria Withaker</t>
  </si>
  <si>
    <t>Av. Satélite, 756</t>
  </si>
  <si>
    <t>-23.61078,-46.46481</t>
  </si>
  <si>
    <t>Equipamento esportivo - Mini Balneário Pedro de Frontim</t>
  </si>
  <si>
    <t>Rua Sargento Luis Batista, 83</t>
  </si>
  <si>
    <t>-23.500217,-46.429158</t>
  </si>
  <si>
    <t>Equipamento esportivo - CEE Tietê</t>
  </si>
  <si>
    <t>Av. Santos Dumont, 843</t>
  </si>
  <si>
    <t>-23.5213,-46.630549</t>
  </si>
  <si>
    <t>Equipamento esportivo - Estádio Municipal de Baseball Mie Nishi</t>
  </si>
  <si>
    <t>Av. Presidente Castello Branco, 5446</t>
  </si>
  <si>
    <t>-23.520867,-46.642168</t>
  </si>
  <si>
    <t>Equipamento esportivo - CEE Rubens Pecci Lordello</t>
  </si>
  <si>
    <t>Av. Lins de Vanconcelos, 804</t>
  </si>
  <si>
    <t>-23.57031,-46.62238</t>
  </si>
  <si>
    <t>Equipamento esportivo - Estádio Municipal Paulo Machado de Carvalho - Pacaembu</t>
  </si>
  <si>
    <t>Praça Charles Miller, s/n</t>
  </si>
  <si>
    <t>-23.544842,-46.66548</t>
  </si>
  <si>
    <t>Equipamento esportivo - Ginásio Esportivo Darcy Reis</t>
  </si>
  <si>
    <t>Av. Guilherme, 1819</t>
  </si>
  <si>
    <t>-23.507851,-46.599789</t>
  </si>
  <si>
    <t>Equipamento esportivo - C.E.E. Thomas Mazzoni</t>
  </si>
  <si>
    <t>-23.500768,-46.583331</t>
  </si>
  <si>
    <t>Equipamento esportivo - CEE Modelódromo</t>
  </si>
  <si>
    <t>Rua Curitiba, 290</t>
  </si>
  <si>
    <t>-23.582297,-46.653187</t>
  </si>
  <si>
    <t>Equipamento esportivo - C.E.E Mané Garrincha</t>
  </si>
  <si>
    <t>R.Pedro de Toledo,1651</t>
  </si>
  <si>
    <t>-23.598629, -46.652820</t>
  </si>
  <si>
    <t>Equipamento esportivo - C.E.L Teotônio Vilela</t>
  </si>
  <si>
    <t>R. Carlo Clausette, 19</t>
  </si>
  <si>
    <t>-23.605953,-46.502865</t>
  </si>
  <si>
    <t>Esporte 24h - CEE Rumi Ranieri</t>
  </si>
  <si>
    <t>Parque do Carmo</t>
  </si>
  <si>
    <t>-23.575162, -46.477008</t>
  </si>
  <si>
    <t>Implantado em 28/09/13</t>
  </si>
  <si>
    <t>Esporte 24h - CEE Rubens Pecce Lordello</t>
  </si>
  <si>
    <t>-23.570421, -46.622391</t>
  </si>
  <si>
    <t>Esporte 24h - Parque do Ibirapuera</t>
  </si>
  <si>
    <t>-23.587441, -46.657666</t>
  </si>
  <si>
    <t>Esporte 24h - CEE Solange Nunes Bibas</t>
  </si>
  <si>
    <t>-23.574431, -46.723289</t>
  </si>
  <si>
    <t>Esporte 24h - Balneário Princesa Isabel</t>
  </si>
  <si>
    <t>-23.595303, -46.594862</t>
  </si>
  <si>
    <t>Esporte 24h - CEL Teotônio Vilela</t>
  </si>
  <si>
    <t>-23.605955, -46.502793</t>
  </si>
  <si>
    <t>Esporte 24h - Mini Balneário Ministro Sinésio Rocha</t>
  </si>
  <si>
    <t>-23.620162, -46.754218</t>
  </si>
  <si>
    <t>Esporte 24h - CEE Aurélio Campos</t>
  </si>
  <si>
    <t>23.483498, -46.693494</t>
  </si>
  <si>
    <t>Esporte 24h - Mini Balneário Almirante Pedro de Frontim</t>
  </si>
  <si>
    <t>-23.500215, -46.429164</t>
  </si>
  <si>
    <t>Esporte 24h - CEE Alfredo Ignacio Trindade</t>
  </si>
  <si>
    <t>-23.493963, -46.612047</t>
  </si>
  <si>
    <t>Esporte 24h - Balneário Jalisco</t>
  </si>
  <si>
    <t>-23.642191, -46.667000</t>
  </si>
  <si>
    <t>Esporte 24h - Aricanduva/Formosa/Carrão</t>
  </si>
  <si>
    <t>Esporte 24h - Capela do Socorro</t>
  </si>
  <si>
    <t>Esporte 24h - Mini Balneário Comandante Garcia D´ávila</t>
  </si>
  <si>
    <t>-23.492235, -46.655039</t>
  </si>
  <si>
    <t>Esporte 24h - Cidade Ademar</t>
  </si>
  <si>
    <t>Esporte 24h - Cidade Tiradentes</t>
  </si>
  <si>
    <t>Esporte 24h - Ermelino Matarazzo</t>
  </si>
  <si>
    <t>Esporte 24h - Guaianases</t>
  </si>
  <si>
    <t>Esporte 24h - Itaim Paulista</t>
  </si>
  <si>
    <t>Esporte 24h - Mini Balneário Irmãos Paolillo</t>
  </si>
  <si>
    <t>-23.464188, -46.569025</t>
  </si>
  <si>
    <t>Esporte 24h - CEE Edson Arantes do Nascimento</t>
  </si>
  <si>
    <t>-23.52623, -46.72090</t>
  </si>
  <si>
    <t>Esporte 24h - M Boi Mirim</t>
  </si>
  <si>
    <t>Esporte 24h - CEE Salim Farah Maluf</t>
  </si>
  <si>
    <t>Moóca</t>
  </si>
  <si>
    <t>-23.55084, -46.59729</t>
  </si>
  <si>
    <t>Esporte 24h - Parelheiros</t>
  </si>
  <si>
    <t>Esporte 24h - CEE Luiz Marinez</t>
  </si>
  <si>
    <t>-23.51448, -46.54893</t>
  </si>
  <si>
    <t>Esporte 24h - CEE Perus</t>
  </si>
  <si>
    <t>Esporte 24h - Pinheiros</t>
  </si>
  <si>
    <t>Esporte 24h - CEE Geraldo José de Almeida</t>
  </si>
  <si>
    <t>-23.48430, -46.74059</t>
  </si>
  <si>
    <t>Esporte 24h - CEE Joerg Bruder</t>
  </si>
  <si>
    <t>-23.65481, -46.70961</t>
  </si>
  <si>
    <t>Esporte 24h - Mini Balneário José Maria Withaker</t>
  </si>
  <si>
    <t>-23.610812, -46.464761</t>
  </si>
  <si>
    <t>Esporte 24h - Sapopemba</t>
  </si>
  <si>
    <t>Esporte 24h - CEE Thomas Mazoni</t>
  </si>
  <si>
    <t>-23.50078, -46.58335</t>
  </si>
  <si>
    <t>Um dos equipamentos é o antigo Clube de Regatas Tietê, que foi reformado e será reaberto para a população</t>
  </si>
  <si>
    <t xml:space="preserve">O novo Centro Esportivo e de Lazer Tietê oferecerá ao público 5 ginásios, 4 quadras de tênis, 4 quadras de basquete, 4 quadras poliesportivas, além de 1 salão de jogos. O espaço também contará com uma pista de caminhada e mais de 19 mil m² de área livre, coberta por grama sintética. </t>
  </si>
  <si>
    <t>Terá também playground para as crianças, uma brinquedoteca e uma sala de leitura. Para a terceira idade, um espaço com mobiliário para a prática de exercícios físicos ao ar livre. Até o final de 2015, o equipamento deverá receber uma pista de skate, que será instalada em uma área de 3 mil m².</t>
  </si>
  <si>
    <t>41 equipamentos requalificados em 24 subprefeituras.</t>
  </si>
  <si>
    <t>Construir, requalificar ou reformar 16 equipamentos culturais</t>
  </si>
  <si>
    <t>SMC</t>
  </si>
  <si>
    <t>12 unidades com os terrenos ou imóveis definidos: Butantã, Campo Limpo, Ermelino Matarazzo, Guaianases, Jabaquara, Mooca, Parelheiros, Pirituba, São Mateus, São Miguel, Sé, Vila Maria/Vila Guilherme.</t>
  </si>
  <si>
    <t>6 equipamentos já contam com o projeto básico concluído: Butantã, Ermelino Matarazzo, Guaianases, Jabaquara, Pirituba e São Miguel. Dentre eles, as unidades de Ermelino Matarazzo, Guaianases e Butantã estão em fase de licitação.</t>
  </si>
  <si>
    <t>sp-mais-inclusiva, historia-africa</t>
  </si>
  <si>
    <t>Alcançar um calendário anual de programação cultural que inclua uma virada cultural no centro, duas descentralizadas e outros pequenos e médios eventos em diferentes temáticas e regiões da cidade</t>
  </si>
  <si>
    <t>Festa de São João realizada em julho de 2014.</t>
  </si>
  <si>
    <t>Em 2013: Virada Cultural; Festa de São João; 4 Quebradas Culturais; 2 Territórios Funk; Mês da Cultura Independente; Semana do Samba. A Virada Cultural, realizada em maio, contou com a participação de 4 milhões de pessoas e a Festa de São João no Vale do Anhangabaú e em mais 6 bairros teve cerca de 1 milhão de participantes.</t>
  </si>
  <si>
    <t>Viabilizar três Centros Culturais de Referência</t>
  </si>
  <si>
    <t>Centro de Formação Cultural Cidade Tiradentes (CFCCT) readequado e em funcionamento:  programação cultural e mais de 20 tipos de cursos -  teatro, cinema, dança,  atividades físicas, entre outros.</t>
  </si>
  <si>
    <t>Projetos básicos dos Centros Culturais do M'Boi Mirim e de Itaquera concluídos.</t>
  </si>
  <si>
    <t>Criar o Programa Cultura Viva Municipal com a ativação de 300 Pontos de Cultura</t>
  </si>
  <si>
    <t>85 Pontos de Cultura selecionados por edital em maio e contratados em agosto de 2014.</t>
  </si>
  <si>
    <t>O Ponto de Cultura é a referência de uma rede horizontal de articulação e disseminação de iniciativas culturais, com gestão compartilhada entre poder público e sociedade civil.</t>
  </si>
  <si>
    <t>sp-mais-inclusiva, historia-africa, juventude-viva</t>
  </si>
  <si>
    <t>Adaptar e consolidar o Fundo Municipal de Cultura</t>
  </si>
  <si>
    <t xml:space="preserve">Estudo para adaptação e aperfeiçoamento do atual Fundo de Cultura realizado e minuta do Projeto de lei para o novo Fundo concluída. </t>
  </si>
  <si>
    <t>A estruturação do novo Fundo Municipal de Cultura facilitará a captação de recursos junto a fundos federais e estaduais.</t>
  </si>
  <si>
    <t>Em fase de consulta pública do projeto de lei que constituirá o Conselho Municipal de Cultura</t>
  </si>
  <si>
    <t xml:space="preserve">III Conferência Municipal de Cultura e adesão ao Sistema Nacional de Cultura realizadas </t>
  </si>
  <si>
    <t xml:space="preserve">Conceder 300 Bolsas Cultura para agentes culturais da cidade. </t>
  </si>
  <si>
    <t>150 bolsistas selecionados em agosto de 2014 por edital - Programa Agente Comunitário de Cultura.</t>
  </si>
  <si>
    <t>Serão concedidas bolsas mensais no valor de R$ 1.000,00 a agentes culturais, pelo período de 12 meses, renováveis por igual período.</t>
  </si>
  <si>
    <t>Atingir 160 projetos anuais de fomento às linguagens artísticas</t>
  </si>
  <si>
    <t>Total de 190 projetos fomentados, sendo 120 em 2013 e 70 até agosto de 2014.</t>
  </si>
  <si>
    <t xml:space="preserve"> Em 2013, além da criação da SP cine, 120 projetos foram contemplados: 30 de teatro, 30 de dança e 60 de cinema. Até agosto de 2014, foram 70 projetos: 30 de teatro, 25 de circo e 15 da dança.</t>
  </si>
  <si>
    <t>Atingir 500 projetos fomentados pelo Programa para a Valorização de Iniciativas Culturais - VAI, nas modalidades 1 e 2</t>
  </si>
  <si>
    <t>175 projetos selecionados em 2013, todos na Modalidade VAI 1.</t>
  </si>
  <si>
    <t>Em 2014, foram selecionados e contratados 175 projetos na Modalidade 1 e 63 projetos na Modalidade 2.</t>
  </si>
  <si>
    <t>Casa de Cultura Casarão Celso Garcia</t>
  </si>
  <si>
    <t>Avenida Celso Garcia, 849</t>
  </si>
  <si>
    <t>-23.53864, -46.60428</t>
  </si>
  <si>
    <t>Departamento de Patrimônio Histórico está instruindo processo para tombamento do imóvel. Foram licitadas as obras de contenção e limpeza que permitirão a finalização do projeto.</t>
  </si>
  <si>
    <t>Biblioteca Camila Cerqueira César</t>
  </si>
  <si>
    <t>Rua Waldemar Sanches, 41</t>
  </si>
  <si>
    <t>Equipamento cultural - Sacolão das Artes</t>
  </si>
  <si>
    <t>Avenida Cândido José Xavier, 577</t>
  </si>
  <si>
    <t>-23.66187, -46.75642</t>
  </si>
  <si>
    <t>Casa de Cultura de Ermelino Matarazzo</t>
  </si>
  <si>
    <t>Avenida Paranaguá, altura do 1.600</t>
  </si>
  <si>
    <t>-23.49160, -46.47869</t>
  </si>
  <si>
    <t>Biblioteca Cora Coralina</t>
  </si>
  <si>
    <t>Rua Otelo Augusto Ribeiro, 113</t>
  </si>
  <si>
    <t>Casa de Cultura de Jabaquara</t>
  </si>
  <si>
    <t>Rua Arsênio Tavolieri, 45</t>
  </si>
  <si>
    <t>-23.65128, -46.64522</t>
  </si>
  <si>
    <t>Projeto prevê uma reorganização institucional para integrar o conjunto formado pelo Sítio da Ressaca e Biblioteca Paulo Duarte</t>
  </si>
  <si>
    <t>Equipamento cultural - Edifício da Antiga Sociedade Philarmônica Alemã Lyra</t>
  </si>
  <si>
    <t>Rua São Joaquim, 329</t>
  </si>
  <si>
    <t>-23.56140, -46.63539</t>
  </si>
  <si>
    <r>
      <t>Aberto processo de tombamento pelo Conpresp em 2012. Imóvel em área envoltória da residência do Ramos de Azevedo (tombada ex-officio</t>
    </r>
    <r>
      <rPr>
        <i/>
        <sz val="11"/>
        <color indexed="8"/>
        <rFont val="Calibri"/>
        <family val="2"/>
        <charset val="1"/>
      </rPr>
      <t>).</t>
    </r>
  </si>
  <si>
    <t>Casa de Cultura de Parelheiros</t>
  </si>
  <si>
    <t>Rua Nazle Mauad Lufti, 200</t>
  </si>
  <si>
    <t>-23.83133, -46.73040</t>
  </si>
  <si>
    <t>Casa de Cultura de Pirituba</t>
  </si>
  <si>
    <t>São Domingos</t>
  </si>
  <si>
    <t>Av. Mutinga, 1425</t>
  </si>
  <si>
    <t>-23.48611, -46.73924</t>
  </si>
  <si>
    <t>Casa de Cultura de São Mateus</t>
  </si>
  <si>
    <t>Rua Quaresma Delgado, 376</t>
  </si>
  <si>
    <t>-23.62491, -46.46813</t>
  </si>
  <si>
    <t>Casa de Cultura da Vila Guilherme</t>
  </si>
  <si>
    <t>Praça Oscar Silva, s/nº</t>
  </si>
  <si>
    <t>-23.507476, -46.601089</t>
  </si>
  <si>
    <t>Edifício tombado pelo  Conselho Municipal de Preservação do Patrimônio Histórico, Cultural e Ambiental da Cidade de São Paulo (CONPRESP) em 2013</t>
  </si>
  <si>
    <t>Casa de Cultura do Sítio Mirim</t>
  </si>
  <si>
    <t>Vila jacui</t>
  </si>
  <si>
    <t>Av. Dr. Assis Ribeiro</t>
  </si>
  <si>
    <t>-23.53675, -46.45407</t>
  </si>
  <si>
    <t>Equipamento cultural 13</t>
  </si>
  <si>
    <t>Equipamento cultural 14</t>
  </si>
  <si>
    <t>Equipamento cultural 15</t>
  </si>
  <si>
    <t>Equipamento cultural 16</t>
  </si>
  <si>
    <t>Centro Cultural do M' Boi Mirim</t>
  </si>
  <si>
    <t>Jardim São luiz</t>
  </si>
  <si>
    <t>Av. Inácio Dias da Silva, s/nº</t>
  </si>
  <si>
    <t>-23.67381, -46.74280</t>
  </si>
  <si>
    <t>O Centro Cultural de M'Boi Mirim será custeado com recursos do Programa Mananciais.</t>
  </si>
  <si>
    <t>Centro Cultural de Itaquera</t>
  </si>
  <si>
    <t>Rua Vitório Santim, 44</t>
  </si>
  <si>
    <t>Centro de Formação Cultural de Cidade Tiradentes</t>
  </si>
  <si>
    <t>Av. Inácio Monteiro, 6900</t>
  </si>
  <si>
    <t>-23.58039, -46.38925</t>
  </si>
  <si>
    <t>Criação de Normativa para Novos Pontos de Cultura</t>
  </si>
  <si>
    <t>Criação da SP Cine - fomento ao cinema</t>
  </si>
  <si>
    <t>Fundo Municipal de Cultura</t>
  </si>
  <si>
    <t>Lançamento da Consulta Publica do PL que constitui o Conselho Municipal de Cultura.</t>
  </si>
  <si>
    <t>Adesão ao Sistema Nacional de Cultura.</t>
  </si>
  <si>
    <t>Realização da III Conferência Municipal de Cultura.</t>
  </si>
  <si>
    <t>Projeto de Fundo dialogado com vereador Reis para apresentação na Câmara, com possibilidade de aprovação conjunta com o PL do Conselho, que está sendo enviado por ATL.</t>
  </si>
  <si>
    <t>Calendário Cultural - Viradas Culturais no Centro</t>
  </si>
  <si>
    <t>Sé e República</t>
  </si>
  <si>
    <t>Calendário Cultural - Viradas Culturais em novas centralidades</t>
  </si>
  <si>
    <t>As 4 Quebradas Culturais foram realizadas nas 4 regiões da cidade entre Novembro e Dezembro de 2013</t>
  </si>
  <si>
    <t>Calendário Cultural - Festas de São João</t>
  </si>
  <si>
    <t>Participação de 1 milhão de pessoas em 2013</t>
  </si>
  <si>
    <t>Calendário Cultural - Festivais dos povos do mundo</t>
  </si>
  <si>
    <t>Outras atividades do Calendário Anual Cultural</t>
  </si>
  <si>
    <t>Os 2 territórios Funk foram realizados em Junho de 2013 com público estimado em 150 mil pessoas.</t>
  </si>
  <si>
    <t>O Mês da Cultura Independente teve ações realizadas no centro e na periferia da cidade em Outubro de 2013. O público foi estimado em 200 mil pessoas.</t>
  </si>
  <si>
    <t>Semana do Samba: realizada em Dezembro de 2013, em comemoração ao tombamento do samba como patrimônio imaterial da cidade de São Paulo.</t>
  </si>
  <si>
    <t>Pontos de Cultura ativados</t>
  </si>
  <si>
    <t>Bolsas Cultura</t>
  </si>
  <si>
    <t>Projetos de fomento às linguagens artísticas apoiados</t>
  </si>
  <si>
    <t>Projetos fomentados pelo Programa para a Valorização de Iniciativas Culturais - VAI (Modalidades 1 e 2)</t>
  </si>
  <si>
    <t>Ampliar em 20 mil o número de matrículas na Educação de Jovens e Adultos e implantar 3 novos Centros Integrados (CIEJA)</t>
  </si>
  <si>
    <t>SME</t>
  </si>
  <si>
    <t xml:space="preserve">6.411 vagas de Educação de Jovens e Adultos criadas até agosto/2014. </t>
  </si>
  <si>
    <t>historia-africa, juventude-viva</t>
  </si>
  <si>
    <t>Valorizar o profissional da educação por meio da implantação de 31 polos da Universidade Aberta do Brasil (UAB)</t>
  </si>
  <si>
    <t>Ampliar a jornada escolar de 100 mil alunos da Rede Municipal de Ensino</t>
  </si>
  <si>
    <t>233 escolas da Rede Municipal de Ensino oferecendo a jornada extendida pelo Programa Mais Educação.</t>
  </si>
  <si>
    <t>241 escolas aprovadas pelo MEC e 69.135 alunos inscritos no programa.</t>
  </si>
  <si>
    <t>Ampliar a Rede CEU em 20 unidades, expandindo a oferta de vagas para a educação infantil</t>
  </si>
  <si>
    <t xml:space="preserve">CEU Heliópolis em fase avançada de obras. </t>
  </si>
  <si>
    <t>16 novos CEUs com terreno definido: Artur Alvim, Tatuapé, Vila Maria, Pq. Carmo, Freguesia do Ó, Vila Prudente, José Bonifácio, São Miguel, Sacomã, Santo Amaro, Sapopemba, Campo Limpo, Grajaú, Jaraguá (2), Tremembé e Cidade Tiradentes.</t>
  </si>
  <si>
    <t>Obter terrenos, projetar, licitar, licenciar, garantir a fonte de financiamento e construir 243 Centros de Educação Infantil</t>
  </si>
  <si>
    <t>9 CEIs em obras e 49 em licitação.</t>
  </si>
  <si>
    <t>Construir 65 Escolas Municipais de Educação Infantil (EMEI) e um Centro Municipal de Educação Infantil (CEMEI)</t>
  </si>
  <si>
    <t>Expandir a oferta de vagas para educação infantil por meio da rede conveniada e outras modalidades de parcerias</t>
  </si>
  <si>
    <t>*Nota técnica: Justiça do Trabalho de São Paulo suspendeu a realização de novos contratos de creches conveniadas pela Prefeitura de São Paulo no mês de Abril de 2014. A situação foi normalizada após este período.</t>
  </si>
  <si>
    <t>Garantir a oferta de vagas a todas as crianças beneficiárias do Benefício de Prestação Continuada da Assistência Social (BPC) e seu acompanhamento nos moldes do BPC Escola</t>
  </si>
  <si>
    <t>Levantamento dos beneficiários do BPC realizado em parceria com a Secretaria Municipal de Assistência e Desenvolvimento Social. Garantia das vagas ocorrendo regularmente.</t>
  </si>
  <si>
    <t>A oferta depende da procura dos pais ou responsáveis pelas crianças beneficiárias do BPC.</t>
  </si>
  <si>
    <t>Revitalizar os Centros de Formação e Acompanhamento à Inclusão (CEFAI) ampliando a oferta de vagas para crianças com necessidades especiais</t>
  </si>
  <si>
    <t xml:space="preserve">5 CEFAIs revitalizados em 2013. </t>
  </si>
  <si>
    <t>Os outros 8 serão revitalizados até 2016.</t>
  </si>
  <si>
    <t>A revitalização dos CEFAIs, a partir da ampliação do número de Professores de Acompanhamento e Apoio à Inclusão – PAAI e da reorganização de suas atividades, permite potencializar as ações de formação dos educandos, produção de materiais, desenvolvimento de projetos,  organização de acervo bibliográfico e de materiais e equipamentos específicos para os alunos dessas unidades de ensino.</t>
  </si>
  <si>
    <t xml:space="preserve">Previsão de ampliação para 8 o número de Professores de Acompanhamento e Apoio à Inclusão – PAAI em cada um dos 13 Centros de Formação e Acompanhamento à Inclusão. 
</t>
  </si>
  <si>
    <t>Apoiar a implantação da UNIFESP e do IFSP nas Zonas Leste e Norte, respectivamente</t>
  </si>
  <si>
    <t>Garantida a concessão de uso de área municipal para implantação da UNIFESP Zona Leste em Itaquera.</t>
  </si>
  <si>
    <t>Concessão de uso garantida também para a implantação do Instituto Federal em Pirituba.</t>
  </si>
  <si>
    <t>UNIFESP Zona Leste: garantida a concessão administrativa de área municipal em Itaquera (publicação da Lei nº 15.736/2013). Instituto Federal de Pirituba: garantida a concessão administrativa de área municipal (Lei nº 15.686/2013).</t>
  </si>
  <si>
    <t>Prazo de 3 anos para conclusão das obras pelo Governo Federal, a partir da aprovação dos projetos de edificação (elaboração dos projetos em andamento).</t>
  </si>
  <si>
    <t>CEU CE Padre Jose de Anchieta</t>
  </si>
  <si>
    <t>Jose Balangio,188(r)xRaul Valenc</t>
  </si>
  <si>
    <t>-23.55105, -46.48560</t>
  </si>
  <si>
    <t>CEU CE Tatuapé/Carrão (Brig Eduardo Gomes)</t>
  </si>
  <si>
    <t>Monte Serrat, 230 (r)</t>
  </si>
  <si>
    <t>-23.53990, -46.56227</t>
  </si>
  <si>
    <t xml:space="preserve">CEU Parque Novo Mundo </t>
  </si>
  <si>
    <t>Ernesto Augusto Lopes,100 (r)</t>
  </si>
  <si>
    <t>-23.52016,-46.57597</t>
  </si>
  <si>
    <t>CEU CE Parque do Carmo (Rumi Ranier)</t>
  </si>
  <si>
    <t>-23.57519, -46.47700</t>
  </si>
  <si>
    <t>CEU CE Freguesia O (Aurelio Campos)</t>
  </si>
  <si>
    <t>Jacutiba, 167 (r)</t>
  </si>
  <si>
    <t>-23.48351, -46.69348</t>
  </si>
  <si>
    <t>CEU CE V Alpina (Arthur Friedenreich)</t>
  </si>
  <si>
    <t>Francisco Falconi, 83 (av)</t>
  </si>
  <si>
    <t>-23.58373, -46.56851</t>
  </si>
  <si>
    <t>CEU CE Guaianases (Gerdy Gomes)</t>
  </si>
  <si>
    <t>Prof Lucila Cerqueira,194(r)</t>
  </si>
  <si>
    <t>-23.54861, -46.42797</t>
  </si>
  <si>
    <t>CEU CE Sao Miguel (CDC Tide Setubal)</t>
  </si>
  <si>
    <t>Rua Mario Dallari, 170</t>
  </si>
  <si>
    <t>-23.49885, -46.42947</t>
  </si>
  <si>
    <t>CEU Heliópolis</t>
  </si>
  <si>
    <t>Estrada das Lágrimas, 2385</t>
  </si>
  <si>
    <t>-23.62250, -46.59160</t>
  </si>
  <si>
    <t>CEU CE Santo Amaro (Joerg Bruder)</t>
  </si>
  <si>
    <t>Pde Jose Maria, 555 (av)</t>
  </si>
  <si>
    <t>-23.65435, -46.70978</t>
  </si>
  <si>
    <t>CEU Sapopemba</t>
  </si>
  <si>
    <t>Rua Pedro de Castro Velho, nº 87</t>
  </si>
  <si>
    <t>-23.58799,-46.51631</t>
  </si>
  <si>
    <t>CEU Campo Limpo</t>
  </si>
  <si>
    <t>Ruas Lira Cearense e Nossa Senhora do Bom Conselho</t>
  </si>
  <si>
    <t>-23.645382, -46.758029</t>
  </si>
  <si>
    <t>CEU Grajaú/Petronita</t>
  </si>
  <si>
    <t>Av. Antonio Carlos Benjamim dos Santos, 1675</t>
  </si>
  <si>
    <t>-23.754601, -46.698148</t>
  </si>
  <si>
    <t>CEU Pinheirinho D'água</t>
  </si>
  <si>
    <t>Rua Camilo Zanotti, s/nº</t>
  </si>
  <si>
    <t>-23.438555, -46.731817</t>
  </si>
  <si>
    <t>CEU Tremembé/Jardim Joamar (Casa da pedra)</t>
  </si>
  <si>
    <t>Rua Adauto Bezerra Delgado, 94</t>
  </si>
  <si>
    <t>-23.449771, -46.596727</t>
  </si>
  <si>
    <t>CEU Cidade Tiradentes</t>
  </si>
  <si>
    <t>Rua Salvador Vigano, nº 100</t>
  </si>
  <si>
    <t>-23.587024, -46.390974</t>
  </si>
  <si>
    <t>CEU Taipas</t>
  </si>
  <si>
    <t>Rua João Amado Coutinho, s/nº</t>
  </si>
  <si>
    <t>-23.448016, -46.715044</t>
  </si>
  <si>
    <t>CEU Parque Raposo Tavares</t>
  </si>
  <si>
    <t>Rua Telmo Coelho Filho, 200 </t>
  </si>
  <si>
    <t>-23.587951, -46.756076</t>
  </si>
  <si>
    <t>CEU Vila Matilde</t>
  </si>
  <si>
    <t>Rua Lupinópolis s/nº</t>
  </si>
  <si>
    <t>-23.551292, -46.513883</t>
  </si>
  <si>
    <t>CEU Água Branca</t>
  </si>
  <si>
    <t>Av. Marquês de São Vicente X Av. Nicolas Boer</t>
  </si>
  <si>
    <t>-23.517942, -46.681245</t>
  </si>
  <si>
    <t>CEMEI Setor 8505 - Distrito  Vila Formosa - SIMEC 016</t>
  </si>
  <si>
    <t>Vila formosa</t>
  </si>
  <si>
    <t>Rua Manoel Ferreira Pires (Plano A)</t>
  </si>
  <si>
    <t>-23.578924, -46.525169</t>
  </si>
  <si>
    <t>CEI Setor 5404 - Distrito Morumbi - SIMEC 005</t>
  </si>
  <si>
    <t>Rua Barão de Castro Lima (Real Parque) (Plano A)</t>
  </si>
  <si>
    <t>-23.607476, -46.703482</t>
  </si>
  <si>
    <t>CEI Setor 6501 - Distrito Raposo Tavares - SIMEC 006</t>
  </si>
  <si>
    <t>Raposo tavares</t>
  </si>
  <si>
    <t>Rua Joaquim Guimaraes,594 (Plano B)</t>
  </si>
  <si>
    <t>-23.590199, -46.803449</t>
  </si>
  <si>
    <t>CEI Setor 6505 - Distrito Raposo Tavares - SIMEC  060</t>
  </si>
  <si>
    <t>Rua Paolo Agostini x Av Marginal</t>
  </si>
  <si>
    <t>-23.591062, -46.795929</t>
  </si>
  <si>
    <t>CEI Setor 6702 - Distrito Rio Pequeno - SIMEC 003</t>
  </si>
  <si>
    <t>Rua Antonio Ramiro da Silva prox. Rua Guarumatuba (Plano C)</t>
  </si>
  <si>
    <t>-23.580067, -46.773717</t>
  </si>
  <si>
    <t>CEI Setor 6703 - Distrito Rio Pequeno - SIMEC 001</t>
  </si>
  <si>
    <t>Av. Mauro Marques x Rua Joao Jose Gomes
(Plano A</t>
  </si>
  <si>
    <t>-23.580919, -46.768250</t>
  </si>
  <si>
    <t>CEI Setor 6704 - Distrito Rio Pequeno - SIMEC 007</t>
  </si>
  <si>
    <t>Rua Abílio Barbosa Lima X Rua Carivaldina Barbosa Lima e Rua João Plácido Viana  (Plano B)</t>
  </si>
  <si>
    <t>-23.578912, -46.760797</t>
  </si>
  <si>
    <t>CEI setor 9401 (Jardim Jaqueline) - VILA SONIA</t>
  </si>
  <si>
    <t>Rua Bonifacio Veronese x Rua Edvard Camilo</t>
  </si>
  <si>
    <t>-23.597083, -46.750710</t>
  </si>
  <si>
    <t>CEI Setor 9403 - Distrito V Sonia - SIMEC 004</t>
  </si>
  <si>
    <t>Rua Santo Américo e  Rua Dona Vitu Giorgi (Plano E)</t>
  </si>
  <si>
    <t>-23.605497, -46.726387</t>
  </si>
  <si>
    <t>CEI Setor 9404 - Distrito Vila Sonia - SIMEC 002</t>
  </si>
  <si>
    <t>Rua Dr. Martins de Oliveira</t>
  </si>
  <si>
    <t>-23.607652, -46.740390</t>
  </si>
  <si>
    <t>CEI - Chacara Jockey - VILA SONIA</t>
  </si>
  <si>
    <t>R. Santa Eufrásia - Prox. R. Santa Crescencia</t>
  </si>
  <si>
    <t>-23.597310, -46.745268</t>
  </si>
  <si>
    <t>CEI - CAMPO LIMPO IV</t>
  </si>
  <si>
    <t>Rua João Bernardo Vieira, altura do nº 300 (entrada pela Rua Antonio Antunes)</t>
  </si>
  <si>
    <t>-23.63833, -46.77170</t>
  </si>
  <si>
    <t>Orçamento executado em 2013 em revisão</t>
  </si>
  <si>
    <t>CEI Setor 1701 - Distrito Campo Limpo - SIMEC 025</t>
  </si>
  <si>
    <t>Rua Eusebio de Matos</t>
  </si>
  <si>
    <t>-23.631037, -46.768363</t>
  </si>
  <si>
    <t>CEI Setor 1702 - Distrito  Campo Limpo - SIMEC 023</t>
  </si>
  <si>
    <t>Estrada dos Mirandas ao lado do nº 342 ou em frente ao nº 782</t>
  </si>
  <si>
    <t>-23.616865, -46.753426</t>
  </si>
  <si>
    <t>CEI Setor 1702 II - Distrito Campo Limpo - SIMEC 044</t>
  </si>
  <si>
    <t>Estrada do Campo Limpo, 5965 (Plano A)</t>
  </si>
  <si>
    <t>-23.615527, -46.756685</t>
  </si>
  <si>
    <t>CEI Setor 1702 III - Distrito Campo Limpo - SIMEC 039</t>
  </si>
  <si>
    <t>Rua Chapada de Minas (Plano C)</t>
  </si>
  <si>
    <t>-23.627427, -46.745670</t>
  </si>
  <si>
    <t>CEI Setor 1703 - Distrito Campo Limpo - SIMEC 010</t>
  </si>
  <si>
    <t xml:space="preserve">Rua Alexandre Bening,  x Rua Clisa x Rua Carlos de Magalhães (Plano B) </t>
  </si>
  <si>
    <t>-23.630733, -46.748695</t>
  </si>
  <si>
    <t>CEI Setor 1703 IV - Distrito Campo Limpo - SIMEC 038</t>
  </si>
  <si>
    <t>Rua Carlos Leite dos Santos</t>
  </si>
  <si>
    <t>-23.643485, -46.749509</t>
  </si>
  <si>
    <t>CEI Setor 1706 II - Distrito  Campo Limpo - SIMEC 011</t>
  </si>
  <si>
    <t>Rua Domingos Sequeira x Rua Jorge Afonso (PlanoB)</t>
  </si>
  <si>
    <t>-23.645944, -46.782285</t>
  </si>
  <si>
    <t>CEI - Distrito Campo Limpo Setor 1703-5</t>
  </si>
  <si>
    <t>Rua Carajuva 38M e Rua Clodomiro de Oliveira 37M</t>
  </si>
  <si>
    <t>-23.629684, -46.748705</t>
  </si>
  <si>
    <t>CEI - Distrito Campo Limpo Setor 1704-2</t>
  </si>
  <si>
    <t>Rua Forte da Barra x Rua Nossa Senhora do Bom Conselho- PLANO B</t>
  </si>
  <si>
    <t>-23.608564, -46.590487</t>
  </si>
  <si>
    <t>CEI - Distrito Campo Limpo Setor 1706-3</t>
  </si>
  <si>
    <t>Rua Cabeceira de Bastos -Jd.Mitsutani</t>
  </si>
  <si>
    <t>-23.650122, -46.781254</t>
  </si>
  <si>
    <t>CEI - JARDIM MARIA SAMPAIO - CAMPO LIMPO</t>
  </si>
  <si>
    <t>Av. Augusto Barbosa Tavares</t>
  </si>
  <si>
    <t>-23.641653, -46.784959</t>
  </si>
  <si>
    <t>CEI - Capao Redondo I</t>
  </si>
  <si>
    <t>Rua Arroio Tipiaia X Rua Arroio das Caneleiras</t>
  </si>
  <si>
    <t>-23.66133, -46.77467</t>
  </si>
  <si>
    <t>CEI - Capao Redondo II</t>
  </si>
  <si>
    <t>Rua Com. Sant'Anna, 745</t>
  </si>
  <si>
    <t>-23.673586, -46.773450</t>
  </si>
  <si>
    <t>CEI Setor 1906 - Distrito Capão Redondo - SIMEC 036</t>
  </si>
  <si>
    <t>Estrada de Itapecerica x Rua Abietáceas
(Plano C)</t>
  </si>
  <si>
    <t>-23.677931, -46.794792</t>
  </si>
  <si>
    <t>CEI Setor 1907 II - Distrito Capão Redondo - SIMEC 034</t>
  </si>
  <si>
    <t>Rua Ciclades x  Nogueira do Cravo x Rua Luar do Sertão (Plano A)</t>
  </si>
  <si>
    <t>-23.694229, -46.794324</t>
  </si>
  <si>
    <t>CEI - Maria Sampaio - CAPAO REDONDO</t>
  </si>
  <si>
    <t xml:space="preserve">Rua Mouquim </t>
  </si>
  <si>
    <t>-23.652520, -46.786299</t>
  </si>
  <si>
    <t>CEI - PARQUE RONDOM - CAPAO REDONDO</t>
  </si>
  <si>
    <t>Rua da Moenda X Rua Nicolo de Pietro (Rua Juliano Aguirre e Rua Jose Tartini)</t>
  </si>
  <si>
    <t>-23.683225, -46.795767</t>
  </si>
  <si>
    <t>CEI Setor 8302 - Distrito V. Andrade - SIMEC 026</t>
  </si>
  <si>
    <t>Rua Irapará (Plano B)</t>
  </si>
  <si>
    <t>-23.622759, -46.725212</t>
  </si>
  <si>
    <t>CEI - Distrito Vila Andrade Setor 8301</t>
  </si>
  <si>
    <t>Rua Dr. Luiz Migliano COM Rua Antonio Garcia Moya</t>
  </si>
  <si>
    <t>-23.618089, -46.744142</t>
  </si>
  <si>
    <t>CEI Setor 2304 - Distrito Cidade Dutra - SIMEC 049</t>
  </si>
  <si>
    <t>Rua Nova Irlanda (próximo à Rua Forte Nelson)</t>
  </si>
  <si>
    <t>-23.722142, -46.685409</t>
  </si>
  <si>
    <t>CEI setor 2306 - CIDADE DUTRA</t>
  </si>
  <si>
    <t>Rua Alice de Souza Lima</t>
  </si>
  <si>
    <t>-23.723561, -46.696800</t>
  </si>
  <si>
    <t>CEI Setor 2307 - Distrito Cidade Dutra - SIMEC 062</t>
  </si>
  <si>
    <t>Rua Frederico René de Jaegher, 1631</t>
  </si>
  <si>
    <t>-23.725397, -46.711637</t>
  </si>
  <si>
    <t>CEMEI Setor 2308 - Distrito Cidade Dutra - SIMEC 015</t>
  </si>
  <si>
    <t>Rua Orfeo Paravente x Rua Royan (Plano A)</t>
  </si>
  <si>
    <t>-23.735345, -46.717648</t>
  </si>
  <si>
    <t>CEI PARQUE NOVO GRAJAU (Setor 3003) - GRAJAU</t>
  </si>
  <si>
    <t>Rua Cornelio Doper X Av. Ema Livry</t>
  </si>
  <si>
    <t>-23.75425, -46.69486</t>
  </si>
  <si>
    <t>CEI Setor 3001 - Distrito Grajau  - SIMEC 070</t>
  </si>
  <si>
    <t>Rua Joaquim Napoleao Machado, 2000</t>
  </si>
  <si>
    <t>-23.731252, -46.674163</t>
  </si>
  <si>
    <t>CEI Setor 3002 - Distrito Grajaú - SIMEC 046</t>
  </si>
  <si>
    <t>Rua Pastoral X  Av. Dr. Abrãao Ribeiro e Rua João Mayer (Plano A)</t>
  </si>
  <si>
    <t>-23.751168, -46.692703</t>
  </si>
  <si>
    <t>CEI setor 3003 - Distrito Grajaú</t>
  </si>
  <si>
    <t>Rua Doutor Armando Fajardo</t>
  </si>
  <si>
    <t>-23.756846, -46.703958</t>
  </si>
  <si>
    <t>CEI Setor 3004 - Distrito Grajau - SIMEC 066</t>
  </si>
  <si>
    <t>Rua Constelaçao de Andromeda</t>
  </si>
  <si>
    <t>-23.770808, -46.709108</t>
  </si>
  <si>
    <t>CEI Setor 3005 - Distrito Grajau - SIMEC  076</t>
  </si>
  <si>
    <t>Rua Major Lucio Dias Ramos (Plano A)</t>
  </si>
  <si>
    <t>-23.767496, -46.688216</t>
  </si>
  <si>
    <t>CEI setor 3005 II - Distrito Grajaú</t>
  </si>
  <si>
    <t>Av. Carlos Bastos M. x Rua U. S. Goes</t>
  </si>
  <si>
    <t>-23.767601, -46.693987</t>
  </si>
  <si>
    <t>CEI setor 3006 - GRAJAU</t>
  </si>
  <si>
    <t>Rua José Diogo Abadiano X Rua Adelina Abranches</t>
  </si>
  <si>
    <t>-23.773605, -46.682428</t>
  </si>
  <si>
    <t>CEI Setor 3006 II - Distrito Grajaú - SIMEC 037</t>
  </si>
  <si>
    <t>Rua Tres Coracoes</t>
  </si>
  <si>
    <t>-23.773876, -46.676369</t>
  </si>
  <si>
    <t>CEI Setor 3006 III - Distrito Grajaú - SIMEC  058</t>
  </si>
  <si>
    <t>Rua Professor Marques de Oliveira Junior</t>
  </si>
  <si>
    <t>-23.770470, -46.684493</t>
  </si>
  <si>
    <t>CEI Setor 3008 - Distrito Grajaú - SIMEC 057</t>
  </si>
  <si>
    <t>Rua Cidade do Cabo proximo a Estrada do Barro Branco (Estrada do Jequirituba)</t>
  </si>
  <si>
    <t>-23.764702, -46.671344</t>
  </si>
  <si>
    <t>CEI setor 3008 - GRAJAU</t>
  </si>
  <si>
    <t>Rua Filodemo</t>
  </si>
  <si>
    <t>-23.762624, -46.675215</t>
  </si>
  <si>
    <t>CEI setor 3008 II - Distrito Grajaú</t>
  </si>
  <si>
    <t>Rua Cel. Pacifico Furtado (Plano B)</t>
  </si>
  <si>
    <t>-23.767504, -46.677851</t>
  </si>
  <si>
    <t>CEI Setor 3010 - Distrito Grajaú - SIMEC 048</t>
  </si>
  <si>
    <t>Av. Dona Belmira Marin (Plano A)</t>
  </si>
  <si>
    <t>-23.754430, -46.673836</t>
  </si>
  <si>
    <t>CEI Setor 3012 - Distrito Grajaú - SIMEC 032</t>
  </si>
  <si>
    <t>Rua Genaro Napoli x Rua Sebastião Nasolini (Plano D)</t>
  </si>
  <si>
    <t>-23.744219, -46.669249</t>
  </si>
  <si>
    <t>CEI Setor 3013 - Distrito Grajau - SIMEC 065</t>
  </si>
  <si>
    <t>Rua Charles Rosen x Est. Da Canal da Cocaia</t>
  </si>
  <si>
    <t>-23.735847, -46.665631</t>
  </si>
  <si>
    <t>CEI Setor 3014 - Distrito do Grajaú - SIMEC 013</t>
  </si>
  <si>
    <t>Rua Antonio Burlini (Plano C)</t>
  </si>
  <si>
    <t>-23.775967, -46.705100</t>
  </si>
  <si>
    <t>CEI Setor 3015 - Distrito Grajaú - SIMEC 061</t>
  </si>
  <si>
    <t>Rua Joao Honorio Caixeta x Rua Henrique Muzzio</t>
  </si>
  <si>
    <t>-23.781284, -46.680316</t>
  </si>
  <si>
    <t>CEI/EMEI setor 3016 - Distrito Grajaú</t>
  </si>
  <si>
    <t>Rua Jose Humberto Bronca</t>
  </si>
  <si>
    <t>-23.820907, -46.677128</t>
  </si>
  <si>
    <t>CEI - IV Centenário</t>
  </si>
  <si>
    <t>Rua Rubens Montanaro de Borba</t>
  </si>
  <si>
    <t>-23.712410, -46.692229</t>
  </si>
  <si>
    <t>CEI Setor 1302 - Distrito Cachoeirinha - SIMEC 079</t>
  </si>
  <si>
    <t>Rua Min. Lins de Barros x Rua Gervasio Leite Rebelo x Rua Serrana Fluminense (Plano D )</t>
  </si>
  <si>
    <t>-23.458026, -46.667939</t>
  </si>
  <si>
    <t>CEI setor 1302 - CACHOEIRINHA</t>
  </si>
  <si>
    <t>Rua Joaquim Prudêncio</t>
  </si>
  <si>
    <t>-23.457126, -46.671404</t>
  </si>
  <si>
    <t>CEI setor 2101 - CASA VERDE</t>
  </si>
  <si>
    <t xml:space="preserve">R. Cesar Pena Ramosx R. Joaquim Afonso de  Souza </t>
  </si>
  <si>
    <t>-23.490840, -46.662965</t>
  </si>
  <si>
    <t>CEI setor 2203 - CIDADE ADEMAR</t>
  </si>
  <si>
    <t>Rua Tuffi Mattar, próximo a Rua Angelo Dedivites e Rua Carlos Facchinna</t>
  </si>
  <si>
    <t>-23.681829, -46.650686</t>
  </si>
  <si>
    <t>CEI setor 2204 - CIDADE ADEMAR</t>
  </si>
  <si>
    <t>Rua Bastos Tigre</t>
  </si>
  <si>
    <t>-23.684225, -46.662311</t>
  </si>
  <si>
    <t>CEI setor 2205 - CIDADE ADEMAR</t>
  </si>
  <si>
    <t>Rua Marta Brunet X Rua Lorenzo Marilins</t>
  </si>
  <si>
    <t>-23.686330, -46.635478</t>
  </si>
  <si>
    <t>CEI Setor 5802 - Distrito Pedreira - SIMEC 027</t>
  </si>
  <si>
    <t>Rua Monsenhor José Marinoni (Plano E)</t>
  </si>
  <si>
    <t>-23.692750, -46.647568</t>
  </si>
  <si>
    <t>CEMEI Setor 5805 - Distrito  Pedreira - SIMEC 022</t>
  </si>
  <si>
    <t>Rua Albino Bento (Plano A1)</t>
  </si>
  <si>
    <t>-23.704647, -46.647067</t>
  </si>
  <si>
    <t>CEI setor 2504 - CIDADE TIRADENTES</t>
  </si>
  <si>
    <t>Rua Edson Danillo Dotto</t>
  </si>
  <si>
    <t>-23.593035, -46.413076</t>
  </si>
  <si>
    <t>CEI Setor 2506 - Distrito de Cidade Tiradentes - SIMEC 012</t>
  </si>
  <si>
    <t>Rua Moises de Corena  X Rua Domênico Allegre (Q 36G Lote 10) (Plano A)</t>
  </si>
  <si>
    <t>-23.593266, -46.396266</t>
  </si>
  <si>
    <t>CEI - Conjunto Habitacional Santa Etelvina VI - CIDADE TIRADENTES</t>
  </si>
  <si>
    <t>Av. dos Texteis - Lote 7 Quad 41G</t>
  </si>
  <si>
    <t>-23.58313, -46.40923</t>
  </si>
  <si>
    <t>CEI setor 2508 - Cidade Tiradentes</t>
  </si>
  <si>
    <t>Av. Paulo Gracindo x Estrada do Iguatemi</t>
  </si>
  <si>
    <t>-23.566554, -46.417108</t>
  </si>
  <si>
    <t>CEI 209</t>
  </si>
  <si>
    <t>CEI 210</t>
  </si>
  <si>
    <t>CEI 211</t>
  </si>
  <si>
    <t>CEI 212</t>
  </si>
  <si>
    <t>CEI 213</t>
  </si>
  <si>
    <t>CEI 214</t>
  </si>
  <si>
    <t>CEI 215</t>
  </si>
  <si>
    <t>CEI 216</t>
  </si>
  <si>
    <t>CEI 217</t>
  </si>
  <si>
    <t>CEI 218</t>
  </si>
  <si>
    <t>CEI 219</t>
  </si>
  <si>
    <t>CEI 220</t>
  </si>
  <si>
    <t>CEI 221</t>
  </si>
  <si>
    <t>CEI 222</t>
  </si>
  <si>
    <t>CEI 223</t>
  </si>
  <si>
    <t>CEI 224</t>
  </si>
  <si>
    <t>CEI 225</t>
  </si>
  <si>
    <t>CEI 226</t>
  </si>
  <si>
    <t>CEI 227</t>
  </si>
  <si>
    <t>CEI 228</t>
  </si>
  <si>
    <t>CEI 229</t>
  </si>
  <si>
    <t>CEI 230</t>
  </si>
  <si>
    <t>CEI 231</t>
  </si>
  <si>
    <t>CEI 232</t>
  </si>
  <si>
    <t>CEI 233</t>
  </si>
  <si>
    <t>CEI 234</t>
  </si>
  <si>
    <t>CEI 235</t>
  </si>
  <si>
    <t>CEI 236</t>
  </si>
  <si>
    <t>CEI 237</t>
  </si>
  <si>
    <t>CEI 238</t>
  </si>
  <si>
    <t>CEI 239</t>
  </si>
  <si>
    <t>CEI 240</t>
  </si>
  <si>
    <t>CEI 241</t>
  </si>
  <si>
    <t>CEI 242</t>
  </si>
  <si>
    <t>CEI 243</t>
  </si>
  <si>
    <t>CEI setor 2802 - ERMELINO MATARAZZO</t>
  </si>
  <si>
    <t>Rua Venceslau Guimaraes, 05 (EE Jornalista Francisco Mesquita)</t>
  </si>
  <si>
    <t>-23.489366, -46.494052</t>
  </si>
  <si>
    <t>CEI - Alfazemas I - PONTE RASA</t>
  </si>
  <si>
    <t>Ponte rasa</t>
  </si>
  <si>
    <t>Rua Itapipinas, 610</t>
  </si>
  <si>
    <t>-23.52548, -46.48642</t>
  </si>
  <si>
    <t>CEI Setor 6402 - Distrito  Ponte Rasa - SIMEC 014</t>
  </si>
  <si>
    <t>Rua Nelson Faria Mendes X Rua Vera Cruz de Minas</t>
  </si>
  <si>
    <t>-23.515229, -46.494514</t>
  </si>
  <si>
    <t>CEI setor 1104 (Av. Gen. Penha Brasil) - BRASILANDIA</t>
  </si>
  <si>
    <t>Av. Gen. Penha Brasil (próximo a Rua Aratum)</t>
  </si>
  <si>
    <t>-23.449641, -46.681212</t>
  </si>
  <si>
    <t>CEI setor 1105 BRASILANDIA</t>
  </si>
  <si>
    <t>R. Santa Cruz da Conceição x R. Itambé do Mato Dentro x R. Júlio de Moura Lacerda x R. José da Costa Pereira (Plano B)</t>
  </si>
  <si>
    <t>-23.460719, -46.686846</t>
  </si>
  <si>
    <t>CEI Setor 1106 II - Distrito Brasilândia - SIMEC 059</t>
  </si>
  <si>
    <t>Rua Domingos Delgado</t>
  </si>
  <si>
    <t>-23.466822, -46.676463</t>
  </si>
  <si>
    <t>CEI - JARDIM DAMASCENO II</t>
  </si>
  <si>
    <t>Eliseu Reinaldo Moraes Vieira, 296</t>
  </si>
  <si>
    <t>-23.445990, -46.703651</t>
  </si>
  <si>
    <t>CEI setor 2901 - FREGUESIA DO O</t>
  </si>
  <si>
    <t>Estrada do Sabão (Próximo á Rua Amanituba)</t>
  </si>
  <si>
    <t>-23.475422, -46.698760</t>
  </si>
  <si>
    <t>Depositado o recurso do convênio I e II do Estado de São Paulo</t>
  </si>
  <si>
    <t>CEI - Jardim Monte Alegre - FREGUESIA DO O</t>
  </si>
  <si>
    <t>Antônio Genelle, 175</t>
  </si>
  <si>
    <t>-23.475831, -46.702619</t>
  </si>
  <si>
    <t>CEMEI Setor 9608 (Jambeiro) - Distrito do Lajeado - SIMEC 019</t>
  </si>
  <si>
    <t>Av. José Pinheiro Borges (Plano A1)</t>
  </si>
  <si>
    <t>-23.525276, -46.436296</t>
  </si>
  <si>
    <t>José Pereira da Cruz CDHU Sitio Caraguata - SACOMA</t>
  </si>
  <si>
    <t>Rua Jose Pereira da Cruz X Rua com Giacomo Cozzarelli (CDHU SITIO CARAGUATA)</t>
  </si>
  <si>
    <t>-23.654060, -46.602503</t>
  </si>
  <si>
    <t>CEI Setor 6801 IV - Distrito Sacomã</t>
  </si>
  <si>
    <t>Sacoma</t>
  </si>
  <si>
    <t>Av. Almirante Delamare</t>
  </si>
  <si>
    <t>-23.608287, -46.590817</t>
  </si>
  <si>
    <t>CEI Setor 6801 II - Distrito Sacoma - SIMEC 072</t>
  </si>
  <si>
    <t>Rua Leandro de Souza x Rua Tito Olliani (Plano B)</t>
  </si>
  <si>
    <t>-23.627950, -46.593894</t>
  </si>
  <si>
    <t>CEI setor 6801 III - Distrito Sacomã</t>
  </si>
  <si>
    <t>Rua Aurantina</t>
  </si>
  <si>
    <t>-23.613044, -46.599363</t>
  </si>
  <si>
    <t>CEI setor 6802 II - Distrito Sacomã</t>
  </si>
  <si>
    <t>Av. dos Pedrosos- Plano B</t>
  </si>
  <si>
    <t>-23.644144, -46.610421</t>
  </si>
  <si>
    <t>CEI Setor 6803 - Distrito Sacoma - SIMEC 078</t>
  </si>
  <si>
    <t>Rua Manuel Salgado (Plano B)</t>
  </si>
  <si>
    <t>-23.642289, -46.601527</t>
  </si>
  <si>
    <t>CEI Setor 6803 - Distrito Sacoma - SIMEC 085</t>
  </si>
  <si>
    <t>Rua dos Cariris Novos x Rua Joao Jose da Silva</t>
  </si>
  <si>
    <t>-23.649219, -46.602387</t>
  </si>
  <si>
    <t>CEI setor 6803 II - Distrito Sacomã</t>
  </si>
  <si>
    <t>Rua Aurelio Afieri, proximo a Rua Aquiles Jovane, Av. Ourives (Plano B)</t>
  </si>
  <si>
    <t>-23.655216, -46.608577</t>
  </si>
  <si>
    <t>CEI - Distrito Sacoma Setor 6802-3</t>
  </si>
  <si>
    <t>Rua Kurt Engelhart x Rua Judite Anderson</t>
  </si>
  <si>
    <t>-23.634518, -46.601009</t>
  </si>
  <si>
    <t>CEI - Distrito Sacoma Setor 6802-4</t>
  </si>
  <si>
    <t>Pça Henry Laurens esquina com Rua Dom Villares</t>
  </si>
  <si>
    <t>-23.622432, -46.601827</t>
  </si>
  <si>
    <t>CEI - Novo Cruzeiro - VILA CURUÇA</t>
  </si>
  <si>
    <t>Rua Novo Cruzeiro</t>
  </si>
  <si>
    <t>-23.527661, -46.406395</t>
  </si>
  <si>
    <t>CEI Setor 3610 II - Distrito Itaim Paulista - SIMEC 047</t>
  </si>
  <si>
    <t>Rua Paulo Tapajos, 210</t>
  </si>
  <si>
    <t>-23.50365, -46.37335</t>
  </si>
  <si>
    <t>CEI Setor 3610 - Distrito Itaim Paulista - SIMEC 063</t>
  </si>
  <si>
    <t>Rua Manuel Rodrigues Santiago</t>
  </si>
  <si>
    <t>-23.516731, -46.384288</t>
  </si>
  <si>
    <t>C.H. São Miguel D/E-Rua Oito - ITAIM PAULISTA</t>
  </si>
  <si>
    <t>Rua 8 Conjunto Habitacional Sao Miguel D/E - Encosta Norte (Rua Barão De Almeida Galeão X Rua Des. Breno Caramuru Teixeira)</t>
  </si>
  <si>
    <t>-23.505594, -46.372454</t>
  </si>
  <si>
    <t>CEI - Jardim Miriam I - ITAIM PAULISTA</t>
  </si>
  <si>
    <t>Rua Antonio Joao de Medeiros</t>
  </si>
  <si>
    <t>-23.511028, -46.397271</t>
  </si>
  <si>
    <t>CEI Setor 8403 - Distrito  Vila Curuçá - SIMEC 040</t>
  </si>
  <si>
    <t>Vila curuçá</t>
  </si>
  <si>
    <t>Rua Jorge Jones</t>
  </si>
  <si>
    <t>-23.505895, -46.420738</t>
  </si>
  <si>
    <t>CEI Setor 8408 - Distrito V. Curuçá - SIMEC 053</t>
  </si>
  <si>
    <t>Rua Orminda Pinto X Rua Ocidente</t>
  </si>
  <si>
    <t>-23.525778, -46.403452</t>
  </si>
  <si>
    <t>CEI 206</t>
  </si>
  <si>
    <t>CEI 207</t>
  </si>
  <si>
    <t>CEI Setor 2403 - Distrito Cidade Líder - SIMEC 043</t>
  </si>
  <si>
    <t>R. Jacinto Ferreira (Plano A)</t>
  </si>
  <si>
    <t>-23.563619, -46.480343</t>
  </si>
  <si>
    <t>CEI Setor 2406 - Distrito Cidade Líder - SIMEC 017</t>
  </si>
  <si>
    <t xml:space="preserve"> Rua Antonio Lombardo X Rua Meridionais X Rua Nova Conquista (Plano B)</t>
  </si>
  <si>
    <t>-23.573475, -46.500319</t>
  </si>
  <si>
    <t>CEI - Jardim Ipanema I</t>
  </si>
  <si>
    <t>Rua Alfredo de Vasconcelos, 86</t>
  </si>
  <si>
    <t>-23.56023, -46.50794</t>
  </si>
  <si>
    <t>CEI Setor 3703 - Distrito Itaquera - SIMEC 067</t>
  </si>
  <si>
    <t>Rua Desemboque X Rua Sabado D'Angelo X Av. Jacu Pessego (Nova Trabalhadores)</t>
  </si>
  <si>
    <t>-23.548823-46.445507</t>
  </si>
  <si>
    <t>CEI Setor 3705 - Distrito Itaquera - SIMEC 068</t>
  </si>
  <si>
    <t>Av.Pires do Riox Tv.Califa de Bagda</t>
  </si>
  <si>
    <t>-23.528265, -46.448627</t>
  </si>
  <si>
    <t>CEI Setor 4703 - Distrito José Bonifácio - SIMEC 052</t>
  </si>
  <si>
    <t>José bonifácio</t>
  </si>
  <si>
    <t>Rua Jd Tamoio X Rua Domingos Rubino</t>
  </si>
  <si>
    <t>-23.553546, -46.432345</t>
  </si>
  <si>
    <t>CEMEI José Bonifácio - Distrito Itaquera - SIMEC 099</t>
  </si>
  <si>
    <t>Rua Ana Perena, 110 - COHAB 2</t>
  </si>
  <si>
    <t>-23.547438, -46.436400</t>
  </si>
  <si>
    <t>CEI Setor 5702 - Distrito  Parque do Carmo - SIMEC 056</t>
  </si>
  <si>
    <t>Rua Blecaute x Rua Jardel Filho x Rua Kleber Afonso (Plano A)</t>
  </si>
  <si>
    <t>-23.567426, -46.461822</t>
  </si>
  <si>
    <t>CEI setor 3706 - ITAQUERA</t>
  </si>
  <si>
    <t>Rua Raça Humana X Rua Lembrança do Futuro</t>
  </si>
  <si>
    <t>-23.521244, -46.468816</t>
  </si>
  <si>
    <t>CEI setor 3806  - JABAQUARA</t>
  </si>
  <si>
    <t>Rua João Xavier de Matos X Rua das Vitaceas</t>
  </si>
  <si>
    <t>-23.668574, -46.639678</t>
  </si>
  <si>
    <t>CEI setor 3806 II - JABAQUARA</t>
  </si>
  <si>
    <t>Avenida Euclides</t>
  </si>
  <si>
    <t>-23.657121, -46.635271</t>
  </si>
  <si>
    <t>Distrito Jabaquara Setor 3803</t>
  </si>
  <si>
    <t>Rua Anita Costa X Rua Nelson Fernandes</t>
  </si>
  <si>
    <t>-23.647153, -46.638725</t>
  </si>
  <si>
    <t>CEI Setor 3903 - Distrito Jacana - SIMEC  074</t>
  </si>
  <si>
    <t>Rua Alzira x Rua Dr Azevedo Lima</t>
  </si>
  <si>
    <t>-23.467850, -46.568092</t>
  </si>
  <si>
    <t>CEI Setor 8103 - Distrito Tremembe - SIMEC 081</t>
  </si>
  <si>
    <t xml:space="preserve">Estrada Corisco frente a Cemitério PQ.da Cantareira </t>
  </si>
  <si>
    <t>-23.430229, -46.579915</t>
  </si>
  <si>
    <t>CEI Setor 8103 - Distrito Tremembe - SIMEC 084</t>
  </si>
  <si>
    <t>Av Cel. Sezefredo Fagundes 7228 prox a Rua Julião Fagundes</t>
  </si>
  <si>
    <t>-23.427104, -46.593288</t>
  </si>
  <si>
    <t>CEI setor 8103 - TREMEMBE</t>
  </si>
  <si>
    <t>Rua Kotinda X Rua Cachoeira</t>
  </si>
  <si>
    <t>-23.430098, -46.584300</t>
  </si>
  <si>
    <t>CEI Setor 8104 - Distrito Tremembe - SIMEC 080</t>
  </si>
  <si>
    <t>R. Augusto Rodrigues, em frente ao num. 682</t>
  </si>
  <si>
    <t>-23.434485, -46.578319</t>
  </si>
  <si>
    <t>CEI setor 8104 - TREMEMBE</t>
  </si>
  <si>
    <t>Estrada da Cachoeira X Rua Ushikichi Kamiya X Rua Simão de Abreu</t>
  </si>
  <si>
    <t>-23.438526, -46.585525</t>
  </si>
  <si>
    <t>CEI Setor 8105 - Distrito Tremembe - SIMEC 083</t>
  </si>
  <si>
    <t>Travessa Jaime Frazer x Rua Boa Ventura Colleti</t>
  </si>
  <si>
    <t>-23.443548, -46.588637</t>
  </si>
  <si>
    <t>CEI setor 8105 - TREMEMBE</t>
  </si>
  <si>
    <t>R. Ushikichi Kamya x R. Sezefredo Fagundes (Prox R. Nicola Mestrino)</t>
  </si>
  <si>
    <t>-23.442491, -46.593879</t>
  </si>
  <si>
    <t>CEI setor 8105 II - TREMEMBE</t>
  </si>
  <si>
    <t>Rua Avelina Pereira</t>
  </si>
  <si>
    <t>-23.457607, -46.601418</t>
  </si>
  <si>
    <t>CEI Setor 8106 - Distrito Tremembe - SIMEC 075</t>
  </si>
  <si>
    <t xml:space="preserve">Rua Padre Francisco Amos Connor x Rua Maria Amalia Lopes Azevedo Lima </t>
  </si>
  <si>
    <t>-23.458213, -46.612391</t>
  </si>
  <si>
    <t>CEI Setor 8106 - Distrito Tremembe - SIMEC 082</t>
  </si>
  <si>
    <t>Rua Vieira de Melo</t>
  </si>
  <si>
    <t>-23.451645, -46.613833</t>
  </si>
  <si>
    <t>CEI setor 4301 - JARDIM ANGELA</t>
  </si>
  <si>
    <t>Jardim ângela</t>
  </si>
  <si>
    <t>Rua das Três Marias</t>
  </si>
  <si>
    <t>-23.699970, -46.788182</t>
  </si>
  <si>
    <t>CEI setor 4304 - JARDIM ANGELA</t>
  </si>
  <si>
    <t>Estrada Guavirituba, 797</t>
  </si>
  <si>
    <t>-23.684433, -46.762548</t>
  </si>
  <si>
    <t>CEI Setor 4304 III - Distrito Jardim Angela - SIMEC 050</t>
  </si>
  <si>
    <t>Rua Carmelo Cali</t>
  </si>
  <si>
    <t>-23.691036, -46.765998</t>
  </si>
  <si>
    <t>CEI Setor 4305 - Distrito Jardim Angela - SIMEC 008</t>
  </si>
  <si>
    <t>Rua Seringal do Rio Verde em frente ao nº 73</t>
  </si>
  <si>
    <t>-23.699943, -46.777464</t>
  </si>
  <si>
    <t>CEI setor 4307 - JARDIM ANGELA</t>
  </si>
  <si>
    <t>Rua Abutuí (Rua Carlo Caproli)</t>
  </si>
  <si>
    <t>-23.738825, -46.779696</t>
  </si>
  <si>
    <t>CEI - Distrito Jardim Angela Setor 4303</t>
  </si>
  <si>
    <t>Rua Itaparoquera 71 a 83</t>
  </si>
  <si>
    <t>-23.678128, -46.756886</t>
  </si>
  <si>
    <t>CEI - Distrito Jardim Angela Setor 4307-2</t>
  </si>
  <si>
    <t>Estrada do Embu Guaçu , altura do 9.000 x Rua Isabel de Oliveira</t>
  </si>
  <si>
    <t>-23.724825, -46.785869</t>
  </si>
  <si>
    <t>CEI - Distrito Jardim Angela Setor 4307-3</t>
  </si>
  <si>
    <t>Rua Isabel de Oliveira</t>
  </si>
  <si>
    <t>-23.727719, -46.782147</t>
  </si>
  <si>
    <t>CEI - Distrito Jardim Angela Setor 4307-4</t>
  </si>
  <si>
    <t>Rua Rene Castera</t>
  </si>
  <si>
    <t>-23.749176, -46.777083</t>
  </si>
  <si>
    <t>CEI - Peratuba - JARDIM ANGELA</t>
  </si>
  <si>
    <t>Av. Peratuba altura do nº 58 X Av. Caporanga</t>
  </si>
  <si>
    <t>-23.724254, -46.758858</t>
  </si>
  <si>
    <t>CEI - Tiquira - JARDIM ANGELA</t>
  </si>
  <si>
    <t>Estrada M'Boi Mirim, Tiquira, Tijuca</t>
  </si>
  <si>
    <t>-23.691563, -46.775823</t>
  </si>
  <si>
    <t>CEI Setor 4601 - Distrito Jd S. Luis</t>
  </si>
  <si>
    <t>Jardim são luis</t>
  </si>
  <si>
    <t>Rua Gregorio Allegre (Plano B)</t>
  </si>
  <si>
    <t>-23.650395, -46.745777</t>
  </si>
  <si>
    <t>CEI Setor 4601 - Distrito Jd S. Luis - SIMEC 009</t>
  </si>
  <si>
    <t>Rua Jose Geniolli X Rua Gregório Allegri(Plano A)</t>
  </si>
  <si>
    <t>-23.647023, -46.745890</t>
  </si>
  <si>
    <t>CEI Setor 4602 II - Distrito Jd São Luis - SIMEC 035</t>
  </si>
  <si>
    <t>Rua Paulo Lemore x Rua Nova Tuparoquera (Plano C)</t>
  </si>
  <si>
    <t>-23.661620, -46.740144</t>
  </si>
  <si>
    <t>CEI Setor 4603 - Distrito Jd São Luis - SIMEC 051</t>
  </si>
  <si>
    <t>Rua Cornélio Zelaia X Rua da Cordialidade X Rua Arq. Roberto Patrão Assis (Plano A)</t>
  </si>
  <si>
    <t>-23.657915, -46.744125</t>
  </si>
  <si>
    <t>CEMEI Setor 4603 - Distrito Jd São Luis - SIMEC 054</t>
  </si>
  <si>
    <t>R José Manuel de Camisa Nova e Rua Nova do Tuparoquera (Plano A)</t>
  </si>
  <si>
    <t>-23.664348, -46.748007</t>
  </si>
  <si>
    <t>CEI Setor 8002 - Distrito  Tatuapé - SIMEC 018</t>
  </si>
  <si>
    <t>Rua Serra do Botucatu e Rua Serra de Bragança (Plano A)</t>
  </si>
  <si>
    <t>-23.543354, -46.563155</t>
  </si>
  <si>
    <t>CEI Setor 5505 - Distrito Parelheiros - SIMEC 069</t>
  </si>
  <si>
    <t>Rua Orlando Pontes x Rua Saverio de Donato (Plano B )</t>
  </si>
  <si>
    <t>-23.813152, -46.736405</t>
  </si>
  <si>
    <t>CEI Setor 5506 - Distrito Parelheiros - SIMEC 071</t>
  </si>
  <si>
    <t>Rua Domenico Lanzetti x Rua Batista Cirri x Rua Luigi Caruso (Plano B)</t>
  </si>
  <si>
    <t>-23.819939, -46.704171</t>
  </si>
  <si>
    <t>CEI setor 5507 - PARELHEIROS</t>
  </si>
  <si>
    <t>Rua Sebastião da Barra X Rua Nacip Haydan</t>
  </si>
  <si>
    <t>-23.826857, -46.726898</t>
  </si>
  <si>
    <t>CEI Setor 0505 - Distrito Arthur Alvim - SIMEC 055</t>
  </si>
  <si>
    <t>Rua Crateus x Rua Bacabal x Rua Catende</t>
  </si>
  <si>
    <t>-23.535494, -46.480750</t>
  </si>
  <si>
    <t>CEI - Conjunto Habitacional Padre Manuel de Paiva - ARTHUR ALVIM</t>
  </si>
  <si>
    <t>Rua Estefano Filippini, 105</t>
  </si>
  <si>
    <t>-23.55244, -46.48189</t>
  </si>
  <si>
    <t>CEI setor 1802 - CANGAIBA</t>
  </si>
  <si>
    <t>Rua Maria Angélica Franci X Avenida Cangaíba</t>
  </si>
  <si>
    <t>-23.505108, -46.510123</t>
  </si>
  <si>
    <t>CEI setor 1802 II - CANGAIBA</t>
  </si>
  <si>
    <t>Rua Mutuipe X Rua Riacho da Cruz X Rua Canutama</t>
  </si>
  <si>
    <t>-23.499598, -46.498798</t>
  </si>
  <si>
    <t>CEI Setor 1802 III - Distrito Penha</t>
  </si>
  <si>
    <t>Rua São José do Campestre x Rua Pastorial do Itapetinga</t>
  </si>
  <si>
    <t>-23.501448, -46.507291</t>
  </si>
  <si>
    <t>CEI - Vila Silvia I - CANGAIBA</t>
  </si>
  <si>
    <t>Rua Novo Oriente do Piauí, 170</t>
  </si>
  <si>
    <t>-23.49447, -46.50669</t>
  </si>
  <si>
    <t>4.577.501.40</t>
  </si>
  <si>
    <t>CEI setor 9101 - Distrito Vila Matilde</t>
  </si>
  <si>
    <t>Rua Julio Colaço</t>
  </si>
  <si>
    <t>-23.538358, -46.542828</t>
  </si>
  <si>
    <t>CEI setor 9105 - Distrito Vila Matilde</t>
  </si>
  <si>
    <t>Av. Engenheiro Soares de Camargo, em frente Praça Leonildes Ramos Sayago</t>
  </si>
  <si>
    <t>-23.539435, -46.504731</t>
  </si>
  <si>
    <t>CEI Setor 0307 - Distrito Anhanguera - SIMEC 031</t>
  </si>
  <si>
    <t>Rua Bernardino Bertolotti  X Rua Osório A. Castro 238 (plano D)</t>
  </si>
  <si>
    <t>-23.448528, -46.788742</t>
  </si>
  <si>
    <t>CEI Setor 0308 - Distrito  Anhanguera - SIMEC 020</t>
  </si>
  <si>
    <t>Rua Ricardo Dalton X Rua Pompeo Bertini (em frente à EMEF Paulo Prado)</t>
  </si>
  <si>
    <t>-23.429969, -46.793785</t>
  </si>
  <si>
    <t>CEI setor 6102 - PERUS</t>
  </si>
  <si>
    <t>Rua Alagoa Nova X Rua Estevao Ribeiro Rezende</t>
  </si>
  <si>
    <t>-23.400325, -46.745535</t>
  </si>
  <si>
    <t>CEI - Setor 6101 II - PERUS</t>
  </si>
  <si>
    <t>Rua Roque Callage X Rua Joaquim Xavier Pinheiro</t>
  </si>
  <si>
    <t>-23.413673, -46.755471</t>
  </si>
  <si>
    <t>CEI Setor 4208 II</t>
  </si>
  <si>
    <t>Av. Elisio Teixeira Leite X Rua Monte Azul Paulista</t>
  </si>
  <si>
    <t>-23.439731, -46.717051</t>
  </si>
  <si>
    <t>Distrito Perus Setor 6101</t>
  </si>
  <si>
    <t>Rua Martim Lobo de Saldanha</t>
  </si>
  <si>
    <t>-23.407312, -46.766642</t>
  </si>
  <si>
    <t>CEI - JARDIM EDITE</t>
  </si>
  <si>
    <t>Rua Charles Coulomb, 30</t>
  </si>
  <si>
    <t>-23.61350, -46.69321</t>
  </si>
  <si>
    <t>CEI setor 4201 - Distrito Jaraguá</t>
  </si>
  <si>
    <t>Rua Antonio Cardoso Nogueira</t>
  </si>
  <si>
    <t>-23.449030, -46.755440</t>
  </si>
  <si>
    <t>CEI Setor 4203 - Distrito Jaraguá - SIMEC 029</t>
  </si>
  <si>
    <t>Rua Vasco Balboa X Rua Hipolito Vieites (Plano A)</t>
  </si>
  <si>
    <t>-23.442457, -46.753217</t>
  </si>
  <si>
    <t>CEI setor 4205 II - Distrito Jaraguá</t>
  </si>
  <si>
    <t>Rua Saverio Valente (Plano B)</t>
  </si>
  <si>
    <t>-23.441336, -46.737991</t>
  </si>
  <si>
    <t>CEI Setor 4205 III - Distrito Jaragua - SIMEC 073</t>
  </si>
  <si>
    <t>Rua Saverio Valente</t>
  </si>
  <si>
    <t>CEI setor 4205 IV - Distrito Jaraguá</t>
  </si>
  <si>
    <t>Av. Friedrich Von Voith (Plano B)</t>
  </si>
  <si>
    <t>-23.447540, -46.736870</t>
  </si>
  <si>
    <t>CEI Setor 4208 II - Distrito Jaraguá - SIMEC  021</t>
  </si>
  <si>
    <t>Av. Elisio Teixeira Leite x Rua Monte Azul Paulista (Plano E)</t>
  </si>
  <si>
    <t>-23.439802, -46.717176</t>
  </si>
  <si>
    <t>CEI - Ilha da Juventude - JARAGUA</t>
  </si>
  <si>
    <t>Rua Ilha da Juventude, s/nº</t>
  </si>
  <si>
    <t>-23.446802, -46.712361</t>
  </si>
  <si>
    <t>CEI - Parque das Nacoes - JARAGUA</t>
  </si>
  <si>
    <t>Parque das Nacoes II - Travessa 3 próximo à Rua James Petersen</t>
  </si>
  <si>
    <t>-23.437241, -46.739946</t>
  </si>
  <si>
    <t>CEI - Pirituba - JARAGUA</t>
  </si>
  <si>
    <t>Avenida Elísio Teixeira Leite, s/nº (área remanescente da EMEF Pirituba III)</t>
  </si>
  <si>
    <t>-23.46775, -46.70916</t>
  </si>
  <si>
    <t>CEI Setor 6304 - Distrito Pirituba - SIMEC  033</t>
  </si>
  <si>
    <t>Av. Menotti Laudisio x Rua Dendê  (Plano C)</t>
  </si>
  <si>
    <t>-23.482062, -46.726537</t>
  </si>
  <si>
    <t>CEI setor 6304 II  - PIRITUBA</t>
  </si>
  <si>
    <t>Av. Menotti Laudisio X Rua Mathilde Carlos Montesanti X Rua Diatomáceas</t>
  </si>
  <si>
    <t>-23.482289, -46.724562</t>
  </si>
  <si>
    <t>CEI - VILA CLARICE - PIRITUBA</t>
  </si>
  <si>
    <t>Rua Desembargador Joaquim Bandeira Melo, Rua Roberto Boyle, Rua Robert Barany</t>
  </si>
  <si>
    <t>-23.472121, -46.750007</t>
  </si>
  <si>
    <t>CEI - Cidade Azul - JABAQUARA</t>
  </si>
  <si>
    <t>Av. Rodrigues Montemor, 395</t>
  </si>
  <si>
    <t>-23.663671, -46.648130</t>
  </si>
  <si>
    <t>CEI setor 3303 - Distrito Iguatemi</t>
  </si>
  <si>
    <t>Iguatemi</t>
  </si>
  <si>
    <t>Estrada do Palanque</t>
  </si>
  <si>
    <t>-23.614512, -46.408881</t>
  </si>
  <si>
    <t>CEI Setor 3304 - Distrito Iguatemi - SIMEC 024</t>
  </si>
  <si>
    <t>Rua Arraial do Tijuco x Rua Bernardo Antunes Rolim x Rua Mendes Freire</t>
  </si>
  <si>
    <t>-23.605374, -46.434563</t>
  </si>
  <si>
    <t>CEI setor 3304 II - Distrito Iguatemi</t>
  </si>
  <si>
    <t>Rua Luiza Sarazin</t>
  </si>
  <si>
    <t>-23.601207, -46.431980</t>
  </si>
  <si>
    <t>CEI setor 3304 III - Distrito Iguatemi</t>
  </si>
  <si>
    <t>Rua Gonçalves de Mendonça</t>
  </si>
  <si>
    <t>-23.598932, -46.438985</t>
  </si>
  <si>
    <t>CEI setor 3304 IV - Distrito Iguatemi</t>
  </si>
  <si>
    <t>Av. Bento Guelfi</t>
  </si>
  <si>
    <t>-23.607011, -46.427329</t>
  </si>
  <si>
    <t>CEI Setor 3305 - Distrito Iguatemi 086</t>
  </si>
  <si>
    <t>Rua Bernardo Antunes Rolim x Avenida Bento Guelfi</t>
  </si>
  <si>
    <t>-23.601246, -46.431980</t>
  </si>
  <si>
    <t>CEI setor 3306 - Distrito Iguatemi</t>
  </si>
  <si>
    <t>Rua Aguaricó x Rua Cinquenta e Dois</t>
  </si>
  <si>
    <t>-23.599392, -46.448841</t>
  </si>
  <si>
    <t>CEI Setor 3307 - Distrito Iguatemi - SIMEC 045</t>
  </si>
  <si>
    <t>Rua Sessenta e Seis x Rua Sessenta e Tres</t>
  </si>
  <si>
    <t>-23.602290, -46.449652</t>
  </si>
  <si>
    <t>CEI setor 3307 II - Distrito Iguatemi</t>
  </si>
  <si>
    <t>Rua Sessenta e Três</t>
  </si>
  <si>
    <t>-23.602454, -46.448985</t>
  </si>
  <si>
    <t>CEI Setor 7301 - SÃO MATEUS</t>
  </si>
  <si>
    <t>Av. Mateo Bei X Antonio Previato</t>
  </si>
  <si>
    <t>-23.598453, -46.485946</t>
  </si>
  <si>
    <t>CEI setor 7301 - SÃO MATEUS</t>
  </si>
  <si>
    <t>Rua Gomes de Melo X Rua Pacheco Gato X Rua Tavares Guerreiro</t>
  </si>
  <si>
    <t>-23.587147, -46.488569</t>
  </si>
  <si>
    <t>CEI Setor 7302 - Distrito São Mateus - SIMEC 077</t>
  </si>
  <si>
    <t>Rua Andre de Almeida prox.Rua Eduardo Celestino (Plano B)</t>
  </si>
  <si>
    <t>-23.594843, -46.477895</t>
  </si>
  <si>
    <t>CEI setor 7305 - Distrito São Mateus</t>
  </si>
  <si>
    <t>Rua Conego Macario de Almeida  Plano B</t>
  </si>
  <si>
    <t>-23.613565, -46.479908</t>
  </si>
  <si>
    <t>CEI setor 7501 - Distrito São Rafael</t>
  </si>
  <si>
    <t>São rafael</t>
  </si>
  <si>
    <t>Rua Aldeia de Santo Inácio x Avenida Paulo Nunes Felix</t>
  </si>
  <si>
    <t>-23.623330, -46.471941</t>
  </si>
  <si>
    <t>CEI Setor 7504 - Distrito São Rafael - SIMEC 028</t>
  </si>
  <si>
    <t>RUA BANDEIRA DO GUAIRA X AV.SAPOPEMBA_PLANO B (SETOR 7503)</t>
  </si>
  <si>
    <t>-23.623260, -46.470373</t>
  </si>
  <si>
    <t>CEI setor 7505 II - Distrito São Rafael</t>
  </si>
  <si>
    <t>KM 28,AV SAPOPEMBA-ESTR RIO CLARO</t>
  </si>
  <si>
    <t>-23.619462, -46.425062</t>
  </si>
  <si>
    <t>CEI setor 7505 III - Distrito São Rafael</t>
  </si>
  <si>
    <t>Rua Lima Bonfante</t>
  </si>
  <si>
    <t>-23.628214, -46.446267</t>
  </si>
  <si>
    <t>CEI setor 7505 IV - Distrito São Rafael</t>
  </si>
  <si>
    <t>Rua Três  x Rua IPATIENS</t>
  </si>
  <si>
    <t>-23.639734, -46.436229</t>
  </si>
  <si>
    <t>CEI setor 7508 - Distrito São Rafael</t>
  </si>
  <si>
    <t>Rua Pedro Medeiros (Plano B)</t>
  </si>
  <si>
    <t>-23.621461, -46.442236</t>
  </si>
  <si>
    <t>CEI - Pequeninos do Reino - SÃO RAFAEL</t>
  </si>
  <si>
    <t>Travessa da Dispersão, 20</t>
  </si>
  <si>
    <t>-23.63411, -46.45619</t>
  </si>
  <si>
    <t>CEI - SETOR 7505 - JARDIM SANTO ANDRÉ I</t>
  </si>
  <si>
    <t>Rua Miguel Ferreira de Mello</t>
  </si>
  <si>
    <t>-23.631181, -46.443195</t>
  </si>
  <si>
    <t>CEI setor 4403 (Rua Muniz Falcão X Rua Dr. Francisco Tancredi) - JARDIM HELENA</t>
  </si>
  <si>
    <t>R. Muniz Falcão x R. Dr. Francisco Tancredi</t>
  </si>
  <si>
    <t>-23.487975, -46.426455</t>
  </si>
  <si>
    <t>CEI setor 4406 - JARDIM HELENA</t>
  </si>
  <si>
    <t>Rua Miguel de Quadros Marinho X Rua Manajos X Rua Capinharos</t>
  </si>
  <si>
    <t>-23.482698, -46.385738</t>
  </si>
  <si>
    <t>CEI - Jardim Helena I - JARDIM HELENA</t>
  </si>
  <si>
    <t>Avenida Kumaki Aoki, 1145</t>
  </si>
  <si>
    <t>-23.47925, -46.41845</t>
  </si>
  <si>
    <t>CEI - JARDIM LAPENA</t>
  </si>
  <si>
    <t>Rua Dr. Almiro dos Reis, s/nº</t>
  </si>
  <si>
    <t>-23.489312, -46.447618</t>
  </si>
  <si>
    <t>CEI - JARDIM LAPENA I</t>
  </si>
  <si>
    <t>Rua Serra da Juruoca, s/nº (AREA DO DAEE)</t>
  </si>
  <si>
    <t>-23.488267, -46.447946</t>
  </si>
  <si>
    <t>CEI - CDHU JACUI A</t>
  </si>
  <si>
    <t>Vila jacuí</t>
  </si>
  <si>
    <t>CDHU Jacui A - área institucional 6 e 7</t>
  </si>
  <si>
    <t>-23.49888, -46.45010</t>
  </si>
  <si>
    <t>CEI Setor 8701 - Distrito V. Jacuí - SIMEC 064</t>
  </si>
  <si>
    <t>Área institucional CDHU Jacuí A (Rua Seis, próxima a Rua Ventura Branco)</t>
  </si>
  <si>
    <t>-23.484966, -46.466001</t>
  </si>
  <si>
    <t>CEI Setor 8703 - Distrito  V. Jacuí - SIMEC 041</t>
  </si>
  <si>
    <t>Rua Henrique Xavier Brito x Av. São Miguel, 7290</t>
  </si>
  <si>
    <t>-23.49900, -46.46582</t>
  </si>
  <si>
    <t>CEI Setor 8707 - Distrito  V. Jacuí - SIMEC 042</t>
  </si>
  <si>
    <t>Rua Faveira do Mato x Rua Baltazar Santana X Rua José Carlos Mastromonico (Plano A)</t>
  </si>
  <si>
    <t>-23.508717, -46.445825</t>
  </si>
  <si>
    <t>CEI Setor 7607 - Distrito Sapopemba - SIMEC 030</t>
  </si>
  <si>
    <t>Avenida Sapopemba, 11100 (prox. a Rua Ubim)</t>
  </si>
  <si>
    <t>-23.611290, -46.504017</t>
  </si>
  <si>
    <t>CEI - Conjunto Habitacional Teotônio Vilela I - SAPOPEMBA</t>
  </si>
  <si>
    <t>Rua Tomás de Santa Maria, 78</t>
  </si>
  <si>
    <t>-23.60559, -46.50398</t>
  </si>
  <si>
    <t>CEI - Mãe Esperança II - SAPOPEMBA</t>
  </si>
  <si>
    <t>Rua Jose Gabriel Nunes, 41</t>
  </si>
  <si>
    <t>-23.59366, -46.50960</t>
  </si>
  <si>
    <t>Itaquera B-Fazenda da Juta (CDHU) - Setor 7604</t>
  </si>
  <si>
    <t>Rua Augustin Liberti X Rua 12</t>
  </si>
  <si>
    <t>-23.617544, -46.487898</t>
  </si>
  <si>
    <t>CEI setor 4901 - Distrito Liberdade</t>
  </si>
  <si>
    <t>Rua Glicério, 598,610 , 624 e 642</t>
  </si>
  <si>
    <t>-23.656947, -46.524050</t>
  </si>
  <si>
    <t>CEI setor 4901 II - Distrito Liberdade</t>
  </si>
  <si>
    <t>RUA SÃO PAULO X AV. PREFEITO PASSOS</t>
  </si>
  <si>
    <t>-23.556853, -46.626792</t>
  </si>
  <si>
    <t>CEI - Manuel Dutra - BELA VISTA</t>
  </si>
  <si>
    <t>Rua Manuel Dutra, 613</t>
  </si>
  <si>
    <t>-23.555774, -46.648863</t>
  </si>
  <si>
    <t>CEI setor 7801 II - Distrito Sé</t>
  </si>
  <si>
    <t>-23.545060, -46.631393</t>
  </si>
  <si>
    <t>CEI setor 7203 - SÃO LUCAS</t>
  </si>
  <si>
    <t>São lucas</t>
  </si>
  <si>
    <t>Rua Cachoeira Sao Benedito</t>
  </si>
  <si>
    <t>-23.612736, -46.535807</t>
  </si>
  <si>
    <t>Distrito Sé Setor 7801</t>
  </si>
  <si>
    <t>Rua das Carmelitas X Rua Tabatinguera</t>
  </si>
  <si>
    <t>-23.552121, -46.629173</t>
  </si>
  <si>
    <t>Distrito Vila Formosa Setor 8501</t>
  </si>
  <si>
    <t>Av. Guilherme Giorgi x Rua Baquile</t>
  </si>
  <si>
    <t>-23.554177, -46.545194</t>
  </si>
  <si>
    <t>Distrito Parelheiros Setor 5507</t>
  </si>
  <si>
    <t>Av. Sadamu Inoue X Rua Amaro Alves do Rosario</t>
  </si>
  <si>
    <t>-23.814706, -46.735167</t>
  </si>
  <si>
    <t>CEI setor 7201 (Vila Ema)</t>
  </si>
  <si>
    <t>Rua Antonio Pires de Campos, 98</t>
  </si>
  <si>
    <t>-23.592226, -46.538817</t>
  </si>
  <si>
    <t>CEI setor 6801 (Rua Barão do Rio da Prata)</t>
  </si>
  <si>
    <t>Rua Barão do Rio da Prata</t>
  </si>
  <si>
    <t>-23.605410, -46.595406</t>
  </si>
  <si>
    <t>EMEI - ALDO GIANNINI, ENG. - VILA JACUI</t>
  </si>
  <si>
    <t>Rua Arraial de Santa Barbara, 1080</t>
  </si>
  <si>
    <t>-23.503376, -46.471410</t>
  </si>
  <si>
    <t xml:space="preserve">420 novas vagas </t>
  </si>
  <si>
    <t>EMEI - ALFAZEMAS - PONTE RASA</t>
  </si>
  <si>
    <t>Rua Itapipinas, 570</t>
  </si>
  <si>
    <t>-23.525297, -46.486222</t>
  </si>
  <si>
    <t>EMEI - CDHU GUAIANAZES B - JOSE BONIFACIO</t>
  </si>
  <si>
    <t>Hera Canad X Begonia Real (Estrada Sao Simao)</t>
  </si>
  <si>
    <t>-23.582064, -46.419788</t>
  </si>
  <si>
    <t>EMEI - CDHU ITAIM A - ITAIM PAULISTA</t>
  </si>
  <si>
    <t>área institucional 1 (Rua Roberto Said x Rua 7)</t>
  </si>
  <si>
    <t>-23.515123, -46.385386</t>
  </si>
  <si>
    <t xml:space="preserve">560 novas vagas </t>
  </si>
  <si>
    <t>EMEI - Estrada do Corredor - JARAGUA</t>
  </si>
  <si>
    <t>Av. Tres Com Estrada Do Corredor - Quadra C - AI 3 - Conj. Hab. Jaragua A2 - CDHU - antiga escola de latinha Roge Ferreira</t>
  </si>
  <si>
    <t>-23.446945, -46.731950</t>
  </si>
  <si>
    <t>EMEI - GEORGE SAVALLA GOMES - CAREQUINHA - CAPAO REDONDO</t>
  </si>
  <si>
    <t>Rua Luzia Pinhata Andreatti X Rua Abilio Alves de Souza (antiga Rua JOSE CHURRIGUERRA X D RODRIGO SANC)</t>
  </si>
  <si>
    <t>-23.661347, -46.781299</t>
  </si>
  <si>
    <t>Serão disponibilizadas 420 vagas.</t>
  </si>
  <si>
    <t>EMEI - ISOLINA LEONEL FERREIRA, PROFA. - SACOMA</t>
  </si>
  <si>
    <t>Estrada das Lagrimas, 603</t>
  </si>
  <si>
    <t>-23.606744, -46.598230</t>
  </si>
  <si>
    <t>EMEI - JARDIM DOS REIS I - JARDIM ANGELA</t>
  </si>
  <si>
    <t>Rua do Jararau, 89</t>
  </si>
  <si>
    <t>-23.703050, -46.791365</t>
  </si>
  <si>
    <t>EMEI - JARDIM SANTA TEREZA - BRASILANDIA</t>
  </si>
  <si>
    <t>Rua Expedito Armando C. de Mello X C. Lamarca (Rua Augusto Cesar Sandino)</t>
  </si>
  <si>
    <t>-23.460751, -46.681057</t>
  </si>
  <si>
    <t>EMEI - PARQUE DAS NACOES II - JARAGUA</t>
  </si>
  <si>
    <t>EMEI - Porto Nacional - BRASILANDIA</t>
  </si>
  <si>
    <t>Rua Porto Nacional</t>
  </si>
  <si>
    <t>-23.461855, -46.702917</t>
  </si>
  <si>
    <t>EMEI - SETOR 7505 - JARDIM SANTO ANDRÉ</t>
  </si>
  <si>
    <t xml:space="preserve">480 novas vagas </t>
  </si>
  <si>
    <t>EMEI - VILA CALU - JARDIM ANGELA</t>
  </si>
  <si>
    <t>Rua Humberto Marcal, SN</t>
  </si>
  <si>
    <t>-23.738425, -46.793691</t>
  </si>
  <si>
    <t>EMEI - VILA NATAL - GRAJAU</t>
  </si>
  <si>
    <t>Rua Lima Natal, 99</t>
  </si>
  <si>
    <t>-23.760455, -46.710656</t>
  </si>
  <si>
    <t>EMEI setor 1604 (Av. Zike Tuma) - CAMPO GRANDE</t>
  </si>
  <si>
    <t>Av. Zike Tuma, 419 E 632 - Cooperativa Habitacional da APEOESP - Subsede</t>
  </si>
  <si>
    <t>-23.689520, -46.672528</t>
  </si>
  <si>
    <t>Serão disponibilizadas 560 vagas.</t>
  </si>
  <si>
    <t>EMEI - Campo Limpo VI - Setor 1701 (Rua Domingos de Goes) - CAMPO LIMPO</t>
  </si>
  <si>
    <t>Rua Domingos de Goes - CDHU</t>
  </si>
  <si>
    <t>-23.632438, -46.762588</t>
  </si>
  <si>
    <t>EMEI - CAPAO REDONDO III - Setor 1904 (Rua Comendador Sant'Anna) - CAPAO REDONDO</t>
  </si>
  <si>
    <t>EMEI - FIGUEIRA GRANDE - JARDIM SÃO LUIS</t>
  </si>
  <si>
    <t>Rua Pedro da Costa Faleiro</t>
  </si>
  <si>
    <t>-23.680779, -46.746661</t>
  </si>
  <si>
    <t>EMEI - JARDIM KAGOHARA - JARDIM ANGELA</t>
  </si>
  <si>
    <t>Rua Fermatas, 120</t>
  </si>
  <si>
    <t>-23.689976, -46.760548</t>
  </si>
  <si>
    <t>EMEI - PARQUE SANTO ANTONIO - JARDIM SÃO LUIS</t>
  </si>
  <si>
    <t>Rua Rinaldo de Handel</t>
  </si>
  <si>
    <t>-23.666590, -46.748823</t>
  </si>
  <si>
    <t>EMEI - PERATUBA I (Setor 4309) - JARDIM ANGELA</t>
  </si>
  <si>
    <t>Serão disponibilizadas 500 vagas.</t>
  </si>
  <si>
    <t>EMEI setor 2505 (Rua dos Texteis X Rua São Valfredo) - CIDADE TIRADENTES</t>
  </si>
  <si>
    <t>Rua dos Texteis X Rua São Valfredo</t>
  </si>
  <si>
    <t>-23.587250, -46.406318</t>
  </si>
  <si>
    <t>EMEI - PARQUE BOULOGNE - JARDIM ANGELA</t>
  </si>
  <si>
    <t>Tijuco da Serra X Antipodas</t>
  </si>
  <si>
    <t>-23.703385, -46.773111</t>
  </si>
  <si>
    <t>EMEI - PERIMETRAL II - VILA ANDRADE</t>
  </si>
  <si>
    <t>Terreno /Educação 2 (Independencia X Ricardo Avenarius - próximo à Rua Itagotinga)</t>
  </si>
  <si>
    <t>-23.620316, -46.724609</t>
  </si>
  <si>
    <t>EMEI setor 1905 (Travessa Passareira) - CAPÃO REDONDO</t>
  </si>
  <si>
    <t>Travessa Passareira, 200</t>
  </si>
  <si>
    <t>-23.672171, -46.783933</t>
  </si>
  <si>
    <t>EMEI setor 1906 (Rua Andorinha dos Beirais) - CAPAO REDONDO</t>
  </si>
  <si>
    <t>Rua Andorinha dos Beirais - Parque Fernanda/ Quadra 16/ Lote 1Rua Andorinha dos Beirais - Parque Fernanda/ Quadra 16/ Lote 1</t>
  </si>
  <si>
    <t>-23.675056, -46.795818</t>
  </si>
  <si>
    <t>EMEI setor 1302 (Rua Luiz Macário de Castro) - CACHOEIRINHA</t>
  </si>
  <si>
    <t xml:space="preserve">R. Afonso Lopes Vieira x R. Luis Macario ( em Substiuição a R. A Afonso L Vieirax Gal Penh Brasil) </t>
  </si>
  <si>
    <t>-23.464426, -46.664946</t>
  </si>
  <si>
    <t>EMEI setor 1706 (Estrada Pirajussara) - CAMPO LIMPO</t>
  </si>
  <si>
    <t>Estrada Pirajussara- Valo Velho, altura do número 450</t>
  </si>
  <si>
    <t>-23.602058, -46.748473</t>
  </si>
  <si>
    <t>EMEI - CONJ HABITACIONAL JACUÍ A - VILA JACUI</t>
  </si>
  <si>
    <t>C.H.Jacui A - CDHU - Av. 1 X R. 10 (AI 3)</t>
  </si>
  <si>
    <t>-23.484760, -46.464795</t>
  </si>
  <si>
    <t>EMEI - JARDIM DIONISIO - JARDIM ANGELA</t>
  </si>
  <si>
    <t>Rua William Cremer, sn</t>
  </si>
  <si>
    <t>-23.685313, -46.768073</t>
  </si>
  <si>
    <t>CEMEI setor 2309 (Av. Orfeu Paravente X Rua Royan) - CIDADE DUTRA</t>
  </si>
  <si>
    <t>Av. Orfeu Paravente X Rua Royan -Jardim Kioto</t>
  </si>
  <si>
    <t>-23.735534, -46.717518</t>
  </si>
  <si>
    <t>EMEI - ANA MARCHIONE SALLES, PROFA. - PONTE RASA</t>
  </si>
  <si>
    <t>Rua Amador Bueno da Veiga X Rua das Folhagens</t>
  </si>
  <si>
    <t>-23.515396, -46.507562</t>
  </si>
  <si>
    <t>EMEI - CHACARA JOCKEY - VILA SONIA</t>
  </si>
  <si>
    <t>EMEI - JARDIM JAQUELINE - VILA SONIA</t>
  </si>
  <si>
    <t>-23.597107, -46.750752</t>
  </si>
  <si>
    <t>EMEI - PARAISOPOLIS - TERRENO 4 - VILA ANDRADE</t>
  </si>
  <si>
    <t>Terreno 4/ Educação/ SEHAB - Rua Major Jose Marioto Ferreira X Rua das Goiabeiras</t>
  </si>
  <si>
    <t>-23.612359, -46.727950</t>
  </si>
  <si>
    <t>EMEI setor 1702 (Estrada do Campo Limpo) - CAMPO LIMPO</t>
  </si>
  <si>
    <t>Estrada do Campo Limpo, 5.965</t>
  </si>
  <si>
    <t>-23.615477, -46.756783</t>
  </si>
  <si>
    <t>EMEI setor 1907 (Rua das Perobeiras) - CAPAO REDONDO</t>
  </si>
  <si>
    <t>R. das Perobeiras (Plano A)</t>
  </si>
  <si>
    <t>-23.689407, -46.797455</t>
  </si>
  <si>
    <t>EMEI setor 2203 (Rua São João da Boa Vista X Rua Edith Mason X Rua Maria de Rohan) - CIDADE ADEMAR</t>
  </si>
  <si>
    <t>Rua São João da Boa Vista X Rua Edith Mason X Rua Maria de Rohan</t>
  </si>
  <si>
    <t>-23.677920, -46.647580</t>
  </si>
  <si>
    <t>EMEI setor 2205 (Rua Marta Brunet X Rua Lorenzo Marilins) - CIDADE ADEMAR</t>
  </si>
  <si>
    <t>R. Marta Brunet x R. Lorenzo Mavilis - Plano B</t>
  </si>
  <si>
    <t>-23.686371, -46.635438</t>
  </si>
  <si>
    <t>EMEI setor 2205 II (Rua Angelo Cristianini X Rua Estrela Solitária) - CIDADE ADEMAR</t>
  </si>
  <si>
    <t>Área 4 - Cidade Ademar (Rua Angelo Cristianini X Rua Estrela Solitária)</t>
  </si>
  <si>
    <t>-23.687705, -46.642494</t>
  </si>
  <si>
    <t>EMEI setor 2206 (Rua Padre Antônio de Gouveia) - CIDADE ADEMAR</t>
  </si>
  <si>
    <t>R. Padre Antônio de Gouveia - PLANO B - proximo Al. Dr Silvio de Campos</t>
  </si>
  <si>
    <t>-23.678290, -46.639072</t>
  </si>
  <si>
    <t>EMEI setor 2303 (Rua Marly Oliveira Cobra) - CIDADE DUTRA</t>
  </si>
  <si>
    <t>Rua Marly Oliveira Cobra</t>
  </si>
  <si>
    <t>-23.716130, -46.696855</t>
  </si>
  <si>
    <t>EMEI setor 2304 (Rua Nova Irlanda) - CIDADE DUTRA</t>
  </si>
  <si>
    <t>Rua Nova Irlanda</t>
  </si>
  <si>
    <t>-23.722259, -46.684577</t>
  </si>
  <si>
    <t>EMEI setor 2307 (Rua Frederico René de Jaegher) - CIDADE DUTRA</t>
  </si>
  <si>
    <t>Rua Frederico René de Jaegher, 1631 - Rio Bonito</t>
  </si>
  <si>
    <t>-23.725480, -46.711607</t>
  </si>
  <si>
    <t>EMEI setor 2308 (Jardim das Imbuias) - CIDADE DUTRA</t>
  </si>
  <si>
    <t>Rua Indochina X Rua Jose Luis Monteiro</t>
  </si>
  <si>
    <t>-23.730748, -46.707512</t>
  </si>
  <si>
    <t>EMEI setor 2403 (Rua Jacinto Ferreira) - CIDADE LIDER</t>
  </si>
  <si>
    <t>Rua Jacinto Ferreira</t>
  </si>
  <si>
    <t>-23.563952, -46.480482</t>
  </si>
  <si>
    <t>EMEI setor 2502 (Rua Sonata ao Luar) - CIDADE TIRADENTES</t>
  </si>
  <si>
    <t>R. Sonata ao Luar - Loteamento  dom Angélicox bar Teix Camargo</t>
  </si>
  <si>
    <t>-23.581934, -46.382748</t>
  </si>
  <si>
    <t>EMEI setor 2901 (Rua Francisco de Paula Bonilha X Rua Pedro Velasca) - FREGUESIA DO O</t>
  </si>
  <si>
    <t>Rua Francisco de Paula Bonilha X Rua Pedro Velasca</t>
  </si>
  <si>
    <t>-23.468017, -46.705136</t>
  </si>
  <si>
    <t>EMEI setor 3001 (Rua Domingos Rinaldelli) - GRAJAU</t>
  </si>
  <si>
    <t>Rua Domingos Rinaldelli</t>
  </si>
  <si>
    <t>-23.744148, -46.683336</t>
  </si>
  <si>
    <t>EMEI setor 3005 (Rua Dr. Leão de Araújo Novaes x Rua Haroldo Nogueira) - GRAJAU</t>
  </si>
  <si>
    <t>Rua Dr. Leão de Araújo Novaes (Chácara Cocaia) x Rua Haroldo Nogueira</t>
  </si>
  <si>
    <t>-23.767619, -46.692729</t>
  </si>
  <si>
    <t>EMEI setor 3006 (Rua Tres Coracoes) - GRAJAU</t>
  </si>
  <si>
    <t>Rua Tres Coraçoes</t>
  </si>
  <si>
    <t>-23.773814, -46.676347</t>
  </si>
  <si>
    <t>EMEI setor 3008 (Estrada do Barro Branco com Rua Nelia Andre) - GRAJAU</t>
  </si>
  <si>
    <t>Estrada do Barro Branco com Rua Nelia Andre</t>
  </si>
  <si>
    <t>-23.761561, -46.670652</t>
  </si>
  <si>
    <t>EMEI setor 3010 (Rua Dona Belmira Marin) - GRAJAU</t>
  </si>
  <si>
    <t>Rua Dona Belmira Marin (mesmo terreno do CEI Lar Altair Martins)</t>
  </si>
  <si>
    <t>-23.753088, -46.682584</t>
  </si>
  <si>
    <t>EMEI setor 3012 (Travessa Pau Santo X Travessa Jameleiro) - GRAJAU</t>
  </si>
  <si>
    <t>Travessa Pau Santo X Travessa Jameleiro</t>
  </si>
  <si>
    <t>-23.741117, -46.669684</t>
  </si>
  <si>
    <t>EMEI setor 3607 (Rua Jorge dos Santos X Av. Marechal Tito) - ITAIM PAULISTA</t>
  </si>
  <si>
    <t>Rua Jorge dos Santos X Av. Marechal Tito</t>
  </si>
  <si>
    <t>-23.489676, -46.385332</t>
  </si>
  <si>
    <t>EMEI setor 3801 (Rua Alberto Sampaio) - JABAQUARA</t>
  </si>
  <si>
    <t>Rua Alberto Sampaio</t>
  </si>
  <si>
    <t>-23.656321, -46.659156</t>
  </si>
  <si>
    <t>EMEI setor 3806 (Rua João Xavier de Matos X Rua das Vitaceas) - JABAQUARA</t>
  </si>
  <si>
    <t>-23.669192, -46.639135</t>
  </si>
  <si>
    <t>EMEI setor 4304 (Estrada Guavirituba, 797) - JARDIM ANGELA</t>
  </si>
  <si>
    <t>-23.684304, -46.762541</t>
  </si>
  <si>
    <t>EMEI setor 4307 (Rua Abutuí) - JARDIM ANGELA</t>
  </si>
  <si>
    <t>-23.738805, -46.779704</t>
  </si>
  <si>
    <t>EMEI setor 5504 (Rua Sadamu Inoue) - PARELHEIROS</t>
  </si>
  <si>
    <t>Rua Sadamu Inoue (ao lado da EE Paulino Nunes Esposo, nº 365) X Rua José Nicolau de Lima</t>
  </si>
  <si>
    <t>-23.777149, -46.722690</t>
  </si>
  <si>
    <t>EMEI setor 5803 (Rua dos Abiquaras) - PEDREIRA</t>
  </si>
  <si>
    <t>R. dos Abiquaras - Plano E</t>
  </si>
  <si>
    <t>-23.702012, -46.632908</t>
  </si>
  <si>
    <t>EMEI setor 7601 (Rua Cristovão Jaques) - SAPOPEMBA</t>
  </si>
  <si>
    <t>Rua Cristovão Jaques</t>
  </si>
  <si>
    <t>-23.590808, -46.523646</t>
  </si>
  <si>
    <t>EMEI setor 8103 (Rua Kotinda X Rua Cachoeira) - TREMEMBE</t>
  </si>
  <si>
    <t>-23.430129, -46.584405</t>
  </si>
  <si>
    <t>EMEI setor 8104 (Rua dos Sabias da Cantareira) - TREMEMBE</t>
  </si>
  <si>
    <t>Rua dos Sabias da Cantareira - plano A (próximo à Rodovia Fernão Dias)Rua dos Sabias da Cantareira - plano A (próximo à Rodovia Fernão Dias)</t>
  </si>
  <si>
    <t>-23.434984, -46.569848</t>
  </si>
  <si>
    <t>EMEI setor 9601 (Rua Gaspar Barbosa) - LAJEADO</t>
  </si>
  <si>
    <t>Rua Gaspar Barbosa (antiga Rua Francisco Nunes Cubas)</t>
  </si>
  <si>
    <t>-23.547199, -46.394802</t>
  </si>
  <si>
    <t>EMEI setor 9603 (Rua Tibúrcio de Sousa esquina com Francisco Souto Maior) - LAJEADO</t>
  </si>
  <si>
    <t>R. Tiburcio de Souza x R. Francisco de Souto Maior</t>
  </si>
  <si>
    <t>-23.523045, -46.386399</t>
  </si>
  <si>
    <t>EMEI setor 9605 (Rua Rio Maturaca) - LAJEADO</t>
  </si>
  <si>
    <t>Rua Rio Maturaca</t>
  </si>
  <si>
    <t>-23.536298, -46.414905</t>
  </si>
  <si>
    <t>Centro Integrados (CIEJA) - São Mateus</t>
  </si>
  <si>
    <t>Centro Integrado (CIEJA) - Pirituba</t>
  </si>
  <si>
    <t>Centro Integrado (CIEJA) - São Miguel</t>
  </si>
  <si>
    <t>Polo da Universidade Aberta do Brasil (UAB) Aricanduva/Formosa/Carrão</t>
  </si>
  <si>
    <t>Rua Sarg. Claudiner Evaristo Dias, 10</t>
  </si>
  <si>
    <t>-23.580991, -46.525376</t>
  </si>
  <si>
    <t>Polo da Universidade Aberta do Brasil (UAB) Butantã</t>
  </si>
  <si>
    <t>Av. Eng. Heitor Antonio Eiras Garcia, 1870</t>
  </si>
  <si>
    <t>-23.582508, -46.749740</t>
  </si>
  <si>
    <t>Polo da Universidade Aberta do Brasil (UAB) Campo Limpo I</t>
  </si>
  <si>
    <t>Av. Carlos Lacerda, 678</t>
  </si>
  <si>
    <t>-23.637284, -46.779452</t>
  </si>
  <si>
    <t>Polo da Universidade Aberta do Brasil (UAB) Campo Limpo II</t>
  </si>
  <si>
    <t>Rua Dr. José Augusto Souza e Silva</t>
  </si>
  <si>
    <t>-23.620642, -46.729472</t>
  </si>
  <si>
    <t>Polo da Universidade Aberta do Brasil (UAB) Campo Limpo III</t>
  </si>
  <si>
    <t>Rua Daniel Gran</t>
  </si>
  <si>
    <t>-23.674836, -46.768908</t>
  </si>
  <si>
    <t>Polo da Universidade Aberta do Brasil (UAB) Capela do Socorro I</t>
  </si>
  <si>
    <t>Av. Interlagos, 7350</t>
  </si>
  <si>
    <t>-23.710714, -46.704053</t>
  </si>
  <si>
    <t>Polo da Universidade Aberta do Brasil (UAB) Capela do Socorro II</t>
  </si>
  <si>
    <t>Grajau</t>
  </si>
  <si>
    <t>Rua Maria Moassab Barbour</t>
  </si>
  <si>
    <t>-23.743371, -46.660703</t>
  </si>
  <si>
    <t>Polo da Universidade Aberta do Brasil (UAB) Capela do Socorro III</t>
  </si>
  <si>
    <t>Estrada do Barro Branco</t>
  </si>
  <si>
    <t>-23.771782, -46.680479</t>
  </si>
  <si>
    <t>Polo da Universidade Aberta do Brasil (UAB) Cidade Ademar</t>
  </si>
  <si>
    <t>Estrada do Alvarenga, 3752</t>
  </si>
  <si>
    <t>-23.704435, -46.643902</t>
  </si>
  <si>
    <t>Polo da Universidade Aberta do Brasil (UAB) Cidade Tiradentes</t>
  </si>
  <si>
    <t>Av. dos Metalúrgicos, 1262</t>
  </si>
  <si>
    <t>-23.593796, -46.406271</t>
  </si>
  <si>
    <t>Polo da Universidade Aberta do Brasil (UAB) Freguesia/Brasilândia I</t>
  </si>
  <si>
    <t>Rua Aparecida do Taboado</t>
  </si>
  <si>
    <t>-23.459051, -46.708012</t>
  </si>
  <si>
    <t>Polo da Universidade Aberta do Brasil (UAB) Freguesia/Brasilândia II</t>
  </si>
  <si>
    <t>Av. Deputado Emilio Carlos, 3641</t>
  </si>
  <si>
    <t>-23.476091, -46.670309</t>
  </si>
  <si>
    <t>Polo da Universidade Aberta do Brasil (UAB) Guaianases</t>
  </si>
  <si>
    <t>Av. Flores do Jambeiro</t>
  </si>
  <si>
    <t>-23.535390, -46.426064</t>
  </si>
  <si>
    <t>Polo da Universidade Aberta do Brasil (UAB) Ipiranga I</t>
  </si>
  <si>
    <t>Rua Barbinos</t>
  </si>
  <si>
    <t>-23.621837, -46.583576</t>
  </si>
  <si>
    <t>Polo da Universidade Aberta do Brasil (UAB) Ipiranga II</t>
  </si>
  <si>
    <t>Rua Professor Arthur Primavesi</t>
  </si>
  <si>
    <t>-23.643214, -46.608579</t>
  </si>
  <si>
    <t>Polo da Universidade Aberta do Brasil (UAB) Itaim Paulista I</t>
  </si>
  <si>
    <t>Rua Daniel Muller, 347</t>
  </si>
  <si>
    <t>-23.513229, -46.390376</t>
  </si>
  <si>
    <t>Polo da Universidade Aberta do Brasil (UAB) Itaim Paulista II</t>
  </si>
  <si>
    <t>Vila Curuça</t>
  </si>
  <si>
    <t>Av. Marechal Tito, 3400</t>
  </si>
  <si>
    <t>Polo da Universidade Aberta do Brasil (UAB) Itaquera I</t>
  </si>
  <si>
    <t>Rua Olga Fadel Abarca</t>
  </si>
  <si>
    <t>-23.572936, -46.502802</t>
  </si>
  <si>
    <t>Polo da Universidade Aberta do Brasil (UAB) Itaquera II</t>
  </si>
  <si>
    <t>Rua Ernesto de Souza Cruz, 2171</t>
  </si>
  <si>
    <t>Polo da Universidade Aberta do Brasil (UAB) Jaçanã/Tremembé</t>
  </si>
  <si>
    <t>Rua Antonio Cesar Neto, 105</t>
  </si>
  <si>
    <t>-23.463684, -46.583304</t>
  </si>
  <si>
    <t>Polo da Universidade Aberta do Brasil (UAB) M'Boi Mirim I</t>
  </si>
  <si>
    <t>Rua João Damasceno</t>
  </si>
  <si>
    <t>-23.646161, -46.744285</t>
  </si>
  <si>
    <t>Polo da Universidade Aberta do Brasil (UAB) M'Boi Mirim II</t>
  </si>
  <si>
    <t>Av. dos Funcionários Públicos, 369</t>
  </si>
  <si>
    <t>Polo da Universidade Aberta do Brasil (UAB) Parelheiros</t>
  </si>
  <si>
    <t>Rua José Pedro de Borba, 20</t>
  </si>
  <si>
    <t>-23.827517, -46.726265</t>
  </si>
  <si>
    <t>Polo da Universidade Aberta do Brasil (UAB) Penha I</t>
  </si>
  <si>
    <t>Av. Luiz Imparato, 564</t>
  </si>
  <si>
    <t>-23.498787, -46.496634</t>
  </si>
  <si>
    <t>Polo da Universidade Aberta do Brasil (UAB) Penha II</t>
  </si>
  <si>
    <t>Av. Condessa Elizabeth Robiano x Rua Kampala, 270</t>
  </si>
  <si>
    <t>Polo da Universidade Aberta do Brasil (UAB) Perus</t>
  </si>
  <si>
    <t>Rua Bernardo José de Lorena</t>
  </si>
  <si>
    <t>-23.406258, -46.750984</t>
  </si>
  <si>
    <t>Polo da Universidade Aberta do Brasil (UAB) Pirituba I</t>
  </si>
  <si>
    <t>Rua Pera Marmelo, 226</t>
  </si>
  <si>
    <t>-23.436967, -46.750762</t>
  </si>
  <si>
    <t>Polo da Universidade Aberta do Brasil (UAB) Pirituba II</t>
  </si>
  <si>
    <t>Rua Cel. José Venâncio Dias, 840</t>
  </si>
  <si>
    <t>-23.481966, -46.762724</t>
  </si>
  <si>
    <t>Polo da Universidade Aberta do Brasil (UAB) São Mateus I</t>
  </si>
  <si>
    <t>Rua Clara Petrela</t>
  </si>
  <si>
    <t>-23.621536, -46.501188</t>
  </si>
  <si>
    <t>Polo da Universidade Aberta do Brasil (UAB) São Mateus II</t>
  </si>
  <si>
    <t>Rua Cinira Polônio, 100 Conjunto Promorar Rio Claro</t>
  </si>
  <si>
    <t>-23.6205252,-46.4562402</t>
  </si>
  <si>
    <t>Polo da Universidade Aberta do Brasil (UAB) São Mateus III</t>
  </si>
  <si>
    <t>Rua Curumatim, 201</t>
  </si>
  <si>
    <t>-23.602036, -46.449971</t>
  </si>
  <si>
    <t>Polo da Universidade Aberta do Brasil (UAB) São Miguel</t>
  </si>
  <si>
    <t>Vila Jacui</t>
  </si>
  <si>
    <t>Rua Clarear, 141</t>
  </si>
  <si>
    <t>-23.509939, -46.473840</t>
  </si>
  <si>
    <t>Apoio à implantação da UNIFESP e do IFSP</t>
  </si>
  <si>
    <t>Publicação da Lei  n . 15.736/2013- Concessão de uso de área - UNIFESP</t>
  </si>
  <si>
    <t>Publicação da Lei n.  15.686/2013- Autoriza a concessão administrativa por 90 anos - IFSP</t>
  </si>
  <si>
    <t>Vagas para Educação de Jovens e Adultos</t>
  </si>
  <si>
    <t>Vagas para Educação Infantil (CEI/EMEI)</t>
  </si>
  <si>
    <t>Vagas para Educação Infantil (CEI)</t>
  </si>
  <si>
    <t>Vagas para Educação Infantil (EMEI)</t>
  </si>
  <si>
    <t>Vagas para Educação Infantil (Rede Conveniada)</t>
  </si>
  <si>
    <t xml:space="preserve">Vagas a crianças beneficiárias do Benefício de Prestação Continuada da Assistência Social (BPC) </t>
  </si>
  <si>
    <t>O custo de disponibilização de vagas é absorvido pelo orçamento de operação e manutenção das unidades de ensino da Secretaria Municipal da Educação.</t>
  </si>
  <si>
    <t>O número de alunos atendidos de 2014 será informado em Dezembro por SMADS.</t>
  </si>
  <si>
    <t>Revitalização do Centro de Formação e Acompanhamento à Inclusão (CEFAI) - Tatuapé</t>
  </si>
  <si>
    <t>Rua Apucarana nº 215 – Tatuapé</t>
  </si>
  <si>
    <t>-23.540179, -46.564886</t>
  </si>
  <si>
    <t>Revitalização do Centro de Formação e Acompanhamento à Inclusão (CEFAI) - Guaianases</t>
  </si>
  <si>
    <t>Rua Comandante Carlos Ruhl, 134 – Vila Princesa Isabel</t>
  </si>
  <si>
    <t>-23.545899, -46.417315</t>
  </si>
  <si>
    <t>Revitalização do Centro de Formação e Acompanhamento à Inclusão (CEFAI) - São Miguel</t>
  </si>
  <si>
    <t>São Miguel Paulista</t>
  </si>
  <si>
    <t xml:space="preserve"> Rua Daniel Bernardo, 95</t>
  </si>
  <si>
    <t>-23.494143, -46.442232</t>
  </si>
  <si>
    <t>Revitalização do Centro de Formação e Acompanhamento à Inclusão (CEFAI) - São Mateus</t>
  </si>
  <si>
    <t>Avenida Ragueb Chohfi, 1550 – São Mateus</t>
  </si>
  <si>
    <t>-23.598702, -46.467973</t>
  </si>
  <si>
    <t>Revitalização do Centro de Formação e Acompanhamento à Inclusão (CEFAI) - Vila Mariana</t>
  </si>
  <si>
    <t>Rua Leandro Dupret, 525 – Vila Clementino</t>
  </si>
  <si>
    <t>-23.598875, -46.646754</t>
  </si>
  <si>
    <t>Revitalização do Centro de Formação e Acompanhamento à Inclusão (CEFAI) - Santana/Tucuruvi</t>
  </si>
  <si>
    <t>Avenida Tucuruvi, 808 – Tucuruvi</t>
  </si>
  <si>
    <t>-23.481243, -46.604257</t>
  </si>
  <si>
    <t>Revitalização do Centro de Formação e Acompanhamento à Inclusão (CEFAI) - Lapa</t>
  </si>
  <si>
    <t>Rua Aurélia, 996.– Vila Romana</t>
  </si>
  <si>
    <t>-23.530675, -46.698027</t>
  </si>
  <si>
    <t>Revitalização do Centro de Formação e Acompanhamento à Inclusão (CEFAI) - Campo Limpo</t>
  </si>
  <si>
    <t>Rua Nossa Senhora do Bom Conselho, 65 – Jardim Laranjal</t>
  </si>
  <si>
    <t>-23.647815, -46.756528</t>
  </si>
  <si>
    <t>Revitalização do Centro de Formação e Acompanhamento à Inclusão (CEFAI) - Capela do Socorro</t>
  </si>
  <si>
    <t>Rua Deputado Adib Chammas, 105 – Veleiros</t>
  </si>
  <si>
    <t>-23.683208, -46.710839</t>
  </si>
  <si>
    <t>Revitalização do Centro de Formação e Acompanhamento à Inclusão (CEFAI) - Itaquera</t>
  </si>
  <si>
    <t>Avenida Itaquera, 241 – Parque Maria Luiza</t>
  </si>
  <si>
    <t>-23.557239, -46.519733</t>
  </si>
  <si>
    <t>Revitalização do Centro de Formação e Acompanhamento à Inclusão (CEFAI) - Santo Amaro</t>
  </si>
  <si>
    <t>Rua Dr. Abelardo Vergueiro César, 370 – Vila Alexandria</t>
  </si>
  <si>
    <t>-23.638597, -46.671182</t>
  </si>
  <si>
    <t>Revitalização do Centro de Formação e Acompanhamento à Inclusão (CEFAI) - Freguesia/Brasilândia</t>
  </si>
  <si>
    <t>Rua Léo Ribeiro de Moraes, 66 – Freguesia do Ó</t>
  </si>
  <si>
    <t>-23.506467, -46.698032</t>
  </si>
  <si>
    <t>Revitalização do Centro de Formação e Acompanhamento à Inclusão (CEFAI) - Butantã</t>
  </si>
  <si>
    <t>Rua Manuel Jacinto, 249 – Vila Morse</t>
  </si>
  <si>
    <t>-23.591033, -46.728145</t>
  </si>
  <si>
    <t>Terminal de ônibus - Itaquera</t>
  </si>
  <si>
    <t>-23.542091, -46.472099</t>
  </si>
  <si>
    <t xml:space="preserve">Ampliação concluida e em operação. O novo terminal está em fase final de revisao de projeto </t>
  </si>
  <si>
    <t>TERMINAL NOVO JARDIM ÂNGELA</t>
  </si>
  <si>
    <t>Estrada M Boi Mirim</t>
  </si>
  <si>
    <t>-46,7767823653, -23,6930734804</t>
  </si>
  <si>
    <t>Em revisão de projeto</t>
  </si>
  <si>
    <t>TERMINAL NOVO PARELHEIROS</t>
  </si>
  <si>
    <t>-46,7314493676, -23,8011946035</t>
  </si>
  <si>
    <t>TERMINAL PERUS</t>
  </si>
  <si>
    <t>-46,7518680682, -23,4049883011</t>
  </si>
  <si>
    <t>Realizar as obras previstas no âmbito da Operação Urbana Consorciada Água Espraiada (OUCAE)</t>
  </si>
  <si>
    <t>Iniciadas as obras da Ponte Laguna</t>
  </si>
  <si>
    <t>428 lotes em desapropriação para obras do parque linear</t>
  </si>
  <si>
    <t>Projetar, licitar, licenciar e garantir a fonte de financiamento para a execução do Plano Viário Sul</t>
  </si>
  <si>
    <t>Concluir obras do complexo Nova Radial</t>
  </si>
  <si>
    <t>Viaduto Itaquera concluído em dezembro.</t>
  </si>
  <si>
    <t>Entregue trecho inicial do Córrego Verde junto ao Rio Jacu</t>
  </si>
  <si>
    <t xml:space="preserve">Obras em andamento da Passagem Inajar-Guaçu </t>
  </si>
  <si>
    <t>Projetar, licitar, licenciar, garantir a fonte de financiamento e construir a ponte Raimundo Pereira de Magalhães</t>
  </si>
  <si>
    <t xml:space="preserve">Projeto da obra em elaboração. </t>
  </si>
  <si>
    <t>Construir a Alça do Aricanduva</t>
  </si>
  <si>
    <t>Projeto da obra concluido.</t>
  </si>
  <si>
    <t>Estudo para desapropriação em andamento</t>
  </si>
  <si>
    <t>Laudos de desapropriação em elaboração</t>
  </si>
  <si>
    <t>Intervir em 79 pontos de alagamentos por meio do Programa de Redução de Alagamentos - PRA</t>
  </si>
  <si>
    <t>Realizar intervenções de controle de cheias em bacias dos córregos: Ponte Baixa, Zavuvus, Sumaré/Água Preta, Aricanduva, Cordeiro, Praça da Bandeira, Av. Anhaia Mello, Freitas/Capão Redondo, Paraguai/Éguas, Riacho do Ipiranga, Tremembé, Ribeirão Perus e Paciência e desenvolver o projeto para intervenção nos córregos do Itaim Paulista</t>
  </si>
  <si>
    <t>Córregos Ponte Baixa, Sumaré/Água Preta e Cordeiro com obras em andamento.</t>
  </si>
  <si>
    <t>Entregue trecho da canalização do Córrego Ponte Baixa entre o Canal da Guarapiranga e a Av. Guido Caloi.</t>
  </si>
  <si>
    <t>A meta prevê a canalização de 15,4km de córregos, a construção de 8 reservatórios e a construção de 2 parques lineares, com 560 mil m² de área verde.</t>
  </si>
  <si>
    <t>Pontes Laguna / Itapaiuna</t>
  </si>
  <si>
    <t>Butantã, Campo Limpo, Santo Amaro, Pinheiros</t>
  </si>
  <si>
    <t>Vila Andrade e Santo Amaro</t>
  </si>
  <si>
    <t>-46,7183657304, -23,6334225571</t>
  </si>
  <si>
    <t>Iniciadas as obras também da Ponte Itapaiuna</t>
  </si>
  <si>
    <t>Demais obras previstas no âmbito da Operação Urbana Consorciada Água Espraiada (OUCAE)</t>
  </si>
  <si>
    <t>Butantã, Campo Limpo, Santo Amaro, Pinheiros, Jabaquara</t>
  </si>
  <si>
    <t>Campo Belo, Jabaquara, Cursino, Santo Amaro</t>
  </si>
  <si>
    <t>-46,6494740053, -23,6522940325</t>
  </si>
  <si>
    <t>Iniciada a remoção / reassentamento das famílias do Córrego Pinheirinho</t>
  </si>
  <si>
    <t>Estrada do M'Boi Mirim</t>
  </si>
  <si>
    <t>-23.721003, -46.785179</t>
  </si>
  <si>
    <t>Plano Viário Sul - BELMIRA MARIN - TRECHO 1 - 3,1 km (Corredor de ônibus, melhoramento e duplicação)</t>
  </si>
  <si>
    <t>Av. Dona Belmira Marin, São Paulo, SP</t>
  </si>
  <si>
    <t>-23.753446, -46.680991</t>
  </si>
  <si>
    <t>Plano Viário Sul - GUARAPIRANGA / GUAVIRUTUBA - 5,7 km (Corredor de ônibus, melhoramento e duplicação)</t>
  </si>
  <si>
    <t>Av. Guarapiranga, São Paulo, SP</t>
  </si>
  <si>
    <t>-23.676036, -46.734310</t>
  </si>
  <si>
    <t>Plano Viário Sul - AGAMENON - BARONESA - 7,5 km (Corredor de ônibus, melhoramento e duplicação)</t>
  </si>
  <si>
    <t>Estrada da Baronesa, São Paulo, SP</t>
  </si>
  <si>
    <t>-23.702776, -46.772252</t>
  </si>
  <si>
    <t>Plano Viário Sul - AV. CARLOS CALDEIRA FILHO - 3,3 km (Prolongamento com corredor de ônibus e canalização do córrego Água dos Brancos)</t>
  </si>
  <si>
    <t>Av. Carlos Caldeira Filho, São Paulo, SP</t>
  </si>
  <si>
    <t>-23.644119, -46.748496</t>
  </si>
  <si>
    <t>Plano Viário Sul - M'BOI MIRIM / CACHOEIRINHA - 5,5 km (Corredor de ônibus, prolongamento e duplicação)</t>
  </si>
  <si>
    <t>Estrada do M'Boi mirim, São Paulo, SP</t>
  </si>
  <si>
    <t>-23.698783, -46.779614</t>
  </si>
  <si>
    <t>Plano Viário Sul - ESTRADA DE ITAPECIRICA - 4,9 km (Melhoramento e alargamento)</t>
  </si>
  <si>
    <t>Estrada de Itapecirica, São Paulo, SP</t>
  </si>
  <si>
    <t>-23.682528, -46.797314</t>
  </si>
  <si>
    <t>Plano Viário Sul - ESTRADA DO ALVARENGA - 6,3 km (Corredor de ônibus com alargamento e melhoramento)</t>
  </si>
  <si>
    <t>Estrada do Alvarenga, São Paulo, SP</t>
  </si>
  <si>
    <t>-23.713615, -46.635096</t>
  </si>
  <si>
    <t>Execução das obras do Prolongamento da Radial Leste, incluindo viaduto Guaianazes, Pontilhões, Interligações Viárias e Canalização de Córregos, desde Artur Alvim até Guaianazes</t>
  </si>
  <si>
    <t>Itaquera, Guaianases, Penha</t>
  </si>
  <si>
    <t>-23.540643, -46.484639</t>
  </si>
  <si>
    <t>Construção da Ponte Raimundo Pereira de Magalhães</t>
  </si>
  <si>
    <t>Lapa, Pirituba</t>
  </si>
  <si>
    <t>Avenida Raimundo Pereira de Magalhães sobre o Rio Tietê</t>
  </si>
  <si>
    <t>-23.508068, -46.715558</t>
  </si>
  <si>
    <t>O estudo de alternativas para a obra foi concluído</t>
  </si>
  <si>
    <t>Projeto básico em elaboração.</t>
  </si>
  <si>
    <t>Construção da Alça do Aricanduva</t>
  </si>
  <si>
    <t>Tatuapé, Penha</t>
  </si>
  <si>
    <t>Ponte Aricanduva</t>
  </si>
  <si>
    <t>-23.523500, -46.557896</t>
  </si>
  <si>
    <t>A alça tem por objetivo permitir o acesso à Marginal Tietê evitando a entrada no bairro da Penha.</t>
  </si>
  <si>
    <t>Intervenções de controle de cheias da Bacia do Córrego Anhangabaú / Praça das Bandeiras</t>
  </si>
  <si>
    <t>Córrego Anhangabaú / Praça das Bandeiras</t>
  </si>
  <si>
    <t>-23.548254, -46.638435</t>
  </si>
  <si>
    <t>Foi assinado o contrato com o Governo Federal via PAC para elaboração dos projetos básico e executivo</t>
  </si>
  <si>
    <t>Intervenções de controle de cheias da Bacia do Córrego Aricanduva</t>
  </si>
  <si>
    <t>Córrego Aricanduva</t>
  </si>
  <si>
    <t>-23.550345, -46.523288</t>
  </si>
  <si>
    <t>Foi realizada uma revisão da licitação para atendimento às exigências do Governo Federal para financiamento via PAC</t>
  </si>
  <si>
    <t>Estudo de desapropriação concluido. DUP a publicar.</t>
  </si>
  <si>
    <t>Intervenções de controle de cheias da Bacia do Córrego Córrego Sumaré / Água Preta</t>
  </si>
  <si>
    <t>Córrego Córrego Sumaré / Água Preta</t>
  </si>
  <si>
    <t>-23.525548, -46.676434</t>
  </si>
  <si>
    <t>Não há etapa de desapropriação para este projeto.</t>
  </si>
  <si>
    <t>Intervenções de controle de cheias da Bacia do Córrego do Cordeiro</t>
  </si>
  <si>
    <t>Córrego do Cordeiro</t>
  </si>
  <si>
    <t>-23.627735, -46.685621</t>
  </si>
  <si>
    <t>Em andamento as obras de 2 reservatórios (R2 e R3)</t>
  </si>
  <si>
    <t>Desapropriação em andamento para um reservatório (R1).</t>
  </si>
  <si>
    <t>Intervenções de controle de cheias da Bacia do Córrego Morro do S (Freitas / Capão Redondo)</t>
  </si>
  <si>
    <t>Córrego Morro do S (Freitas / Capão Redondo)</t>
  </si>
  <si>
    <t>-23.638414, -46.741474</t>
  </si>
  <si>
    <t>Foi realizada uma revisão projeto básico para atendimento às exigências do Governo Federal para financiamento via PAC</t>
  </si>
  <si>
    <t>Projeto do Córrego dos Freitas em revisão para compatibilização com RENOVASP</t>
  </si>
  <si>
    <t>Córrego Capão Redondo já teve pré-qualificação juntamente com o Corredor Carlos Caldeira (Viário Sul)</t>
  </si>
  <si>
    <t>Intervenções de controle de cheias da Bacia do Córrego Paciência</t>
  </si>
  <si>
    <t>Jaçanã/Tremembé, Vila Maria/Vila Guilherme</t>
  </si>
  <si>
    <t>-23.472967, -46.572718</t>
  </si>
  <si>
    <t>Intervenções de controle de cheias da Bacia do Córrego Ponte Baixa</t>
  </si>
  <si>
    <t>Córrego Ponte Baixa</t>
  </si>
  <si>
    <t>-23.667400, -46.728719</t>
  </si>
  <si>
    <t xml:space="preserve">Obra em andamento no trecho entre o Canal da Guarapiranga e a Rua José Barros Magaldi, sendo que até a Avenida Guido Caloi o novo canal já está em funcionamento </t>
  </si>
  <si>
    <t>Recursos aplicados em 2013 oriundos do Governo Federal (R$ 70,2 Mi) e do Município (R$ 54,1 Mi).</t>
  </si>
  <si>
    <t>Intervenções de controle de cheias da Bacia do Córrego Tremembé</t>
  </si>
  <si>
    <t>Córrego Tremembé</t>
  </si>
  <si>
    <t>-23.464921, -46.592770</t>
  </si>
  <si>
    <t>Intervenções de controle de cheias da Bacia do Córrego Uberaba (Paraguai/ Éguas)</t>
  </si>
  <si>
    <t>Córrego Uberaba (Paraguai/ Éguas)</t>
  </si>
  <si>
    <t>-23.597301, -46.650515</t>
  </si>
  <si>
    <t>Está em andamento o estudo de alternativa para eventual revisão do projeto</t>
  </si>
  <si>
    <t>Intervenções de controle de cheias da Bacia do Córrego Zavuvus</t>
  </si>
  <si>
    <t>Campo Limpo, Cidade Ademar</t>
  </si>
  <si>
    <t>Córrego Zavuvus</t>
  </si>
  <si>
    <t>-23.682343, -46.689791</t>
  </si>
  <si>
    <t>Intervenções de controle de cheias da Bacia do Riacho do Ipiranga</t>
  </si>
  <si>
    <t>Riacho do Ipiranga</t>
  </si>
  <si>
    <t>-23.651492, -46.617011</t>
  </si>
  <si>
    <t>Realizada consulta pública do edital de pré-qualificação</t>
  </si>
  <si>
    <t>Intervenções de controle de cheias da Bacia do Ribeirão Perus</t>
  </si>
  <si>
    <t>Ribeirão Perus</t>
  </si>
  <si>
    <t>-23.497544, -46.725464</t>
  </si>
  <si>
    <t xml:space="preserve">Elaboração de projeto básico e viabilização do inicio da intervenção de controle de cheias em bacias dos córregos: Ribeirão Água Vermelha, Ribeirão Lajeado, Córrego Itaim, Córrego Tijuco Preto e afluentes </t>
  </si>
  <si>
    <t>-23.495235, -46.417958</t>
  </si>
  <si>
    <t>Ampliação da Rede Cicloviária da Região Leste - 35 km</t>
  </si>
  <si>
    <t>Ermelino Matarazzo, Itaim Paulista, Itaquera, São Miguel</t>
  </si>
  <si>
    <t>Ampliação da Rede Cicloviária da Região Oeste - 11,5 km</t>
  </si>
  <si>
    <t>Lapa, Butantã</t>
  </si>
  <si>
    <t>A ampliação prevista inclui a continuação da Avenida Eliseu de Almeida</t>
  </si>
  <si>
    <t>Ampliação da Rede Sul - 16 km</t>
  </si>
  <si>
    <t>Ampliação da Rede Zona Norte - 29 km</t>
  </si>
  <si>
    <t>Santana/Tucuruvi, Vila Maria/Vila Guilherme, Casa Verde/Cachoeirinha</t>
  </si>
  <si>
    <t>Ciclovia na Avenida Escola Politécnica - Trecho 1 com 1,6 km</t>
  </si>
  <si>
    <t>-23.562245, -46.749149</t>
  </si>
  <si>
    <t>Ciclovia Cruzeiro do Sul – 0,7 km</t>
  </si>
  <si>
    <t>Av. Cruzeiro do Sul, São Paulo, SP</t>
  </si>
  <si>
    <t>-23.504949, -46.624681</t>
  </si>
  <si>
    <t>Ciclovia Eixo Eliseu de Almeida / Metrô Butantã - 1,4 km</t>
  </si>
  <si>
    <t>Av. Eliseu de Almeida, São Paulo, SP</t>
  </si>
  <si>
    <t>-23.588441, -46.732667</t>
  </si>
  <si>
    <t>Ciclovia Jabaquara (Metrô - Centro de Exposições) - 1,8 km</t>
  </si>
  <si>
    <t>Ciclovia Operação Urbana Faria Lima - 12 km</t>
  </si>
  <si>
    <t>Pinheiros, Santo Amaro</t>
  </si>
  <si>
    <t xml:space="preserve">Ciclovia Polo de Parelheiros - Fase 1 com 4 km </t>
  </si>
  <si>
    <t>Ciclovia Conjunto José Bonifácio - 2,4 km</t>
  </si>
  <si>
    <t>Ciclovia Ligação Jardim Helena/Itaquera - Fase 1 com 14,9 km</t>
  </si>
  <si>
    <t>Ciclovia Polo de Parelheiros - Fase 2 - 23 km</t>
  </si>
  <si>
    <t>Rede Cicloviária Polo Turístico Parelheiros - Fase 3 com 33 km</t>
  </si>
  <si>
    <t>Parelheiros, Capela do Socorro</t>
  </si>
  <si>
    <t>Rede Cicloviária do Centro Expandido - 24 km</t>
  </si>
  <si>
    <t>Vila Mariana, Lapa, Ipiranga</t>
  </si>
  <si>
    <t>Rede Cicloviária da Zona Norte - Fase 1 (Jaçanã, Vila Medeiros, Tucuruvi) - 16 km</t>
  </si>
  <si>
    <t>Santana/Tucuruvi, Jaçanã/Tremembé, Vila Maria/Vila Guilherme</t>
  </si>
  <si>
    <t>Rede Cicloviária Zona Sul - Fase 1 (Grajaú) - 9 km</t>
  </si>
  <si>
    <t>Ciclovia Ligação Jardim Helena/Itaquera - Complemento Fase 1 com 3,5 km</t>
  </si>
  <si>
    <t>Ciclovia CENTRO I</t>
  </si>
  <si>
    <t>Rua Antôno de Godói à Sala São Paulo</t>
  </si>
  <si>
    <t xml:space="preserve">Ciclovia Eliseu de Almeida </t>
  </si>
  <si>
    <t>Rua Santa Albina - Rua Camargo</t>
  </si>
  <si>
    <t>Av. Prof. Luciano Mello Morais (USP) - Av. Corifeu de Azevedo Marques</t>
  </si>
  <si>
    <t>Ciclovia CENTRO II</t>
  </si>
  <si>
    <t>Rua Mauá - Largo do Arouche</t>
  </si>
  <si>
    <t>Ciclovia CENTRO III</t>
  </si>
  <si>
    <t xml:space="preserve"> Al. Nothman, entre a Rua Júlio Marcondes Salgado e a Al. Cleveland; Al. Cleveland, entre a Al. Nothmann e a Pça. Júlio Prestes; Rua Guaianases, entre a Av. Duque de Caxias e a Al. Eduardo Prado;</t>
  </si>
  <si>
    <t xml:space="preserve">Ciclovia Cruzeiro do Sul </t>
  </si>
  <si>
    <t xml:space="preserve"> R. Cel. Antonio de Carvalho - Av. Gal Ataliba Leonel</t>
  </si>
  <si>
    <t xml:space="preserve"> Av. Salim F. Maluf e Av. Regente Feijó </t>
  </si>
  <si>
    <t>Ciclovia Pacaembú</t>
  </si>
  <si>
    <t>Al. Eduardo Prado À Rua Dr. Elias Chaves/ Rua Guaianazes à Rua Cons. Nébias/ Rua Dr. Elias Chaves à Rua Capistrano de Abreu/ Rua Cons. Nébias à Rua Souza Lima/ Rua Capistrano de Abreu à Rua Barra Funda/ Pça Olavo Bilac à Av. Pacaembú/ Pça Olavo Bilac/ Pça Olavo Bilac à Al. Nothmann</t>
  </si>
  <si>
    <t>R. Rio Soturno -Av. Paranagua</t>
  </si>
  <si>
    <t>Ciclovia Av. Guilherme Cotching</t>
  </si>
  <si>
    <t>toda extensão</t>
  </si>
  <si>
    <t>Rua Turiassu até praça Caetano Fracaroli</t>
  </si>
  <si>
    <t>Ciclovia R. Vergueiro/Av. Liberdade</t>
  </si>
  <si>
    <t>Pça. João Mendes</t>
  </si>
  <si>
    <t xml:space="preserve">Páteo do Colégio/ Rua São Bento/ Rua Xavier de Toledo/ Praça Ramos de Azevedo/ Rua Líbero Badaró/ Largo  São Francisco/ Praça João Mendes/ Praça da Sé/ R. 7 de abril/ R. Braulio Gomes/ Av. Regente Feijó </t>
  </si>
  <si>
    <t>Ciclovia Av. Abel Ferreira (Trecho II)</t>
  </si>
  <si>
    <t>Av. Prof. Luiz I. A. Mello</t>
  </si>
  <si>
    <t>Ciclovia Pque. Da Móoca</t>
  </si>
  <si>
    <t>Ciclovia Av. de Pinedo</t>
  </si>
  <si>
    <t>Lgo. do Socorro/ Av. de Pinedo/ R. N. Sra. Do Socorro/ R. Dr. Mauro P.Almeida</t>
  </si>
  <si>
    <t>Av. Lins de Vasconcelos/ Pça. Monteiro dos Santos</t>
  </si>
  <si>
    <t>Av. Atlântica/ Av. Berta Waitman/ Av. Luís Romero Sanson</t>
  </si>
  <si>
    <t>Lapa, Sé</t>
  </si>
  <si>
    <t>Lateral Viaduto/ R. do Bosque/ R. Cap. Mor Gonçalo/ R. Sólon/ R. Lopes Trovão/ R. Silva Pinto</t>
  </si>
  <si>
    <t>Ciclovia Av. Prof. Luís Ignácio de Anhaia Melo - sob Monotrilho</t>
  </si>
  <si>
    <t>Estação Vila Prudente - Rua Salvador Fernandes Lopes</t>
  </si>
  <si>
    <t>PRA - Córrego Sitio Casa Pintada</t>
  </si>
  <si>
    <t>Córrego Sitio Casa Pintada</t>
  </si>
  <si>
    <t>-23.50912,-46.453525</t>
  </si>
  <si>
    <t>Execução orçamentária está prevista no projeto "Programa de Redução de Alagamentos"</t>
  </si>
  <si>
    <t>Obra em andamento</t>
  </si>
  <si>
    <t>PRA - João Delgado</t>
  </si>
  <si>
    <t>João Delgado</t>
  </si>
  <si>
    <t>-23.485329,-46.690399</t>
  </si>
  <si>
    <t>PRA - Leonel Ferreira</t>
  </si>
  <si>
    <t>Leonel Ferreira</t>
  </si>
  <si>
    <t>-23.511619,-46.479058</t>
  </si>
  <si>
    <t>PRA - R. Monte Alegre do Sul</t>
  </si>
  <si>
    <t>R. Monte Alegre do Sul</t>
  </si>
  <si>
    <t>-23.439378,-46.709867</t>
  </si>
  <si>
    <t>PRA - Raulino Gaudino</t>
  </si>
  <si>
    <t>R. Raulino Gaudino da Silva</t>
  </si>
  <si>
    <t>-23.476237,-46.70057</t>
  </si>
  <si>
    <t>PRA - Reverendo Izac Silvério</t>
  </si>
  <si>
    <t>Reverendo Izac Silvério</t>
  </si>
  <si>
    <t>-23.485428,-46.472824</t>
  </si>
  <si>
    <t>Obra entregue em abril/14</t>
  </si>
  <si>
    <t>PRA - Rodolfo Bardela</t>
  </si>
  <si>
    <t>Rodolfo Bardela</t>
  </si>
  <si>
    <t>-23.469269,-46.692971</t>
  </si>
  <si>
    <t>PRA - Rua  Miguel Motta</t>
  </si>
  <si>
    <t>Rua  Miguel Motta</t>
  </si>
  <si>
    <t>-23.566672,-46.570521</t>
  </si>
  <si>
    <t>Obra entregue em fev/14</t>
  </si>
  <si>
    <t>PRA - Rua Afuá</t>
  </si>
  <si>
    <t>Rua Afuá</t>
  </si>
  <si>
    <t>-23.506169,-46.387852</t>
  </si>
  <si>
    <t>PRA - Rua Coronel Joaquim Ferreira de Souza</t>
  </si>
  <si>
    <t>Rua Coronel Joaquim Ferreira de Souza</t>
  </si>
  <si>
    <t>-23.478441,-46.641368</t>
  </si>
  <si>
    <t>PRA - Rua Desembargador Fausto Whitaker Machado Alvim</t>
  </si>
  <si>
    <t>Rua Desembargador Fausto Whitaker Machado Alvim</t>
  </si>
  <si>
    <t>-23.504674,-46.370309</t>
  </si>
  <si>
    <t>Obra entregue em nov/13</t>
  </si>
  <si>
    <t>PRA - Rua Helena Sacramento</t>
  </si>
  <si>
    <t>Rua Helena Sacramento</t>
  </si>
  <si>
    <t>-23.483125,-46.636215</t>
  </si>
  <si>
    <t>PRA - Rua Heráclito Patriarca dos Santos</t>
  </si>
  <si>
    <t>Rua Heráclito Patriarca dos Santos</t>
  </si>
  <si>
    <t>-23.523533,-46.484587</t>
  </si>
  <si>
    <t>PRA - Rua Jardimirim</t>
  </si>
  <si>
    <t>Rua Jardimirim</t>
  </si>
  <si>
    <t>-23.486038,-46.637975</t>
  </si>
  <si>
    <t>PRA - Rua Jardinésia</t>
  </si>
  <si>
    <t>Rua Jardinésia</t>
  </si>
  <si>
    <t>-23.483971,-46.635293</t>
  </si>
  <si>
    <t>PRA - Rua João Teodoro</t>
  </si>
  <si>
    <t>Rua João Teodoro</t>
  </si>
  <si>
    <t>-23.535091,-46.621687</t>
  </si>
  <si>
    <t>PRA - Rua Leandro Ferreira</t>
  </si>
  <si>
    <t>Rua Leandro Ferreira</t>
  </si>
  <si>
    <t>-23.509199,-46.60186</t>
  </si>
  <si>
    <t>Obra entregue em jan/14</t>
  </si>
  <si>
    <t>PRA - Rua Maestro Batista Julião</t>
  </si>
  <si>
    <t>Rua Maestro Batista Julião</t>
  </si>
  <si>
    <t>-23.597753,-46.621815</t>
  </si>
  <si>
    <t>PRA - Rua Paulo Martin Garro</t>
  </si>
  <si>
    <t>Rua Paulo Martin Garro</t>
  </si>
  <si>
    <t>-23.496724,-46.386157</t>
  </si>
  <si>
    <t>Obra entregue em mar/14</t>
  </si>
  <si>
    <t>PRA - Rua Sancho Junqueira</t>
  </si>
  <si>
    <t>Rua Sancho Junqueira</t>
  </si>
  <si>
    <t>-23.513548,-46.498884</t>
  </si>
  <si>
    <t>PRA - Travessa Emabaúba</t>
  </si>
  <si>
    <t>Travessa Emabaúba</t>
  </si>
  <si>
    <t>-23.508378,-46.602594</t>
  </si>
  <si>
    <t>PRA - Travessa Neco</t>
  </si>
  <si>
    <t>Travessa Neco</t>
  </si>
  <si>
    <t>-23.481521,-46.65073</t>
  </si>
  <si>
    <t>PRA - Rua Eugenio Freitas</t>
  </si>
  <si>
    <t>Rua Eugenio Freitas</t>
  </si>
  <si>
    <t>-23.519559, -46.602176</t>
  </si>
  <si>
    <t>Obra entregue em maio/14</t>
  </si>
  <si>
    <t>PRA - Rua Maria Quedas</t>
  </si>
  <si>
    <t>Rua Maria Quedas</t>
  </si>
  <si>
    <t>-23.514505, -46.573443</t>
  </si>
  <si>
    <t>PRA - Rua Tapendi e Rua Tacoativa</t>
  </si>
  <si>
    <t>Rua Tapendi e Rua Tacoativa</t>
  </si>
  <si>
    <t>-23.492473, -46.712603</t>
  </si>
  <si>
    <t>Realizadas 09 oficinas de mobilização juntos aos Comitês Territoriais do Plano Juventude Viva nos territórios da Freguesia do Ó, Pirituba, Perus, M´Boi Mirim, Campo Limpo e 01 Seminário da Juventude no CEU Casablanca (Campo Limpo).</t>
  </si>
  <si>
    <t>A garantia de 100% de acessibilidade física na frota somente poderá ocorrer após a retomada da renovação dos contratos de concessão, cujo cronograma sofreu adiamento para possibilitar ampla discussão popular, nos conselhos de participação e Câmara Municipal</t>
  </si>
  <si>
    <t xml:space="preserve">Programa de urbanização de favelas - São Francisco </t>
  </si>
  <si>
    <t>R. Cinira Polônio x R. Bandeira do Aracambi</t>
  </si>
  <si>
    <t>-23.627459, -46.452221</t>
  </si>
  <si>
    <t xml:space="preserve">Programa de urbanização de favelas - Minas Gás / Jd. Das Graças </t>
  </si>
  <si>
    <t>Rua Francisco de Paula Candido</t>
  </si>
  <si>
    <t>-23.506281, -46.687356</t>
  </si>
  <si>
    <t xml:space="preserve">Programa de urbanização de favelas - Jd. Edite </t>
  </si>
  <si>
    <t>Av. Corn. Roberto Marinho</t>
  </si>
  <si>
    <t>-23.613503, -46.694085</t>
  </si>
  <si>
    <t xml:space="preserve">Programa de urbanização de favelas - Sitio Itaberaba </t>
  </si>
  <si>
    <t>Estrada da Ligação, Rua Uberlândia</t>
  </si>
  <si>
    <t>-23.437550, -46.772233</t>
  </si>
  <si>
    <t xml:space="preserve">Programa de urbanização de favelas - Cinco de Julho </t>
  </si>
  <si>
    <t>Rua André de Almeida x Rua Eorda do Campo</t>
  </si>
  <si>
    <t>-23.594448, -46.481001</t>
  </si>
  <si>
    <t xml:space="preserve">Programa de urbanização de favelas - Nove de Julho </t>
  </si>
  <si>
    <t>Rua Bartolomeu de Brito</t>
  </si>
  <si>
    <t>-23.592409, -46.482797</t>
  </si>
  <si>
    <t xml:space="preserve">Programa de urbanização de favelas - Dois de Maio </t>
  </si>
  <si>
    <t>-23.591575, -46.483187</t>
  </si>
  <si>
    <t xml:space="preserve">Programa de urbanização de favelas - Vitotoma </t>
  </si>
  <si>
    <t>Avenida Engenho Novo</t>
  </si>
  <si>
    <t>-23.588326, -46.493317</t>
  </si>
  <si>
    <t xml:space="preserve">Programa de urbanização de favelas - Corrego da Mina </t>
  </si>
  <si>
    <t>Avenida da Mina</t>
  </si>
  <si>
    <t>-23.421136, -46.750424</t>
  </si>
  <si>
    <t xml:space="preserve">Programa de urbanização de favelas - Bambural </t>
  </si>
  <si>
    <t>Rua Bamburral x Rua Silverânia</t>
  </si>
  <si>
    <t>-23.409895, -46.760064</t>
  </si>
  <si>
    <t xml:space="preserve">Programa de urbanização de favelas - Lidiane </t>
  </si>
  <si>
    <t>R. Sampaio Correia x R. Eulálio C. Carvalho</t>
  </si>
  <si>
    <t>-23.510799, -46.677694</t>
  </si>
  <si>
    <t xml:space="preserve">Programa de urbanização de favelas - Carina Ari </t>
  </si>
  <si>
    <t>Rua Cavalo Marinho x Rua Ernesto Bottoni</t>
  </si>
  <si>
    <t>-23.452805, -46.752250</t>
  </si>
  <si>
    <t xml:space="preserve">Programa de urbanização de favelas - Gabi </t>
  </si>
  <si>
    <t>Rua Joaquim Francisco de Assis</t>
  </si>
  <si>
    <t>-23.490385, -46.669612</t>
  </si>
  <si>
    <t xml:space="preserve">Programa de urbanização de favelas - Parque das Flores </t>
  </si>
  <si>
    <t>Av. Adutora do Rio Claro</t>
  </si>
  <si>
    <t>-23.639544, -46.443962</t>
  </si>
  <si>
    <t xml:space="preserve">Programa de urbanização de favelas - Ponte dos Remédios </t>
  </si>
  <si>
    <t>Vl Leopoldina</t>
  </si>
  <si>
    <t>Av. Embaixador Macedo Soares</t>
  </si>
  <si>
    <t>-23.514602, -46.724301</t>
  </si>
  <si>
    <t xml:space="preserve">Programa de urbanização de favelas - Diogo Pires </t>
  </si>
  <si>
    <t>Av. Dracena x Av. Alexandre Mackenzie</t>
  </si>
  <si>
    <t>-23.539668, -46.746620</t>
  </si>
  <si>
    <t xml:space="preserve">Programa de urbanização de favelas - Barão de Antonina </t>
  </si>
  <si>
    <t>Marginal x Rua Guapó</t>
  </si>
  <si>
    <t>-23.539112, -46.743747</t>
  </si>
  <si>
    <t xml:space="preserve">Programa de urbanização de favelas - Tiro ao Pombo </t>
  </si>
  <si>
    <t>Av. José da Natividade Saldanha</t>
  </si>
  <si>
    <t>-23.470518, -46.686778</t>
  </si>
  <si>
    <t xml:space="preserve">Programa de urbanização de favelas - Jd. Guarani </t>
  </si>
  <si>
    <t>Rua També do Mato Dentro</t>
  </si>
  <si>
    <t>-23.515304, -46.459216</t>
  </si>
  <si>
    <t xml:space="preserve">Programa de urbanização de favelas - Tolstoi  </t>
  </si>
  <si>
    <t>Tolstoi: entre as Ruas Pedro Híspano, Avenida Prof. Luiz Ignácio Anhaia Mello (altura do nº 8.000).</t>
  </si>
  <si>
    <t>-23600219, -46.596356</t>
  </si>
  <si>
    <t>Após inúmeras reuniões, a comunidade aceitou o projeto.Será realizado o levantamento de lotes e identificação das famílias a remover.</t>
  </si>
  <si>
    <t xml:space="preserve">Programa de urbanização de favelas - Heliópolis H / Sabesp 2 - </t>
  </si>
  <si>
    <r>
      <t xml:space="preserve"> -23.606799, -46.595316
</t>
    </r>
    <r>
      <rPr>
        <b/>
        <sz val="11"/>
        <color rgb="FF00B050"/>
        <rFont val="Arial"/>
        <family val="2"/>
      </rPr>
      <t/>
    </r>
  </si>
  <si>
    <t>Entrega do coletor tronco em julho/2011</t>
  </si>
  <si>
    <t>Finalizado o parque linear em agosto/2012.</t>
  </si>
  <si>
    <t>Serviços paralisados na Gleba H.</t>
  </si>
  <si>
    <t>Execução de fundações no Cond. 2 e execução de estrutura no Cond. 1 do Sabesp 2.</t>
  </si>
  <si>
    <t>Heliópolis K/Estrada das Lágrimas/Sabesp 1 - Lote 06</t>
  </si>
  <si>
    <t>Entrega do Núcleo Dona Nádia em outubro/2012</t>
  </si>
  <si>
    <t>Entrega do Núcleo Pan em janeiro/2013.
Entrega do Núcleo Imperador em setembro/2013
Entrega do Núcleo Lagoa em outubro/2013</t>
  </si>
  <si>
    <t>Canalização do córrego Independência concluído em abril/2014</t>
  </si>
  <si>
    <t>Execução de UH na área do Sabesp 1.</t>
  </si>
  <si>
    <t>Serviços paralisados no Estrada das Lágrimas</t>
  </si>
  <si>
    <t xml:space="preserve">Programa de urbanização de favelas - Jardim Clímax </t>
  </si>
  <si>
    <t>Jardim Clímax: Localizado entre as Ruas Buturuna, Rua Francisco Mateus, Rua José Pereira Barreto, fundo dos lotes da Av. Padre Arlindo Vieira e Rua Estevan Pedroso.</t>
  </si>
  <si>
    <t xml:space="preserve"> -23641350, -46772086</t>
  </si>
  <si>
    <t>Concluídos os serviços de infraestrutura em abril/2013</t>
  </si>
  <si>
    <t xml:space="preserve">Programa de urbanização de favelas - Chácara São Judas </t>
  </si>
  <si>
    <t xml:space="preserve">São Judas: localizado na Estrada M’Boi Mirim com a Rua Carlos Severo e fundos com Rua Custódia Maria de Jesus. </t>
  </si>
  <si>
    <t>Obra não iniciada.</t>
  </si>
  <si>
    <t xml:space="preserve">Programa de urbanização de favelas - Viela da Paz </t>
  </si>
  <si>
    <t xml:space="preserve">Viela da Paz - Limites: Ruas Sebastião Falconi, Diogo Pereira, Faustino da Silva, Dr. Rabelo do Amaral, Av. João Caiaffa, Francisco Fernandes. </t>
  </si>
  <si>
    <t xml:space="preserve">Programa de urbanização de favelas - Paraisópolis </t>
  </si>
  <si>
    <t>Campo Limpo/ Vila Sônia/ Vila Andrade</t>
  </si>
  <si>
    <t xml:space="preserve"> -23.615053, 
-46.725403</t>
  </si>
  <si>
    <t>UH concluídas.</t>
  </si>
  <si>
    <t xml:space="preserve">Programa de urbanização de favelas - Sapé A </t>
  </si>
  <si>
    <t xml:space="preserve">Sapé A:  Localizada entre os limites da Avenida Waldemar Roberto, Avenida do Rio Pequeno, Rua Tomé de Lara Falcão, Rua General Syzeno Sarmento.  </t>
  </si>
  <si>
    <t xml:space="preserve"> -23.608250
-46.758481</t>
  </si>
  <si>
    <t>Concluída a canalização do trecho do córrego Sapé IV (estaca 5 a 11+10) em abril/2013</t>
  </si>
  <si>
    <t xml:space="preserve">Programa de urbanização de favelas - Sapé B </t>
  </si>
  <si>
    <t xml:space="preserve"> -23.578575
-46.756869</t>
  </si>
  <si>
    <t>Concluída a canalização do córrego em abril/2013</t>
  </si>
  <si>
    <t xml:space="preserve">Programa de urbanização de favelas Renova SP - Perimetro de Ação Integrada Água Espraiada 2+5  </t>
  </si>
  <si>
    <t>Perímetro próximo as Av. Pedro Bueno, Av. Eng. George Corbisier, Av. Eng. Armando de Arruda Pereira.</t>
  </si>
  <si>
    <t>Projetos Básicos em desenvolvimento para Licitação de Obras/2016. Contemplados 04 assentamentos de um total de 06 áreas.</t>
  </si>
  <si>
    <t>Previsão de Reassentamento de Familias na Favela Sinhazinha (9 UHs) e Antonio Madi (40UHs)</t>
  </si>
  <si>
    <t xml:space="preserve">Programa de urbanização de favelas Renova SP - Perimetro de Ação Integrada Oratório 1 </t>
  </si>
  <si>
    <t>Perímetro próximo as Av. Custódio de Sá Faria e Av. Sapopemba.</t>
  </si>
  <si>
    <t xml:space="preserve"> -23.604378
-46.515833</t>
  </si>
  <si>
    <t>Projetos Básicos em desenvolvimento para Licitação de Obras/2015. Contemplados 05 assentamentos de um total de 09 áreas.</t>
  </si>
  <si>
    <t xml:space="preserve">Programa de urbanização de favelas Renova SP - Perimetro de Ação Integrada Meninos 1 </t>
  </si>
  <si>
    <t>Perímetro entre as Av. Cursino e Rodovia Anchieta.</t>
  </si>
  <si>
    <t>-23.647075, -46.607919</t>
  </si>
  <si>
    <t>Projetos Básicos em desenvolvimento para Licitação de Obras/2015. Contemplados 02 assentamentos de um total de 06 áreas.</t>
  </si>
  <si>
    <t>Previsão de Reassentamento de Familias nas Favelas Jd. Celeste (378 UHs) e V. Cristina (153UHs)e área de Provisão Kandinsky (88 UHs).</t>
  </si>
  <si>
    <t xml:space="preserve">Programa de urbanização de favelas Renova SP - Perimetro de Ação Integrada Cordeiro 1 </t>
  </si>
  <si>
    <t>Perímetro próximo as Av. Cupecê e Av. Eng. Armando de Arruda Pereira.</t>
  </si>
  <si>
    <t>-23.666692
-46.643036</t>
  </si>
  <si>
    <t>Projetos Básicos em desenvolvimento para Licitação de Obras/2016. Contemplados 04 assentamentos de um total de 04 áreas.</t>
  </si>
  <si>
    <t xml:space="preserve">Programa de urbanização de favelas Renova SP - Perimetro de Ação Integrada Pirajussara 5 </t>
  </si>
  <si>
    <t>Perímetro próximo a Estrada de Itapecerica, Estrada do Campo Limpo e Av. Carlos Lacerda.</t>
  </si>
  <si>
    <t>-23.622344, 
-46.765714</t>
  </si>
  <si>
    <t>Projetos Básicos em desenvolvimento para Licitação de Obras/2015. Contemplados 05 assentamentos de um total de 10 áreas.</t>
  </si>
  <si>
    <t xml:space="preserve">Programa de urbanização de favelas Renova SP - Perimetro de Ação Integrada Pirajussara 7 </t>
  </si>
  <si>
    <t>Perímetro próximo as Av. Prof. Francisco Moratto, Rodovia Regis Bittencourt e Estrada do Campo Limpo.</t>
  </si>
  <si>
    <t>-23.604622, -46.746531</t>
  </si>
  <si>
    <t>Projetos Básicos em desenvolvimento para Licitação de Obras/2016. Contemplados 09 assentamentos de um total de 09 áreas.</t>
  </si>
  <si>
    <t xml:space="preserve">Programa de urbanização de favelas Renova SP - Perimetro de Ação Integrada Ponte Baixa 4 </t>
  </si>
  <si>
    <t>Jd. São Luis</t>
  </si>
  <si>
    <t>Perímetro próximo as Av. Guarapiranga, Av. Guido Caloi e Rio Pinheiros.</t>
  </si>
  <si>
    <t>-23.644700, 
-46.727019</t>
  </si>
  <si>
    <t>Projetos Básicos em desenvolvimento para Licitação de Obras/2016. Contemplados 03 assentamentos de um total de 06 áreas.</t>
  </si>
  <si>
    <t xml:space="preserve">Programa de urbanização de favelas Renova SP - Perimetro de Ação Integrada Morro do S 4 </t>
  </si>
  <si>
    <t>Perímetro entre as Estrada de Itapecerica, Estrada do M'Boi Mirim e Av. Fim de Semana.</t>
  </si>
  <si>
    <t xml:space="preserve"> -23.643536, -46.747497</t>
  </si>
  <si>
    <t>Projetos Básicos em desenvolvimento para Licitação de Obras/2015. Contemplados 09 assentamentos de um total de 24 áreas.</t>
  </si>
  <si>
    <t xml:space="preserve">Programa de urbanização de favelas Renova SP - Perimetro de Ação Integrada Jd. Japão 1 </t>
  </si>
  <si>
    <t>Projetos Básicos em desenvolvimento para Licitação de Obras/2014. Contemplados 07 assentamentos de um total de 12 áreas.</t>
  </si>
  <si>
    <t xml:space="preserve">Programa de urbanização de favelas Renova SP - Perimetro de Ação Integrada Cabuçu de Baixo 4 </t>
  </si>
  <si>
    <t>Projetos Básicos em desenvolvimento para Licitação de Obras/2014. Contemplados 05 assentamentos de um total de 07 áreas.</t>
  </si>
  <si>
    <t xml:space="preserve">Programa de urbanização de favelas Renova SP - Perimetro de Ação Integrada Cabuçu de Baixo 5 </t>
  </si>
  <si>
    <t>Projetos Básicos em desenvolvimento para Licitação de Obras/2014. Contemplados 10 assentamentos de um total de 17 áreas.</t>
  </si>
  <si>
    <t xml:space="preserve">Programa de urbanização de favelas Renova SP - Perimetro de Ação Integrada Cabuçu de Baixo 12 </t>
  </si>
  <si>
    <t>Projetos Básicos em desenvolvimento para Licitação de Obras/2014. Contemplados 04 assentamentos de um total de 05 áreas.</t>
  </si>
  <si>
    <t xml:space="preserve">Programa de urbanização de favelas Renova SP - Perimetro de Ação Integrada Cabuçu de Cima 7 </t>
  </si>
  <si>
    <t>Projetos Básicos em desenvolvimento para Licitação de Obras/2014. Contemplados 07 assentamentos de um total de 08 áreas.</t>
  </si>
  <si>
    <t xml:space="preserve">Programa de urbanização de favelas Renova SP - Perimetro de Ação Integrada Cabuçu de Cima 8 </t>
  </si>
  <si>
    <t>Projetos Básicos em desenvolvimento para Licitação de Obras/2014. Contemplados 05 assentamentos de um total de 11 áreas.</t>
  </si>
  <si>
    <t xml:space="preserve">Programa de urbanização de favelas Renova SP - Perimetro de Ação Integrada Cabuçu de Cima 10 </t>
  </si>
  <si>
    <t>Projetos Básicos em desenvolvimento para Licitação de Obras/2014. Contemplados 07 assentamentos de um total de 11 áreas.</t>
  </si>
  <si>
    <t xml:space="preserve">Programa de urbanização de favelas Renova SP - Perimetro de Ação Integrada Agua Vermelha 2 </t>
  </si>
  <si>
    <t>Jd. Helena</t>
  </si>
  <si>
    <t>Projetos Básicos em desenvolvimento para Licitação de Obras/2014. Contemplados 04 assentamentos de um total de 08 áreas.</t>
  </si>
  <si>
    <t xml:space="preserve">Programa de urbanização de favelas Renova SP - Perimetro de Ação Integrada Tiquatira 2 </t>
  </si>
  <si>
    <t xml:space="preserve">Projetos Básicos em desenvolvimento para Licitação de Obras/2014. </t>
  </si>
  <si>
    <r>
      <rPr>
        <u/>
        <sz val="11"/>
        <rFont val="Calibri"/>
        <family val="2"/>
      </rPr>
      <t xml:space="preserve"> Gleba H: </t>
    </r>
    <r>
      <rPr>
        <sz val="11"/>
        <rFont val="Calibri"/>
        <family val="2"/>
      </rPr>
      <t xml:space="preserve"> Localizada entre as vias Rua Coronel Silva Castro, Rua Conego Xavier e </t>
    </r>
    <r>
      <rPr>
        <sz val="11"/>
        <rFont val="Calibri"/>
        <family val="2"/>
      </rPr>
      <t xml:space="preserve">Rua Barão do Rio da Pedra.  </t>
    </r>
    <r>
      <rPr>
        <u/>
        <sz val="11"/>
        <rFont val="Calibri"/>
        <family val="2"/>
      </rPr>
      <t xml:space="preserve">
Área da Sabesp 2:</t>
    </r>
    <r>
      <rPr>
        <sz val="11"/>
        <rFont val="Calibri"/>
        <family val="2"/>
      </rPr>
      <t xml:space="preserve"> Localizada dentro da ETE-ABC, entre a Av. Almirante Delamare e Córrego dos Meninos. </t>
    </r>
  </si>
  <si>
    <r>
      <rPr>
        <u/>
        <sz val="11"/>
        <rFont val="Calibri"/>
        <family val="2"/>
      </rPr>
      <t>Gleba K:</t>
    </r>
    <r>
      <rPr>
        <sz val="11"/>
        <rFont val="Calibri"/>
        <family val="2"/>
      </rPr>
      <t xml:space="preserve"> principais vias do perímetro - Av. Estrada das Lágrimas, Rua Conego Xavier, Dr. João Pedro de Carvalho Neto, Almirante Delamare, divisa com a área da ETE Sabesp, Luigi Alamanni e Projetada 1. </t>
    </r>
    <r>
      <rPr>
        <u/>
        <sz val="11"/>
        <rFont val="Calibri"/>
        <family val="2"/>
      </rPr>
      <t>Gaivotas:</t>
    </r>
    <r>
      <rPr>
        <sz val="11"/>
        <rFont val="Calibri"/>
        <family val="2"/>
      </rPr>
      <t xml:space="preserve"> próximo a Rua João Lanhoso.   </t>
    </r>
    <r>
      <rPr>
        <u/>
        <sz val="11"/>
        <rFont val="Calibri"/>
        <family val="2"/>
      </rPr>
      <t xml:space="preserve">Sabesp 1: </t>
    </r>
    <r>
      <rPr>
        <sz val="11"/>
        <rFont val="Calibri"/>
        <family val="2"/>
      </rPr>
      <t xml:space="preserve">dentro da ETE-ABC, próximo a Av. Almirante Delamare, Córrego dos Meninos e Av. Guido Aliberti. </t>
    </r>
    <r>
      <rPr>
        <u/>
        <sz val="11"/>
        <rFont val="Calibri"/>
        <family val="2"/>
      </rPr>
      <t xml:space="preserve">Estrada das Lágrimas: </t>
    </r>
    <r>
      <rPr>
        <sz val="11"/>
        <rFont val="Calibri"/>
        <family val="2"/>
      </rPr>
      <t>entre a Estrada das Lágrimas, Rua Pelegrino Varani, Rua Pantaleão Dantas e Rua Francisco Maria Caropreso.</t>
    </r>
  </si>
  <si>
    <r>
      <rPr>
        <b/>
        <sz val="11"/>
        <rFont val="Arial"/>
        <family val="2"/>
      </rPr>
      <t xml:space="preserve"> </t>
    </r>
    <r>
      <rPr>
        <sz val="11"/>
        <rFont val="Arial"/>
        <family val="2"/>
      </rPr>
      <t xml:space="preserve">-23.609116, -46.596252
</t>
    </r>
    <r>
      <rPr>
        <b/>
        <sz val="11"/>
        <color rgb="FF00B050"/>
        <rFont val="Arial"/>
        <family val="2"/>
      </rPr>
      <t/>
    </r>
  </si>
  <si>
    <r>
      <rPr>
        <b/>
        <sz val="11"/>
        <rFont val="Arial"/>
        <family val="2"/>
      </rPr>
      <t xml:space="preserve"> </t>
    </r>
    <r>
      <rPr>
        <sz val="11"/>
        <rFont val="Arial"/>
        <family val="2"/>
      </rPr>
      <t>-23.686983
-46.772086</t>
    </r>
  </si>
  <si>
    <r>
      <rPr>
        <b/>
        <sz val="11"/>
        <rFont val="Arial"/>
        <family val="2"/>
      </rPr>
      <t xml:space="preserve"> </t>
    </r>
    <r>
      <rPr>
        <sz val="11"/>
        <rFont val="Arial"/>
        <family val="2"/>
      </rPr>
      <t>-23.613014
-46.748753</t>
    </r>
  </si>
  <si>
    <r>
      <rPr>
        <b/>
        <sz val="11"/>
        <rFont val="Arial"/>
        <family val="2"/>
      </rPr>
      <t xml:space="preserve"> </t>
    </r>
    <r>
      <rPr>
        <sz val="11"/>
        <rFont val="Arial"/>
        <family val="2"/>
      </rPr>
      <t>-23.578575
-46.756869</t>
    </r>
  </si>
  <si>
    <t>Garantir 100.000 vagas do Programa Nacional de Acesso ao Ensino Técnico e Emprego (PRONATEC)</t>
  </si>
  <si>
    <t>SDTE</t>
  </si>
  <si>
    <t>24.818 vagas e 19.966 matrículas efetivadas em 2013. A consolidação do quantitativo de vagas ofertadas em 2014 está em andamento pelo MEC, que é o órgão que detém as informações sobre o Programa.</t>
  </si>
  <si>
    <t>Formalizar aproximadamente 22.500 microempreendedores individuais</t>
  </si>
  <si>
    <t xml:space="preserve">10.383 Microempreendedores Individuais formalizados de janeiro de 2013 até agosto de 2014. </t>
  </si>
  <si>
    <t>Foram 5.825 formalizações em 2013 e 4.558 de janeiro a agosto de 2014.</t>
  </si>
  <si>
    <t>Implementar 4 Centros de Referência em Segurança Alimentar e Nutricional e desenvolver ações de apoio à agricultura urbana e periurbana</t>
  </si>
  <si>
    <t>Adesão do Município ao Programa de Aquisição de Alimentos – PAA, do Governo Federal, que viabiliza a oferta de alimentos da Agricultura Familiar às famílias em situação de vulnerabilidade social por meio do Banco de Alimentos e do Centro de Referência de Segurança Alimentar e Nutricional.</t>
  </si>
  <si>
    <t>Estimulo à comercialização de produtos oriundos do Programa de Agricultura Urbana e Periurbana – PRÓ-AGRIURBE, através de chamamento público para feiras livres orgânicas ou produtos orgânicos ou em Transição Agroecológica e reestruturação das feiras de produtos orgânicos existentes (Modelódromo, Parque do Carmo e CERET)</t>
  </si>
  <si>
    <t xml:space="preserve">Outras iniciativas importantes: reestruturação da equipe de Assistência Técnica e Extensão Rural e Social;  retomada do Protocolo de Boas Práticas Agrícolas e Transição Agroecológica; participação de agricultores em eventos e seminários sobre práticas agrícolas. </t>
  </si>
  <si>
    <t>Reativação do viveiro de mudas florestais e estimulo a adequação ambiental das propriedades na região de Parelheiros. </t>
  </si>
  <si>
    <t>Criar e efetivar a Agência São Paulo de Desenvolvimento</t>
  </si>
  <si>
    <t>ADESampa - Agência de Desenvolvimento de São Paulo criada pela Lei 15.838/13.</t>
  </si>
  <si>
    <t>30 das 32 subprefeituras com polos ADE Sampa implantados e em funcionamento. Guaianases e Sapopemba em adequação do espaço físico.</t>
  </si>
  <si>
    <t>Articulação com órgãos públicos e privados das esferas federal, estadual e municipal para mapear possibilidades para consolidação de um modelo de empreendedorismo inclusivo e sustentável nos distritos.</t>
  </si>
  <si>
    <t>           </t>
  </si>
  <si>
    <t>Criar 1 Parque Tecnológico Municipal na Zona Leste e apoiar e criação do Parque Tecnológico Estadual do Jaguaré</t>
  </si>
  <si>
    <t>Concluídos o estudo de viabilidade econômica e o projeto arquitetônico para a criação do Parque Tecnológico Municipal na Zona Leste.</t>
  </si>
  <si>
    <t xml:space="preserve">Em elaboração o  Decreto da Entidade Gestora e o Projeto de Lei para alteração das leis propiciando que OSPSFL tenha suas atividades também dirigidas à área de ciência, tecnologia e Inovação. </t>
  </si>
  <si>
    <t>Definição da figura jurídica de Organização Social Privada Sem Fins Lucrativos.</t>
  </si>
  <si>
    <t xml:space="preserve">Implantar o Programa VAI TEC para o incentivo de desenvolvedores de tecnologias inovadoras, abertas e colaborativas </t>
  </si>
  <si>
    <t>Decreto nº 55.462/2014 de Regulamentação do VAI TEC instituído no âmbito da Agência São Paulo de Desenvolvimento - ADE SAMPA, nos termos da Lei 15.838 de 4/7/13.</t>
  </si>
  <si>
    <t>Beneficiar 70 mil famílias no Programa de Urbanização de Favelas</t>
  </si>
  <si>
    <t>Centro de Referência em Segurança Alimentar e Nutricional - M'Boi Mirim</t>
  </si>
  <si>
    <t>Centro de Referência em Segurança Alimentar e Nutricional - Santo Amaro</t>
  </si>
  <si>
    <t>Centro de Referência em Segurança Alimentar e Nutricional - São Mateus</t>
  </si>
  <si>
    <t>Centro de Referência em Segurança Alimentar e Nutricional - Santana/Tucuruvi</t>
  </si>
  <si>
    <t>Parque Técnológico da Zona Leste</t>
  </si>
  <si>
    <t>Rua Doutor Luís Aires, altura do no.3.900</t>
  </si>
  <si>
    <t>-23.543129, -46.467921</t>
  </si>
  <si>
    <t>Centro de Referência em Segurança Alimentar e Nutricional - Vila Maria</t>
  </si>
  <si>
    <t xml:space="preserve">Vila Maria </t>
  </si>
  <si>
    <t>R. Sobral Junior. 264 CEP 02130-000</t>
  </si>
  <si>
    <t>-23.5060388, 46.5878525</t>
  </si>
  <si>
    <t>Implantação da ADESAMPA - Aricanduva/Formosa/Carrão</t>
  </si>
  <si>
    <t>Rua Atucuri, 699 - CEP 03411-000</t>
  </si>
  <si>
    <t>-23.55078;  -46.54823</t>
  </si>
  <si>
    <t>Implantação da ADESAMPA - Butantã</t>
  </si>
  <si>
    <t>Rua Ulpiano da Costa Manso, 201 - CEP 05538-000</t>
  </si>
  <si>
    <t>-23.58833;  -46.73795</t>
  </si>
  <si>
    <t>Implantação da ADESAMPA - Campo Limpo</t>
  </si>
  <si>
    <t>Rua Nossa Senhora do Bom Conselho, 59 - CEP 05763-470</t>
  </si>
  <si>
    <t>-23.647162; -46.756473</t>
  </si>
  <si>
    <t>Implantação da ADESAMPA - Capela do Socorro</t>
  </si>
  <si>
    <t>Rua Cassiano dos Santos, 499 - CEP 04827-000</t>
  </si>
  <si>
    <t>-23.719823; -46.701660</t>
  </si>
  <si>
    <t>Implantação da ADESAMPA - Casa Verde/Cachoeirinha</t>
  </si>
  <si>
    <t>Rua Av. Ordem e Progresso, 1001 - CEP 02518-130</t>
  </si>
  <si>
    <t>-23.511799; -46.666399</t>
  </si>
  <si>
    <t>Implantação da ADESAMPA - Cidade Ademar</t>
  </si>
  <si>
    <t>Av. Yervant Kissajikain, 416 - CEP 04657-000</t>
  </si>
  <si>
    <t>-23.66709;  -46.67514</t>
  </si>
  <si>
    <t>Implantação da ADESAMPA - Cidade Tiradentes</t>
  </si>
  <si>
    <t>Estrada do Iguatemi, 2751 - CEP 08375-000</t>
  </si>
  <si>
    <t>-23.57471;  -46.41601</t>
  </si>
  <si>
    <t>Implantação da ADESAMPA - Ermelino Matarazzo</t>
  </si>
  <si>
    <t>Av. São Miguel, 5550 - CEP 03871-100</t>
  </si>
  <si>
    <t>-23.50752;  -46.47999</t>
  </si>
  <si>
    <t>Implantação da ADESAMPA - Freguesia/Brasilândia</t>
  </si>
  <si>
    <t>Av. João Marcelino Branco, 95 - CEP 02610-000</t>
  </si>
  <si>
    <t>-23.47625;  -46.66498</t>
  </si>
  <si>
    <t>Implantação da ADESAMPA - Guaianases</t>
  </si>
  <si>
    <t>Implantação da ADESAMPA - Ipiranga</t>
  </si>
  <si>
    <t>R. Lino Coutinho, 444 - CEP 04207 000</t>
  </si>
  <si>
    <t>-23.587345; -46.603036</t>
  </si>
  <si>
    <t>Implantação da ADESAMPA - Itaim Paulista</t>
  </si>
  <si>
    <t>Av. Marechal Tito, 3012 - CEP 08115-000</t>
  </si>
  <si>
    <t>-23.49402;  -46.41669</t>
  </si>
  <si>
    <t>Implantação da ADESAMPA - Itaquera</t>
  </si>
  <si>
    <t>R. Augusto Carlos Bauman, 851 - CEP 08210-590</t>
  </si>
  <si>
    <t>-23.53249;  -46.44777</t>
  </si>
  <si>
    <t>Implantação da ADESAMPA - Jabaquara</t>
  </si>
  <si>
    <t>Av. Engº Armando de Arruda Pereira, 2314 - CEP 04309-011</t>
  </si>
  <si>
    <t>-23.64703;  -46.63085</t>
  </si>
  <si>
    <t>Implantação da ADESAMPA - Jaçanã/Tremembé</t>
  </si>
  <si>
    <t>Av. Luis Stamatis, 300 - CEP 02260-000</t>
  </si>
  <si>
    <t>-23.468199; -46.582164</t>
  </si>
  <si>
    <t>Implantação da ADESAMPA - Lapa</t>
  </si>
  <si>
    <t>Rua Guaicurus, 1000 - CEP 05033-002</t>
  </si>
  <si>
    <t>-23.52256;  -46.69539</t>
  </si>
  <si>
    <t>Implantação da ADESAMPA - M'Boi Mirim</t>
  </si>
  <si>
    <t>Av. Guarapiranga, 1265 - CEP 04902-903</t>
  </si>
  <si>
    <t>-23.680789; -46.734864</t>
  </si>
  <si>
    <t>Implantação da ADESAMPA - Mooca</t>
  </si>
  <si>
    <t>R. Taquari, 549 - CEP 03166-000</t>
  </si>
  <si>
    <t>-23.55137;  -46.59783</t>
  </si>
  <si>
    <t>Implantação da ADESAMPA - Parelheiros</t>
  </si>
  <si>
    <t>Av. Sadamu Inoue, 5252 - CEP 04825-000</t>
  </si>
  <si>
    <t>-23.81515;  -46.73529</t>
  </si>
  <si>
    <t>Implantação da ADESAMPA - Penha</t>
  </si>
  <si>
    <t>R. Candapuí, 492 - CEP 03621-000</t>
  </si>
  <si>
    <t>-23.518639; -46.521389</t>
  </si>
  <si>
    <t>Implantação da ADESAMPA - Perus</t>
  </si>
  <si>
    <t>R. Ylídio Figueiredo, 349 - CEP 05204-020</t>
  </si>
  <si>
    <t>-23.407264; -46.753125</t>
  </si>
  <si>
    <t>Implantação da ADESAMPA - Pinheiros</t>
  </si>
  <si>
    <t>Av. Nações Unidas, 7123 - CEP 05425-070</t>
  </si>
  <si>
    <t>-23.67100;  -46.70289</t>
  </si>
  <si>
    <t>Implantação da ADESAMPA - Pirituba</t>
  </si>
  <si>
    <t>R. Luiz Carneiro, 192 - 02936-110</t>
  </si>
  <si>
    <t>-23.48595;  -46.71932</t>
  </si>
  <si>
    <t>Implantação da ADESAMPA - Santana/Tucuruvi</t>
  </si>
  <si>
    <t>Av. Tucuruvi, 808 - CEP 02304-002</t>
  </si>
  <si>
    <t>-23.48124;  -46.60425</t>
  </si>
  <si>
    <t>Implantação da ADESAMPA - Santo Amaro</t>
  </si>
  <si>
    <t>Praça Floriano Peixoto, 54 - CEP 04751-030</t>
  </si>
  <si>
    <t>-23.651524; -46.707244</t>
  </si>
  <si>
    <t>Implantação da ADESAMPA - Sapopemba</t>
  </si>
  <si>
    <t>Implantação da ADESAMPA - São Mateus</t>
  </si>
  <si>
    <t>R. Ragueb Chohfi, 1.400 -  CEP 08375-000</t>
  </si>
  <si>
    <t>-23.59993;  -46.46966</t>
  </si>
  <si>
    <t>Implantação da ADESAMPA - São Miguel</t>
  </si>
  <si>
    <t>R. Ana Flora Pinheiro de Sousa, 76 - CEP 08060-150</t>
  </si>
  <si>
    <t>-23.50056;  -46.45107</t>
  </si>
  <si>
    <t>Implantação da ADESAMPA - Sé</t>
  </si>
  <si>
    <t>-23.547849; -46.634711</t>
  </si>
  <si>
    <t>Implantação da ADESAMPA - Vila Maria/Vila Guilherme</t>
  </si>
  <si>
    <t>R. General Mendes, 111 - CEP 02127-020</t>
  </si>
  <si>
    <t>-23.50144;  -46.59137</t>
  </si>
  <si>
    <t>Implantação da ADESAMPA - Vila Mariana</t>
  </si>
  <si>
    <t>R. José de Magalhães, 500 - CEP 04026-090</t>
  </si>
  <si>
    <t>-23.598796;  -46.649247</t>
  </si>
  <si>
    <t>Implantação da ADESAMPA - Vila Prudente</t>
  </si>
  <si>
    <t>Avenida do Oratório, 172 - CEP 03220-000</t>
  </si>
  <si>
    <t>-23.59779;  -46.55103</t>
  </si>
  <si>
    <t>Criação e efetivação da Agência São Paulo de Desenvolvimento</t>
  </si>
  <si>
    <t>Operação e Manutenção do VAI TEC</t>
  </si>
  <si>
    <t>Vagas do Programa Nacional de Acesso ao Ensino Técnico e Emprego (PRONATEC)</t>
  </si>
  <si>
    <t>Microempreendedores individuais formalizados</t>
  </si>
  <si>
    <t>Ampliar e modernizar os serviços oferecidos por meio do 156</t>
  </si>
  <si>
    <t>SECOM</t>
  </si>
  <si>
    <t xml:space="preserve">Diagnóstico dos fluxos internos do serviço e integração com outros canais concluídos. </t>
  </si>
  <si>
    <t>Esse trabalho é fundamental para dar mais agilidade e precisão ao atendimento.</t>
  </si>
  <si>
    <t>Modernizar o 156</t>
  </si>
  <si>
    <t>Implantar o Gabinete Digital, como instrumento de transparência e participação social</t>
  </si>
  <si>
    <t>SEMPLA</t>
  </si>
  <si>
    <t>Implantação do Gabinete Digital</t>
  </si>
  <si>
    <t>Dois encontros "São Paulo Aberta" realizados</t>
  </si>
  <si>
    <t>Implementar o Observatório de Indicadores da Cidade de São Paulo</t>
  </si>
  <si>
    <t xml:space="preserve">Implementar o Ciclo Participativo de Planejamento e Orçamento </t>
  </si>
  <si>
    <t>Criação do Observatório de Indicadores da Cidade</t>
  </si>
  <si>
    <t>Criação do Portal PlanejaSampa</t>
  </si>
  <si>
    <t>Portal criado serguirá incorporando novas ferramentas e funcionalidades ao longo do desenvolvimento do Ciclo Participativo de Planejamento e Orçamento</t>
  </si>
  <si>
    <t>Beneficiar 200 mil famílias no Programa de Regularização Fundiária</t>
  </si>
  <si>
    <t>V.WANDA</t>
  </si>
  <si>
    <t>V - RELOT. Q.A-1. JACUÍ</t>
  </si>
  <si>
    <t>JD. SANTO ANTONIO</t>
  </si>
  <si>
    <t>JD JORDÃO</t>
  </si>
  <si>
    <t>JD RECREIO</t>
  </si>
  <si>
    <t>VILA PAULISTÂNIA</t>
  </si>
  <si>
    <t>JD COLONIAL</t>
  </si>
  <si>
    <t>PQ RESIDENCIAL CIDADE DUTRA - GL. 3</t>
  </si>
  <si>
    <t>JD BRASILINA</t>
  </si>
  <si>
    <t>V.PRADO</t>
  </si>
  <si>
    <t>S/D AC.RUAAPERIBE</t>
  </si>
  <si>
    <t>V BELA</t>
  </si>
  <si>
    <t>V.RENATO</t>
  </si>
  <si>
    <t>JD. GOMES DE MORAES</t>
  </si>
  <si>
    <t>V.1°OUTUBRO</t>
  </si>
  <si>
    <t>VILA SULINA</t>
  </si>
  <si>
    <t>JARDIM NOVA PARADA</t>
  </si>
  <si>
    <t>S/D AC. R. GEORGINA DINIZ BRAGHIROLI</t>
  </si>
  <si>
    <t>PQ AMÉLIA</t>
  </si>
  <si>
    <t>PQ DAS NAÇÕES - GL. 4</t>
  </si>
  <si>
    <t>S/D/ AC. R. DAVI DOMINGUES FERREIRA</t>
  </si>
  <si>
    <t>JD SÃO JUDAS TADEU</t>
  </si>
  <si>
    <t>JD. SÃO BENTO</t>
  </si>
  <si>
    <t>CHÁCARA ARMOND</t>
  </si>
  <si>
    <t>JD.EDILENE</t>
  </si>
  <si>
    <t>S/D/ AC. ESTR. CLUBE DE CAMPO</t>
  </si>
  <si>
    <t>JD MAIA - QUADRA 27 / QUADRAS A E B</t>
  </si>
  <si>
    <t>CIDADE KEMEL - PARTE DA GLEBA II</t>
  </si>
  <si>
    <t>JD RANIERI</t>
  </si>
  <si>
    <t>JD JUSSARA</t>
  </si>
  <si>
    <t>JD.JOÃO E JACINTHA</t>
  </si>
  <si>
    <t>PQ ALTO RIO BONITO</t>
  </si>
  <si>
    <t>JD PENHA</t>
  </si>
  <si>
    <t>JD MYRNA</t>
  </si>
  <si>
    <t>S/D AC. R. ESTAQUIO DA COSTA</t>
  </si>
  <si>
    <t>JD PRESTES MAIA</t>
  </si>
  <si>
    <t>JD BRANCO</t>
  </si>
  <si>
    <t>PQ COCAIA - GL 2</t>
  </si>
  <si>
    <t>SD AC RUA ESTRADA VELHA DE ITAPECERICA</t>
  </si>
  <si>
    <t>AC.R.DR.SEBASTIAOLIMA</t>
  </si>
  <si>
    <t>AC.R.CARLOSFACCHINA</t>
  </si>
  <si>
    <t>SÍTIOELDORADO</t>
  </si>
  <si>
    <t>JD.LISBOA</t>
  </si>
  <si>
    <t>AC NICOLAU MARTINS</t>
  </si>
  <si>
    <t>V. MARGARIDA</t>
  </si>
  <si>
    <t>S/D AC.R.JOAQUIMLEAL</t>
  </si>
  <si>
    <t>S/D AC.R.MARCIANOCARNEIRO</t>
  </si>
  <si>
    <t>AC.ESTR.RUST-ELDORADO</t>
  </si>
  <si>
    <t>PARADA DE TAIPAS / SÍTIO PEDRO VELHO</t>
  </si>
  <si>
    <t>V.CARMOSINA-DESDOBRO_Q.108</t>
  </si>
  <si>
    <t>JD ROMANO</t>
  </si>
  <si>
    <t>CIDADE DABRIL GLEBA 02</t>
  </si>
  <si>
    <t>V.BELA-REPARC.QD.165</t>
  </si>
  <si>
    <t>V.SÃO LUIZ/TEREZINHA</t>
  </si>
  <si>
    <t>AC AV. MENDES DA ROCHA L25 - QD 48</t>
  </si>
  <si>
    <t>JD.VISTA ALEGRE/LINDEIRA</t>
  </si>
  <si>
    <t>S/D PAIOLZINHO - REP. ÁREA MAIOR QD. C</t>
  </si>
  <si>
    <t>AC R. PARÁBOLAS MUSICAIS</t>
  </si>
  <si>
    <t>VÁRZEA DO CARMO</t>
  </si>
  <si>
    <t>CIDADE D ABRIL_GLEBA 03</t>
  </si>
  <si>
    <t>S/D AC.R.AMORIM_ASSOC.SOBRADINHO</t>
  </si>
  <si>
    <t>JD.MARIA LÍDIA-LINDEIRO</t>
  </si>
  <si>
    <t>FAZENDA DA JUTA</t>
  </si>
  <si>
    <t>CONJ.RESID.MORADA DO SOL</t>
  </si>
  <si>
    <t>CONJ.RESID.PQ.ESPERANÇA</t>
  </si>
  <si>
    <t>AC R. ANALIA MARIA DE JESUS</t>
  </si>
  <si>
    <t>MORRO DOCE - SÍTIO ROSINHA</t>
  </si>
  <si>
    <t>VILA NOVA ESPERANÇA</t>
  </si>
  <si>
    <t>JD DAS JABOTICABEIRAS / ESTR DO ALAMBIQUE</t>
  </si>
  <si>
    <t>CJ.RESID.NOVO HORIZONTE</t>
  </si>
  <si>
    <t>CHÁCARA BELENZINHO - LOTE 12 E 13 - QD N</t>
  </si>
  <si>
    <t>S/D MORRO DOCE REPARCEL LOTE 68 QD. A</t>
  </si>
  <si>
    <t>S/D ASSOC DE MULHERES SORRISO NEGRO</t>
  </si>
  <si>
    <t>S/D AC. RUA EUGÊNIO RADIANTE</t>
  </si>
  <si>
    <t>AC. RUA NHATUMANI_LT 14 E 15_QD 48</t>
  </si>
  <si>
    <t>S/D RUA FIGUEIRA DA POLINÉSIA</t>
  </si>
  <si>
    <t>AC R. CIRI-POA</t>
  </si>
  <si>
    <t>S/D AC. AV. ELÍSIO TEIXEIRA LEITE</t>
  </si>
  <si>
    <t>COND.PARAÍSO</t>
  </si>
  <si>
    <t>JOANADARCIV-AC.R.ANASACRAMENTO</t>
  </si>
  <si>
    <t>JD JOANA D´ARC</t>
  </si>
  <si>
    <t>JD. ITABERABA 2 / JD. SILVESTRE</t>
  </si>
  <si>
    <t>JD.SUZANA_AC.RUA PEDRO XARA RAVESCO</t>
  </si>
  <si>
    <t>S/D AC.RUA CARDON</t>
  </si>
  <si>
    <t>S/D AC. RUA SÃO JOSÉ DE MOSSAMEDES</t>
  </si>
  <si>
    <t>PQ. PAULISTANO NITRO III</t>
  </si>
  <si>
    <t>TIRO AO POMBO</t>
  </si>
  <si>
    <t>CONJ. HAB. TURÍSTICA</t>
  </si>
  <si>
    <t>CJ.HAB.STO.AMAROA</t>
  </si>
  <si>
    <t>CONJ.RES.DOM ANGÉLICO</t>
  </si>
  <si>
    <t>CONJ.HAB.CANGAÍBAA5,A6EA7</t>
  </si>
  <si>
    <t>PARADA DE TAIPAS</t>
  </si>
  <si>
    <t>CHÁCARA ALE/CHALÉ_JD.IMPERADOR</t>
  </si>
  <si>
    <t>JD.DONÁRIA</t>
  </si>
  <si>
    <t>-46,650818,-23,495672</t>
  </si>
  <si>
    <t>-46,457666,-23,504832</t>
  </si>
  <si>
    <t>-46,428267,-23,515555</t>
  </si>
  <si>
    <t>-46,435071,-23,592892</t>
  </si>
  <si>
    <t>-46,755507,-23,72417</t>
  </si>
  <si>
    <t>-46,688421,-23,724916</t>
  </si>
  <si>
    <t>-46,705147,-23,71554</t>
  </si>
  <si>
    <t>-46,736395,-23,592301</t>
  </si>
  <si>
    <t>-46,674837,-23,497409</t>
  </si>
  <si>
    <t>-46,570467,-23,469723</t>
  </si>
  <si>
    <t>-46,455507,-23,61558</t>
  </si>
  <si>
    <t>-46,719054,-23,470758</t>
  </si>
  <si>
    <t>-46,745671,-23,486222</t>
  </si>
  <si>
    <t>-46,399309,-23,529272</t>
  </si>
  <si>
    <t>-46,78509,-23,445462</t>
  </si>
  <si>
    <t>-46,714699,-23,437861</t>
  </si>
  <si>
    <t>-46,425274,-23,508563</t>
  </si>
  <si>
    <t>-46,761145,-23,679256</t>
  </si>
  <si>
    <t>-46,685779,-23,741895</t>
  </si>
  <si>
    <t>-46,442667,-23,52618</t>
  </si>
  <si>
    <t>-46,684549,-23,718223</t>
  </si>
  <si>
    <t>-46,647882,-23,504424</t>
  </si>
  <si>
    <t>-46,771941,-23,728601</t>
  </si>
  <si>
    <t>-46,68608,-23,716588</t>
  </si>
  <si>
    <t>-46,71879,-23,73163</t>
  </si>
  <si>
    <t>-46,417525,-23,485568</t>
  </si>
  <si>
    <t>-46,368766,-23,50602</t>
  </si>
  <si>
    <t>-46,779885,-23,699745</t>
  </si>
  <si>
    <t>-46,744113,-23,670494</t>
  </si>
  <si>
    <t>-46,605667,-23,451898</t>
  </si>
  <si>
    <t>-46,695492,-23,723375</t>
  </si>
  <si>
    <t>-46,495994,-23,505508</t>
  </si>
  <si>
    <t>-46,69697,-23,768811</t>
  </si>
  <si>
    <t>-46,656944,-23,643393</t>
  </si>
  <si>
    <t>-46,7848,-23,642357</t>
  </si>
  <si>
    <t>-46,386996,-23,584084</t>
  </si>
  <si>
    <t>-46,675843,-23,750276</t>
  </si>
  <si>
    <t>-46,760453,-23,619813</t>
  </si>
  <si>
    <t>-46,66452,-23,493434</t>
  </si>
  <si>
    <t>-46,646287,-23,684415</t>
  </si>
  <si>
    <t>-46,632714,-23,710087</t>
  </si>
  <si>
    <t>-46,497853,-23,51904</t>
  </si>
  <si>
    <t>-46,546479,-23,589855</t>
  </si>
  <si>
    <t>-46,385451,-23,483291</t>
  </si>
  <si>
    <t>-46,426038,-23,509366</t>
  </si>
  <si>
    <t>-46,592024,-23,454372</t>
  </si>
  <si>
    <t>-46,63125,-23,705908</t>
  </si>
  <si>
    <t>-46,71428,-23,425376</t>
  </si>
  <si>
    <t>-46,44931,-23,552422</t>
  </si>
  <si>
    <t>-46,384195,-23,481089</t>
  </si>
  <si>
    <t>-46,746338,-23,44396</t>
  </si>
  <si>
    <t>-46,459604,-23,619775</t>
  </si>
  <si>
    <t>-46,701843,-23,459245</t>
  </si>
  <si>
    <t>-46,571944,-23,480949</t>
  </si>
  <si>
    <t>-46,685205,-23,448013</t>
  </si>
  <si>
    <t>-46,425785,-23,509828</t>
  </si>
  <si>
    <t>-46,389293,-23,498974</t>
  </si>
  <si>
    <t>-46,6253,-23,55683</t>
  </si>
  <si>
    <t>-46,751384,-23,434857</t>
  </si>
  <si>
    <t>-46,580932,-23,436896</t>
  </si>
  <si>
    <t>-46,433294,-23,594525</t>
  </si>
  <si>
    <t>-46,492688,-23,619895</t>
  </si>
  <si>
    <t>-46,779909,-23,43244</t>
  </si>
  <si>
    <t>-46,800717,-23,446836</t>
  </si>
  <si>
    <t>-46,654676,-23,666013</t>
  </si>
  <si>
    <t>-46,801752,-23,438734</t>
  </si>
  <si>
    <t>-46,706709,-23,454087</t>
  </si>
  <si>
    <t>-46,71189,-23,433972</t>
  </si>
  <si>
    <t>-46,730007,-23,434697</t>
  </si>
  <si>
    <t>-46,543374,-23,575542</t>
  </si>
  <si>
    <t>-46,790145,-23,445848</t>
  </si>
  <si>
    <t>-46,624296,-23,449401</t>
  </si>
  <si>
    <t>-46,41732,-23,538951</t>
  </si>
  <si>
    <t>-46,502184,-23,527782</t>
  </si>
  <si>
    <t>-46,471592,-23,492393</t>
  </si>
  <si>
    <t>-46,42223,-23,48348</t>
  </si>
  <si>
    <t>-46,717991,-23,437396</t>
  </si>
  <si>
    <t>-46,729068,-23,433726</t>
  </si>
  <si>
    <t>-46,58251,-23,417968</t>
  </si>
  <si>
    <t>-46,581592,-23,441861</t>
  </si>
  <si>
    <t>-46,800526,-23,451029</t>
  </si>
  <si>
    <t>-46,397057,-23,510003</t>
  </si>
  <si>
    <t>-46,438447,-23,517782</t>
  </si>
  <si>
    <t>-46,410233,-23,531941</t>
  </si>
  <si>
    <t>-46,431246,-23,490552</t>
  </si>
  <si>
    <t>-46,686667,-23,471433</t>
  </si>
  <si>
    <t>-46,757262,-23,474078</t>
  </si>
  <si>
    <t>-46,797562,-23,685816</t>
  </si>
  <si>
    <t>-46,382923,-23,581692</t>
  </si>
  <si>
    <t>-46,500609,-23,495616</t>
  </si>
  <si>
    <t>-46,714078,-23,431424</t>
  </si>
  <si>
    <t>-46,503839,-23,585769</t>
  </si>
  <si>
    <t>-46,730765,-23,432809</t>
  </si>
  <si>
    <t>Rua Gerônimo Furtado, 751</t>
  </si>
  <si>
    <t xml:space="preserve">A instituição do Comitê Gestor Intersecretarial do PRONATEC em abril de 2014 permitiu a oferta de cursos e incorporação de disciplinas nas áreas estratégicas de cultura, economia criativa, saúde e tecnologia da informação e comunicação. </t>
  </si>
  <si>
    <t>Levantamento de locais para abrigar 3 CIEJAs em andamento.</t>
  </si>
  <si>
    <t>Instalação do Centro de Referência em Segurança Alimentar em andamento na Vila Maria/Vila Guilherme, em associação com o Banco de Alimentos local.</t>
  </si>
  <si>
    <t>Meta superada em 2014: 32 polos implantados.</t>
  </si>
  <si>
    <t>40.900 novas vagas oferecidas para a Educação Infantil até agosto/2014, sendo 23 mil por meio da rede conveniada e outras modalidades</t>
  </si>
  <si>
    <t>13.127 novas vagas pela rede conveniadas somente em 2014.</t>
  </si>
  <si>
    <t>As 4 unidades fixas entregues em 2013 tem leitos de Hospital Dia a disposição para cirurgias ambulatoriais alí realizadas</t>
  </si>
  <si>
    <t>9 unidades fixas da Rede Hora Certa/Hospital Dia estão com obras em andamento com previsão de entrega no final de 2014. Estão nas Subprefeituras: São Miguel, São Mateus, Ipiranga, Vila Prudente, Mooca, Butantã, Campo Limpo, Cidade Ademar e Vila Maria/Vila Guilherme</t>
  </si>
  <si>
    <t>Rede Hora Certa Móvel - Pirituba/Brasilândia</t>
  </si>
  <si>
    <t>Rede Hora Certa Móvel - Capela do Socorro/Santo Amaro</t>
  </si>
  <si>
    <t>Unidade Móvel na região de Capela do Socorro e Santo Amaro</t>
  </si>
  <si>
    <t>Unidade Móvel na região de Pirituba e Brasilândia</t>
  </si>
  <si>
    <t>Rede Hora Certa Móvel - Ermelino Matarazzo/São Mateus</t>
  </si>
  <si>
    <t>Rede Hora Certa Móvel - Sé</t>
  </si>
  <si>
    <t>Ermelino Matarazzo, São Mateus</t>
  </si>
  <si>
    <t>Unidade Móvel para a região de Ermelino Matarazzo e São Mateus</t>
  </si>
  <si>
    <t>Unidade Móvel para a região da Sé</t>
  </si>
  <si>
    <t>Os 3 novos hospitais em fase de licitação para obras.</t>
  </si>
  <si>
    <t xml:space="preserve">Eles estão localizados nas subprefeituras de Freguesia/Brasilândia, Parelheiros e Penha. </t>
  </si>
  <si>
    <t>Hospitais Parelheiros e Brasilandia estão com os projetos executivos concluidos; o Alexandre Zaio está com o projeto executivo em contratação.</t>
  </si>
  <si>
    <t>Hospital Dr. Carmino Caricchio (Mooca) readequado. Hospitais Tide Setúbal (São Miguel) e Dr. Ignácio Proença de Gouveia (Mooca) em obras de readequação</t>
  </si>
  <si>
    <t>Além do Hospital Santa Marina, foi comprado também o Hospital Vasco da Gama.</t>
  </si>
  <si>
    <t>Convênio com a Soc. Benef. Israelita Bras. Hosp. Albert Einstein para o gerenciamento das atividades assistenciais no Hospital Municipal Vila Santa Catarina (Sta. Marina), com atendimento na área ambulatorial, de internação
e serviços de apoio diagnóstico terapêutico, no âmbito do Sistema Único de Saúde</t>
  </si>
  <si>
    <t>UBS São Vicente de Paula em obras e outras 11 unidades em licitação.</t>
  </si>
  <si>
    <t>UPA Vila Santa Catarina (Santa Marina) em obras.</t>
  </si>
  <si>
    <t>Inaugurada a UPA Dr. Fernando Mauro Pires da Rocha (Campo Limpo) em 12/04/2014</t>
  </si>
  <si>
    <t>Realização de Audiências Públicas do Ciclo de Planejamento e Orçamento Participativos</t>
  </si>
  <si>
    <t>Realização de Cafés Hacker do Ciclo de Planejamento e Orçamento Participativos</t>
  </si>
  <si>
    <t>Realização de Eventos de Formação e Seminários sobre o Ciclo de Planejamento e Orçamento Participativos</t>
  </si>
  <si>
    <t>Inaugurado o CAPS AD III Campo Limpo, em 14 de agosto de 2014, e o CAPS Infantil Campo Limpo</t>
  </si>
  <si>
    <t xml:space="preserve">O CAPS AD, importante benefício para a comunidade, funciona 24h por dia e se propõe a realizar atividades relacionadas ao acompanhamento médico, reinserção social pelo acesso ao trabalho, lazer, exercício dos direitos civis e fortalecimento dos laços familiares e comunitários. </t>
  </si>
  <si>
    <t xml:space="preserve">Especializado no cuidado de pessoas que apresentam prejuízos decorrentes do uso ou abuso de álcool, crack e outras drogas, seu público é constituído especificamente de adultos, mas o CAPS AD também pode atender crianças e adolescentes, desde que consideradas as orientações do Estatuto da Criança e do Adolescente (ECA). </t>
  </si>
  <si>
    <t>Meta definida considerando a realização de audiências sobre planejamento e/ou orçamento por subprefeitura por ano.</t>
  </si>
  <si>
    <t>Foi realizado um encontro formativo sobre o papel e perfil dos conselheiros do Conselho Muncipal de Planejamento e Orçamento Participativos - CPOP</t>
  </si>
  <si>
    <t>Criação do Conselho Participativo de Planejamento e Orçamento</t>
  </si>
  <si>
    <t xml:space="preserve">Consulta participativa para a elaboração da minuta de criação do CPOP </t>
  </si>
  <si>
    <t>Foi realizado em Julho de 2014 um encontro formativo sobre o papel e perfil dos conselheiros do Conselho Muncipal de Planejamento e Orçamento Participativos - CPOP</t>
  </si>
  <si>
    <t>Recursos humanos, infraestrutura e equipamentos garantidos pela criação da Coordenadoria de Gestão de Participação no âmbito da Secretaria de Planejamento, Orçamento e Gestão</t>
  </si>
  <si>
    <t>426 unidades habitacionais em construção</t>
  </si>
  <si>
    <t>8 projetos de urbanização com obras concluídas.</t>
  </si>
  <si>
    <t>17 projetos de urbanização em obra.</t>
  </si>
  <si>
    <t>36.580 famílias beneficiadas até agosto/2014.</t>
  </si>
  <si>
    <t xml:space="preserve"> 19.450 famílias beneficiadas somente em 2014.</t>
  </si>
  <si>
    <t>O processo de licitação para a contratação da obra foi concluído.</t>
  </si>
  <si>
    <t>Adesão ao Pacto Nacional de Enfrentamento à Violência contra as Mulheres em julho/2013</t>
  </si>
  <si>
    <t>Mais 101.600 m² de passeios públicos tornados acessíveis na cidade até agosto de 2014</t>
  </si>
  <si>
    <t>O percentual da frota de ônibus acessível passou de 59,9% em janeiro/2013 para 68,7% em abril/2014 e 72,3% em agosto/2014</t>
  </si>
  <si>
    <t>Adesão à Central de Interpretação de Libras - CIL do Governo Federal</t>
  </si>
  <si>
    <t>5.600 vagas oferecidas em 2014 até 30 de agosto</t>
  </si>
  <si>
    <t>88 salas criadas de 2013 a agosto de 2014.</t>
  </si>
  <si>
    <t xml:space="preserve">Houve readequação e requalificação de 15 serviços existentes para um novo modelo proposto: 08 CER II, 05 CER III e 02 CER IV. </t>
  </si>
  <si>
    <t>Previsão de readequação de outras 10 unidades.</t>
  </si>
  <si>
    <t>Evento "Mês da Consciência Negra" realizado e Samba reconhecido como patrimônio imaterial em novembro</t>
  </si>
  <si>
    <t>Estudo e planta modelo da URSI finalizados</t>
  </si>
  <si>
    <t xml:space="preserve">
Concluído o Projeto de implantação com a  viabilização física dos Projeto-Piloto  para o Largo São Francisco e Largo Paissandu. Implantação prevista para Setembro de 2014</t>
  </si>
  <si>
    <t>13.676 novos pontos de iluminação implantado, além dos 18.000 previstos inicialmente na meta, até agosto/2014.</t>
  </si>
  <si>
    <t>Campo Limpo, Butantã</t>
  </si>
  <si>
    <t>Saiba mais. Acesse: http://wifilivre.sp.gov.br/</t>
  </si>
  <si>
    <t>1º Pontilhão do rio Embu-Guaçu entregue</t>
  </si>
  <si>
    <t>36 km de corredores do Plano Viário Sul em licitação</t>
  </si>
  <si>
    <t>Viaduto Itaquera concluído em dezembro de 2013</t>
  </si>
  <si>
    <t>Plano Viário Sul - 1º Pontilhão do Rio Embu-Guaçu</t>
  </si>
  <si>
    <t>Plano Viário Sul - 2º Pontilhão do Rio Embu-Guaçu</t>
  </si>
  <si>
    <t>438 unidades habitacionais em construção</t>
  </si>
  <si>
    <t>37 km de obras em andamento, 62km com obras contratadas, 26km em licitação</t>
  </si>
  <si>
    <t>Ampliação do Terminal Itaquera entregue</t>
  </si>
  <si>
    <t>Projeto para execução do Viaduto Guaianazes em elaboração</t>
  </si>
  <si>
    <t>Obras da Passagem Inajar-Guaçu em andamento</t>
  </si>
  <si>
    <t xml:space="preserve">Previsão de reassentamento de famílias na Favela Iguaçu (372 unidades habitacionais) </t>
  </si>
  <si>
    <t>Estudo de alternativas, traçado da obra e do viário de acesso concluídos</t>
  </si>
  <si>
    <t>Redução de 10% dos atropelamentos entre 2012 e 2013</t>
  </si>
  <si>
    <t>Ações preventivas em 17 grandes avenidas com 308 orientadores de travessia em operação</t>
  </si>
  <si>
    <t>Previsão de reassentamento de famílias em áreas de provisão - Contos Gauchescos e Adelino Fontoura (110 unidades habitacionais).</t>
  </si>
  <si>
    <t>Projeto da obra concluído</t>
  </si>
  <si>
    <t>24 intervenções em andamento, 15 a iniciar e 15 suspensas por conta de revisão de escopo e orçamento</t>
  </si>
  <si>
    <t>Obras do Córrego Aricanduva em licitação. Córregos Ipiranga, Tremembé, Paciência, Ribeirão Perus e Paraguai/Éguas com pré qualificação publicadas</t>
  </si>
  <si>
    <t>Previsão de Reassentamento de Familias na Favela Horto do Ipê (189unidades habitacionais) e em áreas de Provisão - Boris Davidoff, Conrado de Deo e Januário Zingaro (643 unidades habitacionais).</t>
  </si>
  <si>
    <t xml:space="preserve">Previsão de Reassentamento de Familias na Favela Vila Praia (128 unidades habitacionais) </t>
  </si>
  <si>
    <t>Previsão de Reassentamento de Familias nas Favelas - Jd. Campo de Fora/Santo Antonio, Jd. Campo de Fora II, Jd. Capelinha, Jd. Germania, Jd. Imbe II e Vaz de Lima/Sto Antonio (1.022 unidades habitacionais). Áreas de Provisão Reinaldo Furlanetto e Gregório Allegri (766 unidades habitacionais).</t>
  </si>
  <si>
    <t xml:space="preserve">Previsão de Reassentamento de Familias em área de Provisão Terreno A (167 unidades habitacionais) </t>
  </si>
  <si>
    <t xml:space="preserve">Previsão de Reassentamento de Familias em áreas de Provisão - Campo das Pitangueiras, Baixada Santista, França Velho (459 unidades habitacionais) </t>
  </si>
  <si>
    <t>2157 famílias serão beneficiadas</t>
  </si>
  <si>
    <t>90 famílias serão beneficiadas</t>
  </si>
  <si>
    <t>80 famílias serão beneficiadas</t>
  </si>
  <si>
    <t>63 famílias serão beneficiadas</t>
  </si>
  <si>
    <t>77 famílias serão beneficiadas</t>
  </si>
  <si>
    <t>189 famílias serão beneficiadas</t>
  </si>
  <si>
    <t>225 famílias serão beneficiadas</t>
  </si>
  <si>
    <t>198 famílias serão beneficiadas</t>
  </si>
  <si>
    <t>366 famílias serão beneficiadas</t>
  </si>
  <si>
    <t>267 famílias serão beneficiadas</t>
  </si>
  <si>
    <t>1380 famílias serão beneficiadas</t>
  </si>
  <si>
    <t>1000 famílias serão beneficiadas</t>
  </si>
  <si>
    <t>346 famílias serão beneficiadas</t>
  </si>
  <si>
    <t>1182 famílias serão beneficiadas</t>
  </si>
  <si>
    <t>775 famílias serão beneficiadas</t>
  </si>
  <si>
    <t>1368 famílias serão beneficiadas</t>
  </si>
  <si>
    <t>1475 famílias serão beneficiadas</t>
  </si>
  <si>
    <t>1050 famílias serão beneficiadas</t>
  </si>
  <si>
    <t>5271 famílias serão beneficiadas</t>
  </si>
  <si>
    <t>1705 famílias serão beneficiadas</t>
  </si>
  <si>
    <t>398 famílias serão beneficiadas</t>
  </si>
  <si>
    <t>50 famílias serão beneficiadas</t>
  </si>
  <si>
    <t>72 famílias serão beneficiadas</t>
  </si>
  <si>
    <t>3260 famílias serão beneficiadas</t>
  </si>
  <si>
    <t>653 famílias serão beneficiadas</t>
  </si>
  <si>
    <t>375 famílias serão beneficiadas</t>
  </si>
  <si>
    <t>605 famílias serão beneficiadas</t>
  </si>
  <si>
    <t>42 famílias serão beneficiadas</t>
  </si>
  <si>
    <t>1209 famílias serão beneficiadas</t>
  </si>
  <si>
    <t>542 famílias serão beneficiadas</t>
  </si>
  <si>
    <t>110 famílias serão beneficiadas</t>
  </si>
  <si>
    <t>45 famílias serão beneficiadas</t>
  </si>
  <si>
    <t>237 famílias serão beneficiadas</t>
  </si>
  <si>
    <t>154 famílias serão beneficiadas</t>
  </si>
  <si>
    <t>162 famílias serão beneficiadas</t>
  </si>
  <si>
    <t>300 famílias serão beneficiadas</t>
  </si>
  <si>
    <t>114 famílias serão beneficiadas</t>
  </si>
  <si>
    <t>214 famílias serão beneficiadas</t>
  </si>
  <si>
    <t>183 famílias serão beneficiadas</t>
  </si>
  <si>
    <t>388 famílias serão beneficiadas</t>
  </si>
  <si>
    <t>339 famílias serão beneficiadas</t>
  </si>
  <si>
    <t>191 famílias serão beneficiadas</t>
  </si>
  <si>
    <t>259 famílias serão beneficiadas</t>
  </si>
  <si>
    <t>94 famílias serão beneficiadas</t>
  </si>
  <si>
    <t>275 famílias serão beneficiadas</t>
  </si>
  <si>
    <t>70 famílias serão beneficiadas</t>
  </si>
  <si>
    <t>477 famílias serão beneficiadas</t>
  </si>
  <si>
    <t>317 famílias serão beneficiadas</t>
  </si>
  <si>
    <t>373 famílias serão beneficiadas</t>
  </si>
  <si>
    <t>326 famílias serão beneficiadas</t>
  </si>
  <si>
    <t>4400 famílias serão beneficiadas</t>
  </si>
  <si>
    <t>2524 famílias serão beneficiadas</t>
  </si>
  <si>
    <t>1485 famílias serão beneficiadas</t>
  </si>
  <si>
    <t>752 famílias serão beneficiadas</t>
  </si>
  <si>
    <t>105 famílias serão beneficiadas</t>
  </si>
  <si>
    <t>452 famílias serão beneficiadas</t>
  </si>
  <si>
    <t>256 famílias serão beneficiadas</t>
  </si>
  <si>
    <t>295 famílias serão beneficiadas</t>
  </si>
  <si>
    <t>52 famílias serão beneficiadas</t>
  </si>
  <si>
    <t>860 famílias serão beneficiadas</t>
  </si>
  <si>
    <t>A partir de levantamento, o trabalho propõe medidas, projetos de intervenção e fortalecimento institucional para recuperar os cursos d'água e integrá-los ao tecido urbano com sustentabilidade ambiental.</t>
  </si>
  <si>
    <t xml:space="preserve">
Projeto do processo de modernização da infraestrutura, ambiente, ergonomia e mobiliário de todas praças de atendimento em fase final de elaboração.</t>
  </si>
  <si>
    <t>Sede já definida na Avenida Sapopemba, 9064 - Jardim Grimali.  Reforma do prédio está em andamento.</t>
  </si>
  <si>
    <t>Reunião aberta "Diálogos em Rede", com a participação de movimentos sociais estudantes universitários</t>
  </si>
  <si>
    <t>Instituído Grupo de Trabalho temático para discutir a regulamentação do PL 226/2014, que trata de Dados em Formato Aberto</t>
  </si>
  <si>
    <t>Institucionalização do Comitê Intersecretarial de Governo Aberto na Prefeitura de São Paulo</t>
  </si>
  <si>
    <t>Café Hacker sobre o Gabinete Digital realizado durante o Arena Net Mundial em Abril de 2014.</t>
  </si>
  <si>
    <t>Programa Braços Abertos cadastrou 470 pessoas até agosto de 2014, com redução média do consumo de substâncias psicoativas de 50% a 70%. No geral, 86% dos participantes conseguem manter frequência regular nas frentes de trabalho de varrição e Fábrica Verde, segundo as equipes de acompanhamento, e 16 beneficiários estão trabalhando em empresas com carteira assinada. Em relação ao acesso à saúde, foram realizados mais de 28 mil atendimentos.</t>
  </si>
  <si>
    <t>Concluído Plano de Integração das Bases de Dados e Sistemas Existentes.</t>
  </si>
  <si>
    <t xml:space="preserve">
Perfis de usuários definidos</t>
  </si>
  <si>
    <t>9 conferências realizadas em 2013: Cidade; Cultura; Meio Ambiente; Assistência Social; Saúde; Educação; Promoção da Igualdade Racial; Atenção às Drogas; e Imigrantes.</t>
  </si>
  <si>
    <t>15 encontros realizados nas subprefeituras para formação de 575 conselheiros participativos sobre o Governo Aberto</t>
  </si>
  <si>
    <t>O objetivo é fomentar a participação, a transparência e o o controle social da administração municipal.</t>
  </si>
  <si>
    <t>Desenvolvimento do sistema concluído.</t>
  </si>
  <si>
    <t>Em fase de homologação.</t>
  </si>
  <si>
    <t>Decreto de criação do CPOP foi publicado no Diário Oficial da Cidade de São Paulo</t>
  </si>
  <si>
    <t>Prefeito deu posse aos conselheiros do CPOP</t>
  </si>
  <si>
    <t>Regimento interno do CPOP foi publicado no Diário Oficial da Cidade de São Paulo</t>
  </si>
  <si>
    <t>99 audiências públicas (todas as subprefeituras contempladas) e 11 mil participações na construção do CPPO.</t>
  </si>
  <si>
    <t>Criado o Conselho Participativo de Orçamento e Planejamento - CPOP, com representantes da sociedade civil e do Executivo e Legislativo municipais.</t>
  </si>
  <si>
    <t>Instituído Grupo de Trabalho temático para discutir a regulamentação do PL 226/2014, que trata de Dados em Formato Aberto, e um Comitê Intersecretarial de Governo Aberto na Prefeitura de São Paulo</t>
  </si>
  <si>
    <t xml:space="preserve">Ciclo de entrevistas com 5 secretários municipais realizadas e transmitidas via streaming pelo site </t>
  </si>
  <si>
    <t>Definidas diretrizes estratégicas de revisão.</t>
  </si>
  <si>
    <t>Concluído caderno de explicação da lei vigente.</t>
  </si>
  <si>
    <t>Estudos das áreas do Arco Tiete e Apoio Norte, e os instrumentos para viabilizar as transformações.</t>
  </si>
  <si>
    <t>Inserir aproximadamente 280 mil famílias com renda de até meio salário mínimo no Cadastro Único para atingir 773 mil famílias cadastradas</t>
  </si>
  <si>
    <t>SMADS</t>
  </si>
  <si>
    <t xml:space="preserve">O número de famílias cadastradas em dezembro de 2012 era de 493 mil. Em julho de 2013 este número passou para 709.595, chegando a 922.259 em julho de 2014, data da última atualização do CadÚnico. </t>
  </si>
  <si>
    <t>350 entrevistadores contratados em novembro de 2013 para a realização de novos cadastros</t>
  </si>
  <si>
    <t>200 Agentes de Saúde e  22 Agentes de Gestão de Politicas Públicas de Unidades Básicas de Saúde (UBS) capacitados como entrevistadores para a realização de novos cadastros</t>
  </si>
  <si>
    <t>juventude-viva                                                                sp-carinhosa                                   pop rua</t>
  </si>
  <si>
    <t>Beneficiar 228 mil novas famílias com o Programa Bolsa Família</t>
  </si>
  <si>
    <t>O número de famílias beneficiadas pelo Programa é composto pelo número de famílias incluídas menos o número de famílias que deixam de receber o benefício, seja por razões de descumprimento das regras, seja em razão da progressão de renda, podendo haver variação nula ou negativa  no número de famílias beneficiadas.</t>
  </si>
  <si>
    <t>Para calcular o incremento bruto de beneficiários no Programa Bolsa Família, devemos utilizar como referência o marco zero (janeiro de 2013) e subtrair os demais períodos de levantamento da informação. Para termos o total de inclusão, soma-se os incrementos.</t>
  </si>
  <si>
    <t>Implantar 60 Centros de Referência da Assistência Social - CRAS</t>
  </si>
  <si>
    <t>Implantar 7 Centros de Referência Especializados da Assistência Social - CREAS</t>
  </si>
  <si>
    <t>Implantar 5 Centros de Referência Especializados para a população em situação de rua (Centros POP)</t>
  </si>
  <si>
    <t xml:space="preserve">Os Centros PopRua fazem parte do Plano Municipal da Política da População em Situação de Rua. </t>
  </si>
  <si>
    <t>agenda-pop-rua, sp-mais-inclusiva</t>
  </si>
  <si>
    <t>Implantar 2 restaurantes comunitários</t>
  </si>
  <si>
    <t>A implantação dos restaurantes comunitários visa garantir a segurança alimentar da população em situação de rua.  A SMADS está buscando parcerias com as ONGS para viabilizar a implantação em locais já existentes</t>
  </si>
  <si>
    <t>A ação faz parte do Plano Municipal da Política da População em Situação de Rua.</t>
  </si>
  <si>
    <t>Implantar 22 Serviços de Acolhimento Institucional à população em situação de rua</t>
  </si>
  <si>
    <t>Implementar 2 novos espaços de convivência e 8 novos serviço de proteção social a crianças e adolescentes vítimas de violência</t>
  </si>
  <si>
    <t>Implantação de 10 residências inclusivas para pessoas com deficiência</t>
  </si>
  <si>
    <t>3 Residências Inclusivas implantadas, sendo 2 na região de Santo Amaro e 1na Sé.</t>
  </si>
  <si>
    <t xml:space="preserve">1 Residência Inclusiva na subprefeitura da Sé com financiamento garantido e contrato de aluguel em andamento. </t>
  </si>
  <si>
    <t>Implantar 15 Centros Dia destinados à população idosa</t>
  </si>
  <si>
    <t>2 Centros Dia em projeto de readequação em andamento, sendo um na subprefeitura de Ipiranga e outro na de Jaçanã/Tremembé.</t>
  </si>
  <si>
    <t>Implantar 5 unidades de Instituições de Longa Permanência do Idoso - ILPI</t>
  </si>
  <si>
    <t>Unidade Parelheiros com terreno definido e projeto básico em andamento  em área do programa habitacional "Minha Casa, Minha Vida"</t>
  </si>
  <si>
    <t>Criar 32 programas de requalificação do espaço público e melhoria de bairro</t>
  </si>
  <si>
    <t>Cada subprefeitura será beneficiada com um programa de requalificação do espaço público e melhoria de bairro.</t>
  </si>
  <si>
    <t>O Programa é composto de urbanização e qualificação de espaços publicos urbanos apropriada pelos cidadãos.</t>
  </si>
  <si>
    <t>Programas de requalificação do espaço público - Aricanduva/Formosa/Carrão</t>
  </si>
  <si>
    <t>Programas de requalificação do espaço público - Butantã</t>
  </si>
  <si>
    <t>Programas de requalificação do espaço público - Campo Limpo</t>
  </si>
  <si>
    <t>Programas de requalificação do espaço público - Capela do Socorro</t>
  </si>
  <si>
    <t>Programas de requalificação do espaço público - Casa Verde/Cachoeirinha</t>
  </si>
  <si>
    <t>Programas de requalificação do espaço público - Cidade Ademar</t>
  </si>
  <si>
    <t>Programas de requalificação do espaço público - Cidade Tiradentes</t>
  </si>
  <si>
    <t>Programas de requalificação do espaço público - Ermelino Matarazzo</t>
  </si>
  <si>
    <t>Programas de requalificação do espaço público - Freguesia do Ó</t>
  </si>
  <si>
    <t>Programas de requalificação do espaço público - Guaianases</t>
  </si>
  <si>
    <t>Programas de requalificação do espaço público - Ipiranga</t>
  </si>
  <si>
    <t>Programas de requalificação do espaço público - Itaim Paulista</t>
  </si>
  <si>
    <t>Programas de requalificação do espaço público - Itaquera</t>
  </si>
  <si>
    <t>Programas de requalificação do espaço público - Jabaquara</t>
  </si>
  <si>
    <t>Programas de requalificação do espaço público - Jaçanã</t>
  </si>
  <si>
    <t>Programas de requalificação do espaço público - Lapa</t>
  </si>
  <si>
    <t>Programas de requalificação do espaço público - M Boi Mirim</t>
  </si>
  <si>
    <t>Programas de requalificação do espaço público - Mooca</t>
  </si>
  <si>
    <t>Programas de requalificação do espaço público - Parelheiros</t>
  </si>
  <si>
    <t>Programas de requalificação do espaço público - Penha</t>
  </si>
  <si>
    <t>Programas de requalificação do espaço público - Perus</t>
  </si>
  <si>
    <t>Programas de requalificação do espaço público - Pinheiros</t>
  </si>
  <si>
    <t>Programas de requalificação do espaço público - Pirituba</t>
  </si>
  <si>
    <t>Programas de requalificação do espaço público - Santana/Tucuruvi</t>
  </si>
  <si>
    <t>Programas de requalificação do espaço público - Santo Amaro</t>
  </si>
  <si>
    <t>Programas de requalificação do espaço público - Sapopemba</t>
  </si>
  <si>
    <t>Programas de requalificação do espaço público - São Mateus</t>
  </si>
  <si>
    <t>Programas de requalificação do espaço público - São Miguel</t>
  </si>
  <si>
    <t>Programas de requalificação do espaço público - Sé</t>
  </si>
  <si>
    <t>Programas de requalificação do espaço público - Vila Maria</t>
  </si>
  <si>
    <t>Programas de requalificação do espaço público - Vila Mariana</t>
  </si>
  <si>
    <t>Programas de requalificação do espaço público - Vila Prudente</t>
  </si>
  <si>
    <t>Concluir as fases II e III do Programa de Mananciais beneficiando 70 mil famílias</t>
  </si>
  <si>
    <t>Pavimentação para a Rua Cônego José Pascoal Cristófaro concluída. Execução das Redes de água, drenagem e esgoto para as Ruas João Paulo, Carvoeiro, Berlim e São Jorge concluídas.</t>
  </si>
  <si>
    <t>Execução de Redes de infraestrutura concluídas para as Ruas Beira Rio, Boaventura, Boa Vista, Boa Esperança, da Paz, Marfrendes, das Palmeiras, Pernambuco, Rio Branco, Rio Doce, Rio Sul, Sta. Rosa, São João, Tupy, Vitória e Verde.</t>
  </si>
  <si>
    <t>Criar 400 Núcleos de Defesa Civil</t>
  </si>
  <si>
    <t>267 núcleos recadastrados.</t>
  </si>
  <si>
    <t>O NUDEC é o elo mais importante do Sistema de Defesa Civil. Integra todo o Sistema de Defesa Civil, empresas, estabelecimentos de ensino, comunidade e instituições de segurança pública. </t>
  </si>
  <si>
    <t>Proposta de nova chamada pública visando uma nova campanha de recadastramento.</t>
  </si>
  <si>
    <t>Núcleos de Defesa Civil</t>
  </si>
  <si>
    <t>CRAS - Artur Alvim</t>
  </si>
  <si>
    <t>Rua José Balangio, 188</t>
  </si>
  <si>
    <t>-23.550998, -46.485571</t>
  </si>
  <si>
    <t>Parceria com as Secretarias de Educação e de Desenvolvimento Urbano para definição de terreno em área dos Territórios CEU</t>
  </si>
  <si>
    <t>CRAS - Cidade Dutra</t>
  </si>
  <si>
    <t>Rua Jaime Freitas Moniz, Rua João Goulart</t>
  </si>
  <si>
    <t>-23.719305, -46.673204</t>
  </si>
  <si>
    <t>Parceria com a Secretaria de Habitação para definição de terreno em área do Programa de Mananciais</t>
  </si>
  <si>
    <t>CRAS - Freguesia do ó</t>
  </si>
  <si>
    <t>CRAS - Grajaú V</t>
  </si>
  <si>
    <t>Estrada do Barro Branco, 1500</t>
  </si>
  <si>
    <t>-23.76656, -46.67575</t>
  </si>
  <si>
    <t>Parceria com a Secretaria de Habitação para definição de terreno em áreas do Programa Minha Vida Minha Vida</t>
  </si>
  <si>
    <t>CRAS - Grajaú II</t>
  </si>
  <si>
    <t>-23.756775, -46.664001</t>
  </si>
  <si>
    <t>CRAS - Grajaú III</t>
  </si>
  <si>
    <t>Av. Agenor Klaussener</t>
  </si>
  <si>
    <t>-23.771042, -46.687266</t>
  </si>
  <si>
    <t>CRAS - Grajaú IV</t>
  </si>
  <si>
    <t>Av. Vala das Canas, Rua Alexandre Giusti, Rua Nolasco da Cunha e Rua Gregório Viegas</t>
  </si>
  <si>
    <t>-23.745209, -46.700809</t>
  </si>
  <si>
    <t>CRAS - Jaraguá I</t>
  </si>
  <si>
    <t>Estrada de Taipas (Pq. Linear do Fogo)</t>
  </si>
  <si>
    <t>-23.452511, -46.736285</t>
  </si>
  <si>
    <t>CRAS - Jd. Ângela I</t>
  </si>
  <si>
    <t>Jd. Ângela</t>
  </si>
  <si>
    <t>-23.72805, -46.78955</t>
  </si>
  <si>
    <t>CRAS - Jd. Ângela II</t>
  </si>
  <si>
    <t>Rua Licínio Felini; Rua Julio Nicati; Rua Francisco Giocondo; Rua Benedito Biscop; Rua Antonio Escotti; Rua Emanuel List; e Rua José Boscoli; Avenida M'Boi Guaçu (Antigo Rua Bandeirantes); Rua Hum; Rua Dois; Rua três; Rua quatro; Rua Cinco e Rua Seis</t>
  </si>
  <si>
    <t>-23.72671, -46.77275</t>
  </si>
  <si>
    <t>CRAS - Jd. Ângela III</t>
  </si>
  <si>
    <t>-23.74931, -46.77682</t>
  </si>
  <si>
    <t>CRAS - Jd. São luiz</t>
  </si>
  <si>
    <t>Jd. São luiz</t>
  </si>
  <si>
    <t>Rua Francisco S. da Silva; Rua Pibarra e Rua Huelva</t>
  </si>
  <si>
    <t>-23.68889, -46.74437</t>
  </si>
  <si>
    <t>CRAS - José Bonifácio I</t>
  </si>
  <si>
    <t>Rua Amor de Índio, esquina com Rua Domingos Rufino, s/n</t>
  </si>
  <si>
    <t>-23.554998, -46.432032</t>
  </si>
  <si>
    <t>CRAS - José Bonifácio II</t>
  </si>
  <si>
    <t>-23.547342, -46.427786</t>
  </si>
  <si>
    <t>CRAS - Mooca II</t>
  </si>
  <si>
    <t>-23.550549, -46.597300</t>
  </si>
  <si>
    <t>CRAS - Parelheiros</t>
  </si>
  <si>
    <t>Avenida Senador Teotônio Vilela; Avenida Sadamu Inoue; Estrada Colônia e Estrada Vargem Grande</t>
  </si>
  <si>
    <t>-23.772704, -46.721865</t>
  </si>
  <si>
    <t>CRAS - Parque do carmo</t>
  </si>
  <si>
    <t xml:space="preserve"> -23.57519, -46.47700</t>
  </si>
  <si>
    <t>CRAS - Pedreira</t>
  </si>
  <si>
    <t>Rua da Saúde; Estrada da Áugua Santa</t>
  </si>
  <si>
    <t>-23.709669, -46.623672</t>
  </si>
  <si>
    <t>CRAS - Santo Amaro</t>
  </si>
  <si>
    <t>-23.654821, -46.709598</t>
  </si>
  <si>
    <t>CRAS - São Miguel</t>
  </si>
  <si>
    <t>CRAS - São Rafael</t>
  </si>
  <si>
    <t>Estrada da Servidão Sete, S/N</t>
  </si>
  <si>
    <t>-23.682071, -46.672318</t>
  </si>
  <si>
    <t>CRAS - Sapopemba</t>
  </si>
  <si>
    <t>Rua Pedro de Castro Velho, 87</t>
  </si>
  <si>
    <t>-23.587938, -46.516378</t>
  </si>
  <si>
    <t>CRAS - Tatuapé</t>
  </si>
  <si>
    <t>CRAS - Tremembé I</t>
  </si>
  <si>
    <t>Rua Adauto Bezerra Delgado, 94 (CDM Jd. Joamar/Pq. Da Pedra)</t>
  </si>
  <si>
    <t>-23.450160, -46.596896</t>
  </si>
  <si>
    <t>CRAS - Vila Maria</t>
  </si>
  <si>
    <t>Avenida Ernesto Augusto Lopes, 100</t>
  </si>
  <si>
    <t>-23.520159, -46.575982</t>
  </si>
  <si>
    <t>CRAS - Vila Prudente</t>
  </si>
  <si>
    <t>Av. Francisco Falconi, 83</t>
  </si>
  <si>
    <t>-23.583731, -46.568543</t>
  </si>
  <si>
    <t>CRAS - Jd Nazaré</t>
  </si>
  <si>
    <t>Rua Plácido Parreira de Lima, 600 - Jardim Nazaré</t>
  </si>
  <si>
    <t>-23.521624, -46.407473</t>
  </si>
  <si>
    <t>Imóvel transferido para SMADS, previsão de obra na galeria de águas pluviais por parte da Subprefeitura</t>
  </si>
  <si>
    <t>CREAS 1 - em área do Programa de Mananciais</t>
  </si>
  <si>
    <t>CREAS 2 - em área do Programa Minha Casa Minha Vida</t>
  </si>
  <si>
    <t>Rua Davide Perez com a Rua Salvador Dali</t>
  </si>
  <si>
    <t>-23.709032, -46.656362</t>
  </si>
  <si>
    <t>CREAS 3- Cidade Tiradentes</t>
  </si>
  <si>
    <t>C. Tiradentes</t>
  </si>
  <si>
    <t>R Nascer do Sol X R Eloá do Vale Quadros</t>
  </si>
  <si>
    <t>-23.593503, -46.415066</t>
  </si>
  <si>
    <t>Adequação do espaço em finalização</t>
  </si>
  <si>
    <t>Centro de Acolhida para Adultos I por 16 horas - Zaki Narchi I</t>
  </si>
  <si>
    <t>Av. Zaki Narchi, 600</t>
  </si>
  <si>
    <t>-23.510125, -46.618587</t>
  </si>
  <si>
    <t>Início do atendimento pós- requalificação em 19/01/2014</t>
  </si>
  <si>
    <t>Centro de Acolhida para Adultos  por 24 horas  - Zaki Narchi II</t>
  </si>
  <si>
    <t>Centro de Acolhida para Adultos por 24 horas - Zaki Narchi III</t>
  </si>
  <si>
    <t>Serviço de Acolhimento Institucional - República I</t>
  </si>
  <si>
    <t>R Catumbi, 588/626</t>
  </si>
  <si>
    <t>-23.533195, -46.601105</t>
  </si>
  <si>
    <t>Serviço de Acolhimento Institucional - República II</t>
  </si>
  <si>
    <t>R Catumbi, 588/627</t>
  </si>
  <si>
    <t>-23.533195, -46.601106</t>
  </si>
  <si>
    <t>Serviço de Acolhimento Institucional - República III</t>
  </si>
  <si>
    <t>R Catumbi, 588/628</t>
  </si>
  <si>
    <t>-23.533195, -46.601107</t>
  </si>
  <si>
    <t>Implantação de Centro Dia para Idosos - Mooca I</t>
  </si>
  <si>
    <t>R Antonio de CamargoXRaposo Tavares</t>
  </si>
  <si>
    <t>Instituição de Longa Permanência para Idosos - ILPI Parelheiros</t>
  </si>
  <si>
    <t>O ILPI será instalado em área do programa habitacional Minha Casa Minha Vida</t>
  </si>
  <si>
    <t>Instituição de Longa Permanência para Idosos - ILPI Vila Mariana</t>
  </si>
  <si>
    <t>Instituição de Longa Permanência para Idosos - ILPI Vila Prudente</t>
  </si>
  <si>
    <t>Centro POP Rua 1</t>
  </si>
  <si>
    <t>R. Prates, 1101</t>
  </si>
  <si>
    <t>-23.524375, -46.634439</t>
  </si>
  <si>
    <t>Centro POP Rua 2</t>
  </si>
  <si>
    <t>Em fase de negociação locação do imovel</t>
  </si>
  <si>
    <t>Centro POP Rua 3</t>
  </si>
  <si>
    <t>Centro POP Rua 4</t>
  </si>
  <si>
    <t>R Promotor Gabriel Netuzzi Peres,</t>
  </si>
  <si>
    <t>-23.652957, -46.703208</t>
  </si>
  <si>
    <t>Centro POP Rua 5</t>
  </si>
  <si>
    <t>Centro Pop Rua 6</t>
  </si>
  <si>
    <t>Av Zacki Narchi, 600</t>
  </si>
  <si>
    <t>-23.510072, -46.618582</t>
  </si>
  <si>
    <t>Serviço de Acolhimento para Famílias - Penha</t>
  </si>
  <si>
    <t>Rua Coronel Meireles, 740</t>
  </si>
  <si>
    <t>-23.516463, -46.535625</t>
  </si>
  <si>
    <t>Serviço de Acolhimento para Famílias - Belém</t>
  </si>
  <si>
    <t xml:space="preserve">Rua Julio de Castilho, 620/622 </t>
  </si>
  <si>
    <t>-23.541412, -46.594863</t>
  </si>
  <si>
    <t>Acolhimento para famílias com capacidade para até 60 pessoas</t>
  </si>
  <si>
    <t>O serviço foi implantado em 22/03/2013 em imóvel cedido pela ONG Bom Parto conveniada para realizar a sua execução.</t>
  </si>
  <si>
    <t>Serviço de proteção social a crianças e adolescentes vítimas de violência - São Mateus</t>
  </si>
  <si>
    <t>Avenida Claudio Augusto Fernando, 640. CEP:03962-120</t>
  </si>
  <si>
    <t>-23.610654, -46.480612</t>
  </si>
  <si>
    <t>Serviço implantado em 01/04/2014</t>
  </si>
  <si>
    <t>Serviço de proteção social a crianças e adolescentes vítimas de violência - Jaçanã/Tremembé</t>
  </si>
  <si>
    <t xml:space="preserve">R Tomaz Cyro Pozi, 628 </t>
  </si>
  <si>
    <t>-23.464235, -46.577640</t>
  </si>
  <si>
    <t>Serviço de proteção social a crianças e adolescentes vítimas de violência - Guaianases</t>
  </si>
  <si>
    <t>Trav. Honorio Arce, 02 - Jardim Lajeado</t>
  </si>
  <si>
    <t>Residências inclusivas para pessoas com deficiência - Santo Amaro 1</t>
  </si>
  <si>
    <t>Rua Conde de Itu, 503</t>
  </si>
  <si>
    <t>-23.648163, -46.700763</t>
  </si>
  <si>
    <t>Serviço implantado em 01.01.2014</t>
  </si>
  <si>
    <t>Residências inclusivas para pessoas com deficiência - Santo Amaro 2</t>
  </si>
  <si>
    <t>Rua Comendador Elias Zarzur, 1151</t>
  </si>
  <si>
    <t>-23.643092, -46.696226</t>
  </si>
  <si>
    <t>Residências inclusivas para pessoas com deficiência - Bela Vista 1</t>
  </si>
  <si>
    <t>Rua dos Ingleses, 160</t>
  </si>
  <si>
    <t>-23.559142, -46.647142</t>
  </si>
  <si>
    <t>Residências inclusivas para pessoas com deficiência - Bela Vista 2</t>
  </si>
  <si>
    <t>Rua Baronesa de Porto Carreiro, 247</t>
  </si>
  <si>
    <t>CRAS - Itaim Paulista</t>
  </si>
  <si>
    <t>Rua Padre Virgílio Campello, 150</t>
  </si>
  <si>
    <t>-23.504036, -46.379552</t>
  </si>
  <si>
    <t>Previsão de instalação em área do Centro de Integração da Cidadania (CIC)/ Itaim Paulista</t>
  </si>
  <si>
    <t>CRAS  - Tremembé</t>
  </si>
  <si>
    <t xml:space="preserve">Rua Ari da Rocha Miranda, 36 </t>
  </si>
  <si>
    <t>-23.451973, -46.577833</t>
  </si>
  <si>
    <t>Previsão de instalação em área do Centro de Integração da Cidadania (CIC)/ Tremembé</t>
  </si>
  <si>
    <t>CRAS GRAJAU</t>
  </si>
  <si>
    <t>Rua Pinheiro Chagas s/nº</t>
  </si>
  <si>
    <t>Previsão de instalação em área do Centro de Integração da Cidadania (CIC)/ Grajáu</t>
  </si>
  <si>
    <t>CRAS  - Capão Redondo (Feitiço da Vila)</t>
  </si>
  <si>
    <t xml:space="preserve">Estrada de Itapecerica, 8887 </t>
  </si>
  <si>
    <t>-23.683959, -46.798319</t>
  </si>
  <si>
    <t>Previsão de instalação em área do Centro de Integração da Cidadania (CIC)/ Capão Redondo (Feitiço da Vila)</t>
  </si>
  <si>
    <t>CRAS Cidade Tiradentes</t>
  </si>
  <si>
    <t>Av. Nascer do Sol esquina com Rua D. Eloá do Vale Quadros</t>
  </si>
  <si>
    <t>CREAS 4- Pinheiros</t>
  </si>
  <si>
    <t>RUA MOURATO COELHO, 104/106</t>
  </si>
  <si>
    <t>-23.565957, -46.685844</t>
  </si>
  <si>
    <t>Restaurante comunitário - Sé</t>
  </si>
  <si>
    <t>Restaurante comunitário - Mooca</t>
  </si>
  <si>
    <t>Serviço de Acolhimento Institucional - Butantã</t>
  </si>
  <si>
    <t>Serviço de Acolhimento Institucional - Campo Limpo</t>
  </si>
  <si>
    <t>Centro de Acolhida para Adultos I por 16 horas - Grajaú</t>
  </si>
  <si>
    <t>Rua José do Rio Preto, 190</t>
  </si>
  <si>
    <t>-23.754299, -46.683189</t>
  </si>
  <si>
    <t>O objetivo da requalificação é ampliar a capacidade de atendimento do serviço</t>
  </si>
  <si>
    <t>Serviço de Acolhimento para Família - Casa Verde</t>
  </si>
  <si>
    <t>Rua Brazelisa Alves de Carvalho, 414</t>
  </si>
  <si>
    <t>-23.511957, -46.650658</t>
  </si>
  <si>
    <t>Serviço de Acolhimento Institucional - Ermelino Matarazzo</t>
  </si>
  <si>
    <t>R. Prof. Antonio Castro Lopes, 1265</t>
  </si>
  <si>
    <t>-23.495089, -46.479915</t>
  </si>
  <si>
    <t>Serviço de Acolhimento Institucional - Freguesia</t>
  </si>
  <si>
    <t>Serviço de Acolhimento Institucional - Guaianases</t>
  </si>
  <si>
    <t>Serviço de Acolhimento Institucional - Guaianases II</t>
  </si>
  <si>
    <t>Serviço de Acolhimento Institucional - Jabaquara</t>
  </si>
  <si>
    <t>Serviço de Acolhimento Institucional - Lapa</t>
  </si>
  <si>
    <t>Serviço de Acolhimento Institucional - Mooca</t>
  </si>
  <si>
    <t>Serviço de Acolhimento Institucional - Santana/Tucuruvi</t>
  </si>
  <si>
    <t>Centro de Acolhida - Santo Amaro</t>
  </si>
  <si>
    <t>Rua Carmo do Rio Verde, 553</t>
  </si>
  <si>
    <t>-23.640102, -46.716554</t>
  </si>
  <si>
    <t>Serviço de Acolhimento Institucional - Santo Amaro</t>
  </si>
  <si>
    <t>RUA FRANCISCO DE MORAIS, 134 - CHÁCARA STO. ANTONIO</t>
  </si>
  <si>
    <t>-23.636127, -46.696540</t>
  </si>
  <si>
    <t>Serviço de Acolhimento Institucional - São Miguel</t>
  </si>
  <si>
    <t>Serviço de Acolhimento Institucional - Imigrantes</t>
  </si>
  <si>
    <t>R. Japurá, 234</t>
  </si>
  <si>
    <t>-23.553231, -46.641682</t>
  </si>
  <si>
    <t>Serviço implantado em 29/08/14</t>
  </si>
  <si>
    <t>Centro de Acolhida - Prates II</t>
  </si>
  <si>
    <t>Rua Prates, 1101 - Bom Retiro</t>
  </si>
  <si>
    <t>-23.524362, -46.634498</t>
  </si>
  <si>
    <t>Início do atendimento pós-readequação em 20/03/2014</t>
  </si>
  <si>
    <t>Serviço de Acolhimento Institucional - Sé</t>
  </si>
  <si>
    <t>Serviço de Acolhimento Institucional - Autonomia em Foco II</t>
  </si>
  <si>
    <t>Rua dos Estudantes, 505</t>
  </si>
  <si>
    <t>-23.555204, -46.630341</t>
  </si>
  <si>
    <t>Implantado em 11/09/14</t>
  </si>
  <si>
    <t>Serviço de Acolhimento Institucional - Vila Mariana</t>
  </si>
  <si>
    <t>Implantação de Centro Dia para Idosos - Capão Redondo</t>
  </si>
  <si>
    <t>Implantação de Centro Dia para Idosos - Grajau</t>
  </si>
  <si>
    <t>Implantação de Centro Dia para Idosos - Cidade Ademar</t>
  </si>
  <si>
    <t>Implantação de Centro Dia para Idosos - Brasilândia</t>
  </si>
  <si>
    <t>Implantação de Centro Dia para Idosos - Lajeado</t>
  </si>
  <si>
    <t>Implantação de Centro Dia para Idosos - Sacomã</t>
  </si>
  <si>
    <t>Implantação de Centro Dia para Idosos - Itaim Paulista</t>
  </si>
  <si>
    <t>Implantação de Centro Dia para Idosos - Itaquera</t>
  </si>
  <si>
    <t>Implantação de Centro Dia para Idosos - Tremembé</t>
  </si>
  <si>
    <t>Implantação de Centro Dia para Idosos - Jardim Ângela</t>
  </si>
  <si>
    <t>Implantação de Centro Dia para Idosos - Jaraguá</t>
  </si>
  <si>
    <t>Implantação de Centro Dia para Idosos - São Mateus</t>
  </si>
  <si>
    <t>Implantação de Centro Dia para Idosos - Jardim Helena</t>
  </si>
  <si>
    <t>Implantação de Centro Dia para Idosos - Sapopemba</t>
  </si>
  <si>
    <t>Instituição de Longa Permanência para Idosos - ILPI Ermelino Matarazzo</t>
  </si>
  <si>
    <t>Instituição de Longa Permanência para Idosos - ILPI Ipiranga</t>
  </si>
  <si>
    <t>Famílias inseridas no Cadastro Único</t>
  </si>
  <si>
    <t>Famílias beneficiadas com o Programa Bolsa Família</t>
  </si>
  <si>
    <t>Matrículas nas vagas do Programa Nacional de Acesso ao Ensino Técnico e Emprego (PRONATEC)</t>
  </si>
  <si>
    <t>Leitos ativados em hospitais existentes</t>
  </si>
  <si>
    <t>1ª etapa do Prêmio “Educar para a igualdade racial”, com um workshop para formadores(as) e supervisores(as) da 1ª infância, incluindo funcionários da Secrataria Municipal de Educação realizada em novembro em 2013.</t>
  </si>
  <si>
    <t>2ª etapa do Prêmio “Educar para a Igualdade Racial” em elaboração, com previsão de realização em agosto de 2014.</t>
  </si>
  <si>
    <t>Formalizada parceria para realização de ações de intervenção cultural  e ocupação pela cidadania no Largo do Arouche (projeto #WikiPraça).</t>
  </si>
  <si>
    <t>PRA - Acesso a Polícia Federal</t>
  </si>
  <si>
    <t>Acesso a Polícia Federal (Rua Ricardo Cavatton)</t>
  </si>
  <si>
    <t>-23.511068,-46.702845</t>
  </si>
  <si>
    <t>PRA - Av. Água Funda</t>
  </si>
  <si>
    <t>Av. Água Funda</t>
  </si>
  <si>
    <t>-23.63733,-46.634606</t>
  </si>
  <si>
    <t>PRA - Av. Presidente Altino</t>
  </si>
  <si>
    <t>Av. Presidente Altino</t>
  </si>
  <si>
    <t>-23.529996,-46.75842</t>
  </si>
  <si>
    <t>PRA - Avenida Cipriano Rodrigues</t>
  </si>
  <si>
    <t>Avenida Cipriano Rodrigues</t>
  </si>
  <si>
    <t>-23.575984,-46.52043</t>
  </si>
  <si>
    <t>PRA - Córrego Afluente J</t>
  </si>
  <si>
    <t>Córrego Afluente J</t>
  </si>
  <si>
    <t>-23.602094,-46.497784</t>
  </si>
  <si>
    <t>local-def</t>
  </si>
  <si>
    <t>PRA - Rua Almir Alves de Souza</t>
  </si>
  <si>
    <t>Rua Almir Alves de Souza</t>
  </si>
  <si>
    <t>-23.582041,-46.521393</t>
  </si>
  <si>
    <t>PRA - Rua Anjo Custodio</t>
  </si>
  <si>
    <t>Rua Anjo Custodio</t>
  </si>
  <si>
    <t>-23.563928,-46.552917</t>
  </si>
  <si>
    <t>PRA - Rua Armando Cardoso Alves/Clube Desportivo</t>
  </si>
  <si>
    <t>Rua Armando Cardoso Alves/Clube Desportivo</t>
  </si>
  <si>
    <t>-23.524526,-46.555945</t>
  </si>
  <si>
    <t>PRA - Rua Canuto Saraiva</t>
  </si>
  <si>
    <t>Rua Canuto Saraiva</t>
  </si>
  <si>
    <t>-23.560329,-46.603453</t>
  </si>
  <si>
    <t>PRA - Rua Chacuru</t>
  </si>
  <si>
    <t>Rua Chacuru</t>
  </si>
  <si>
    <t>-23.496743,-46.426638</t>
  </si>
  <si>
    <t>PRA - Rua Coatimirim</t>
  </si>
  <si>
    <t>Rua Coatimirim</t>
  </si>
  <si>
    <t>-23.516971,-46.526801</t>
  </si>
  <si>
    <t>PRA - Rua Estanislau Bonk Filho</t>
  </si>
  <si>
    <t>Rua Estanislau Bonk Filho</t>
  </si>
  <si>
    <t>-23.577459,-46.522511</t>
  </si>
  <si>
    <t>PRA - Rua Euclides Pacheco</t>
  </si>
  <si>
    <t>Rua Euclides Pacheco</t>
  </si>
  <si>
    <t>-23.545163,-46.554032</t>
  </si>
  <si>
    <t>PRA - Rua Francisco Rodrigues Sekler</t>
  </si>
  <si>
    <t>Rua Francisco Rodrigues Sekler</t>
  </si>
  <si>
    <t>-23.526425,-46.455443</t>
  </si>
  <si>
    <t>PRA - Rua Julieta Algores</t>
  </si>
  <si>
    <t>Rua Julieta Algores</t>
  </si>
  <si>
    <t>-23.515023,-46.477772</t>
  </si>
  <si>
    <t>PRA - Rua Ministro Álvaro de Souza Lima</t>
  </si>
  <si>
    <t>Rua Ministro Álvaro de Souza Lima</t>
  </si>
  <si>
    <t>-23.657379,-46.683275</t>
  </si>
  <si>
    <t>PRA - Rua Orville Derby</t>
  </si>
  <si>
    <t>Rua Orville Derby</t>
  </si>
  <si>
    <t>-23.556847,-46.602613</t>
  </si>
  <si>
    <t>PRA - Rua Pataiba</t>
  </si>
  <si>
    <t>Rua Pataiba</t>
  </si>
  <si>
    <t>-23.474938,-46.610748</t>
  </si>
  <si>
    <t>PRA - Rua São Teodoro/Fontana Xavier</t>
  </si>
  <si>
    <t>Rua São Teodoro/Fontana Xavier</t>
  </si>
  <si>
    <t>-23.555392,-46.446517</t>
  </si>
  <si>
    <t>PRA - Rua Visconde de Cairu</t>
  </si>
  <si>
    <t>Rua Visconde de Cairu</t>
  </si>
  <si>
    <t>-23.563554,-46.602981</t>
  </si>
  <si>
    <t>PRA - Travessa Mario Mendes</t>
  </si>
  <si>
    <t>Travessa Mario Mendes</t>
  </si>
  <si>
    <t>-23.542011,-46.541123</t>
  </si>
  <si>
    <t xml:space="preserve">PRA - Rua Galvão Bueno </t>
  </si>
  <si>
    <t xml:space="preserve">Rua Galvão Bueno </t>
  </si>
  <si>
    <t>-23.563426, -46.634448</t>
  </si>
  <si>
    <t>PRA - Rua Paulino Arena</t>
  </si>
  <si>
    <t>Rua Paulino Arena</t>
  </si>
  <si>
    <t>-23.484212, -46.563883</t>
  </si>
  <si>
    <t>PRA - Rua Santa Cruz</t>
  </si>
  <si>
    <t>Rua Santa Cruz</t>
  </si>
  <si>
    <t>-23.598975, -46.624544</t>
  </si>
  <si>
    <t>Em Definição</t>
  </si>
  <si>
    <t>DEF</t>
  </si>
  <si>
    <t>Supra-Distrital</t>
  </si>
  <si>
    <t>O endereço da Casa Abrigo não pode ser divulgado por motivos de segurança das beneficiárias</t>
  </si>
  <si>
    <t xml:space="preserve"> -</t>
  </si>
  <si>
    <t>O Perímetro de Ação Integrada Jardim Japão 1, situa-se no distrito Vila Maria, na sub-bacia hidrográfica do Jardim Japão, região Norte da cidade de São Paulo.</t>
  </si>
  <si>
    <t>O Perímetro de Ação Integrada Cabuçu de Baixo 4, situa-se no distrito de Brasilândia, na sub-bacia hidrográfica do Cabuçu de Baixo, região Norte da cidade de São Paulo.</t>
  </si>
  <si>
    <t>O Perímetro de Ação Integrada Cabuçu de Baixo 5, situa-se no distrito de Brasilândia, na sub-bacia hidrográfica do Cabuçu de Baixo, região Norte da cidade de São Paulo.</t>
  </si>
  <si>
    <t>O Perímetro de Ação Integrada Cabuçu de Baixo 12, situa-se no distrito Cachoeirinha, na sub-bacia hidrográfica do Cabuçu de Baixo, região Norte da cidade de São Paulo.</t>
  </si>
  <si>
    <t>O Perímetro de Ação Integrada Cabuçu de Cima 7, situa-se no distrito de Tremembé, na sub-bacia hidrográfica do Cabuçu de Cima, região Norte da cidade de São Paulo.</t>
  </si>
  <si>
    <t>O Perímetro de Ação Integrada Cabuçu de Cima 8, situa-se no distrito de Tremembé, na sub-bacia hidrográfica do Cabuçu de Cima, região Norte da cidade de São Paulo.</t>
  </si>
  <si>
    <t>O Perímetro de Ação Integrada Cabuçu de Cima 10, situa-se no distrito de Tremembé, na sub-bacia hidrográfica do Cabuçu de Cima, região Norte da cidade de São Paulo.</t>
  </si>
  <si>
    <t>O Perímetro de Ação Integrada Água Vermelha 2, situa-se na região leste da cidade, nas sub-bacias Água Vermelha e Lageado.</t>
  </si>
  <si>
    <t>O Perímetro de Ação Integrada Tiquatira 2 situa-se na região leste da cidade, entre as subprefeituras de Ermelino Matarazzo e Penha.</t>
  </si>
  <si>
    <t>-23.518056, -46.575278</t>
  </si>
  <si>
    <t>-23.449722, -46.700278</t>
  </si>
  <si>
    <t>-23.450000, -46.687222</t>
  </si>
  <si>
    <t>-23.457500, -46.652778</t>
  </si>
  <si>
    <t>-23.778889, -46.580833</t>
  </si>
  <si>
    <t>-23.446944, -46.584167</t>
  </si>
  <si>
    <t>-23.456944, -46.577222</t>
  </si>
  <si>
    <t>-23.480556, -46.410833</t>
  </si>
  <si>
    <t>-23.524167, -46.475833</t>
  </si>
  <si>
    <t>VAI TEC criado pela Lei 15.838/13.</t>
  </si>
  <si>
    <t>Ampliação da coleta seletiva municipal - Distrito Cidade Dutra</t>
  </si>
  <si>
    <t>Ampliação da coleta seletiva municipal - Distrito Socorro</t>
  </si>
  <si>
    <t>Ampliação da coleta seletiva municipal - Distrito Cidade Ademar</t>
  </si>
  <si>
    <t>Ampliação da coleta seletiva municipal - Distrito Tucuruvi</t>
  </si>
  <si>
    <t>Ampliação da coleta seletiva municipal - Distrito Guaianases</t>
  </si>
  <si>
    <t>Ampliação da coleta seletiva municipal - Distrito Pedreira</t>
  </si>
  <si>
    <t>Vila Jacuí</t>
  </si>
  <si>
    <t>Ampliação da coleta seletiva municipal - Distrito Vila Jacuí</t>
  </si>
  <si>
    <t>Ampliação da coleta seletiva municipal - Distrito Vila Matilde</t>
  </si>
  <si>
    <t>Rótulos de Linha</t>
  </si>
  <si>
    <t>Total Geral</t>
  </si>
  <si>
    <t>Soma de Andamento do projeto/total da meta</t>
  </si>
  <si>
    <t>Tipo 1</t>
  </si>
  <si>
    <t>Tipo 2</t>
  </si>
  <si>
    <t>Tipo 3</t>
  </si>
  <si>
    <t>Tipo 4</t>
  </si>
  <si>
    <t>Tipo 5</t>
  </si>
  <si>
    <t>Tipo 6</t>
  </si>
  <si>
    <t>Tipo 7</t>
  </si>
  <si>
    <t>Tipo 8</t>
  </si>
  <si>
    <t>Tipos</t>
  </si>
  <si>
    <t>Soma de Soma de Andamento do projeto/total da meta</t>
  </si>
  <si>
    <t>ok</t>
  </si>
  <si>
    <t>80 Assistentes Sociais foram contratados  emergencialmente e capacitados para viabilizar o funcionamento das novas unidades</t>
  </si>
  <si>
    <t>Projeto básico em andamento para a construção de 2 novos CREAS que serão construidos nas subprefeituras de Parelheiros e Cidade Ademar.</t>
  </si>
  <si>
    <t xml:space="preserve">2 unidades já com obras concluídas, em fase de implantação de estrutura nas subprefeituras do Itaim Paulista e Jaçanã/Tremembé.  4 unidades em fase de obras: Itaim Paulista, Capela do Socorro, Campo Limpo e Cidade Tiradentes. </t>
  </si>
  <si>
    <t>13 unidades com processo licitatório das obras em andamento e outras 13 com terrenos definidos.</t>
  </si>
  <si>
    <t>2 novos serviços de proteção a vítimas de violência implantados nas subprefeituras de São Mateus e Guaianases.</t>
  </si>
  <si>
    <t>1 unidade com imóvel definido no Jaçanã e 1 em fase de definição de imóvel na Vila Prudente.</t>
  </si>
  <si>
    <t>2 Centros Dia com a licitação em andamento, sendo um na subprefeitura do Butantã e outro na subprefeitura da Mooca.</t>
  </si>
  <si>
    <t>Instalação emergencial de 1 unidade na Vila Maria/Vila Guilherme para atendimento à população em situação de rua no período das baixas temperaturas. Outras 2 unidades já têm endereço definido nas subprefeituras da Sé e Santo Amaro.</t>
  </si>
  <si>
    <t>Regride mas ok</t>
  </si>
  <si>
    <t>PRONATEC Imigrantes - Curso de Português</t>
  </si>
  <si>
    <t>Em maio de 2014, o Comitê Gestor e a Coordenação de Políticas para Migrantes da Secretaria Municipal de Direitos Humanos e Cidadania atuaram de forma pioneira para garantir as primeiras 4 turmas de Língua Portuguesa e Cultura Brasileira para Estrangeiros, com atendimento a imigrantes de 9 nacionalidades.</t>
  </si>
  <si>
    <t>Regride 2% mas ok</t>
  </si>
  <si>
    <t>Meta não andou  - faltam os dados</t>
  </si>
  <si>
    <t>Revisto - ok</t>
  </si>
  <si>
    <t>Regrediu, mas ok</t>
  </si>
  <si>
    <t>Fortalecimento dos órgãos colegiados municipais</t>
  </si>
  <si>
    <t>tipo 5</t>
  </si>
  <si>
    <t>Nova meta concluída</t>
  </si>
  <si>
    <t>Regride, mas ok</t>
  </si>
  <si>
    <t>Vagas para o Programa Mais Educação por quadrimestre</t>
  </si>
  <si>
    <t>Estoque de vagas  do Programa Mais Educação</t>
  </si>
  <si>
    <t>Aqui são computadas as vagas que estão atualmente disponíveis. Este é o número considerado para o cálculo do avanço da meta.</t>
  </si>
  <si>
    <t>Aqui podemos ver o histórico de oferecimento de vagas por quadrimestre.</t>
  </si>
  <si>
    <t>Em agosto de 2014 a rede municipal de ensino dispõe de mais de 69 mil vagas de jornada escolar ampliada.</t>
  </si>
  <si>
    <t>As subprefeituras beneficiadas com novas unidades são: Campo Limpo (3), Capela do Socorro, Cidade Tiradentes, Ermelino Matarazzo. Freguesia/Brasilândia (2), Itaim Paulista, Itaquera, Penha (2), Pinheiros, Pirituba (4), São Mateus (3), São Miguel (4), Sapopemba, Vila Prudente</t>
  </si>
  <si>
    <t>As subprefeituras com unidades em obras são: Campo Limpo (2), Cidade Tiradentes, Ermelino Matarazzo, Itaim Paulista, M'Boi Mirim (2), Penha e Sapopemba</t>
  </si>
  <si>
    <t>16 EMEIs já concluídas: São Miguel, Ermelino Matarazzo, Itaquera, Itaim Paulista, Pirituba (2), Campo Limpo, Ipiranga, M'Boi Mirim (2), Freguesia/Brasilândia (2), São Mateus, Capela do Socorro, Santo Amaro, Cidade Tiradentes</t>
  </si>
  <si>
    <t xml:space="preserve">8 EMEIs em obras: Campo Limpo (3), M'Boi Mirim (5), </t>
  </si>
  <si>
    <t>Realização da Virada Cultural de 2014 com cerca de 1.000 atrações em palcos externos, CEUS, equipamentos da Secretaria de Cultura, rede SESC, museus da Secretaria de Estado da Cultura, dentre outros.</t>
  </si>
  <si>
    <t>410 novos integrantes no curso de formação em agosto de 2014.</t>
  </si>
  <si>
    <t xml:space="preserve">11 equipamentos das seguintes subprefeituras com atividades 24 horas nos finais de semana: Butantã, Campo Limpo, Cidade Tiradentes, Itaquera, Jabaquara, Penha, Pirituba, Santana, Sé, Vila Mariana e Vila Prudente. </t>
  </si>
  <si>
    <t>25 intervenções em pontos de alagamentos concluídas</t>
  </si>
  <si>
    <t>Entregue novo viaduto, de 336 metros de extensão, tem duas faixas de rolamento. Ele funcionará no sentido centro, e vai da Avenida Luiz Gushiken até a Avenida Guarapiranga. Um novo trecho de 480 metros do córrego canalizado também foi entregue</t>
  </si>
  <si>
    <t>PRAÇA SAMPAIO VIDAL</t>
  </si>
  <si>
    <t>Avenida Doutor Eduardo Cotching, 2294</t>
  </si>
  <si>
    <t>-23.568013,-46.5403756</t>
  </si>
  <si>
    <t>073.03.50.00.001</t>
  </si>
  <si>
    <t>073.04.57.00.001</t>
  </si>
  <si>
    <t>073.03.48.00.001</t>
  </si>
  <si>
    <t>073.01.44.00.001</t>
  </si>
  <si>
    <t>073.04.59.00.001</t>
  </si>
  <si>
    <t>PRAÇA DO 65</t>
  </si>
  <si>
    <t>Avenida dos Metalúrgicos, 2249</t>
  </si>
  <si>
    <t>-23.5993067,-46.4034065</t>
  </si>
  <si>
    <t>Freguesia / Brasilândia</t>
  </si>
  <si>
    <t>073.01.43.00.001</t>
  </si>
  <si>
    <t>LARGO DA MATRIZ</t>
  </si>
  <si>
    <t>Largo da Matriz de Nossa Senhora do Ó, 177</t>
  </si>
  <si>
    <t>-23.5017066,-46.6985106</t>
  </si>
  <si>
    <t>PRAÇA CECÍLIA MARQUES DE ARAÚJO</t>
  </si>
  <si>
    <t>Rua Gonçalves de Oliveira, 13</t>
  </si>
  <si>
    <t>-23.5353769,-46.4135883</t>
  </si>
  <si>
    <t>PRAÇA JAGUAMITANGA</t>
  </si>
  <si>
    <t>Rua Guaxima, 163, Vila Curuçá</t>
  </si>
  <si>
    <t>-23.5011708,-46.4225998</t>
  </si>
  <si>
    <t>PARQUE CHICO MENDES</t>
  </si>
  <si>
    <t>Parque Chico Mendes - Rua Cembira, Vila Curuçá</t>
  </si>
  <si>
    <t>-23.5074315,-46.429285</t>
  </si>
  <si>
    <t>PARQUE SANTA AMÉLIA</t>
  </si>
  <si>
    <t>Rua Rio Contagem, 72</t>
  </si>
  <si>
    <t>-23.5000709,-46.375956</t>
  </si>
  <si>
    <t>073.02.67.00.001</t>
  </si>
  <si>
    <t>PARQUE RAUL SEIXAS</t>
  </si>
  <si>
    <t>Rua Murmúrios da Tarde, 190 - Jardim Bonifacio, SP</t>
  </si>
  <si>
    <t>-23.5533065,-46.4456445</t>
  </si>
  <si>
    <t>073.04.55.00.001</t>
  </si>
  <si>
    <t>Jaçaná/Tremembé</t>
  </si>
  <si>
    <t>073.01.46.00.001</t>
  </si>
  <si>
    <t>PRAÇA CORNÉLIA</t>
  </si>
  <si>
    <t>R. Crasso, 289 - Lapa São Paulo, 05043-010</t>
  </si>
  <si>
    <t>-23.5253917,-46.6897444</t>
  </si>
  <si>
    <t>073.02.65.00.001</t>
  </si>
  <si>
    <t>LARGO DA CONCÓRDIA</t>
  </si>
  <si>
    <t>Largo da Concórdia, 91</t>
  </si>
  <si>
    <t>-23.5423468,-46.6167342</t>
  </si>
  <si>
    <t>PRAÇA SÃO LUIS DO CURU</t>
  </si>
  <si>
    <t>Rua Capitão Lorena, 84</t>
  </si>
  <si>
    <t>-23.5695651,-46.5671933</t>
  </si>
  <si>
    <t>PRAÇA CIRO PONTES / AO LADO DO SENAI</t>
  </si>
  <si>
    <t>Rua Bresser, 2800</t>
  </si>
  <si>
    <t>-23.5523131,-46.5998163</t>
  </si>
  <si>
    <t>073.02.61.00.001</t>
  </si>
  <si>
    <t>PRAÇA DA CONQUISTA</t>
  </si>
  <si>
    <t>Rua Dona Matilde, 479</t>
  </si>
  <si>
    <t>-23.5365657,-46.5258857</t>
  </si>
  <si>
    <t>LARGO DO ROSÁRIO</t>
  </si>
  <si>
    <t>Largo do Rosário, 15, São Paulo, Brasil</t>
  </si>
  <si>
    <t>-23.5249445,-46.5487474</t>
  </si>
  <si>
    <t>073.03.51.00.001</t>
  </si>
  <si>
    <t>Santana / Tucuruvi</t>
  </si>
  <si>
    <t>073.01.45.00.001</t>
  </si>
  <si>
    <t>073.04.54.00.001</t>
  </si>
  <si>
    <t>CDC CAMPO BELO</t>
  </si>
  <si>
    <t>Rua Sapoti, 20</t>
  </si>
  <si>
    <t>-23.6254177,-46.6634326</t>
  </si>
  <si>
    <t>PRAÇA TUNEY ARANTES</t>
  </si>
  <si>
    <t>Praça Tuney Arantes‎, Jardim Anhanguera</t>
  </si>
  <si>
    <t>-23.6627362,-46.6853208</t>
  </si>
  <si>
    <t>PRAÇA OSVALDO LUÍS DA SILVEIRA</t>
  </si>
  <si>
    <t>Rua Ponte do Guaré, 88, São Paulo, Brasil</t>
  </si>
  <si>
    <t>-23.6218509,-46.4680877</t>
  </si>
  <si>
    <t>PRAÇA OSLEI FRANCISCO BORGES</t>
  </si>
  <si>
    <t>Rua Tauro, 58 - Recanto Verde do Sol, São Paulo</t>
  </si>
  <si>
    <t>-23.6130304,-46.4235074</t>
  </si>
  <si>
    <t>073.02.63.00.001</t>
  </si>
  <si>
    <t>PRAÇA CRAVEIRO DO CAMPO</t>
  </si>
  <si>
    <t>Rua Kumaki Aoki, 1074, Jardim Helena</t>
  </si>
  <si>
    <t>-23.4792988,-46.4191737</t>
  </si>
  <si>
    <t>073.05.49.00.001</t>
  </si>
  <si>
    <t>LARGO DO AROUCHE</t>
  </si>
  <si>
    <t>Largo do Arouche, 394</t>
  </si>
  <si>
    <t>-23.5409678,-46.6465449</t>
  </si>
  <si>
    <t>PRAÇA DA LIBERDADE</t>
  </si>
  <si>
    <t>Praça da Liberdade, 264</t>
  </si>
  <si>
    <t>-19.932016,-43.938031</t>
  </si>
  <si>
    <t>PARQUE DOM PEDRO II</t>
  </si>
  <si>
    <t>Rua Jorge Azem, 21</t>
  </si>
  <si>
    <t>-23.5474866,-46.6304639</t>
  </si>
  <si>
    <t>PRAÇA DA BANDEIRA</t>
  </si>
  <si>
    <t>Passarela dos Piques / Praça da Bandeira</t>
  </si>
  <si>
    <t>-23.550278,-46.6393687</t>
  </si>
  <si>
    <t>LARGO SÃO BENTO</t>
  </si>
  <si>
    <t>Rua Líbero Badaró, 641</t>
  </si>
  <si>
    <t>-23.5442905,-46.6340327</t>
  </si>
  <si>
    <t>PRAÇA RAMOS DE AZEVEDO</t>
  </si>
  <si>
    <t>Rua Coronel Xavier de Toledo, 254</t>
  </si>
  <si>
    <t>-23.545242,-46.639012</t>
  </si>
  <si>
    <t>PRAÇA DO PATRIARCA</t>
  </si>
  <si>
    <t>Praça do Patriarca</t>
  </si>
  <si>
    <t>-23.5475115,-46.636375</t>
  </si>
  <si>
    <t>Vila Maria /  Vila Guilherme</t>
  </si>
  <si>
    <t>073.01.47.00.001</t>
  </si>
  <si>
    <t>073.04.52.00.001</t>
  </si>
  <si>
    <t>LARGO DONA ANA ROSA</t>
  </si>
  <si>
    <t>Rua Vergueiro, 2.100 , São Paulo, 04106-090</t>
  </si>
  <si>
    <t>-23.5804713,-46.6391022</t>
  </si>
  <si>
    <t>PARQUE ECOLÓGICO VILA PRUDENTE</t>
  </si>
  <si>
    <t>Parque Ecológico Vila Prudente, São Paulo, SP</t>
  </si>
  <si>
    <t>-23.5857225,-46.5665713</t>
  </si>
  <si>
    <t>Casa de Abrigo com fonte de financiamento garantida, agora em processo locação de imóvel.</t>
  </si>
  <si>
    <t>4.138 GCMs capacitados em Direitos Humanos no período de 2013 a Agosto de 2014.</t>
  </si>
  <si>
    <t>Processo para aquisição de materiais permanentes e de consumo para equipagem da casa abrigo em andamento.</t>
  </si>
  <si>
    <t>No cumprimento da meta, 1.856 lâmpadas da nova tecnologia LED e 44 lâmpadas utilizando tecnologia fotovoltaica (solar) foram utilizadas.</t>
  </si>
  <si>
    <t>O objetivo da requalificação foi ampliar a capacidade de atendimento do serviço para 500 vagas</t>
  </si>
  <si>
    <t>O enfoque desse equipamento é o atendimentos de saúde, acompanhamento psicossocial, cursos de qualificação e encaminhamento para emprego.</t>
  </si>
  <si>
    <t>Destinado a pessoas já reabilitadas e com emprego, o enfoque desse equipamento é o processo de autonomia e saída do sistema de acolhida.</t>
  </si>
  <si>
    <t>8.017 mil vagas em cursos de especialização, aperfeiçoamento e licenciatura, em 2014.</t>
  </si>
  <si>
    <t>Criado o Programa de Incentivos Fiscais na Zona Leste, tendo gerado cerca de 6 mil empregos até setembro de 2014.</t>
  </si>
  <si>
    <t>Lançado Projeto #WikiPraça: realização de ações de intervenção cultural  
e ocupação pela cidadania no Largo do Arouche.</t>
  </si>
  <si>
    <t>Comissão da Memória e Verdade da Prefeitura de São Paulo criada (Lei Municipal nº 16.012, de 16 de junho de 2014) e instalada no Edifício Ramos de Azevedo, onde situa-se o Arquivo Histórico de São Paulo.</t>
  </si>
  <si>
    <t>Kits do Direito à Memória e à Verdade entregues para as 13 Diretorias Regionais de Educação e bibliotecas municipais.</t>
  </si>
  <si>
    <t xml:space="preserve">Ampliação do acordo com a Caixa Econômica Federal para promoção do acesso desburocratizado a contas bancárias e crédito para os imigrantes, com atendimento bilíngue em toda a rede de agências do município. </t>
  </si>
  <si>
    <t>158 GCMs capacitados em mediação de conflitos atuando nas Casas de Mediação.</t>
  </si>
  <si>
    <t>Os 158 GCMs capacitados em mediação de conflitos (meta 39) atuam nas Casas de Mediação.</t>
  </si>
  <si>
    <t>Em processo de aquisição de materiais de informática, mobiliário, material de escritório. Edital para reforma física das Casas de Mediação em preparação.</t>
  </si>
  <si>
    <t>Ciclistas terão faixas exclusivas em 12 pontes nos próximos dois anos.</t>
  </si>
  <si>
    <t xml:space="preserve">A oitava edição da Virada Esportiva aconteceu no dia 20/09, com atividades espalhadas por mais de 400 endereços em todas as regiões da capital paulista. </t>
  </si>
  <si>
    <t>Execução até abril</t>
  </si>
  <si>
    <t xml:space="preserve">ok </t>
  </si>
  <si>
    <t>Metodologia de cálculo segue obscura</t>
  </si>
  <si>
    <t>regride mas ok</t>
  </si>
  <si>
    <t>Novas famílias beneficiadas com o Programa Bolsa Família - Concessão acumulada</t>
  </si>
  <si>
    <t>Ciclovia CENTRO IV</t>
  </si>
  <si>
    <t>Ciclovia CENTRO V</t>
  </si>
  <si>
    <t>Ciclovia CENTRO VI</t>
  </si>
  <si>
    <t>Ciclovia CENTRO VII</t>
  </si>
  <si>
    <t>Ciclovia CENTRO VIII</t>
  </si>
  <si>
    <t>Ciclovia Cândido Espinheira</t>
  </si>
  <si>
    <t>Ciclovia da Região da Luz</t>
  </si>
  <si>
    <t>Ciclovia Pari Canindé I</t>
  </si>
  <si>
    <t>Ciclovia CENTRO IX</t>
  </si>
  <si>
    <t>Ciclovia Pari Canindé II</t>
  </si>
  <si>
    <t>Ciclovia Abel Ferreira I</t>
  </si>
  <si>
    <t>Ciclovia Av. Dr. Assis Ribeiro I</t>
  </si>
  <si>
    <t>Ciclovia Rangel Pestana</t>
  </si>
  <si>
    <t>Coclovia Tatuapé</t>
  </si>
  <si>
    <t>Ciclovia Av. Dr. Assis Ribeiro II</t>
  </si>
  <si>
    <t>Ciclovia Vilanova Artigas  (Sapopemba)</t>
  </si>
  <si>
    <t>Ciclovia Av. Dr. Assis Ribeiro III</t>
  </si>
  <si>
    <t>Ciclovia Jd. Helena I</t>
  </si>
  <si>
    <t>Ciclovia Jd. Helena II</t>
  </si>
  <si>
    <t>Ciclovia Pires de Oliveira (Chácara Sto. Anônio)</t>
  </si>
  <si>
    <t>Ciclovia Cambuci</t>
  </si>
  <si>
    <t>Ciclovia Interl Faria Lima Ciclopassarela</t>
  </si>
  <si>
    <t>Ciclovia Av. Luiz Gushiken</t>
  </si>
  <si>
    <t>Ciclovia Cidade Dutra</t>
  </si>
  <si>
    <t>Ciclovia Jd Cordeiro/Rubens Gomes de Souza</t>
  </si>
  <si>
    <t>Ciclovia Av. Sumaré I / Av. Paulo VI</t>
  </si>
  <si>
    <t>Ciclovia Av. Sumaré II / Av. Paulo VI</t>
  </si>
  <si>
    <t>Ciclovia Jaraguá / Pque Pinheirinho d´Água</t>
  </si>
  <si>
    <t>Ciclovia Jaguaré</t>
  </si>
  <si>
    <t>Ciclovia Cunha Gago</t>
  </si>
  <si>
    <t>Ciclovia Escola Politécnica I</t>
  </si>
  <si>
    <t>Ciclovia Escola Politécnica II</t>
  </si>
  <si>
    <t>Ciclovia Interlagos</t>
  </si>
  <si>
    <t>Ciclovia Vila Mariana</t>
  </si>
  <si>
    <t>Ciclovia Vila Prudente</t>
  </si>
  <si>
    <t>Já foram implementados 361,2 km até setembro de 2014. Em 2013 foram implementadas 291,4 km, praticamente o dobro do previsto para 4 anos.</t>
  </si>
  <si>
    <t>Ampliação do Terminal Itaquera</t>
  </si>
  <si>
    <t>771.949 pessoas cadastradas até setembro de 2014</t>
  </si>
  <si>
    <t>Central de Monitoramento Semafórico implementada; 4.107 cruzamentos reformados; 896 NoBreaks em operação; 315 GPRS e 541 controladores instalados</t>
  </si>
  <si>
    <t>1 unidade em readequação em fase de obras e implantação de estrutura para o funcionamento na subprefetura de Pinheiros. 1 unidade nova em obras na subprefeitura de Cidade Tiradentes</t>
  </si>
  <si>
    <t xml:space="preserve">157 mil novas famílias beneficiadas pelo Programa Bolsa Família desde janeiro de 2013. </t>
  </si>
  <si>
    <t>349 mil famílias inseridas no Cadastro Único de janeiro de 2013 a julho de 2014, superando a meta prevista para o final de 2016 em mais de 50%.</t>
  </si>
  <si>
    <t>26 CEIs já entregues com a criação de mais de 8.891 vagas até agosto/2014.</t>
  </si>
  <si>
    <t>71 pontos de wi-fi implantados até setembro/2014, superando a meta</t>
  </si>
  <si>
    <t>3 unidades em fase de finalização (obras ou estruturação) nas subprefeituras  de Ermelino Matarazzo, Penha e Santo Amaro</t>
  </si>
  <si>
    <t>9 novos serviços implantados nas subprefeituras da Vila Maria/Vila Guilherme, Capela do Socorro, Casa Verde/Cachoeirinha, Mooca e Sé.</t>
  </si>
  <si>
    <t>Compreende 300 unidades habitacionais</t>
  </si>
  <si>
    <t>Compreende 60 unidades habitacionais</t>
  </si>
  <si>
    <t>Compreende 120 unidades habitacionais</t>
  </si>
  <si>
    <t>Compreende 100 unidades habitacionais</t>
  </si>
  <si>
    <t>Compreende 30 unidades habitacionais</t>
  </si>
  <si>
    <t>Compreende 50 unidades habitacionais</t>
  </si>
  <si>
    <t>Compreende 40 unidades habitacionais</t>
  </si>
  <si>
    <t>Compreende 118 unidades habitacionais</t>
  </si>
  <si>
    <t>Compreende 80 unidades habitacionais</t>
  </si>
  <si>
    <t>Compreende 63 unidades habitacionais</t>
  </si>
  <si>
    <t>Compreende 98 unidades habitacionais</t>
  </si>
  <si>
    <t>Compreende 199 unidades habitacionais</t>
  </si>
  <si>
    <t>Compreende 76 unidades habitacionais</t>
  </si>
  <si>
    <t>Compreende 132 unidades habitacionais</t>
  </si>
  <si>
    <t>Compreende 6 unidades habitacionais</t>
  </si>
  <si>
    <t>Compreende 172 unidades habitacionais</t>
  </si>
  <si>
    <t>Compreende 116 unidades habitacionais</t>
  </si>
  <si>
    <t>Compreende 19 unidades habitacionais</t>
  </si>
  <si>
    <t>Compreende 160 unidades habitacionais</t>
  </si>
  <si>
    <t>Compreende 244 unidades habitacionais</t>
  </si>
  <si>
    <t>Compreende 380 unidades habitacionais</t>
  </si>
  <si>
    <t>Compreende 152 unidades habitacionais</t>
  </si>
  <si>
    <t>Compreende 187 unidades habitacionais</t>
  </si>
  <si>
    <t>Compreende 0 unidades habitacionais</t>
  </si>
  <si>
    <t>Compreende 288 unidades habitacionais</t>
  </si>
  <si>
    <t>Compreende 212 unidades habitacionais</t>
  </si>
  <si>
    <t>Compreende 240 unidades habitacionais</t>
  </si>
  <si>
    <t>Compreende 340 unidades habitacionais</t>
  </si>
  <si>
    <t>Compreende 238 unidades habitacionais</t>
  </si>
  <si>
    <t>Compreende 154 unidades habitacionais</t>
  </si>
  <si>
    <t>Compreende 224 unidades habitacionais</t>
  </si>
  <si>
    <t>Compreende 720 unidades habitacionais</t>
  </si>
  <si>
    <t>Compreende 221 unidades habitacionais</t>
  </si>
  <si>
    <t>Compreende 315 unidades habitacionais</t>
  </si>
  <si>
    <t>Compreende 260 unidades habitacionais</t>
  </si>
  <si>
    <t>Compreende 940 unidades habitacionais</t>
  </si>
  <si>
    <t>Compreende 180 unidades habitacionais</t>
  </si>
  <si>
    <t>Compreende 200 unidades habitacionais</t>
  </si>
  <si>
    <t>Compreende 294 unidades habitacionais</t>
  </si>
  <si>
    <t>Compreende 156 unidades habitacionais</t>
  </si>
  <si>
    <t>Compreende 252 unidades habitacionais</t>
  </si>
  <si>
    <t>Compreende 1188 unidades habitacionais</t>
  </si>
  <si>
    <t>Compreende 960 unidades habitacionais</t>
  </si>
  <si>
    <t>Compreende 1260 unidades habitacionais</t>
  </si>
  <si>
    <t>Compreende 2400 unidades habitacionais</t>
  </si>
  <si>
    <t>Compreende 1488 unidades habitacionais</t>
  </si>
  <si>
    <t>Compreende 3860 unidades habitacionais</t>
  </si>
  <si>
    <t>Compreende 360 unidades habitacionais</t>
  </si>
  <si>
    <t>Compreende 1200 unidades habitacionais</t>
  </si>
  <si>
    <t>Compreende 280 unidades habitacionais</t>
  </si>
  <si>
    <t>Compreende 663 unidades habitacionais</t>
  </si>
  <si>
    <t>Compreende 1120 unidades habitacionais</t>
  </si>
  <si>
    <t>Compreende 168 unidades habitacionais</t>
  </si>
  <si>
    <t>Compreende 750 unidades habitacionais</t>
  </si>
  <si>
    <t>Compreende 223 unidades habitacionais</t>
  </si>
  <si>
    <t>Compreende 953 unidades habitacionais</t>
  </si>
  <si>
    <t>Compreende 687 unidades habitacionais</t>
  </si>
  <si>
    <t>Compreende 1020 unidades habitacionais</t>
  </si>
  <si>
    <t>Compreende 568 unidades habitacionais</t>
  </si>
  <si>
    <t>Compreende 5000 unidades habitacionais</t>
  </si>
  <si>
    <t>Compreende 5600 unidades habitacionais</t>
  </si>
  <si>
    <t>Compreende 31 unidades habitacionais</t>
  </si>
  <si>
    <t>Compreende 48 unidades habitacionais</t>
  </si>
  <si>
    <t>Compreende 133 unidades habitacionais</t>
  </si>
  <si>
    <t>Compreende 20000 unidades habitacionais</t>
  </si>
  <si>
    <t>Compreende 231 unidades habitacionais</t>
  </si>
  <si>
    <t>Compreende 298 unidades habitacionais</t>
  </si>
  <si>
    <t>Compreende 140 unidades habitacionais</t>
  </si>
  <si>
    <t>Compreende 228 unidades habitacionais</t>
  </si>
  <si>
    <t>Compreende 452 unidades habitacionais</t>
  </si>
  <si>
    <t>Compreende 678 unidades habitacionais</t>
  </si>
  <si>
    <t>Compreende 210 unidades habitacionais</t>
  </si>
  <si>
    <t>Compreende 456 unidades habitacionais</t>
  </si>
  <si>
    <t>Compreende 480 unidades habitacionais</t>
  </si>
  <si>
    <t>Compreende 192 unidades habitacionais</t>
  </si>
  <si>
    <t>Compreende 384 unidades habitacionais</t>
  </si>
  <si>
    <t>Compreende 420 unidades habitacionais</t>
  </si>
  <si>
    <t>Compreende 216 unidades habitacionais</t>
  </si>
  <si>
    <t>Compreende 222 unidades habitacionais</t>
  </si>
  <si>
    <t>Compreende 295 unidades habitacionais</t>
  </si>
  <si>
    <t>Compreende 297 unidades habitacionais</t>
  </si>
  <si>
    <t>Compreende 1272 unidades habitacionais</t>
  </si>
  <si>
    <t>Compreende 1800 unidades habitacionais</t>
  </si>
  <si>
    <t>Compreende 454 unidades habitacionais</t>
  </si>
  <si>
    <t>Compreende 176 unidades habitacionais</t>
  </si>
  <si>
    <t>Compreende 16 unidades habitacionais</t>
  </si>
  <si>
    <t>Compreende 56 unidades habitacionais</t>
  </si>
  <si>
    <t>Compreende 66 unidades habitacionais</t>
  </si>
  <si>
    <t>Compreende 42 unidades habitacionais</t>
  </si>
  <si>
    <t>Compreende 28 unidades habitacionais</t>
  </si>
  <si>
    <t>Compreende 84 unidades habitacionais</t>
  </si>
  <si>
    <t>Compreende 528 unidades habitacionais</t>
  </si>
  <si>
    <t>Compreende 2991 unidades habitacionais</t>
  </si>
  <si>
    <t>Compreende 122 unidades habitacionais</t>
  </si>
  <si>
    <t>Compreende 275 unidades habitacionais</t>
  </si>
  <si>
    <t>Compreende 550 unidades habitacionais</t>
  </si>
  <si>
    <t>Compreende 608 unidades habitacionais</t>
  </si>
  <si>
    <t>Compreende 444 unidades habitacionais</t>
  </si>
  <si>
    <t>Compreende 1560 unidades habitacionais</t>
  </si>
  <si>
    <t>Compreende 600 unidades habitacionais</t>
  </si>
  <si>
    <t>Compreende 630 unidades habitacionais</t>
  </si>
  <si>
    <t>Compreende 367 unidades habitacionais</t>
  </si>
  <si>
    <t>Compreende 578 unidades habitacionais</t>
  </si>
  <si>
    <t>Compreende 278 unidades habitacionais</t>
  </si>
  <si>
    <t>Compreende 342 unidades habitacionais</t>
  </si>
  <si>
    <t>Compreende 39 unidades habitacionais</t>
  </si>
  <si>
    <t>Compreende 43 unidades habitacionais</t>
  </si>
  <si>
    <t>Compreende 29 unidades habitacionais</t>
  </si>
  <si>
    <t>Compreende 94 unidades habitacionais</t>
  </si>
  <si>
    <t>Compreende 90 unidades habitacionais</t>
  </si>
  <si>
    <t>Compreende 53 unidades habitacionais</t>
  </si>
  <si>
    <t>Compreende 20 unidades habitacionais</t>
  </si>
  <si>
    <t>Compreende 41 unidades habitacionais</t>
  </si>
  <si>
    <t>Compreende 69 unidades habitacionais</t>
  </si>
  <si>
    <t>Compreende 36 unidades habitacionais</t>
  </si>
  <si>
    <t>Compreende 18 unidades habitacionais</t>
  </si>
  <si>
    <t>Compreende 65 unidades habitacionais</t>
  </si>
  <si>
    <t>Compreende 101 unidades habitacionais</t>
  </si>
  <si>
    <t>Compreende 34 unidades habitacionais</t>
  </si>
  <si>
    <t>Compreende 51 unidades habitacionais</t>
  </si>
  <si>
    <t>Compreende 47 unidades habitacionais</t>
  </si>
  <si>
    <t>Compreende 25 unidades habitacionais</t>
  </si>
  <si>
    <t>Compreende 110 unidades habitacionais</t>
  </si>
  <si>
    <t>Compreende 23 unidades habitacionais</t>
  </si>
  <si>
    <t>Compreende 52 unidades habitacionais</t>
  </si>
  <si>
    <t>Compreende 96 unidades habitacionais</t>
  </si>
  <si>
    <t>Compreende 450 unidades habitacionais</t>
  </si>
  <si>
    <t>Compreende 350 unidades habitacionais</t>
  </si>
  <si>
    <t>Compreende 432 unidades habitacionais</t>
  </si>
  <si>
    <t>Compreende 144 unidades habitacionais</t>
  </si>
  <si>
    <t>Compreende 304 unidades habitacionais</t>
  </si>
  <si>
    <t>Compreende 32 unidades habitacionais</t>
  </si>
  <si>
    <t>Compreende 64 unidades habitacionais</t>
  </si>
  <si>
    <t>Compreende 128 unidades habitacionais</t>
  </si>
  <si>
    <t>Compreende 24 unidades habitacionais</t>
  </si>
  <si>
    <t>Compreende 164 unidades habitacionais</t>
  </si>
  <si>
    <t>Compreende 77 unidades habitacionais</t>
  </si>
  <si>
    <t>Compreende 72 unidades habitacionais</t>
  </si>
  <si>
    <t>Compreende 102 unidades habitacionais</t>
  </si>
  <si>
    <t>Compreende 161 unidades habitacionais</t>
  </si>
  <si>
    <t>Compreende 146 unidades habitacionais</t>
  </si>
  <si>
    <t>Compreende 379 unidades habitacionais</t>
  </si>
  <si>
    <t>Compreende 194 unidades habitacionais</t>
  </si>
  <si>
    <t>Compreende 539 unidades habitacionais</t>
  </si>
  <si>
    <t>Compreende 170 unidades habitacionais</t>
  </si>
  <si>
    <t>Compreende 89 unidades habitacionais</t>
  </si>
  <si>
    <t>Compreende 33 unidades habitacionais</t>
  </si>
  <si>
    <t>Compreende 498 unidades habitacionais</t>
  </si>
  <si>
    <t>Compreende 259 unidades habitacionais</t>
  </si>
  <si>
    <t>Compreende 143 unidades habitacionais</t>
  </si>
  <si>
    <t>Compreende 236 unidades habitacionais</t>
  </si>
  <si>
    <t>Compreende 542 unidades habitacionais</t>
  </si>
  <si>
    <t>Compreende 462 unidades habitacionais</t>
  </si>
  <si>
    <t>Compreende 320 unidades habitacionais</t>
  </si>
  <si>
    <t>Compreende 700 unidades habitacionais</t>
  </si>
  <si>
    <t>Compreende 220 unidades habitacionais</t>
  </si>
  <si>
    <t>Compreende 860 unidades habitacionais</t>
  </si>
  <si>
    <t>Compreende 57 unidades habitacionais</t>
  </si>
  <si>
    <t>Compreende 419 unidades habitacionais</t>
  </si>
  <si>
    <t>Compreende 79 unidades habitacionais</t>
  </si>
  <si>
    <t>Compreende 374 unidades habitacionais</t>
  </si>
  <si>
    <t>Compreende 911 unidades habitacionais</t>
  </si>
  <si>
    <t>Compreende 316 unidades habitacionais</t>
  </si>
  <si>
    <t>Compreende 636 unidades habitacionais</t>
  </si>
  <si>
    <t>Compreende 400 unidades habitacionais</t>
  </si>
  <si>
    <t>Compreende 1193 unidades habitacionais</t>
  </si>
  <si>
    <t>Compreende 2639 unidades habitacionais</t>
  </si>
  <si>
    <t>Compreende 693 unidades habitacionais</t>
  </si>
  <si>
    <t>Compreende 900 unidades habitacionais</t>
  </si>
  <si>
    <t>Compreende 2000 unidades habitacionais</t>
  </si>
  <si>
    <t>Compreende 800 unidades habitacionais</t>
  </si>
  <si>
    <t>Compreende 12 unidades habitacionais</t>
  </si>
  <si>
    <t>Compreende 1540 unidades habitacionais</t>
  </si>
  <si>
    <t>Compreende 3074 unidades habitacionais</t>
  </si>
  <si>
    <t>Compreende 130 unidades habitacionais</t>
  </si>
  <si>
    <t>Compreende 926 unidades habitacionais</t>
  </si>
  <si>
    <t>Compreende 500 unidades habitacionais</t>
  </si>
  <si>
    <t>Compreende 1216 unidades habitacionais</t>
  </si>
  <si>
    <t>Compreende 596 unidades habitacionais</t>
  </si>
  <si>
    <t>Compreende 540 unidades habitacionais</t>
  </si>
  <si>
    <t>Compreende 760 unidades habitacionais</t>
  </si>
  <si>
    <t>Compreende 195 unidades habitacionais</t>
  </si>
  <si>
    <t>Compreende 594 unidades habitacionais</t>
  </si>
  <si>
    <t>Compreende 95 unidades habitacionais</t>
  </si>
  <si>
    <t>Compreende 1377 unidades habitacionais</t>
  </si>
  <si>
    <t>Compreende 362 unidades habitacionais</t>
  </si>
  <si>
    <t>Compreende 684 unidades habitacionais</t>
  </si>
  <si>
    <t>Compreende 531 unidades habitacionais</t>
  </si>
  <si>
    <t>Compreende 8440 unidades habitacionais</t>
  </si>
  <si>
    <t>Compreende 113 unidades habitacionais</t>
  </si>
  <si>
    <t>Compreende 209 unidades habitacionais</t>
  </si>
  <si>
    <t>Compreende 359 unidades habitacionais</t>
  </si>
  <si>
    <t>Compreende 179 unidades habitacionais</t>
  </si>
  <si>
    <t>Compreende 287 unidades habitacionais</t>
  </si>
  <si>
    <t>Compreende 4500 unidades habitacionais</t>
  </si>
  <si>
    <t>Compreende 126 unidades habitacionais</t>
  </si>
  <si>
    <t>Compreende 97 unidades habitacionais</t>
  </si>
  <si>
    <t>Compreende 248 unidades habitacionais</t>
  </si>
  <si>
    <t>Compreende 125 unidades habitacionais</t>
  </si>
  <si>
    <t>Compreende 246 unidades habitacionais</t>
  </si>
  <si>
    <t>Compreende 250 unidades habitacionais</t>
  </si>
  <si>
    <t>Compreende 1296 unidades habitacionais</t>
  </si>
  <si>
    <t>Compreende 1220 unidades habitacionais</t>
  </si>
  <si>
    <t>Compreende 1016 unidades habitacionais</t>
  </si>
  <si>
    <t>Compreende 150 unidades habitacionais</t>
  </si>
  <si>
    <t>Compreende 1600 unidades habitacionais</t>
  </si>
  <si>
    <t>Compreende 338 unidades habitacionais</t>
  </si>
  <si>
    <t>Compreende 3000 unidades habitacionais</t>
  </si>
  <si>
    <t>Compreende 1475 unidades habitacionais</t>
  </si>
  <si>
    <t>Compreende 348 unidades habitacionais</t>
  </si>
  <si>
    <t>2.076 unidades habitacionais entregues em 2013 e outras 627 entregues em 2014 totalizando 2.703 unidades habitacionais</t>
  </si>
  <si>
    <t>As seguintes subprefeituras já receberam unidades habitacionais: Itaquera, Cidade Tiradentes, Penha, Butantã, Ipiranga, Jabaquara, São Mateus, Freguesia/Brasilândia, Pirituba, Campo Limpo, Santo Amaro e Pinheiros.</t>
  </si>
  <si>
    <t>Implantação de Centro Dia para Idosos - Raposo Tavares</t>
  </si>
  <si>
    <t>Implantados 80 km de ciclovias entre junho e setembro de 2014.</t>
  </si>
  <si>
    <t>Santana/Tucuruvi, Sé</t>
  </si>
</sst>
</file>

<file path=xl/styles.xml><?xml version="1.0" encoding="utf-8"?>
<styleSheet xmlns="http://schemas.openxmlformats.org/spreadsheetml/2006/main" xmlns:mc="http://schemas.openxmlformats.org/markup-compatibility/2006" xmlns:x14ac="http://schemas.microsoft.com/office/spreadsheetml/2009/9/ac" mc:Ignorable="x14ac">
  <numFmts count="13">
    <numFmt numFmtId="44" formatCode="_-&quot;R$&quot;\ * #,##0.00_-;\-&quot;R$&quot;\ * #,##0.00_-;_-&quot;R$&quot;\ * &quot;-&quot;??_-;_-@_-"/>
    <numFmt numFmtId="43" formatCode="_-* #,##0.00_-;\-* #,##0.00_-;_-* &quot;-&quot;??_-;_-@_-"/>
    <numFmt numFmtId="164" formatCode="000"/>
    <numFmt numFmtId="165" formatCode="0.0%"/>
    <numFmt numFmtId="166" formatCode="_-* #,##0.00_-;\-* #,##0.00_-;_-* \-??_-;_-@_-"/>
    <numFmt numFmtId="167" formatCode="_-&quot;R$ &quot;* #,##0.00_-;&quot;-R$ &quot;* #,##0.00_-;_-&quot;R$ &quot;* \-??_-;_-@_-"/>
    <numFmt numFmtId="168" formatCode="&quot;R$ &quot;#,##0.00"/>
    <numFmt numFmtId="169" formatCode="_-* #,##0_-;\-* #,##0_-;_-* &quot;-&quot;??_-;_-@_-"/>
    <numFmt numFmtId="170" formatCode="_(&quot;R$ &quot;* #,##0.00_);_(&quot;R$ &quot;* \(#,##0.00\);_(&quot;R$ &quot;* \-??_);_(@_)"/>
    <numFmt numFmtId="171" formatCode="&quot;R$ &quot;#,##0.00;&quot;-R$ &quot;#,##0.00"/>
    <numFmt numFmtId="172" formatCode="_-* #,##0_-;\-* #,##0_-;_-* \-??_-;_-@_-"/>
    <numFmt numFmtId="173" formatCode="#,##0.0"/>
    <numFmt numFmtId="174" formatCode="0.0"/>
  </numFmts>
  <fonts count="80" x14ac:knownFonts="1">
    <font>
      <sz val="11"/>
      <color theme="1"/>
      <name val="Calibri"/>
      <family val="2"/>
      <scheme val="minor"/>
    </font>
    <font>
      <sz val="11"/>
      <color theme="1"/>
      <name val="Calibri"/>
      <family val="2"/>
      <scheme val="minor"/>
    </font>
    <font>
      <b/>
      <sz val="11"/>
      <color theme="1"/>
      <name val="Calibri"/>
      <family val="2"/>
      <scheme val="minor"/>
    </font>
    <font>
      <sz val="11"/>
      <color indexed="8"/>
      <name val="Calibri"/>
      <family val="2"/>
    </font>
    <font>
      <sz val="11"/>
      <name val="Calibri"/>
      <family val="2"/>
    </font>
    <font>
      <sz val="10"/>
      <name val="Arial"/>
      <family val="2"/>
    </font>
    <font>
      <sz val="11"/>
      <color indexed="8"/>
      <name val="Calibri"/>
      <family val="2"/>
      <charset val="1"/>
    </font>
    <font>
      <b/>
      <sz val="11"/>
      <color indexed="8"/>
      <name val="Calibri"/>
      <family val="2"/>
      <charset val="1"/>
    </font>
    <font>
      <sz val="11"/>
      <name val="Calibri"/>
      <family val="2"/>
      <charset val="1"/>
    </font>
    <font>
      <sz val="11"/>
      <color indexed="10"/>
      <name val="Calibri"/>
      <family val="2"/>
      <charset val="1"/>
    </font>
    <font>
      <b/>
      <sz val="11"/>
      <name val="Calibri"/>
      <family val="2"/>
      <charset val="1"/>
    </font>
    <font>
      <sz val="12"/>
      <name val="Calibri"/>
      <family val="2"/>
      <charset val="1"/>
    </font>
    <font>
      <sz val="12"/>
      <color indexed="8"/>
      <name val="Calibri"/>
      <family val="2"/>
      <charset val="1"/>
    </font>
    <font>
      <sz val="10"/>
      <name val="Calibri"/>
      <family val="2"/>
      <charset val="1"/>
    </font>
    <font>
      <sz val="10"/>
      <color indexed="8"/>
      <name val="Calibri"/>
      <family val="2"/>
      <charset val="1"/>
    </font>
    <font>
      <b/>
      <sz val="12"/>
      <color indexed="8"/>
      <name val="Calibri"/>
      <family val="2"/>
      <charset val="1"/>
    </font>
    <font>
      <sz val="11"/>
      <color indexed="30"/>
      <name val="Calibri"/>
      <family val="2"/>
      <charset val="1"/>
    </font>
    <font>
      <b/>
      <sz val="10"/>
      <color indexed="8"/>
      <name val="Calibri"/>
      <family val="2"/>
      <charset val="1"/>
    </font>
    <font>
      <sz val="10"/>
      <name val="Arial Unicode MS"/>
      <family val="2"/>
    </font>
    <font>
      <sz val="10"/>
      <name val="Arial"/>
      <family val="2"/>
      <charset val="1"/>
    </font>
    <font>
      <u/>
      <sz val="8.8000000000000007"/>
      <color indexed="12"/>
      <name val="Calibri"/>
      <family val="2"/>
      <charset val="1"/>
    </font>
    <font>
      <sz val="10"/>
      <name val="MS Sans Serif"/>
      <family val="2"/>
    </font>
    <font>
      <sz val="11"/>
      <color indexed="12"/>
      <name val="Calibri"/>
      <family val="2"/>
    </font>
    <font>
      <sz val="11"/>
      <color indexed="12"/>
      <name val="Calibri"/>
      <family val="2"/>
      <charset val="1"/>
    </font>
    <font>
      <sz val="10"/>
      <name val="Calibri"/>
      <family val="2"/>
      <scheme val="minor"/>
    </font>
    <font>
      <b/>
      <sz val="9"/>
      <color indexed="8"/>
      <name val="Tahoma"/>
      <family val="2"/>
      <charset val="1"/>
    </font>
    <font>
      <sz val="9"/>
      <color indexed="8"/>
      <name val="Tahoma"/>
      <family val="2"/>
      <charset val="1"/>
    </font>
    <font>
      <sz val="10"/>
      <color indexed="8"/>
      <name val="Arial"/>
      <family val="2"/>
    </font>
    <font>
      <b/>
      <sz val="9"/>
      <color indexed="81"/>
      <name val="Tahoma"/>
      <family val="2"/>
    </font>
    <font>
      <sz val="11"/>
      <color rgb="FFFF0000"/>
      <name val="Calibri"/>
      <family val="2"/>
      <charset val="1"/>
    </font>
    <font>
      <sz val="9"/>
      <name val="Calibri"/>
      <family val="2"/>
      <charset val="1"/>
    </font>
    <font>
      <sz val="9"/>
      <color indexed="8"/>
      <name val="Calibri"/>
      <family val="2"/>
      <charset val="1"/>
    </font>
    <font>
      <sz val="10"/>
      <color theme="1"/>
      <name val="Calibri"/>
      <family val="2"/>
      <scheme val="minor"/>
    </font>
    <font>
      <sz val="8"/>
      <name val="Arial"/>
      <family val="2"/>
    </font>
    <font>
      <sz val="9"/>
      <color theme="1"/>
      <name val="Calibri"/>
      <family val="2"/>
      <charset val="1"/>
      <scheme val="minor"/>
    </font>
    <font>
      <sz val="9"/>
      <name val="Calibri"/>
      <family val="2"/>
      <scheme val="minor"/>
    </font>
    <font>
      <sz val="12"/>
      <color indexed="10"/>
      <name val="Calibri"/>
      <family val="2"/>
      <charset val="1"/>
    </font>
    <font>
      <sz val="11"/>
      <name val="Arial"/>
      <family val="2"/>
    </font>
    <font>
      <sz val="10"/>
      <color indexed="12"/>
      <name val="Calibri"/>
      <family val="2"/>
      <charset val="1"/>
    </font>
    <font>
      <i/>
      <sz val="11"/>
      <color indexed="8"/>
      <name val="Calibri"/>
      <family val="2"/>
      <charset val="1"/>
    </font>
    <font>
      <u/>
      <sz val="8.8000000000000007"/>
      <color indexed="12"/>
      <name val="Calibri"/>
      <family val="2"/>
    </font>
    <font>
      <sz val="12"/>
      <color indexed="12"/>
      <name val="Calibri"/>
      <family val="2"/>
      <charset val="1"/>
    </font>
    <font>
      <sz val="11"/>
      <color indexed="8"/>
      <name val="Calibri"/>
      <family val="2"/>
      <scheme val="minor"/>
    </font>
    <font>
      <b/>
      <sz val="18"/>
      <color indexed="8"/>
      <name val="Tahoma"/>
      <family val="2"/>
      <charset val="1"/>
    </font>
    <font>
      <sz val="18"/>
      <color indexed="8"/>
      <name val="Tahoma"/>
      <family val="2"/>
      <charset val="1"/>
    </font>
    <font>
      <sz val="11"/>
      <color indexed="62"/>
      <name val="Calibri"/>
      <family val="2"/>
    </font>
    <font>
      <sz val="11"/>
      <color theme="1"/>
      <name val="Calibri"/>
      <family val="2"/>
    </font>
    <font>
      <sz val="11"/>
      <color indexed="10"/>
      <name val="Calibri"/>
      <family val="2"/>
    </font>
    <font>
      <sz val="11"/>
      <color rgb="FFFF0000"/>
      <name val="Calibri"/>
      <family val="2"/>
    </font>
    <font>
      <b/>
      <sz val="11"/>
      <color rgb="FF00B050"/>
      <name val="Arial"/>
      <family val="2"/>
    </font>
    <font>
      <sz val="8"/>
      <name val="Calibri"/>
      <family val="2"/>
      <charset val="1"/>
    </font>
    <font>
      <u/>
      <sz val="11"/>
      <name val="Calibri"/>
      <family val="2"/>
    </font>
    <font>
      <b/>
      <sz val="11"/>
      <name val="Arial"/>
      <family val="2"/>
    </font>
    <font>
      <sz val="11"/>
      <name val="Calibri"/>
      <family val="2"/>
      <scheme val="minor"/>
    </font>
    <font>
      <b/>
      <sz val="10"/>
      <color indexed="10"/>
      <name val="Calibri"/>
      <family val="2"/>
      <charset val="1"/>
    </font>
    <font>
      <sz val="10"/>
      <color rgb="FF000080"/>
      <name val="Arial"/>
      <family val="2"/>
    </font>
    <font>
      <b/>
      <sz val="10"/>
      <color rgb="FFFF0000"/>
      <name val="Arial"/>
      <family val="2"/>
    </font>
    <font>
      <b/>
      <sz val="11"/>
      <color rgb="FFFF0000"/>
      <name val="Calibri"/>
      <family val="2"/>
    </font>
    <font>
      <sz val="11"/>
      <color rgb="FF000000"/>
      <name val="Calibri"/>
      <family val="2"/>
      <charset val="1"/>
    </font>
    <font>
      <sz val="11"/>
      <color rgb="FF000000"/>
      <name val="Calibri"/>
      <family val="2"/>
    </font>
    <font>
      <sz val="10"/>
      <color indexed="8"/>
      <name val="Calibri"/>
      <family val="2"/>
    </font>
    <font>
      <sz val="10"/>
      <name val="Calibri"/>
      <family val="2"/>
    </font>
    <font>
      <sz val="12"/>
      <color indexed="8"/>
      <name val="Calibri"/>
      <family val="2"/>
    </font>
    <font>
      <sz val="12"/>
      <color rgb="FF000000"/>
      <name val="Calibri"/>
      <family val="2"/>
    </font>
    <font>
      <sz val="10"/>
      <color indexed="10"/>
      <name val="Calibri"/>
      <family val="2"/>
    </font>
    <font>
      <sz val="12"/>
      <name val="Calibri"/>
      <family val="2"/>
    </font>
    <font>
      <u/>
      <sz val="10"/>
      <color indexed="12"/>
      <name val="Arial"/>
      <family val="2"/>
    </font>
    <font>
      <sz val="10"/>
      <color indexed="10"/>
      <name val="Calibri"/>
      <family val="2"/>
      <charset val="1"/>
    </font>
    <font>
      <b/>
      <sz val="10"/>
      <name val="Calibri"/>
      <family val="2"/>
      <charset val="1"/>
    </font>
    <font>
      <sz val="18"/>
      <name val="Calibri"/>
      <family val="2"/>
    </font>
    <font>
      <sz val="9"/>
      <color indexed="81"/>
      <name val="Tahoma"/>
      <family val="2"/>
    </font>
    <font>
      <sz val="9"/>
      <color rgb="FF000000"/>
      <name val="Arial"/>
      <family val="2"/>
    </font>
    <font>
      <sz val="10"/>
      <color rgb="FFFF0000"/>
      <name val="Calibri"/>
      <family val="2"/>
      <charset val="1"/>
    </font>
    <font>
      <sz val="11"/>
      <color theme="3" tint="0.39997558519241921"/>
      <name val="Calibri"/>
      <family val="2"/>
    </font>
    <font>
      <sz val="11"/>
      <name val="Calibri"/>
      <family val="2"/>
    </font>
    <font>
      <sz val="10"/>
      <name val="Calibri"/>
      <family val="2"/>
    </font>
    <font>
      <sz val="12"/>
      <color indexed="8"/>
      <name val="Calibri"/>
      <family val="2"/>
    </font>
    <font>
      <sz val="11"/>
      <color indexed="8"/>
      <name val="Calibri"/>
      <family val="2"/>
    </font>
    <font>
      <sz val="10"/>
      <color rgb="FFFF0000"/>
      <name val="Helvetica"/>
      <family val="2"/>
    </font>
    <font>
      <sz val="12"/>
      <color theme="1"/>
      <name val="Arial"/>
      <family val="2"/>
    </font>
  </fonts>
  <fills count="12">
    <fill>
      <patternFill patternType="none"/>
    </fill>
    <fill>
      <patternFill patternType="gray125"/>
    </fill>
    <fill>
      <patternFill patternType="solid">
        <fgColor indexed="9"/>
        <bgColor indexed="26"/>
      </patternFill>
    </fill>
    <fill>
      <patternFill patternType="solid">
        <fgColor indexed="47"/>
        <bgColor indexed="27"/>
      </patternFill>
    </fill>
    <fill>
      <patternFill patternType="solid">
        <fgColor theme="9" tint="0.39997558519241921"/>
        <bgColor indexed="27"/>
      </patternFill>
    </fill>
    <fill>
      <patternFill patternType="solid">
        <fgColor theme="0" tint="-0.14999847407452621"/>
        <bgColor indexed="27"/>
      </patternFill>
    </fill>
    <fill>
      <patternFill patternType="solid">
        <fgColor rgb="FFFFFFFF"/>
        <bgColor rgb="FFFFFFCC"/>
      </patternFill>
    </fill>
    <fill>
      <patternFill patternType="solid">
        <fgColor indexed="9"/>
        <bgColor indexed="64"/>
      </patternFill>
    </fill>
    <fill>
      <patternFill patternType="solid">
        <fgColor theme="4" tint="0.79998168889431442"/>
        <bgColor indexed="64"/>
      </patternFill>
    </fill>
    <fill>
      <patternFill patternType="solid">
        <fgColor indexed="13"/>
        <bgColor indexed="34"/>
      </patternFill>
    </fill>
    <fill>
      <patternFill patternType="solid">
        <fgColor theme="6"/>
        <bgColor indexed="64"/>
      </patternFill>
    </fill>
    <fill>
      <patternFill patternType="solid">
        <fgColor theme="9" tint="0.59999389629810485"/>
        <bgColor indexed="64"/>
      </patternFill>
    </fill>
  </fills>
  <borders count="35">
    <border>
      <left/>
      <right/>
      <top/>
      <bottom/>
      <diagonal/>
    </border>
    <border>
      <left style="thin">
        <color auto="1"/>
      </left>
      <right style="thin">
        <color auto="1"/>
      </right>
      <top style="thin">
        <color auto="1"/>
      </top>
      <bottom style="thin">
        <color auto="1"/>
      </bottom>
      <diagonal/>
    </border>
    <border>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indexed="8"/>
      </left>
      <right style="thin">
        <color indexed="8"/>
      </right>
      <top/>
      <bottom style="thin">
        <color indexed="8"/>
      </bottom>
      <diagonal/>
    </border>
    <border>
      <left style="thin">
        <color indexed="8"/>
      </left>
      <right style="thin">
        <color indexed="8"/>
      </right>
      <top/>
      <bottom/>
      <diagonal/>
    </border>
    <border>
      <left style="thin">
        <color auto="1"/>
      </left>
      <right/>
      <top style="thin">
        <color auto="1"/>
      </top>
      <bottom/>
      <diagonal/>
    </border>
    <border>
      <left/>
      <right/>
      <top style="thin">
        <color indexed="8"/>
      </top>
      <bottom style="thin">
        <color indexed="8"/>
      </bottom>
      <diagonal/>
    </border>
    <border>
      <left style="thin">
        <color auto="1"/>
      </left>
      <right style="thin">
        <color indexed="8"/>
      </right>
      <top style="thin">
        <color indexed="8"/>
      </top>
      <bottom style="thin">
        <color auto="1"/>
      </bottom>
      <diagonal/>
    </border>
    <border>
      <left style="thin">
        <color indexed="8"/>
      </left>
      <right/>
      <top style="thin">
        <color indexed="8"/>
      </top>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indexed="8"/>
      </left>
      <right style="thin">
        <color indexed="8"/>
      </right>
      <top style="hair">
        <color auto="1"/>
      </top>
      <bottom style="hair">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8"/>
      </right>
      <top style="thin">
        <color indexed="8"/>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8"/>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s>
  <cellStyleXfs count="44">
    <xf numFmtId="0" fontId="0" fillId="0" borderId="0"/>
    <xf numFmtId="44" fontId="1" fillId="0" borderId="0" applyFont="0" applyFill="0" applyBorder="0" applyAlignment="0" applyProtection="0"/>
    <xf numFmtId="44" fontId="3" fillId="0" borderId="0" applyFont="0" applyFill="0" applyBorder="0" applyAlignment="0" applyProtection="0"/>
    <xf numFmtId="0" fontId="1" fillId="0" borderId="0"/>
    <xf numFmtId="0" fontId="5"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5" fillId="0" borderId="0" applyFont="0" applyFill="0" applyBorder="0" applyAlignment="0" applyProtection="0"/>
    <xf numFmtId="0" fontId="6" fillId="0" borderId="0"/>
    <xf numFmtId="9" fontId="6" fillId="0" borderId="0"/>
    <xf numFmtId="0" fontId="18" fillId="0" borderId="0" applyNumberFormat="0" applyFill="0" applyBorder="0" applyProtection="0">
      <alignment horizontal="left"/>
    </xf>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Protection="0">
      <alignment horizontal="left"/>
    </xf>
    <xf numFmtId="0" fontId="18" fillId="0" borderId="0" applyNumberFormat="0" applyFill="0" applyBorder="0" applyAlignment="0" applyProtection="0"/>
    <xf numFmtId="0" fontId="20" fillId="0" borderId="0"/>
    <xf numFmtId="167" fontId="6" fillId="0" borderId="0"/>
    <xf numFmtId="167" fontId="6" fillId="0" borderId="0"/>
    <xf numFmtId="0" fontId="6" fillId="0" borderId="0"/>
    <xf numFmtId="0" fontId="19" fillId="0" borderId="0"/>
    <xf numFmtId="9" fontId="6" fillId="0" borderId="0"/>
    <xf numFmtId="9" fontId="6" fillId="0" borderId="0"/>
    <xf numFmtId="9" fontId="6" fillId="0" borderId="0"/>
    <xf numFmtId="166" fontId="6" fillId="0" borderId="0"/>
    <xf numFmtId="166" fontId="6" fillId="0" borderId="0"/>
    <xf numFmtId="166" fontId="6" fillId="0" borderId="0"/>
    <xf numFmtId="166" fontId="6" fillId="0" borderId="0"/>
    <xf numFmtId="0" fontId="3" fillId="0" borderId="0"/>
    <xf numFmtId="170" fontId="3" fillId="0" borderId="0"/>
    <xf numFmtId="0" fontId="21" fillId="0" borderId="0"/>
    <xf numFmtId="9" fontId="3" fillId="0" borderId="0" applyFont="0" applyFill="0" applyBorder="0" applyAlignment="0" applyProtection="0"/>
    <xf numFmtId="43" fontId="3" fillId="0" borderId="0" applyFont="0" applyFill="0" applyBorder="0" applyAlignment="0" applyProtection="0"/>
    <xf numFmtId="0" fontId="3" fillId="0" borderId="0"/>
    <xf numFmtId="43" fontId="1" fillId="0" borderId="0" applyFont="0" applyFill="0" applyBorder="0" applyAlignment="0" applyProtection="0"/>
    <xf numFmtId="9" fontId="1" fillId="0" borderId="0" applyFont="0" applyFill="0" applyBorder="0" applyAlignment="0" applyProtection="0"/>
    <xf numFmtId="0" fontId="27" fillId="0" borderId="0"/>
    <xf numFmtId="0" fontId="40"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cellStyleXfs>
  <cellXfs count="1041">
    <xf numFmtId="0" fontId="0" fillId="0" borderId="0" xfId="0"/>
    <xf numFmtId="0" fontId="17" fillId="3" borderId="3" xfId="13" applyFont="1" applyFill="1" applyBorder="1" applyAlignment="1">
      <alignment horizontal="center" vertical="center" wrapText="1"/>
    </xf>
    <xf numFmtId="0" fontId="6" fillId="0" borderId="1" xfId="13" applyFont="1" applyBorder="1" applyAlignment="1">
      <alignment horizontal="left" vertical="center" wrapText="1"/>
    </xf>
    <xf numFmtId="0" fontId="2" fillId="0" borderId="0" xfId="0" applyFont="1"/>
    <xf numFmtId="0" fontId="6" fillId="0" borderId="1" xfId="13" applyBorder="1"/>
    <xf numFmtId="0" fontId="0" fillId="0" borderId="0" xfId="0" applyAlignment="1">
      <alignment horizontal="center"/>
    </xf>
    <xf numFmtId="0" fontId="7" fillId="3" borderId="3" xfId="13" applyFont="1" applyFill="1" applyBorder="1" applyAlignment="1">
      <alignment horizontal="center" vertical="center" wrapText="1"/>
    </xf>
    <xf numFmtId="9" fontId="7" fillId="3" borderId="3" xfId="6" applyFont="1" applyFill="1" applyBorder="1" applyAlignment="1" applyProtection="1">
      <alignment horizontal="center" vertical="center" wrapText="1"/>
    </xf>
    <xf numFmtId="0" fontId="7" fillId="3" borderId="3" xfId="13" applyFont="1" applyFill="1" applyBorder="1" applyAlignment="1">
      <alignment horizontal="left" vertical="center" wrapText="1"/>
    </xf>
    <xf numFmtId="0" fontId="7" fillId="3" borderId="3" xfId="13" applyFont="1" applyFill="1" applyBorder="1" applyAlignment="1">
      <alignment horizontal="center" vertical="center" wrapText="1"/>
    </xf>
    <xf numFmtId="10" fontId="7" fillId="3" borderId="3" xfId="6" applyNumberFormat="1" applyFont="1" applyFill="1" applyBorder="1" applyAlignment="1" applyProtection="1">
      <alignment horizontal="center" vertical="center" wrapText="1"/>
    </xf>
    <xf numFmtId="0" fontId="15" fillId="3" borderId="3" xfId="13" applyFont="1" applyFill="1" applyBorder="1" applyAlignment="1">
      <alignment horizontal="center" vertical="center" wrapText="1"/>
    </xf>
    <xf numFmtId="9" fontId="15" fillId="3" borderId="3" xfId="6" applyFont="1" applyFill="1" applyBorder="1" applyAlignment="1" applyProtection="1">
      <alignment horizontal="center" vertical="center" wrapText="1"/>
    </xf>
    <xf numFmtId="0" fontId="15" fillId="5" borderId="3" xfId="13" applyFont="1" applyFill="1" applyBorder="1" applyAlignment="1">
      <alignment horizontal="center" vertical="center" wrapText="1"/>
    </xf>
    <xf numFmtId="0" fontId="15" fillId="3" borderId="3" xfId="13" applyFont="1" applyFill="1" applyBorder="1" applyAlignment="1">
      <alignment horizontal="center" vertical="center" wrapText="1"/>
    </xf>
    <xf numFmtId="0" fontId="7" fillId="3" borderId="3" xfId="13" applyFont="1" applyFill="1" applyBorder="1" applyAlignment="1">
      <alignment horizontal="center" vertical="center" wrapText="1"/>
    </xf>
    <xf numFmtId="0" fontId="10" fillId="3" borderId="1" xfId="13" applyFont="1" applyFill="1" applyBorder="1" applyAlignment="1">
      <alignment horizontal="center" vertical="center" wrapText="1"/>
    </xf>
    <xf numFmtId="0" fontId="0" fillId="0" borderId="0" xfId="0"/>
    <xf numFmtId="0" fontId="8" fillId="0" borderId="1" xfId="13" applyFont="1" applyFill="1" applyBorder="1" applyAlignment="1">
      <alignment horizontal="left" vertical="center" wrapText="1"/>
    </xf>
    <xf numFmtId="0" fontId="6" fillId="0" borderId="1" xfId="11" applyNumberFormat="1" applyFont="1" applyFill="1" applyBorder="1" applyAlignment="1" applyProtection="1">
      <alignment horizontal="center" vertical="center" wrapText="1"/>
    </xf>
    <xf numFmtId="0" fontId="7" fillId="3" borderId="3" xfId="13" applyNumberFormat="1" applyFont="1" applyFill="1" applyBorder="1" applyAlignment="1">
      <alignment horizontal="center" vertical="center" wrapText="1"/>
    </xf>
    <xf numFmtId="0" fontId="6" fillId="0" borderId="3" xfId="13" applyFont="1" applyFill="1" applyBorder="1" applyAlignment="1">
      <alignment horizontal="center" vertical="center" wrapText="1"/>
    </xf>
    <xf numFmtId="0" fontId="6" fillId="0" borderId="3" xfId="13" applyFont="1" applyBorder="1" applyAlignment="1">
      <alignment vertical="center" wrapText="1"/>
    </xf>
    <xf numFmtId="0" fontId="6" fillId="0" borderId="3" xfId="13" applyFont="1" applyBorder="1" applyAlignment="1">
      <alignment horizontal="left" vertical="center" wrapText="1"/>
    </xf>
    <xf numFmtId="0" fontId="6" fillId="0" borderId="3" xfId="13" applyFont="1" applyBorder="1" applyAlignment="1">
      <alignment horizontal="center" vertical="center" wrapText="1"/>
    </xf>
    <xf numFmtId="165" fontId="12" fillId="0" borderId="3" xfId="6" applyNumberFormat="1" applyFont="1" applyFill="1" applyBorder="1" applyAlignment="1" applyProtection="1">
      <alignment horizontal="center" vertical="center" wrapText="1"/>
    </xf>
    <xf numFmtId="0" fontId="13" fillId="0" borderId="3" xfId="13" applyFont="1" applyBorder="1" applyAlignment="1">
      <alignment horizontal="left" vertical="center" wrapText="1"/>
    </xf>
    <xf numFmtId="0" fontId="14" fillId="0" borderId="3" xfId="13" applyFont="1" applyBorder="1" applyAlignment="1">
      <alignment horizontal="left" vertical="center" wrapText="1"/>
    </xf>
    <xf numFmtId="0" fontId="14" fillId="0" borderId="3" xfId="13" applyFont="1" applyFill="1" applyBorder="1" applyAlignment="1">
      <alignment horizontal="center" vertical="center" wrapText="1"/>
    </xf>
    <xf numFmtId="0" fontId="14" fillId="0" borderId="3" xfId="13" applyFont="1" applyBorder="1" applyAlignment="1">
      <alignment horizontal="center" vertical="center" wrapText="1"/>
    </xf>
    <xf numFmtId="165" fontId="14" fillId="0" borderId="3" xfId="6" applyNumberFormat="1" applyFont="1" applyFill="1" applyBorder="1" applyAlignment="1" applyProtection="1">
      <alignment horizontal="center" vertical="center" wrapText="1"/>
    </xf>
    <xf numFmtId="0" fontId="14" fillId="0" borderId="3" xfId="13" applyFont="1" applyBorder="1" applyAlignment="1">
      <alignment vertical="center" wrapText="1"/>
    </xf>
    <xf numFmtId="0" fontId="14" fillId="0" borderId="3" xfId="13" applyFont="1" applyFill="1" applyBorder="1" applyAlignment="1">
      <alignment vertical="center" wrapText="1"/>
    </xf>
    <xf numFmtId="0" fontId="13" fillId="0" borderId="3" xfId="13" applyFont="1" applyBorder="1" applyAlignment="1">
      <alignment vertical="center" wrapText="1"/>
    </xf>
    <xf numFmtId="0" fontId="6" fillId="0" borderId="3" xfId="13" applyNumberFormat="1" applyFont="1" applyBorder="1" applyAlignment="1">
      <alignment horizontal="center" vertical="center" wrapText="1"/>
    </xf>
    <xf numFmtId="0" fontId="13" fillId="0" borderId="3" xfId="13" applyFont="1" applyBorder="1" applyAlignment="1">
      <alignment horizontal="left" vertical="center" wrapText="1" readingOrder="1"/>
    </xf>
    <xf numFmtId="10" fontId="14" fillId="0" borderId="3" xfId="13" applyNumberFormat="1" applyFont="1" applyBorder="1" applyAlignment="1">
      <alignment vertical="center" wrapText="1"/>
    </xf>
    <xf numFmtId="0" fontId="15" fillId="3" borderId="3" xfId="13" applyNumberFormat="1" applyFont="1" applyFill="1" applyBorder="1" applyAlignment="1">
      <alignment horizontal="center" vertical="center" wrapText="1"/>
    </xf>
    <xf numFmtId="0" fontId="12" fillId="0" borderId="3" xfId="13" applyFont="1" applyBorder="1" applyAlignment="1">
      <alignment horizontal="left" vertical="center" wrapText="1"/>
    </xf>
    <xf numFmtId="164" fontId="12" fillId="2" borderId="3" xfId="13" applyNumberFormat="1" applyFont="1" applyFill="1" applyBorder="1" applyAlignment="1">
      <alignment vertical="center" wrapText="1"/>
    </xf>
    <xf numFmtId="0" fontId="11" fillId="0" borderId="3" xfId="13" applyFont="1" applyBorder="1" applyAlignment="1">
      <alignment horizontal="left" vertical="center" wrapText="1"/>
    </xf>
    <xf numFmtId="0" fontId="12" fillId="0" borderId="3" xfId="13" applyFont="1" applyBorder="1" applyAlignment="1">
      <alignment horizontal="center" vertical="center" wrapText="1"/>
    </xf>
    <xf numFmtId="0" fontId="12" fillId="0" borderId="3" xfId="13" applyFont="1" applyBorder="1" applyAlignment="1">
      <alignment vertical="center" wrapText="1"/>
    </xf>
    <xf numFmtId="10" fontId="12" fillId="0" borderId="3" xfId="13" applyNumberFormat="1" applyFont="1" applyBorder="1" applyAlignment="1">
      <alignment vertical="center" wrapText="1"/>
    </xf>
    <xf numFmtId="0" fontId="12" fillId="0" borderId="3" xfId="13" applyNumberFormat="1" applyFont="1" applyBorder="1" applyAlignment="1">
      <alignment horizontal="center" vertical="center" wrapText="1"/>
    </xf>
    <xf numFmtId="0" fontId="11" fillId="0" borderId="3" xfId="13" applyFont="1" applyBorder="1" applyAlignment="1">
      <alignment horizontal="center" vertical="center" wrapText="1"/>
    </xf>
    <xf numFmtId="165" fontId="12" fillId="0" borderId="3" xfId="14" applyNumberFormat="1" applyFont="1" applyFill="1" applyBorder="1" applyAlignment="1" applyProtection="1">
      <alignment horizontal="center" vertical="center" wrapText="1"/>
    </xf>
    <xf numFmtId="9" fontId="12" fillId="0" borderId="3" xfId="13" applyNumberFormat="1" applyFont="1" applyBorder="1" applyAlignment="1">
      <alignment horizontal="center" vertical="center" wrapText="1"/>
    </xf>
    <xf numFmtId="0" fontId="16" fillId="0" borderId="3" xfId="13" applyFont="1" applyBorder="1" applyAlignment="1">
      <alignment horizontal="justify" vertical="center"/>
    </xf>
    <xf numFmtId="10" fontId="6" fillId="0" borderId="3" xfId="13" applyNumberFormat="1" applyBorder="1" applyAlignment="1">
      <alignment vertical="center" wrapText="1"/>
    </xf>
    <xf numFmtId="0" fontId="6" fillId="0" borderId="3" xfId="10" applyNumberFormat="1" applyFont="1" applyFill="1" applyBorder="1" applyAlignment="1" applyProtection="1">
      <alignment horizontal="center" vertical="center" wrapText="1"/>
    </xf>
    <xf numFmtId="0" fontId="10" fillId="3" borderId="1" xfId="11" applyNumberFormat="1" applyFont="1" applyFill="1" applyBorder="1" applyAlignment="1" applyProtection="1">
      <alignment horizontal="center" vertical="center" wrapText="1"/>
    </xf>
    <xf numFmtId="0" fontId="8" fillId="0" borderId="1" xfId="13" applyFont="1" applyFill="1" applyBorder="1" applyAlignment="1">
      <alignment horizontal="center" vertical="center" wrapText="1"/>
    </xf>
    <xf numFmtId="0" fontId="4" fillId="0" borderId="1" xfId="13" applyFont="1" applyFill="1" applyBorder="1" applyAlignment="1">
      <alignment vertical="center" wrapText="1"/>
    </xf>
    <xf numFmtId="0" fontId="6" fillId="0" borderId="1" xfId="13" applyFont="1" applyBorder="1" applyAlignment="1">
      <alignment horizontal="center" vertical="center" wrapText="1"/>
    </xf>
    <xf numFmtId="0" fontId="6" fillId="0" borderId="1" xfId="13" applyFont="1" applyBorder="1" applyAlignment="1">
      <alignment vertical="center" wrapText="1"/>
    </xf>
    <xf numFmtId="0" fontId="12" fillId="0" borderId="1" xfId="13" applyFont="1" applyBorder="1" applyAlignment="1">
      <alignment horizontal="left" vertical="center" wrapText="1"/>
    </xf>
    <xf numFmtId="0" fontId="12" fillId="0" borderId="6" xfId="13" applyFont="1" applyBorder="1" applyAlignment="1">
      <alignment horizontal="left" vertical="center" wrapText="1"/>
    </xf>
    <xf numFmtId="0" fontId="12" fillId="2" borderId="4" xfId="13" applyFont="1" applyFill="1" applyBorder="1" applyAlignment="1">
      <alignment horizontal="center" vertical="center" wrapText="1"/>
    </xf>
    <xf numFmtId="0" fontId="12" fillId="2" borderId="4" xfId="13" applyFont="1" applyFill="1" applyBorder="1" applyAlignment="1">
      <alignment horizontal="left" vertical="center" wrapText="1"/>
    </xf>
    <xf numFmtId="164" fontId="12" fillId="2" borderId="4" xfId="13" applyNumberFormat="1" applyFont="1" applyFill="1" applyBorder="1" applyAlignment="1">
      <alignment vertical="center" wrapText="1"/>
    </xf>
    <xf numFmtId="0" fontId="11" fillId="0" borderId="4" xfId="13" applyFont="1" applyBorder="1" applyAlignment="1">
      <alignment horizontal="left" vertical="center" wrapText="1"/>
    </xf>
    <xf numFmtId="0" fontId="12" fillId="0" borderId="4" xfId="13" applyFont="1" applyBorder="1" applyAlignment="1">
      <alignment horizontal="center" vertical="center" wrapText="1"/>
    </xf>
    <xf numFmtId="0" fontId="11" fillId="0" borderId="4" xfId="13" applyFont="1" applyBorder="1" applyAlignment="1">
      <alignment horizontal="center" vertical="center" wrapText="1"/>
    </xf>
    <xf numFmtId="0" fontId="6" fillId="0" borderId="8" xfId="11" applyNumberFormat="1" applyFont="1" applyFill="1" applyBorder="1" applyAlignment="1" applyProtection="1">
      <alignment horizontal="center" vertical="center" wrapText="1"/>
    </xf>
    <xf numFmtId="0" fontId="12" fillId="0" borderId="4" xfId="13" applyFont="1" applyBorder="1" applyAlignment="1">
      <alignment horizontal="left" vertical="center" wrapText="1"/>
    </xf>
    <xf numFmtId="0" fontId="6" fillId="0" borderId="1" xfId="13" applyFont="1" applyFill="1" applyBorder="1" applyAlignment="1">
      <alignment horizontal="center"/>
    </xf>
    <xf numFmtId="0" fontId="6" fillId="2" borderId="1" xfId="13" applyFont="1" applyFill="1" applyBorder="1" applyAlignment="1">
      <alignment horizontal="center" vertical="center" wrapText="1"/>
    </xf>
    <xf numFmtId="0" fontId="13" fillId="0" borderId="1" xfId="13" applyFont="1" applyBorder="1"/>
    <xf numFmtId="0" fontId="6" fillId="0" borderId="1" xfId="13" applyBorder="1" applyAlignment="1">
      <alignment horizontal="center" vertical="center"/>
    </xf>
    <xf numFmtId="0" fontId="6" fillId="0" borderId="1" xfId="13" applyFont="1" applyBorder="1" applyAlignment="1">
      <alignment wrapText="1"/>
    </xf>
    <xf numFmtId="0" fontId="6" fillId="0" borderId="1" xfId="13" applyBorder="1" applyAlignment="1">
      <alignment vertical="center" wrapText="1"/>
    </xf>
    <xf numFmtId="0" fontId="12" fillId="0" borderId="1" xfId="13" applyFont="1" applyBorder="1" applyAlignment="1">
      <alignment vertical="center" wrapText="1"/>
    </xf>
    <xf numFmtId="0" fontId="6" fillId="2" borderId="3" xfId="13" applyFont="1" applyFill="1" applyBorder="1" applyAlignment="1">
      <alignment horizontal="left" vertical="center" wrapText="1"/>
    </xf>
    <xf numFmtId="0" fontId="6" fillId="0" borderId="3" xfId="13" applyFont="1" applyFill="1" applyBorder="1" applyAlignment="1">
      <alignment vertical="center" wrapText="1"/>
    </xf>
    <xf numFmtId="0" fontId="8" fillId="0" borderId="3" xfId="13" applyFont="1" applyBorder="1" applyAlignment="1">
      <alignment horizontal="left" vertical="center" wrapText="1"/>
    </xf>
    <xf numFmtId="0" fontId="13" fillId="0" borderId="3" xfId="13" applyFont="1" applyFill="1" applyBorder="1" applyAlignment="1">
      <alignment horizontal="center" vertical="center" wrapText="1"/>
    </xf>
    <xf numFmtId="0" fontId="6" fillId="0" borderId="1" xfId="13" applyFont="1" applyFill="1" applyBorder="1" applyAlignment="1">
      <alignment horizontal="center" vertical="center" wrapText="1"/>
    </xf>
    <xf numFmtId="0" fontId="8" fillId="0" borderId="1" xfId="10" applyNumberFormat="1" applyFont="1" applyFill="1" applyBorder="1" applyAlignment="1" applyProtection="1">
      <alignment horizontal="center" vertical="center" wrapText="1"/>
    </xf>
    <xf numFmtId="0" fontId="8" fillId="0" borderId="1" xfId="11" applyNumberFormat="1" applyFont="1" applyFill="1" applyBorder="1" applyAlignment="1" applyProtection="1">
      <alignment horizontal="center" vertical="center" wrapText="1"/>
    </xf>
    <xf numFmtId="0" fontId="6" fillId="0" borderId="1" xfId="13" applyNumberFormat="1" applyFont="1" applyFill="1" applyBorder="1" applyAlignment="1">
      <alignment horizontal="center" vertical="center" wrapText="1"/>
    </xf>
    <xf numFmtId="164" fontId="6" fillId="0" borderId="3" xfId="13" applyNumberFormat="1" applyFont="1" applyFill="1" applyBorder="1" applyAlignment="1">
      <alignment vertical="center" wrapText="1"/>
    </xf>
    <xf numFmtId="0" fontId="8" fillId="0" borderId="3" xfId="13" applyFont="1" applyFill="1" applyBorder="1" applyAlignment="1">
      <alignment vertical="center" wrapText="1"/>
    </xf>
    <xf numFmtId="0" fontId="8" fillId="0" borderId="3" xfId="13" applyFont="1" applyFill="1" applyBorder="1" applyAlignment="1">
      <alignment horizontal="center" vertical="center" wrapText="1"/>
    </xf>
    <xf numFmtId="9" fontId="6" fillId="0" borderId="3" xfId="6" applyNumberFormat="1" applyFont="1" applyFill="1" applyBorder="1" applyAlignment="1" applyProtection="1">
      <alignment horizontal="center" vertical="center" wrapText="1"/>
    </xf>
    <xf numFmtId="10" fontId="6" fillId="0" borderId="3" xfId="13" applyNumberFormat="1" applyFont="1" applyBorder="1" applyAlignment="1">
      <alignment vertical="center" wrapText="1"/>
    </xf>
    <xf numFmtId="0" fontId="8" fillId="0" borderId="3" xfId="13" applyFont="1" applyBorder="1" applyAlignment="1">
      <alignment horizontal="center" vertical="center" wrapText="1"/>
    </xf>
    <xf numFmtId="9" fontId="6" fillId="0" borderId="3" xfId="6" applyFont="1" applyFill="1" applyBorder="1" applyAlignment="1" applyProtection="1">
      <alignment horizontal="center" vertical="center" wrapText="1"/>
    </xf>
    <xf numFmtId="0" fontId="6" fillId="0" borderId="3" xfId="13" applyNumberFormat="1" applyFont="1" applyFill="1" applyBorder="1" applyAlignment="1">
      <alignment horizontal="center" vertical="center" wrapText="1"/>
    </xf>
    <xf numFmtId="0" fontId="0" fillId="0" borderId="1" xfId="0" applyBorder="1" applyAlignment="1">
      <alignment vertical="center" wrapText="1"/>
    </xf>
    <xf numFmtId="0" fontId="6" fillId="0" borderId="3" xfId="11" applyNumberFormat="1" applyFont="1" applyFill="1" applyBorder="1" applyAlignment="1" applyProtection="1">
      <alignment horizontal="center" vertical="center" wrapText="1"/>
    </xf>
    <xf numFmtId="0" fontId="6" fillId="0" borderId="3" xfId="13" applyFont="1" applyFill="1" applyBorder="1" applyAlignment="1">
      <alignment horizontal="left" vertical="center" wrapText="1"/>
    </xf>
    <xf numFmtId="0" fontId="12" fillId="0" borderId="3" xfId="13" applyFont="1" applyFill="1" applyBorder="1" applyAlignment="1">
      <alignment horizontal="center" vertical="center" wrapText="1"/>
    </xf>
    <xf numFmtId="0" fontId="8" fillId="0" borderId="1" xfId="13" applyNumberFormat="1" applyFont="1" applyFill="1" applyBorder="1" applyAlignment="1">
      <alignment horizontal="center" vertical="center" wrapText="1"/>
    </xf>
    <xf numFmtId="0" fontId="7" fillId="3" borderId="1" xfId="13" applyFont="1" applyFill="1" applyBorder="1" applyAlignment="1">
      <alignment horizontal="left" vertical="center" wrapText="1"/>
    </xf>
    <xf numFmtId="0" fontId="14" fillId="0" borderId="3" xfId="13" applyFont="1" applyFill="1" applyBorder="1" applyAlignment="1">
      <alignment wrapText="1"/>
    </xf>
    <xf numFmtId="0" fontId="14" fillId="0" borderId="1" xfId="13" applyFont="1" applyFill="1" applyBorder="1" applyAlignment="1">
      <alignment vertical="center" wrapText="1"/>
    </xf>
    <xf numFmtId="0" fontId="6" fillId="0" borderId="3" xfId="38" applyFont="1" applyBorder="1" applyAlignment="1">
      <alignment horizontal="center" vertical="center" wrapText="1"/>
    </xf>
    <xf numFmtId="0" fontId="6" fillId="0" borderId="3" xfId="38" applyFont="1" applyBorder="1" applyAlignment="1">
      <alignment horizontal="left" vertical="center" wrapText="1"/>
    </xf>
    <xf numFmtId="0" fontId="6" fillId="2" borderId="3" xfId="38" applyFont="1" applyFill="1" applyBorder="1" applyAlignment="1">
      <alignment horizontal="left" vertical="center" wrapText="1"/>
    </xf>
    <xf numFmtId="0" fontId="6" fillId="0" borderId="3" xfId="38" applyFont="1" applyFill="1" applyBorder="1" applyAlignment="1">
      <alignment horizontal="center" vertical="center" wrapText="1"/>
    </xf>
    <xf numFmtId="0" fontId="8" fillId="0" borderId="3" xfId="11" applyNumberFormat="1" applyFont="1" applyFill="1" applyBorder="1" applyAlignment="1" applyProtection="1">
      <alignment horizontal="center" vertical="center" wrapText="1"/>
    </xf>
    <xf numFmtId="0" fontId="13" fillId="0" borderId="3" xfId="13" applyFont="1" applyFill="1" applyBorder="1" applyAlignment="1">
      <alignment vertical="center" wrapText="1" readingOrder="1"/>
    </xf>
    <xf numFmtId="0" fontId="14" fillId="2" borderId="3" xfId="13" applyFont="1" applyFill="1" applyBorder="1" applyAlignment="1">
      <alignment vertical="top" wrapText="1"/>
    </xf>
    <xf numFmtId="0" fontId="6" fillId="2" borderId="3" xfId="38" applyFont="1" applyFill="1" applyBorder="1" applyAlignment="1">
      <alignment horizontal="center" vertical="center" wrapText="1"/>
    </xf>
    <xf numFmtId="0" fontId="14" fillId="0" borderId="3" xfId="13" applyFont="1" applyBorder="1" applyAlignment="1">
      <alignment vertical="top" wrapText="1"/>
    </xf>
    <xf numFmtId="0" fontId="6" fillId="0" borderId="3" xfId="38" applyFont="1" applyFill="1" applyBorder="1" applyAlignment="1">
      <alignment horizontal="left" vertical="center" wrapText="1"/>
    </xf>
    <xf numFmtId="0" fontId="0" fillId="0" borderId="1" xfId="0" applyBorder="1" applyAlignment="1">
      <alignment horizontal="left" vertical="center" wrapText="1"/>
    </xf>
    <xf numFmtId="0" fontId="6" fillId="0" borderId="4" xfId="13" applyFont="1" applyBorder="1" applyAlignment="1">
      <alignment vertical="center" wrapText="1"/>
    </xf>
    <xf numFmtId="0" fontId="6" fillId="0" borderId="9" xfId="13" applyFont="1" applyBorder="1" applyAlignment="1">
      <alignment vertical="center" wrapText="1"/>
    </xf>
    <xf numFmtId="0" fontId="6" fillId="0" borderId="3" xfId="13" applyBorder="1" applyAlignment="1">
      <alignment vertical="center" wrapText="1"/>
    </xf>
    <xf numFmtId="0" fontId="4" fillId="0" borderId="3" xfId="13" applyFont="1" applyFill="1" applyBorder="1" applyAlignment="1">
      <alignment vertical="center" wrapText="1"/>
    </xf>
    <xf numFmtId="0" fontId="6" fillId="0" borderId="5" xfId="13" applyFont="1" applyBorder="1" applyAlignment="1">
      <alignment vertical="center" wrapText="1"/>
    </xf>
    <xf numFmtId="165" fontId="12" fillId="0" borderId="6" xfId="14" applyNumberFormat="1" applyFont="1" applyFill="1" applyBorder="1" applyAlignment="1" applyProtection="1">
      <alignment horizontal="center" vertical="center" wrapText="1"/>
    </xf>
    <xf numFmtId="0" fontId="7" fillId="3" borderId="4" xfId="13" applyFont="1" applyFill="1" applyBorder="1" applyAlignment="1">
      <alignment horizontal="center" vertical="center" wrapText="1"/>
    </xf>
    <xf numFmtId="0" fontId="6" fillId="0" borderId="1" xfId="10" applyNumberFormat="1" applyFont="1" applyBorder="1" applyAlignment="1">
      <alignment horizontal="center" vertical="center" wrapText="1"/>
    </xf>
    <xf numFmtId="0" fontId="6" fillId="0" borderId="5" xfId="13" applyBorder="1" applyAlignment="1">
      <alignment horizontal="center" vertical="center"/>
    </xf>
    <xf numFmtId="0" fontId="13" fillId="0" borderId="3" xfId="13" applyFont="1" applyFill="1" applyBorder="1" applyAlignment="1">
      <alignment horizontal="left" vertical="center" wrapText="1"/>
    </xf>
    <xf numFmtId="0" fontId="12" fillId="0" borderId="3" xfId="10" applyNumberFormat="1" applyFont="1" applyBorder="1" applyAlignment="1">
      <alignment horizontal="center" vertical="center" wrapText="1"/>
    </xf>
    <xf numFmtId="0" fontId="12" fillId="0" borderId="4" xfId="10" applyNumberFormat="1" applyFont="1" applyFill="1" applyBorder="1" applyAlignment="1" applyProtection="1">
      <alignment horizontal="center" vertical="center" wrapText="1"/>
    </xf>
    <xf numFmtId="0" fontId="8" fillId="0" borderId="1" xfId="2" applyNumberFormat="1" applyFont="1" applyFill="1" applyBorder="1" applyAlignment="1" applyProtection="1">
      <alignment horizontal="center" vertical="center" wrapText="1"/>
    </xf>
    <xf numFmtId="0" fontId="8" fillId="0" borderId="1" xfId="1" applyNumberFormat="1" applyFont="1" applyFill="1" applyBorder="1" applyAlignment="1" applyProtection="1">
      <alignment horizontal="center" vertical="center" wrapText="1"/>
    </xf>
    <xf numFmtId="0" fontId="6" fillId="0" borderId="1" xfId="10" applyNumberFormat="1" applyFont="1" applyBorder="1" applyAlignment="1">
      <alignment horizontal="center" vertical="center"/>
    </xf>
    <xf numFmtId="9" fontId="6" fillId="0" borderId="3" xfId="40" applyFont="1" applyFill="1" applyBorder="1" applyAlignment="1" applyProtection="1">
      <alignment horizontal="center" vertical="center" wrapText="1"/>
    </xf>
    <xf numFmtId="0" fontId="6" fillId="0" borderId="1" xfId="10" applyNumberFormat="1" applyFont="1" applyFill="1" applyBorder="1" applyAlignment="1" applyProtection="1">
      <alignment horizontal="center" vertical="center" wrapText="1"/>
    </xf>
    <xf numFmtId="9" fontId="12" fillId="0" borderId="3" xfId="40" applyFont="1" applyFill="1" applyBorder="1" applyAlignment="1" applyProtection="1">
      <alignment horizontal="center" vertical="center" wrapText="1"/>
    </xf>
    <xf numFmtId="0" fontId="6" fillId="0" borderId="3" xfId="13" applyNumberFormat="1" applyFont="1" applyBorder="1" applyAlignment="1">
      <alignment vertical="center" wrapText="1"/>
    </xf>
    <xf numFmtId="0" fontId="6" fillId="0" borderId="1" xfId="13" applyFont="1" applyFill="1" applyBorder="1" applyAlignment="1">
      <alignment vertical="center" wrapText="1"/>
    </xf>
    <xf numFmtId="165" fontId="11" fillId="0" borderId="1" xfId="6" applyNumberFormat="1" applyFont="1" applyFill="1" applyBorder="1" applyAlignment="1" applyProtection="1">
      <alignment horizontal="center" vertical="center" wrapText="1"/>
    </xf>
    <xf numFmtId="10" fontId="8" fillId="0" borderId="1" xfId="13" applyNumberFormat="1" applyFont="1" applyFill="1" applyBorder="1" applyAlignment="1">
      <alignment horizontal="center" vertical="center" wrapText="1"/>
    </xf>
    <xf numFmtId="0" fontId="8" fillId="0" borderId="1" xfId="13" applyFont="1" applyFill="1" applyBorder="1" applyAlignment="1">
      <alignment vertical="center" wrapText="1"/>
    </xf>
    <xf numFmtId="0" fontId="4" fillId="0" borderId="1" xfId="11" applyNumberFormat="1" applyFont="1" applyFill="1" applyBorder="1" applyAlignment="1">
      <alignment horizontal="center" vertical="center" wrapText="1"/>
    </xf>
    <xf numFmtId="0" fontId="30" fillId="0" borderId="1" xfId="13" applyFont="1" applyFill="1" applyBorder="1" applyAlignment="1">
      <alignment horizontal="left" vertical="center" wrapText="1"/>
    </xf>
    <xf numFmtId="0" fontId="31" fillId="0" borderId="1" xfId="13" applyFont="1" applyFill="1" applyBorder="1" applyAlignment="1">
      <alignment horizontal="left" vertical="center"/>
    </xf>
    <xf numFmtId="0" fontId="30" fillId="0" borderId="1" xfId="13" applyFont="1" applyFill="1" applyBorder="1" applyAlignment="1">
      <alignment horizontal="left" vertical="center"/>
    </xf>
    <xf numFmtId="0" fontId="30" fillId="0" borderId="1" xfId="13" applyFont="1" applyFill="1" applyBorder="1" applyAlignment="1">
      <alignment horizontal="center" vertical="center"/>
    </xf>
    <xf numFmtId="0" fontId="31" fillId="0" borderId="1" xfId="13" applyFont="1" applyFill="1" applyBorder="1" applyAlignment="1">
      <alignment vertical="center"/>
    </xf>
    <xf numFmtId="0" fontId="30" fillId="0" borderId="1" xfId="13" applyFont="1" applyFill="1" applyBorder="1" applyAlignment="1">
      <alignment vertical="center" wrapText="1"/>
    </xf>
    <xf numFmtId="0" fontId="30" fillId="0" borderId="1" xfId="13" applyFont="1" applyFill="1" applyBorder="1" applyAlignment="1">
      <alignment vertical="center"/>
    </xf>
    <xf numFmtId="49" fontId="30" fillId="0" borderId="1" xfId="13" applyNumberFormat="1" applyFont="1" applyFill="1" applyBorder="1" applyAlignment="1">
      <alignment horizontal="left" vertical="center"/>
    </xf>
    <xf numFmtId="0" fontId="31" fillId="0" borderId="1" xfId="13" applyFont="1" applyFill="1" applyBorder="1" applyAlignment="1">
      <alignment vertical="center" wrapText="1"/>
    </xf>
    <xf numFmtId="0" fontId="30" fillId="0" borderId="1" xfId="41" applyFont="1" applyFill="1" applyBorder="1" applyAlignment="1">
      <alignment horizontal="left" vertical="center"/>
    </xf>
    <xf numFmtId="0" fontId="30" fillId="0" borderId="1" xfId="4" applyFont="1" applyFill="1" applyBorder="1" applyAlignment="1">
      <alignment horizontal="left" vertical="center"/>
    </xf>
    <xf numFmtId="0" fontId="30" fillId="0" borderId="3" xfId="13" applyFont="1" applyFill="1" applyBorder="1" applyAlignment="1">
      <alignment horizontal="center" vertical="center"/>
    </xf>
    <xf numFmtId="0" fontId="30" fillId="0" borderId="3" xfId="13" applyFont="1" applyFill="1" applyBorder="1" applyAlignment="1">
      <alignment horizontal="left" vertical="center"/>
    </xf>
    <xf numFmtId="0" fontId="31" fillId="0" borderId="3" xfId="13" applyFont="1" applyFill="1" applyBorder="1" applyAlignment="1">
      <alignment horizontal="left" vertical="center"/>
    </xf>
    <xf numFmtId="0" fontId="31" fillId="0" borderId="3" xfId="13" applyFont="1" applyFill="1" applyBorder="1" applyAlignment="1">
      <alignment vertical="center" wrapText="1"/>
    </xf>
    <xf numFmtId="0" fontId="31" fillId="0" borderId="3" xfId="13" applyFont="1" applyFill="1" applyBorder="1" applyAlignment="1">
      <alignment vertical="center"/>
    </xf>
    <xf numFmtId="0" fontId="31" fillId="0" borderId="3" xfId="13" applyFont="1" applyFill="1" applyBorder="1" applyAlignment="1">
      <alignment horizontal="center" vertical="center"/>
    </xf>
    <xf numFmtId="0" fontId="30" fillId="0" borderId="5" xfId="13" applyFont="1" applyFill="1" applyBorder="1" applyAlignment="1">
      <alignment horizontal="left" vertical="center"/>
    </xf>
    <xf numFmtId="0" fontId="31" fillId="0" borderId="6" xfId="13" applyFont="1" applyFill="1" applyBorder="1" applyAlignment="1">
      <alignment horizontal="left" vertical="center"/>
    </xf>
    <xf numFmtId="0" fontId="32" fillId="0" borderId="1" xfId="0" applyFont="1" applyFill="1" applyBorder="1"/>
    <xf numFmtId="0" fontId="31" fillId="0" borderId="0" xfId="13" applyFont="1" applyFill="1" applyBorder="1" applyAlignment="1">
      <alignment horizontal="left" vertical="center"/>
    </xf>
    <xf numFmtId="4" fontId="31" fillId="0" borderId="3" xfId="13" applyNumberFormat="1" applyFont="1" applyFill="1" applyBorder="1" applyAlignment="1">
      <alignment vertical="center"/>
    </xf>
    <xf numFmtId="0" fontId="30" fillId="0" borderId="3" xfId="13" applyFont="1" applyFill="1" applyBorder="1" applyAlignment="1">
      <alignment horizontal="left" vertical="center" wrapText="1"/>
    </xf>
    <xf numFmtId="0" fontId="34" fillId="0" borderId="3" xfId="0" applyFont="1" applyFill="1" applyBorder="1" applyAlignment="1"/>
    <xf numFmtId="0" fontId="34" fillId="0" borderId="3" xfId="0" applyFont="1" applyFill="1" applyBorder="1" applyAlignment="1">
      <alignment horizontal="center" vertical="center"/>
    </xf>
    <xf numFmtId="0" fontId="35" fillId="0" borderId="3" xfId="0" applyFont="1" applyFill="1" applyBorder="1" applyAlignment="1">
      <alignment horizontal="left" vertical="center"/>
    </xf>
    <xf numFmtId="0" fontId="33" fillId="0" borderId="1" xfId="0" applyFont="1" applyFill="1" applyBorder="1"/>
    <xf numFmtId="0" fontId="31" fillId="2" borderId="3" xfId="13" applyFont="1" applyFill="1" applyBorder="1" applyAlignment="1">
      <alignment horizontal="center" vertical="center"/>
    </xf>
    <xf numFmtId="0" fontId="31" fillId="2" borderId="3" xfId="13" applyFont="1" applyFill="1" applyBorder="1" applyAlignment="1">
      <alignment vertical="center" wrapText="1"/>
    </xf>
    <xf numFmtId="0" fontId="31" fillId="2" borderId="3" xfId="13" applyFont="1" applyFill="1" applyBorder="1" applyAlignment="1">
      <alignment vertical="center"/>
    </xf>
    <xf numFmtId="0" fontId="31" fillId="2" borderId="3" xfId="13" applyFont="1" applyFill="1" applyBorder="1" applyAlignment="1">
      <alignment horizontal="left" vertical="center"/>
    </xf>
    <xf numFmtId="0" fontId="31" fillId="2" borderId="3" xfId="13" applyNumberFormat="1" applyFont="1" applyFill="1" applyBorder="1" applyAlignment="1">
      <alignment horizontal="center" vertical="center"/>
    </xf>
    <xf numFmtId="0" fontId="31" fillId="0" borderId="1" xfId="11" applyNumberFormat="1" applyFont="1" applyFill="1" applyBorder="1" applyAlignment="1" applyProtection="1">
      <alignment horizontal="center" vertical="center"/>
    </xf>
    <xf numFmtId="165" fontId="12" fillId="0" borderId="4" xfId="6" applyNumberFormat="1" applyFont="1" applyFill="1" applyBorder="1" applyAlignment="1" applyProtection="1">
      <alignment horizontal="center" vertical="center" wrapText="1"/>
    </xf>
    <xf numFmtId="10" fontId="12" fillId="0" borderId="4" xfId="13" applyNumberFormat="1" applyFont="1" applyBorder="1" applyAlignment="1">
      <alignment vertical="center" wrapText="1"/>
    </xf>
    <xf numFmtId="0" fontId="9" fillId="0" borderId="1" xfId="13" applyFont="1" applyFill="1" applyBorder="1" applyAlignment="1">
      <alignment horizontal="left" vertical="center" wrapText="1"/>
    </xf>
    <xf numFmtId="0" fontId="29" fillId="0" borderId="1" xfId="13" applyFont="1" applyFill="1" applyBorder="1" applyAlignment="1">
      <alignment horizontal="left" vertical="center" wrapText="1"/>
    </xf>
    <xf numFmtId="0" fontId="29" fillId="0" borderId="1" xfId="13" applyFont="1" applyFill="1" applyBorder="1" applyAlignment="1">
      <alignment vertical="center" wrapText="1"/>
    </xf>
    <xf numFmtId="165" fontId="8" fillId="0" borderId="1" xfId="6" applyNumberFormat="1" applyFont="1" applyFill="1" applyBorder="1" applyAlignment="1" applyProtection="1">
      <alignment horizontal="center" vertical="center" wrapText="1"/>
    </xf>
    <xf numFmtId="0" fontId="4" fillId="0" borderId="1" xfId="2" applyNumberFormat="1" applyFont="1" applyFill="1" applyBorder="1" applyAlignment="1">
      <alignment horizontal="center" vertical="center" wrapText="1"/>
    </xf>
    <xf numFmtId="0" fontId="23" fillId="0" borderId="1" xfId="13" applyFont="1" applyFill="1" applyBorder="1" applyAlignment="1">
      <alignment horizontal="left" vertical="center" wrapText="1"/>
    </xf>
    <xf numFmtId="0" fontId="8" fillId="0" borderId="3" xfId="13" applyFont="1" applyFill="1" applyBorder="1" applyAlignment="1">
      <alignment horizontal="left" vertical="center" wrapText="1"/>
    </xf>
    <xf numFmtId="0" fontId="8" fillId="0" borderId="1" xfId="13" applyNumberFormat="1" applyFont="1" applyFill="1" applyBorder="1" applyAlignment="1">
      <alignment horizontal="left" vertical="center" wrapText="1"/>
    </xf>
    <xf numFmtId="0" fontId="10" fillId="3" borderId="1" xfId="10" applyNumberFormat="1" applyFont="1" applyFill="1" applyBorder="1" applyAlignment="1">
      <alignment horizontal="center" vertical="center" wrapText="1"/>
    </xf>
    <xf numFmtId="0" fontId="0" fillId="0" borderId="0" xfId="0" applyNumberFormat="1" applyAlignment="1">
      <alignment horizontal="center"/>
    </xf>
    <xf numFmtId="0" fontId="8" fillId="0" borderId="1" xfId="13" applyNumberFormat="1" applyFont="1" applyFill="1" applyBorder="1" applyAlignment="1">
      <alignment wrapText="1"/>
    </xf>
    <xf numFmtId="0" fontId="30" fillId="0" borderId="1" xfId="11" applyNumberFormat="1" applyFont="1" applyFill="1" applyBorder="1" applyAlignment="1" applyProtection="1">
      <alignment horizontal="center" vertical="center"/>
    </xf>
    <xf numFmtId="0" fontId="10" fillId="4" borderId="1" xfId="13"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horizontal="left" vertical="center" wrapText="1"/>
    </xf>
    <xf numFmtId="0" fontId="4" fillId="0" borderId="1" xfId="13" applyFont="1" applyFill="1" applyBorder="1" applyAlignment="1">
      <alignment horizontal="center" vertical="center" wrapText="1"/>
    </xf>
    <xf numFmtId="0" fontId="4" fillId="0" borderId="1" xfId="13" applyFont="1" applyFill="1" applyBorder="1" applyAlignment="1">
      <alignment horizontal="left" vertical="center" wrapText="1"/>
    </xf>
    <xf numFmtId="0" fontId="4" fillId="0" borderId="1" xfId="33" applyFont="1" applyFill="1" applyBorder="1" applyAlignment="1">
      <alignment horizontal="center" vertical="center" wrapText="1"/>
    </xf>
    <xf numFmtId="0" fontId="4" fillId="0" borderId="1" xfId="10" applyNumberFormat="1" applyFont="1" applyFill="1" applyBorder="1" applyAlignment="1">
      <alignment horizontal="center" vertical="center" wrapText="1"/>
    </xf>
    <xf numFmtId="0" fontId="4" fillId="0" borderId="1" xfId="10" applyNumberFormat="1" applyFont="1" applyFill="1" applyBorder="1" applyAlignment="1" applyProtection="1">
      <alignment horizontal="center" vertical="center" wrapText="1"/>
    </xf>
    <xf numFmtId="0" fontId="4" fillId="0" borderId="1" xfId="0" applyFont="1" applyFill="1" applyBorder="1" applyAlignment="1">
      <alignment vertical="center" wrapText="1"/>
    </xf>
    <xf numFmtId="3" fontId="4" fillId="0" borderId="1" xfId="0" applyNumberFormat="1" applyFont="1" applyFill="1" applyBorder="1" applyAlignment="1">
      <alignment horizontal="center" vertical="center" wrapText="1"/>
    </xf>
    <xf numFmtId="0" fontId="4" fillId="0" borderId="1" xfId="0" applyFont="1" applyFill="1" applyBorder="1" applyAlignment="1">
      <alignment horizontal="left" vertical="center"/>
    </xf>
    <xf numFmtId="0" fontId="4" fillId="0" borderId="1" xfId="0" applyFont="1" applyFill="1" applyBorder="1" applyAlignment="1">
      <alignment vertical="center"/>
    </xf>
    <xf numFmtId="0" fontId="6" fillId="0" borderId="1" xfId="13" applyFont="1" applyFill="1" applyBorder="1" applyAlignment="1">
      <alignment horizontal="center" vertical="center"/>
    </xf>
    <xf numFmtId="1" fontId="6" fillId="0" borderId="1" xfId="13" applyNumberFormat="1" applyFont="1" applyFill="1" applyBorder="1" applyAlignment="1">
      <alignment horizontal="left" vertical="center" wrapText="1"/>
    </xf>
    <xf numFmtId="0" fontId="6" fillId="0" borderId="1" xfId="13" applyFont="1" applyFill="1" applyBorder="1"/>
    <xf numFmtId="1" fontId="6" fillId="0" borderId="1" xfId="13" applyNumberFormat="1" applyFont="1" applyFill="1" applyBorder="1" applyAlignment="1">
      <alignment horizontal="left" vertical="center"/>
    </xf>
    <xf numFmtId="0" fontId="6" fillId="0" borderId="1" xfId="13" applyFont="1" applyFill="1" applyBorder="1" applyAlignment="1">
      <alignment horizontal="left"/>
    </xf>
    <xf numFmtId="0" fontId="13" fillId="0" borderId="1" xfId="13" applyFont="1" applyFill="1" applyBorder="1" applyAlignment="1">
      <alignment horizontal="left" vertical="center" wrapText="1" readingOrder="1"/>
    </xf>
    <xf numFmtId="0" fontId="13" fillId="0" borderId="1" xfId="13" applyFont="1" applyFill="1" applyBorder="1" applyAlignment="1">
      <alignment vertical="center" wrapText="1"/>
    </xf>
    <xf numFmtId="0" fontId="14" fillId="0" borderId="3" xfId="13" applyFont="1" applyFill="1" applyBorder="1" applyAlignment="1">
      <alignment horizontal="left" vertical="center" wrapText="1"/>
    </xf>
    <xf numFmtId="171" fontId="6" fillId="0" borderId="1" xfId="13" applyNumberFormat="1" applyFont="1" applyFill="1" applyBorder="1" applyAlignment="1">
      <alignment horizontal="left" vertical="center" wrapText="1"/>
    </xf>
    <xf numFmtId="0" fontId="6" fillId="2" borderId="3" xfId="13" applyFont="1" applyFill="1" applyBorder="1" applyAlignment="1">
      <alignment horizontal="center" vertical="center" wrapText="1"/>
    </xf>
    <xf numFmtId="0" fontId="6" fillId="2" borderId="3" xfId="13" applyFont="1" applyFill="1" applyBorder="1" applyAlignment="1">
      <alignment vertical="center" wrapText="1"/>
    </xf>
    <xf numFmtId="0" fontId="6" fillId="0" borderId="3" xfId="13" applyBorder="1" applyAlignment="1">
      <alignment horizontal="center" vertical="center" wrapText="1"/>
    </xf>
    <xf numFmtId="0" fontId="8" fillId="0" borderId="3" xfId="13" applyNumberFormat="1" applyFont="1" applyFill="1" applyBorder="1" applyAlignment="1">
      <alignment horizontal="center" vertical="center" wrapText="1"/>
    </xf>
    <xf numFmtId="0" fontId="6" fillId="2" borderId="3" xfId="13" quotePrefix="1" applyFont="1" applyFill="1" applyBorder="1" applyAlignment="1">
      <alignment horizontal="left" vertical="center" wrapText="1"/>
    </xf>
    <xf numFmtId="49" fontId="8" fillId="0" borderId="1" xfId="42" applyNumberFormat="1" applyFont="1" applyFill="1" applyBorder="1" applyAlignment="1" applyProtection="1">
      <alignment horizontal="left" vertical="center" wrapText="1"/>
    </xf>
    <xf numFmtId="0" fontId="10" fillId="0" borderId="1" xfId="13" applyFont="1" applyFill="1" applyBorder="1" applyAlignment="1">
      <alignment horizontal="center" vertical="center" wrapText="1"/>
    </xf>
    <xf numFmtId="49" fontId="6" fillId="0" borderId="1" xfId="13" applyNumberFormat="1" applyFont="1" applyFill="1" applyBorder="1" applyAlignment="1">
      <alignment horizontal="left" vertical="center" wrapText="1"/>
    </xf>
    <xf numFmtId="0" fontId="12" fillId="0" borderId="3" xfId="11" applyNumberFormat="1" applyFont="1" applyFill="1" applyBorder="1" applyAlignment="1" applyProtection="1">
      <alignment horizontal="center" vertical="center" wrapText="1"/>
    </xf>
    <xf numFmtId="0" fontId="41" fillId="0" borderId="3" xfId="13" applyFont="1" applyBorder="1" applyAlignment="1">
      <alignment vertical="center" wrapText="1"/>
    </xf>
    <xf numFmtId="0" fontId="29" fillId="0" borderId="3" xfId="13" applyFont="1" applyBorder="1" applyAlignment="1">
      <alignment vertical="center" wrapText="1"/>
    </xf>
    <xf numFmtId="0" fontId="4" fillId="0" borderId="1" xfId="0" quotePrefix="1" applyFont="1" applyFill="1" applyBorder="1" applyAlignment="1">
      <alignment horizontal="center" vertical="center" wrapText="1"/>
    </xf>
    <xf numFmtId="0" fontId="4" fillId="0" borderId="1" xfId="13" quotePrefix="1" applyFont="1" applyFill="1" applyBorder="1" applyAlignment="1">
      <alignment horizontal="center" vertical="center" wrapText="1"/>
    </xf>
    <xf numFmtId="10" fontId="4" fillId="0" borderId="1" xfId="6" applyNumberFormat="1" applyFont="1" applyFill="1" applyBorder="1" applyAlignment="1" applyProtection="1">
      <alignment horizontal="center" vertical="center" wrapText="1"/>
    </xf>
    <xf numFmtId="172" fontId="4" fillId="0" borderId="1" xfId="11" applyNumberFormat="1" applyFont="1" applyFill="1" applyBorder="1" applyAlignment="1" applyProtection="1">
      <alignment horizontal="left" vertical="center" wrapText="1"/>
    </xf>
    <xf numFmtId="44" fontId="4" fillId="0" borderId="1" xfId="2" quotePrefix="1" applyFont="1" applyFill="1" applyBorder="1" applyAlignment="1" applyProtection="1">
      <alignment vertical="center" wrapText="1"/>
    </xf>
    <xf numFmtId="0" fontId="24" fillId="0" borderId="1" xfId="0" applyFont="1" applyFill="1" applyBorder="1" applyAlignment="1">
      <alignment horizontal="left" vertical="center" wrapText="1"/>
    </xf>
    <xf numFmtId="0" fontId="4" fillId="0" borderId="1" xfId="0" quotePrefix="1" applyFont="1" applyFill="1" applyBorder="1" applyAlignment="1">
      <alignment horizontal="center" vertical="center"/>
    </xf>
    <xf numFmtId="0" fontId="8" fillId="0" borderId="3" xfId="13" applyFont="1" applyBorder="1" applyAlignment="1">
      <alignment vertical="center" wrapText="1"/>
    </xf>
    <xf numFmtId="4" fontId="8" fillId="0" borderId="3" xfId="13" applyNumberFormat="1" applyFont="1" applyFill="1" applyBorder="1" applyAlignment="1">
      <alignment horizontal="right" vertical="center" wrapText="1"/>
    </xf>
    <xf numFmtId="43" fontId="8" fillId="0" borderId="3" xfId="11" applyFont="1" applyFill="1" applyBorder="1" applyAlignment="1" applyProtection="1">
      <alignment horizontal="right" vertical="center" wrapText="1"/>
    </xf>
    <xf numFmtId="169" fontId="4" fillId="0" borderId="1" xfId="10" applyNumberFormat="1" applyFont="1" applyFill="1" applyBorder="1" applyAlignment="1" applyProtection="1">
      <alignment horizontal="center" vertical="center" wrapText="1"/>
    </xf>
    <xf numFmtId="0" fontId="12" fillId="0" borderId="5" xfId="13" applyFont="1" applyBorder="1" applyAlignment="1">
      <alignment horizontal="left" vertical="center" wrapText="1"/>
    </xf>
    <xf numFmtId="0" fontId="4" fillId="0" borderId="3" xfId="13" applyFont="1" applyFill="1" applyBorder="1" applyAlignment="1">
      <alignment horizontal="left" vertical="center" wrapText="1"/>
    </xf>
    <xf numFmtId="0" fontId="4" fillId="0" borderId="3" xfId="13" applyFont="1" applyFill="1" applyBorder="1" applyAlignment="1">
      <alignment horizontal="center" vertical="center" wrapText="1"/>
    </xf>
    <xf numFmtId="0" fontId="4" fillId="0" borderId="3" xfId="13" applyFont="1" applyFill="1" applyBorder="1" applyAlignment="1">
      <alignment horizontal="left" vertical="center" wrapText="1" readingOrder="1"/>
    </xf>
    <xf numFmtId="0" fontId="4" fillId="0" borderId="3" xfId="0" applyFont="1" applyFill="1" applyBorder="1" applyAlignment="1">
      <alignment horizontal="left" vertical="center" wrapText="1" readingOrder="1"/>
    </xf>
    <xf numFmtId="0" fontId="4" fillId="0" borderId="0" xfId="0" applyFont="1" applyFill="1" applyBorder="1" applyAlignment="1">
      <alignment horizontal="left" vertical="center" wrapText="1" readingOrder="1"/>
    </xf>
    <xf numFmtId="0" fontId="4" fillId="0" borderId="3" xfId="0" applyFont="1" applyFill="1" applyBorder="1" applyAlignment="1">
      <alignment horizontal="center" vertical="center" wrapText="1"/>
    </xf>
    <xf numFmtId="0" fontId="4" fillId="0" borderId="1" xfId="0" applyFont="1" applyFill="1" applyBorder="1" applyAlignment="1">
      <alignment horizontal="left" vertical="center" wrapText="1" readingOrder="1"/>
    </xf>
    <xf numFmtId="0" fontId="4" fillId="0" borderId="3" xfId="0" applyFont="1" applyFill="1" applyBorder="1" applyAlignment="1">
      <alignment horizontal="left" vertical="center" wrapText="1" shrinkToFit="1" readingOrder="1"/>
    </xf>
    <xf numFmtId="0" fontId="4" fillId="0" borderId="3" xfId="13" applyNumberFormat="1" applyFont="1" applyFill="1" applyBorder="1" applyAlignment="1">
      <alignment vertical="center" wrapText="1"/>
    </xf>
    <xf numFmtId="0" fontId="4" fillId="0" borderId="0" xfId="13" applyFont="1" applyFill="1" applyBorder="1" applyAlignment="1">
      <alignment horizontal="left" vertical="center" wrapText="1"/>
    </xf>
    <xf numFmtId="0" fontId="4" fillId="0" borderId="0" xfId="13" applyFont="1" applyFill="1" applyBorder="1" applyAlignment="1">
      <alignment horizontal="left" vertical="center" wrapText="1" readingOrder="1"/>
    </xf>
    <xf numFmtId="0" fontId="4" fillId="0" borderId="1" xfId="13" applyFont="1" applyFill="1" applyBorder="1" applyAlignment="1">
      <alignment horizontal="left" vertical="center" wrapText="1" readingOrder="1"/>
    </xf>
    <xf numFmtId="0" fontId="4" fillId="0" borderId="1" xfId="0" applyFont="1" applyFill="1" applyBorder="1"/>
    <xf numFmtId="0" fontId="4" fillId="0" borderId="5" xfId="13" applyFont="1" applyFill="1" applyBorder="1" applyAlignment="1">
      <alignment horizontal="left" vertical="center" wrapText="1" readingOrder="1"/>
    </xf>
    <xf numFmtId="0" fontId="4" fillId="0" borderId="6" xfId="13" applyFont="1" applyFill="1" applyBorder="1" applyAlignment="1">
      <alignment vertical="center" wrapText="1"/>
    </xf>
    <xf numFmtId="0" fontId="4" fillId="0" borderId="5" xfId="13" applyFont="1" applyFill="1" applyBorder="1" applyAlignment="1">
      <alignment vertical="center" wrapText="1"/>
    </xf>
    <xf numFmtId="0" fontId="4" fillId="0" borderId="9" xfId="13" applyFont="1" applyFill="1" applyBorder="1" applyAlignment="1">
      <alignment horizontal="center" vertical="center" wrapText="1"/>
    </xf>
    <xf numFmtId="0" fontId="4" fillId="0" borderId="9" xfId="13" applyFont="1" applyFill="1" applyBorder="1" applyAlignment="1">
      <alignment horizontal="left" vertical="center" wrapText="1"/>
    </xf>
    <xf numFmtId="0" fontId="4" fillId="0" borderId="10" xfId="13" applyFont="1" applyFill="1" applyBorder="1" applyAlignment="1">
      <alignment horizontal="left" vertical="center" wrapText="1" readingOrder="1"/>
    </xf>
    <xf numFmtId="0" fontId="4" fillId="0" borderId="9" xfId="13" applyFont="1" applyFill="1" applyBorder="1" applyAlignment="1">
      <alignment vertical="center" wrapText="1"/>
    </xf>
    <xf numFmtId="0" fontId="4" fillId="0" borderId="0" xfId="13" applyFont="1" applyFill="1" applyBorder="1" applyAlignment="1">
      <alignment vertical="center" wrapText="1"/>
    </xf>
    <xf numFmtId="0" fontId="4" fillId="0" borderId="4" xfId="13" applyFont="1" applyFill="1" applyBorder="1" applyAlignment="1">
      <alignment horizontal="left" vertical="center" wrapText="1"/>
    </xf>
    <xf numFmtId="0" fontId="4" fillId="0" borderId="4" xfId="13" applyFont="1" applyFill="1" applyBorder="1" applyAlignment="1">
      <alignment vertical="center" wrapText="1"/>
    </xf>
    <xf numFmtId="0" fontId="4" fillId="0" borderId="5" xfId="13" applyFont="1" applyFill="1" applyBorder="1" applyAlignment="1">
      <alignment horizontal="center" vertical="center" wrapText="1"/>
    </xf>
    <xf numFmtId="0" fontId="4" fillId="0" borderId="6" xfId="13" applyFont="1" applyFill="1" applyBorder="1" applyAlignment="1">
      <alignment horizontal="left" vertical="center" wrapText="1"/>
    </xf>
    <xf numFmtId="0" fontId="4" fillId="0" borderId="3" xfId="13" applyFont="1" applyFill="1" applyBorder="1"/>
    <xf numFmtId="0" fontId="4" fillId="0" borderId="3" xfId="0" applyFont="1" applyFill="1" applyBorder="1"/>
    <xf numFmtId="0" fontId="4" fillId="0" borderId="4" xfId="13" applyFont="1" applyFill="1" applyBorder="1" applyAlignment="1">
      <alignment horizontal="center" vertical="center" wrapText="1"/>
    </xf>
    <xf numFmtId="0" fontId="4" fillId="0" borderId="3" xfId="0" applyFont="1" applyFill="1" applyBorder="1" applyAlignment="1">
      <alignment horizontal="left" readingOrder="1"/>
    </xf>
    <xf numFmtId="0" fontId="4" fillId="0" borderId="3" xfId="13" applyFont="1" applyFill="1" applyBorder="1" applyAlignment="1">
      <alignment horizontal="center" vertical="center" wrapText="1" readingOrder="1"/>
    </xf>
    <xf numFmtId="0" fontId="4" fillId="0" borderId="3" xfId="13" applyFont="1" applyFill="1" applyBorder="1" applyAlignment="1">
      <alignment horizontal="left" readingOrder="1"/>
    </xf>
    <xf numFmtId="0" fontId="4" fillId="0" borderId="3" xfId="0" applyFont="1" applyFill="1" applyBorder="1" applyAlignment="1">
      <alignment vertical="center" wrapText="1"/>
    </xf>
    <xf numFmtId="0" fontId="4" fillId="0" borderId="3" xfId="13" applyFont="1" applyFill="1" applyBorder="1" applyAlignment="1">
      <alignment wrapText="1"/>
    </xf>
    <xf numFmtId="3" fontId="4" fillId="0" borderId="3" xfId="13" applyNumberFormat="1" applyFont="1" applyFill="1" applyBorder="1" applyAlignment="1">
      <alignment vertical="center" wrapText="1"/>
    </xf>
    <xf numFmtId="0" fontId="4" fillId="0" borderId="3" xfId="13" applyFont="1" applyFill="1" applyBorder="1" applyAlignment="1">
      <alignment horizontal="center" vertical="center"/>
    </xf>
    <xf numFmtId="0" fontId="10" fillId="4" borderId="1" xfId="13" applyNumberFormat="1" applyFont="1" applyFill="1" applyBorder="1" applyAlignment="1">
      <alignment horizontal="center" vertical="center" wrapText="1"/>
    </xf>
    <xf numFmtId="0" fontId="6" fillId="0" borderId="1" xfId="13" applyNumberFormat="1" applyFont="1" applyFill="1" applyBorder="1" applyAlignment="1">
      <alignment horizontal="center"/>
    </xf>
    <xf numFmtId="0" fontId="4" fillId="0" borderId="1" xfId="2" applyNumberFormat="1" applyFont="1" applyFill="1" applyBorder="1" applyAlignment="1">
      <alignment horizontal="right" vertical="center" wrapText="1"/>
    </xf>
    <xf numFmtId="0" fontId="4" fillId="0" borderId="1" xfId="2" applyNumberFormat="1" applyFont="1" applyFill="1" applyBorder="1" applyAlignment="1" applyProtection="1">
      <alignment horizontal="center" vertical="center" wrapText="1"/>
    </xf>
    <xf numFmtId="0" fontId="4" fillId="0" borderId="1" xfId="2" applyNumberFormat="1" applyFont="1" applyFill="1" applyBorder="1" applyAlignment="1" applyProtection="1">
      <alignment horizontal="right" vertical="center" wrapText="1"/>
    </xf>
    <xf numFmtId="0" fontId="4" fillId="0" borderId="1" xfId="2" applyNumberFormat="1" applyFont="1" applyFill="1" applyBorder="1" applyAlignment="1" applyProtection="1">
      <alignment vertical="center" wrapText="1"/>
    </xf>
    <xf numFmtId="0" fontId="4" fillId="0" borderId="1" xfId="2" applyNumberFormat="1" applyFont="1" applyFill="1" applyBorder="1" applyAlignment="1">
      <alignment vertical="center" wrapText="1"/>
    </xf>
    <xf numFmtId="0" fontId="0" fillId="0" borderId="0" xfId="0" applyNumberFormat="1"/>
    <xf numFmtId="0" fontId="7" fillId="3" borderId="1" xfId="13" applyNumberFormat="1" applyFont="1" applyFill="1" applyBorder="1" applyAlignment="1">
      <alignment horizontal="left" vertical="center" wrapText="1"/>
    </xf>
    <xf numFmtId="0" fontId="3" fillId="0" borderId="1" xfId="11" applyNumberFormat="1" applyFont="1" applyFill="1" applyBorder="1" applyAlignment="1">
      <alignment horizontal="center" vertical="center" wrapText="1"/>
    </xf>
    <xf numFmtId="0" fontId="8" fillId="0" borderId="1" xfId="13" applyFont="1" applyFill="1" applyBorder="1" applyAlignment="1" applyProtection="1">
      <alignment horizontal="left" vertical="center" wrapText="1"/>
      <protection locked="0"/>
    </xf>
    <xf numFmtId="164" fontId="8" fillId="0" borderId="1" xfId="13" applyNumberFormat="1" applyFont="1" applyFill="1" applyBorder="1" applyAlignment="1">
      <alignment horizontal="left" vertical="center" wrapText="1"/>
    </xf>
    <xf numFmtId="0" fontId="6" fillId="0" borderId="1" xfId="13" applyFont="1" applyFill="1" applyBorder="1" applyAlignment="1">
      <alignment horizontal="left" vertical="center"/>
    </xf>
    <xf numFmtId="0" fontId="6" fillId="0" borderId="1" xfId="13" applyNumberFormat="1" applyFont="1" applyFill="1" applyBorder="1" applyAlignment="1">
      <alignment horizontal="center" vertical="center"/>
    </xf>
    <xf numFmtId="167" fontId="6" fillId="0" borderId="1" xfId="13" applyNumberFormat="1" applyFont="1" applyFill="1" applyBorder="1" applyAlignment="1">
      <alignment horizontal="left" vertical="center" wrapText="1"/>
    </xf>
    <xf numFmtId="0" fontId="29" fillId="0" borderId="1" xfId="13" applyNumberFormat="1" applyFont="1" applyFill="1" applyBorder="1"/>
    <xf numFmtId="0" fontId="29" fillId="0" borderId="1" xfId="13" applyNumberFormat="1" applyFont="1" applyFill="1" applyBorder="1" applyAlignment="1">
      <alignment horizontal="left" vertical="center" wrapText="1"/>
    </xf>
    <xf numFmtId="0" fontId="8" fillId="0" borderId="1" xfId="13" applyNumberFormat="1" applyFont="1" applyFill="1" applyBorder="1"/>
    <xf numFmtId="0" fontId="24" fillId="0" borderId="1" xfId="0" applyFont="1" applyFill="1" applyBorder="1" applyAlignment="1">
      <alignment vertical="center" wrapText="1"/>
    </xf>
    <xf numFmtId="0" fontId="31" fillId="0" borderId="3" xfId="11" applyNumberFormat="1" applyFont="1" applyFill="1" applyBorder="1" applyAlignment="1" applyProtection="1">
      <alignment horizontal="center" vertical="center"/>
    </xf>
    <xf numFmtId="0" fontId="30" fillId="0" borderId="1" xfId="1" applyNumberFormat="1" applyFont="1" applyFill="1" applyBorder="1" applyAlignment="1" applyProtection="1">
      <alignment horizontal="center" vertical="center"/>
    </xf>
    <xf numFmtId="0" fontId="30" fillId="0" borderId="3" xfId="11" applyNumberFormat="1" applyFont="1" applyFill="1" applyBorder="1" applyAlignment="1" applyProtection="1">
      <alignment horizontal="center" vertical="center"/>
    </xf>
    <xf numFmtId="0" fontId="31" fillId="0" borderId="3" xfId="11" applyNumberFormat="1" applyFont="1" applyFill="1" applyBorder="1" applyAlignment="1" applyProtection="1"/>
    <xf numFmtId="0" fontId="34" fillId="0" borderId="3" xfId="0" applyNumberFormat="1" applyFont="1" applyFill="1" applyBorder="1" applyAlignment="1"/>
    <xf numFmtId="0" fontId="34" fillId="0" borderId="1" xfId="0" applyNumberFormat="1" applyFont="1" applyFill="1" applyBorder="1" applyAlignment="1"/>
    <xf numFmtId="0" fontId="4" fillId="0" borderId="1" xfId="11" applyNumberFormat="1" applyFont="1" applyFill="1" applyBorder="1" applyAlignment="1" applyProtection="1">
      <alignment horizontal="center" vertical="center" wrapText="1"/>
    </xf>
    <xf numFmtId="0" fontId="4" fillId="0" borderId="1" xfId="13" applyNumberFormat="1" applyFont="1" applyFill="1" applyBorder="1" applyAlignment="1">
      <alignment horizontal="center" vertical="center" wrapText="1"/>
    </xf>
    <xf numFmtId="0" fontId="4" fillId="0" borderId="1" xfId="13" applyNumberFormat="1" applyFont="1" applyFill="1" applyBorder="1" applyAlignment="1">
      <alignment horizontal="right" vertical="center" wrapText="1"/>
    </xf>
    <xf numFmtId="0" fontId="4" fillId="0" borderId="1" xfId="13" applyNumberFormat="1" applyFont="1" applyFill="1" applyBorder="1" applyAlignment="1">
      <alignment vertical="center" wrapText="1"/>
    </xf>
    <xf numFmtId="0" fontId="45" fillId="0" borderId="1" xfId="0" applyFont="1" applyFill="1" applyBorder="1" applyAlignment="1">
      <alignment horizontal="left" vertical="center" wrapText="1"/>
    </xf>
    <xf numFmtId="0" fontId="3" fillId="0" borderId="1" xfId="13" applyFont="1" applyFill="1" applyBorder="1" applyAlignment="1">
      <alignment horizontal="left" vertical="center" wrapText="1"/>
    </xf>
    <xf numFmtId="0" fontId="3" fillId="0" borderId="1" xfId="13" applyNumberFormat="1" applyFont="1" applyFill="1" applyBorder="1"/>
    <xf numFmtId="0" fontId="3" fillId="0" borderId="1" xfId="13" applyNumberFormat="1" applyFont="1" applyFill="1" applyBorder="1" applyAlignment="1">
      <alignment horizontal="center" vertical="center" wrapText="1"/>
    </xf>
    <xf numFmtId="0" fontId="3" fillId="0" borderId="1" xfId="13" applyFont="1" applyFill="1" applyBorder="1"/>
    <xf numFmtId="10" fontId="3" fillId="0" borderId="1" xfId="6" applyNumberFormat="1" applyFont="1" applyFill="1" applyBorder="1" applyAlignment="1" applyProtection="1">
      <alignment horizontal="center" vertical="center" wrapText="1"/>
    </xf>
    <xf numFmtId="0" fontId="3" fillId="0" borderId="1" xfId="13" applyFont="1" applyFill="1" applyBorder="1" applyAlignment="1">
      <alignment horizontal="center" vertical="center" wrapText="1"/>
    </xf>
    <xf numFmtId="0" fontId="3" fillId="0" borderId="1" xfId="13" applyFont="1" applyFill="1" applyBorder="1" applyAlignment="1">
      <alignment vertical="center" wrapText="1"/>
    </xf>
    <xf numFmtId="0" fontId="4" fillId="0" borderId="1" xfId="13" applyFont="1" applyFill="1" applyBorder="1" applyAlignment="1">
      <alignment horizontal="center" wrapText="1"/>
    </xf>
    <xf numFmtId="0" fontId="3" fillId="0" borderId="1" xfId="11" applyNumberFormat="1" applyFont="1" applyFill="1" applyBorder="1" applyAlignment="1" applyProtection="1">
      <alignment horizontal="center" vertical="center" wrapText="1"/>
    </xf>
    <xf numFmtId="168" fontId="4" fillId="0" borderId="1" xfId="13" applyNumberFormat="1" applyFont="1" applyFill="1" applyBorder="1" applyAlignment="1">
      <alignment horizontal="left" vertical="center" wrapText="1"/>
    </xf>
    <xf numFmtId="2" fontId="4" fillId="0" borderId="1" xfId="11" applyNumberFormat="1" applyFont="1" applyFill="1" applyBorder="1" applyAlignment="1" applyProtection="1">
      <alignment horizontal="left" vertical="center" wrapText="1"/>
    </xf>
    <xf numFmtId="2" fontId="4" fillId="0" borderId="1" xfId="11" applyNumberFormat="1" applyFont="1" applyFill="1" applyBorder="1" applyAlignment="1" applyProtection="1">
      <alignment horizontal="center" vertical="center" wrapText="1"/>
    </xf>
    <xf numFmtId="0" fontId="4" fillId="0" borderId="1" xfId="13" applyNumberFormat="1" applyFont="1" applyFill="1" applyBorder="1" applyAlignment="1">
      <alignment horizontal="center" vertical="center"/>
    </xf>
    <xf numFmtId="10" fontId="3" fillId="0" borderId="1" xfId="14" applyNumberFormat="1" applyFont="1" applyFill="1" applyBorder="1" applyAlignment="1" applyProtection="1">
      <alignment horizontal="center" vertical="center" wrapText="1"/>
    </xf>
    <xf numFmtId="0" fontId="3" fillId="0" borderId="1" xfId="13" applyNumberFormat="1" applyFont="1" applyFill="1" applyBorder="1" applyAlignment="1">
      <alignment horizontal="left" vertical="center" wrapText="1"/>
    </xf>
    <xf numFmtId="0" fontId="48" fillId="0" borderId="1" xfId="11" applyNumberFormat="1" applyFont="1" applyFill="1" applyBorder="1" applyAlignment="1" applyProtection="1">
      <alignment horizontal="center" vertical="center" wrapText="1"/>
    </xf>
    <xf numFmtId="0" fontId="46" fillId="0" borderId="1" xfId="0" applyFont="1" applyFill="1" applyBorder="1" applyAlignment="1">
      <alignment wrapText="1"/>
    </xf>
    <xf numFmtId="3" fontId="3" fillId="0" borderId="1" xfId="13" applyNumberFormat="1" applyFont="1" applyFill="1" applyBorder="1" applyAlignment="1">
      <alignment horizontal="left" vertical="center" wrapText="1"/>
    </xf>
    <xf numFmtId="0" fontId="45" fillId="0" borderId="1" xfId="13" applyFont="1" applyFill="1" applyBorder="1" applyAlignment="1">
      <alignment horizontal="left" vertical="center" wrapText="1"/>
    </xf>
    <xf numFmtId="0" fontId="4" fillId="0" borderId="1" xfId="6" applyNumberFormat="1" applyFont="1" applyFill="1" applyBorder="1" applyAlignment="1" applyProtection="1">
      <alignment horizontal="center" vertical="center" wrapText="1"/>
    </xf>
    <xf numFmtId="0" fontId="3" fillId="0" borderId="1" xfId="6" applyNumberFormat="1" applyFont="1" applyFill="1" applyBorder="1" applyAlignment="1" applyProtection="1">
      <alignment horizontal="center" vertical="center" wrapText="1"/>
    </xf>
    <xf numFmtId="3" fontId="45" fillId="0" borderId="1" xfId="13" applyNumberFormat="1" applyFont="1" applyFill="1" applyBorder="1" applyAlignment="1">
      <alignment horizontal="left" vertical="center" wrapText="1"/>
    </xf>
    <xf numFmtId="0" fontId="45" fillId="0" borderId="1" xfId="13" applyFont="1" applyFill="1" applyBorder="1" applyAlignment="1">
      <alignment horizontal="center" vertical="center" wrapText="1" readingOrder="1"/>
    </xf>
    <xf numFmtId="0" fontId="46" fillId="0" borderId="1" xfId="0" applyFont="1" applyFill="1" applyBorder="1" applyAlignment="1">
      <alignment horizontal="left" vertical="center" wrapText="1"/>
    </xf>
    <xf numFmtId="164" fontId="3" fillId="0" borderId="1" xfId="13" applyNumberFormat="1" applyFont="1" applyFill="1" applyBorder="1" applyAlignment="1">
      <alignment horizontal="left" vertical="center" wrapText="1"/>
    </xf>
    <xf numFmtId="0" fontId="3" fillId="0" borderId="1" xfId="39" applyNumberFormat="1" applyFont="1" applyFill="1" applyBorder="1" applyAlignment="1">
      <alignment horizontal="left" vertical="center" wrapText="1"/>
    </xf>
    <xf numFmtId="0" fontId="4" fillId="0" borderId="1" xfId="13" applyNumberFormat="1" applyFont="1" applyFill="1" applyBorder="1" applyAlignment="1">
      <alignment horizontal="left" vertical="center" wrapText="1"/>
    </xf>
    <xf numFmtId="0" fontId="46" fillId="0" borderId="1" xfId="0" applyFont="1" applyFill="1" applyBorder="1" applyAlignment="1">
      <alignment vertical="center" wrapText="1"/>
    </xf>
    <xf numFmtId="0" fontId="46" fillId="0" borderId="1" xfId="0" applyFont="1" applyFill="1" applyBorder="1"/>
    <xf numFmtId="0" fontId="46" fillId="0" borderId="1" xfId="0" applyNumberFormat="1" applyFont="1" applyFill="1" applyBorder="1"/>
    <xf numFmtId="169" fontId="3" fillId="0" borderId="1" xfId="10" applyNumberFormat="1" applyFont="1" applyFill="1" applyBorder="1" applyAlignment="1">
      <alignment horizontal="center" vertical="center" wrapText="1"/>
    </xf>
    <xf numFmtId="169" fontId="4" fillId="0" borderId="1" xfId="10" applyNumberFormat="1" applyFont="1" applyFill="1" applyBorder="1" applyAlignment="1">
      <alignment horizontal="center" vertical="center" wrapText="1"/>
    </xf>
    <xf numFmtId="0" fontId="4" fillId="0" borderId="1" xfId="13" applyFont="1" applyFill="1" applyBorder="1" applyAlignment="1">
      <alignment wrapText="1"/>
    </xf>
    <xf numFmtId="169" fontId="4" fillId="0" borderId="1" xfId="11" applyNumberFormat="1" applyFont="1" applyFill="1" applyBorder="1" applyAlignment="1">
      <alignment horizontal="center" vertical="center" wrapText="1"/>
    </xf>
    <xf numFmtId="0" fontId="8" fillId="0" borderId="1" xfId="13" applyNumberFormat="1" applyFont="1" applyFill="1" applyBorder="1" applyAlignment="1">
      <alignment vertical="center" wrapText="1"/>
    </xf>
    <xf numFmtId="0" fontId="50" fillId="0" borderId="1" xfId="13" applyNumberFormat="1" applyFont="1" applyFill="1" applyBorder="1" applyAlignment="1">
      <alignment horizontal="left" vertical="center" wrapText="1"/>
    </xf>
    <xf numFmtId="0" fontId="37" fillId="0" borderId="1" xfId="0" applyNumberFormat="1" applyFont="1" applyBorder="1" applyAlignment="1">
      <alignment horizontal="center" vertical="center" wrapText="1"/>
    </xf>
    <xf numFmtId="0" fontId="37" fillId="0" borderId="1" xfId="0" quotePrefix="1" applyNumberFormat="1" applyFont="1" applyBorder="1" applyAlignment="1">
      <alignment horizontal="center" vertical="center" wrapText="1"/>
    </xf>
    <xf numFmtId="0" fontId="4" fillId="0" borderId="1" xfId="0" applyNumberFormat="1" applyFont="1" applyFill="1" applyBorder="1" applyAlignment="1">
      <alignment horizontal="left" vertical="center" wrapText="1"/>
    </xf>
    <xf numFmtId="0" fontId="8" fillId="0" borderId="1" xfId="1" applyNumberFormat="1" applyFont="1" applyFill="1" applyBorder="1" applyAlignment="1">
      <alignment horizontal="center" vertical="center" wrapText="1"/>
    </xf>
    <xf numFmtId="0" fontId="53" fillId="0" borderId="1" xfId="0" applyFont="1" applyFill="1" applyBorder="1"/>
    <xf numFmtId="0" fontId="13" fillId="0" borderId="3" xfId="13" applyFont="1" applyFill="1" applyBorder="1" applyAlignment="1">
      <alignment vertical="center" wrapText="1"/>
    </xf>
    <xf numFmtId="0" fontId="54" fillId="0" borderId="3" xfId="13" applyFont="1" applyBorder="1" applyAlignment="1">
      <alignment vertical="center" wrapText="1"/>
    </xf>
    <xf numFmtId="0" fontId="6" fillId="0" borderId="3" xfId="13" applyBorder="1"/>
    <xf numFmtId="0" fontId="6" fillId="2" borderId="9" xfId="13" applyFont="1" applyFill="1" applyBorder="1" applyAlignment="1">
      <alignment horizontal="left" vertical="center" wrapText="1"/>
    </xf>
    <xf numFmtId="165" fontId="6" fillId="0" borderId="3" xfId="6" applyNumberFormat="1" applyFont="1" applyFill="1" applyBorder="1" applyAlignment="1" applyProtection="1">
      <alignment horizontal="center" vertical="center" wrapText="1"/>
    </xf>
    <xf numFmtId="0" fontId="58" fillId="0" borderId="1" xfId="13" applyNumberFormat="1" applyFont="1" applyFill="1" applyBorder="1" applyAlignment="1">
      <alignment horizontal="center" vertical="center" wrapText="1"/>
    </xf>
    <xf numFmtId="0" fontId="13" fillId="0" borderId="1" xfId="13" applyFont="1" applyBorder="1" applyAlignment="1">
      <alignment horizontal="center" vertical="center" wrapText="1"/>
    </xf>
    <xf numFmtId="0" fontId="13" fillId="0" borderId="1" xfId="13" applyFont="1" applyBorder="1" applyAlignment="1">
      <alignment horizontal="left" vertical="center" wrapText="1"/>
    </xf>
    <xf numFmtId="0" fontId="14" fillId="0" borderId="1" xfId="13" applyFont="1" applyBorder="1" applyAlignment="1">
      <alignment horizontal="center" vertical="center" wrapText="1"/>
    </xf>
    <xf numFmtId="0" fontId="8" fillId="0" borderId="1" xfId="13" applyFont="1" applyBorder="1" applyAlignment="1">
      <alignment horizontal="center" vertical="center" wrapText="1"/>
    </xf>
    <xf numFmtId="169" fontId="8" fillId="0" borderId="1" xfId="10" applyNumberFormat="1" applyFont="1" applyFill="1" applyBorder="1" applyAlignment="1">
      <alignment horizontal="center" vertical="center" wrapText="1"/>
    </xf>
    <xf numFmtId="0" fontId="4" fillId="0" borderId="3" xfId="0" applyFont="1" applyFill="1" applyBorder="1" applyAlignment="1">
      <alignment horizontal="left" vertical="center" wrapText="1"/>
    </xf>
    <xf numFmtId="0" fontId="14" fillId="0" borderId="1" xfId="13" applyFont="1" applyFill="1" applyBorder="1" applyAlignment="1">
      <alignment horizontal="center" vertical="center" wrapText="1"/>
    </xf>
    <xf numFmtId="0" fontId="4" fillId="0" borderId="4" xfId="13" applyFont="1" applyFill="1" applyBorder="1" applyAlignment="1">
      <alignment horizontal="left" vertical="center" wrapText="1" readingOrder="1"/>
    </xf>
    <xf numFmtId="0" fontId="14" fillId="0" borderId="1" xfId="13" applyFont="1" applyFill="1" applyBorder="1" applyAlignment="1">
      <alignment horizontal="left" vertical="center" wrapText="1"/>
    </xf>
    <xf numFmtId="0" fontId="0" fillId="0" borderId="3" xfId="0" applyBorder="1"/>
    <xf numFmtId="0" fontId="4" fillId="0" borderId="4" xfId="0" applyFont="1" applyFill="1" applyBorder="1"/>
    <xf numFmtId="0" fontId="4" fillId="0" borderId="0" xfId="0" applyFont="1" applyFill="1" applyBorder="1"/>
    <xf numFmtId="0" fontId="55" fillId="0" borderId="3" xfId="0" applyFont="1" applyBorder="1" applyAlignment="1">
      <alignment vertical="center"/>
    </xf>
    <xf numFmtId="0" fontId="13" fillId="0" borderId="1" xfId="13" applyFont="1" applyFill="1" applyBorder="1" applyAlignment="1">
      <alignment horizontal="left" vertical="center" wrapText="1"/>
    </xf>
    <xf numFmtId="0" fontId="14" fillId="0" borderId="1" xfId="13" applyFont="1" applyBorder="1" applyAlignment="1">
      <alignment vertical="center" wrapText="1"/>
    </xf>
    <xf numFmtId="0" fontId="60" fillId="0" borderId="1" xfId="0" applyFont="1" applyBorder="1" applyAlignment="1">
      <alignment horizontal="center" vertical="center" wrapText="1"/>
    </xf>
    <xf numFmtId="0" fontId="60" fillId="0" borderId="1" xfId="0" applyFont="1" applyFill="1" applyBorder="1" applyAlignment="1">
      <alignment horizontal="center" vertical="center" wrapText="1"/>
    </xf>
    <xf numFmtId="0" fontId="61" fillId="0" borderId="1" xfId="0" applyFont="1" applyBorder="1" applyAlignment="1">
      <alignment horizontal="left" vertical="center" wrapText="1" readingOrder="1"/>
    </xf>
    <xf numFmtId="0" fontId="60" fillId="0" borderId="1" xfId="0" applyFont="1" applyBorder="1" applyAlignment="1">
      <alignment vertical="center" wrapText="1"/>
    </xf>
    <xf numFmtId="0" fontId="62" fillId="0" borderId="1" xfId="0" applyFont="1" applyBorder="1" applyAlignment="1">
      <alignment horizontal="center" vertical="center" wrapText="1"/>
    </xf>
    <xf numFmtId="0" fontId="62" fillId="0" borderId="1" xfId="0" applyFont="1" applyBorder="1" applyAlignment="1">
      <alignment vertical="center" wrapText="1"/>
    </xf>
    <xf numFmtId="0" fontId="62" fillId="0" borderId="1" xfId="0" applyFont="1" applyBorder="1" applyAlignment="1">
      <alignment horizontal="left" vertical="center" wrapText="1"/>
    </xf>
    <xf numFmtId="165" fontId="62" fillId="0" borderId="1" xfId="6" applyNumberFormat="1" applyFont="1" applyBorder="1" applyAlignment="1">
      <alignment horizontal="center" vertical="center" wrapText="1"/>
    </xf>
    <xf numFmtId="0" fontId="63" fillId="0" borderId="1" xfId="0" applyFont="1" applyFill="1" applyBorder="1" applyAlignment="1">
      <alignment horizontal="center" vertical="center" wrapText="1"/>
    </xf>
    <xf numFmtId="0" fontId="63" fillId="0" borderId="1" xfId="0" applyFont="1" applyFill="1" applyBorder="1" applyAlignment="1">
      <alignment vertical="center" wrapText="1"/>
    </xf>
    <xf numFmtId="0" fontId="63" fillId="0" borderId="1" xfId="0" applyNumberFormat="1" applyFont="1" applyFill="1" applyBorder="1" applyAlignment="1">
      <alignment horizontal="center" vertical="center" wrapText="1"/>
    </xf>
    <xf numFmtId="0" fontId="63" fillId="0" borderId="1" xfId="0" applyFont="1" applyFill="1" applyBorder="1" applyAlignment="1">
      <alignment horizontal="left" vertical="center" wrapText="1"/>
    </xf>
    <xf numFmtId="0" fontId="46" fillId="0" borderId="1" xfId="0" applyFont="1" applyFill="1" applyBorder="1" applyAlignment="1">
      <alignment horizontal="center" vertical="center" wrapText="1"/>
    </xf>
    <xf numFmtId="9" fontId="46" fillId="0" borderId="1" xfId="0" applyNumberFormat="1" applyFont="1" applyFill="1" applyBorder="1" applyAlignment="1">
      <alignment horizontal="center" vertical="center" wrapText="1"/>
    </xf>
    <xf numFmtId="0" fontId="62" fillId="0" borderId="1" xfId="0" applyFont="1" applyFill="1" applyBorder="1" applyAlignment="1">
      <alignment horizontal="center" vertical="center" wrapText="1"/>
    </xf>
    <xf numFmtId="0" fontId="62" fillId="0" borderId="1" xfId="0" applyFont="1" applyFill="1" applyBorder="1" applyAlignment="1">
      <alignment horizontal="left" vertical="center" wrapText="1"/>
    </xf>
    <xf numFmtId="9" fontId="63" fillId="0" borderId="1" xfId="0" applyNumberFormat="1" applyFont="1" applyFill="1" applyBorder="1" applyAlignment="1">
      <alignment horizontal="center" vertical="center" wrapText="1"/>
    </xf>
    <xf numFmtId="0" fontId="0" fillId="0" borderId="1" xfId="0" applyNumberFormat="1" applyBorder="1"/>
    <xf numFmtId="165" fontId="8" fillId="0" borderId="1" xfId="13" applyNumberFormat="1" applyFont="1" applyBorder="1" applyAlignment="1">
      <alignment horizontal="center" vertical="center" wrapText="1"/>
    </xf>
    <xf numFmtId="0" fontId="6" fillId="0" borderId="1" xfId="10" applyNumberFormat="1" applyFont="1" applyFill="1" applyBorder="1" applyAlignment="1" applyProtection="1"/>
    <xf numFmtId="0" fontId="0" fillId="0" borderId="0" xfId="0"/>
    <xf numFmtId="0" fontId="6" fillId="0" borderId="1" xfId="13" applyFont="1" applyFill="1" applyBorder="1" applyAlignment="1">
      <alignment horizontal="left" vertical="center" wrapText="1"/>
    </xf>
    <xf numFmtId="0" fontId="6" fillId="0" borderId="1" xfId="13" applyBorder="1" applyAlignment="1">
      <alignment horizontal="center" vertical="center"/>
    </xf>
    <xf numFmtId="0" fontId="8" fillId="0" borderId="1" xfId="13" applyFont="1" applyBorder="1" applyAlignment="1">
      <alignment horizontal="left" vertical="center" wrapText="1"/>
    </xf>
    <xf numFmtId="0" fontId="14" fillId="0" borderId="1" xfId="13" applyFont="1" applyBorder="1" applyAlignment="1">
      <alignment horizontal="left" vertical="center" wrapText="1"/>
    </xf>
    <xf numFmtId="0" fontId="0" fillId="0" borderId="1" xfId="0" applyBorder="1"/>
    <xf numFmtId="0" fontId="65" fillId="7" borderId="1" xfId="0" applyFont="1" applyFill="1" applyBorder="1" applyAlignment="1">
      <alignment horizontal="center" vertical="top"/>
    </xf>
    <xf numFmtId="0" fontId="8" fillId="0" borderId="1" xfId="13" applyFont="1" applyBorder="1" applyAlignment="1">
      <alignment vertical="center" wrapText="1"/>
    </xf>
    <xf numFmtId="0" fontId="3" fillId="0" borderId="8" xfId="13" applyFont="1" applyFill="1" applyBorder="1" applyAlignment="1">
      <alignment horizontal="center" vertical="center" wrapText="1"/>
    </xf>
    <xf numFmtId="0" fontId="3" fillId="0" borderId="8" xfId="13" applyFont="1" applyFill="1" applyBorder="1" applyAlignment="1">
      <alignment horizontal="left" vertical="center" wrapText="1"/>
    </xf>
    <xf numFmtId="0" fontId="46" fillId="0" borderId="1" xfId="0" applyNumberFormat="1" applyFont="1" applyFill="1" applyBorder="1" applyAlignment="1">
      <alignment horizontal="center" vertical="center"/>
    </xf>
    <xf numFmtId="0" fontId="4" fillId="0" borderId="0" xfId="0" applyFont="1" applyFill="1" applyBorder="1" applyAlignment="1">
      <alignment horizontal="left" vertical="center" wrapText="1"/>
    </xf>
    <xf numFmtId="0" fontId="13" fillId="0" borderId="1" xfId="13" applyFont="1" applyBorder="1" applyAlignment="1">
      <alignment vertical="center" wrapText="1"/>
    </xf>
    <xf numFmtId="0" fontId="0" fillId="0" borderId="3" xfId="0" applyBorder="1" applyAlignment="1">
      <alignment vertical="center" wrapText="1"/>
    </xf>
    <xf numFmtId="0" fontId="6" fillId="0" borderId="0" xfId="13" applyFont="1" applyBorder="1" applyAlignment="1">
      <alignment vertical="center" wrapText="1"/>
    </xf>
    <xf numFmtId="0" fontId="0" fillId="0" borderId="12" xfId="0" applyBorder="1" applyAlignment="1">
      <alignment vertical="center" wrapText="1"/>
    </xf>
    <xf numFmtId="0" fontId="63" fillId="0" borderId="3" xfId="0" applyFont="1" applyFill="1" applyBorder="1" applyAlignment="1">
      <alignment horizontal="center" vertical="center" wrapText="1"/>
    </xf>
    <xf numFmtId="0" fontId="12" fillId="0" borderId="1" xfId="13" applyFont="1" applyBorder="1" applyAlignment="1">
      <alignment horizontal="center" vertical="center" wrapText="1"/>
    </xf>
    <xf numFmtId="0" fontId="63" fillId="0" borderId="3" xfId="0" applyFont="1" applyFill="1" applyBorder="1" applyAlignment="1">
      <alignment vertical="center" wrapText="1"/>
    </xf>
    <xf numFmtId="0" fontId="46" fillId="0" borderId="3" xfId="0" applyFont="1" applyFill="1" applyBorder="1" applyAlignment="1">
      <alignment horizontal="left" vertical="center" wrapText="1"/>
    </xf>
    <xf numFmtId="0" fontId="12" fillId="0" borderId="1" xfId="13" applyFont="1" applyFill="1" applyBorder="1" applyAlignment="1">
      <alignment horizontal="center" vertical="center" wrapText="1"/>
    </xf>
    <xf numFmtId="9" fontId="63" fillId="0" borderId="3" xfId="40" applyFont="1" applyFill="1" applyBorder="1" applyAlignment="1">
      <alignment horizontal="center" vertical="center" wrapText="1"/>
    </xf>
    <xf numFmtId="9" fontId="12" fillId="0" borderId="1" xfId="13" applyNumberFormat="1" applyFont="1" applyBorder="1" applyAlignment="1">
      <alignment horizontal="center" vertical="center" wrapText="1"/>
    </xf>
    <xf numFmtId="0" fontId="63" fillId="0" borderId="3" xfId="0" applyNumberFormat="1" applyFont="1" applyFill="1" applyBorder="1" applyAlignment="1">
      <alignment horizontal="center" vertical="center" wrapText="1"/>
    </xf>
    <xf numFmtId="0" fontId="12" fillId="0" borderId="1" xfId="13" applyNumberFormat="1" applyFont="1" applyBorder="1" applyAlignment="1">
      <alignment horizontal="center" vertical="center" wrapText="1"/>
    </xf>
    <xf numFmtId="0" fontId="63" fillId="0" borderId="3" xfId="0" applyFont="1" applyFill="1" applyBorder="1" applyAlignment="1">
      <alignment horizontal="left" vertical="center" wrapText="1"/>
    </xf>
    <xf numFmtId="0" fontId="6" fillId="0" borderId="3" xfId="13" applyFont="1" applyFill="1" applyBorder="1" applyAlignment="1">
      <alignment horizontal="center"/>
    </xf>
    <xf numFmtId="0" fontId="11" fillId="0" borderId="1" xfId="13" applyFont="1" applyBorder="1" applyAlignment="1">
      <alignment horizontal="center" vertical="center" wrapText="1"/>
    </xf>
    <xf numFmtId="0" fontId="36" fillId="0" borderId="1" xfId="13" applyFont="1" applyFill="1" applyBorder="1" applyAlignment="1">
      <alignment horizontal="center" vertical="center" wrapText="1"/>
    </xf>
    <xf numFmtId="0" fontId="12" fillId="2" borderId="1" xfId="13" applyFont="1" applyFill="1" applyBorder="1" applyAlignment="1">
      <alignment horizontal="center" vertical="center" wrapText="1"/>
    </xf>
    <xf numFmtId="0" fontId="12" fillId="0" borderId="1" xfId="38" applyFont="1" applyFill="1" applyBorder="1" applyAlignment="1">
      <alignment horizontal="center" vertical="center" wrapText="1"/>
    </xf>
    <xf numFmtId="0" fontId="11" fillId="0" borderId="1" xfId="13" applyFont="1" applyBorder="1" applyAlignment="1">
      <alignment horizontal="left" vertical="center" wrapText="1"/>
    </xf>
    <xf numFmtId="0" fontId="36" fillId="0" borderId="1" xfId="13" applyFont="1" applyBorder="1" applyAlignment="1">
      <alignment horizontal="left" vertical="center" wrapText="1"/>
    </xf>
    <xf numFmtId="0" fontId="12" fillId="0" borderId="1" xfId="13" applyFont="1" applyFill="1" applyBorder="1" applyAlignment="1">
      <alignment horizontal="left" vertical="center" wrapText="1"/>
    </xf>
    <xf numFmtId="0" fontId="12" fillId="2" borderId="1" xfId="13" applyFont="1" applyFill="1" applyBorder="1" applyAlignment="1">
      <alignment horizontal="left" vertical="center" wrapText="1"/>
    </xf>
    <xf numFmtId="0" fontId="12" fillId="0" borderId="1" xfId="38" applyFont="1" applyBorder="1" applyAlignment="1">
      <alignment horizontal="left" vertical="center" wrapText="1"/>
    </xf>
    <xf numFmtId="164" fontId="12" fillId="0" borderId="1" xfId="13" applyNumberFormat="1" applyFont="1" applyBorder="1" applyAlignment="1">
      <alignment vertical="center" wrapText="1"/>
    </xf>
    <xf numFmtId="164" fontId="11" fillId="0" borderId="1" xfId="13" applyNumberFormat="1" applyFont="1" applyBorder="1" applyAlignment="1">
      <alignment vertical="center" wrapText="1"/>
    </xf>
    <xf numFmtId="0" fontId="36" fillId="0" borderId="1" xfId="13" applyFont="1" applyBorder="1" applyAlignment="1">
      <alignment vertical="center" wrapText="1"/>
    </xf>
    <xf numFmtId="164" fontId="12" fillId="2" borderId="1" xfId="13" applyNumberFormat="1" applyFont="1" applyFill="1" applyBorder="1" applyAlignment="1">
      <alignment vertical="center" wrapText="1"/>
    </xf>
    <xf numFmtId="0" fontId="12" fillId="0" borderId="1" xfId="38" applyFont="1" applyFill="1" applyBorder="1" applyAlignment="1">
      <alignment vertical="center" wrapText="1"/>
    </xf>
    <xf numFmtId="0" fontId="13" fillId="0" borderId="3" xfId="13" applyFont="1" applyBorder="1"/>
    <xf numFmtId="0" fontId="11" fillId="2" borderId="1" xfId="13" applyFont="1" applyFill="1" applyBorder="1" applyAlignment="1">
      <alignment horizontal="left" vertical="center" wrapText="1"/>
    </xf>
    <xf numFmtId="0" fontId="11" fillId="0" borderId="1" xfId="38" applyFont="1" applyBorder="1" applyAlignment="1">
      <alignment horizontal="left" vertical="center" wrapText="1"/>
    </xf>
    <xf numFmtId="0" fontId="6" fillId="0" borderId="3" xfId="13" applyBorder="1" applyAlignment="1">
      <alignment horizontal="center" vertical="center"/>
    </xf>
    <xf numFmtId="0" fontId="11" fillId="0" borderId="1" xfId="13" applyFont="1" applyFill="1" applyBorder="1" applyAlignment="1">
      <alignment horizontal="center" vertical="center" wrapText="1"/>
    </xf>
    <xf numFmtId="0" fontId="36" fillId="0" borderId="1" xfId="13" applyFont="1" applyBorder="1" applyAlignment="1">
      <alignment horizontal="center" vertical="center" wrapText="1"/>
    </xf>
    <xf numFmtId="0" fontId="11" fillId="0" borderId="1" xfId="38" applyFont="1" applyBorder="1" applyAlignment="1">
      <alignment horizontal="center" vertical="center" wrapText="1"/>
    </xf>
    <xf numFmtId="0" fontId="6" fillId="0" borderId="3" xfId="10" applyNumberFormat="1" applyFont="1" applyBorder="1" applyAlignment="1">
      <alignment horizontal="center" vertical="center"/>
    </xf>
    <xf numFmtId="0" fontId="11" fillId="2" borderId="1" xfId="10" applyNumberFormat="1" applyFont="1" applyFill="1" applyBorder="1" applyAlignment="1">
      <alignment horizontal="center" vertical="center" wrapText="1"/>
    </xf>
    <xf numFmtId="0" fontId="11" fillId="2" borderId="1" xfId="13" applyNumberFormat="1" applyFont="1" applyFill="1" applyBorder="1" applyAlignment="1">
      <alignment horizontal="center" vertical="center" wrapText="1"/>
    </xf>
    <xf numFmtId="0" fontId="12" fillId="0" borderId="1" xfId="10" applyNumberFormat="1" applyFont="1" applyBorder="1" applyAlignment="1">
      <alignment horizontal="center" vertical="center" wrapText="1"/>
    </xf>
    <xf numFmtId="0" fontId="36" fillId="2" borderId="1" xfId="13" applyNumberFormat="1" applyFont="1" applyFill="1" applyBorder="1" applyAlignment="1">
      <alignment horizontal="center" vertical="center" wrapText="1"/>
    </xf>
    <xf numFmtId="0" fontId="6" fillId="0" borderId="6" xfId="10" applyNumberFormat="1" applyFont="1" applyBorder="1" applyAlignment="1">
      <alignment horizontal="center" vertical="center"/>
    </xf>
    <xf numFmtId="0" fontId="11" fillId="2" borderId="1" xfId="10" applyNumberFormat="1" applyFont="1" applyFill="1" applyBorder="1" applyAlignment="1" applyProtection="1">
      <alignment horizontal="center" vertical="center" wrapText="1"/>
    </xf>
    <xf numFmtId="0" fontId="13" fillId="2" borderId="1" xfId="10" applyNumberFormat="1" applyFont="1" applyFill="1" applyBorder="1" applyAlignment="1">
      <alignment horizontal="center" vertical="center" wrapText="1"/>
    </xf>
    <xf numFmtId="0" fontId="6" fillId="0" borderId="3" xfId="13" applyFont="1" applyBorder="1" applyAlignment="1">
      <alignment wrapText="1"/>
    </xf>
    <xf numFmtId="0" fontId="11" fillId="0" borderId="1" xfId="13" applyFont="1" applyBorder="1" applyAlignment="1">
      <alignment vertical="center" wrapText="1"/>
    </xf>
    <xf numFmtId="0" fontId="9" fillId="0" borderId="1" xfId="13" applyFont="1" applyBorder="1" applyAlignment="1">
      <alignment vertical="center" wrapText="1"/>
    </xf>
    <xf numFmtId="0" fontId="6" fillId="0" borderId="4" xfId="13" applyBorder="1" applyAlignment="1">
      <alignment vertical="center" wrapText="1"/>
    </xf>
    <xf numFmtId="0" fontId="6" fillId="0" borderId="6" xfId="13" applyBorder="1" applyAlignment="1">
      <alignment vertical="center" wrapText="1"/>
    </xf>
    <xf numFmtId="0" fontId="14" fillId="2" borderId="1" xfId="13" applyFont="1" applyFill="1" applyBorder="1" applyAlignment="1">
      <alignment vertical="center" wrapText="1"/>
    </xf>
    <xf numFmtId="0" fontId="6" fillId="0" borderId="6" xfId="13" applyBorder="1"/>
    <xf numFmtId="0" fontId="58" fillId="0" borderId="3" xfId="13" applyFont="1" applyFill="1" applyBorder="1" applyAlignment="1">
      <alignment horizontal="center" vertical="center" wrapText="1"/>
    </xf>
    <xf numFmtId="0" fontId="58" fillId="0" borderId="3" xfId="13" applyFont="1" applyFill="1" applyBorder="1" applyAlignment="1">
      <alignment horizontal="left" vertical="center" wrapText="1"/>
    </xf>
    <xf numFmtId="0" fontId="6" fillId="2" borderId="1" xfId="13" applyFont="1" applyFill="1" applyBorder="1" applyAlignment="1">
      <alignment horizontal="left" vertical="center" wrapText="1"/>
    </xf>
    <xf numFmtId="0" fontId="13" fillId="0" borderId="18" xfId="13" applyFont="1" applyBorder="1" applyAlignment="1">
      <alignment horizontal="left" vertical="center" wrapText="1"/>
    </xf>
    <xf numFmtId="0" fontId="58" fillId="6" borderId="3" xfId="13" applyFont="1" applyFill="1" applyBorder="1" applyAlignment="1">
      <alignment horizontal="left" vertical="center" wrapText="1"/>
    </xf>
    <xf numFmtId="0" fontId="6" fillId="0" borderId="3" xfId="13" applyNumberFormat="1" applyFont="1" applyBorder="1" applyAlignment="1">
      <alignment horizontal="left" vertical="center" wrapText="1"/>
    </xf>
    <xf numFmtId="0" fontId="6" fillId="2" borderId="0" xfId="13" applyFont="1" applyFill="1" applyBorder="1" applyAlignment="1">
      <alignment horizontal="left" vertical="center" wrapText="1"/>
    </xf>
    <xf numFmtId="0" fontId="6" fillId="2" borderId="5" xfId="13" applyFont="1" applyFill="1" applyBorder="1" applyAlignment="1">
      <alignment horizontal="left" vertical="center" wrapText="1"/>
    </xf>
    <xf numFmtId="0" fontId="30" fillId="0" borderId="9" xfId="13" applyFont="1" applyFill="1" applyBorder="1" applyAlignment="1">
      <alignment horizontal="left" vertical="center"/>
    </xf>
    <xf numFmtId="0" fontId="33" fillId="0" borderId="3" xfId="0" applyFont="1" applyFill="1" applyBorder="1"/>
    <xf numFmtId="49" fontId="4" fillId="0" borderId="3" xfId="13" applyNumberFormat="1" applyFont="1" applyFill="1" applyBorder="1" applyAlignment="1">
      <alignment horizontal="left" vertical="center" wrapText="1"/>
    </xf>
    <xf numFmtId="0" fontId="58" fillId="0" borderId="3" xfId="13" applyNumberFormat="1" applyFont="1" applyFill="1" applyBorder="1" applyAlignment="1">
      <alignment horizontal="center" vertical="center" wrapText="1"/>
    </xf>
    <xf numFmtId="0" fontId="6" fillId="2" borderId="6" xfId="13" applyFont="1" applyFill="1" applyBorder="1" applyAlignment="1">
      <alignment horizontal="center" vertical="center" wrapText="1"/>
    </xf>
    <xf numFmtId="0" fontId="8" fillId="0" borderId="3" xfId="10" applyNumberFormat="1" applyFont="1" applyFill="1" applyBorder="1" applyAlignment="1" applyProtection="1">
      <alignment horizontal="center" vertical="center" wrapText="1"/>
    </xf>
    <xf numFmtId="0" fontId="8" fillId="0" borderId="3" xfId="39" applyNumberFormat="1" applyFont="1" applyFill="1" applyBorder="1" applyAlignment="1" applyProtection="1">
      <alignment horizontal="center" vertical="center" wrapText="1"/>
    </xf>
    <xf numFmtId="0" fontId="30" fillId="0" borderId="3" xfId="1" applyNumberFormat="1" applyFont="1" applyFill="1" applyBorder="1" applyAlignment="1" applyProtection="1">
      <alignment horizontal="center" vertical="center"/>
    </xf>
    <xf numFmtId="0" fontId="58" fillId="0" borderId="3" xfId="13" applyFont="1" applyFill="1" applyBorder="1" applyAlignment="1">
      <alignment vertical="center" wrapText="1"/>
    </xf>
    <xf numFmtId="0" fontId="5" fillId="0" borderId="3" xfId="0" applyFont="1" applyFill="1" applyBorder="1"/>
    <xf numFmtId="0" fontId="6" fillId="2" borderId="13" xfId="13" applyFont="1" applyFill="1" applyBorder="1" applyAlignment="1">
      <alignment horizontal="left" vertical="center" wrapText="1"/>
    </xf>
    <xf numFmtId="0" fontId="31" fillId="0" borderId="1" xfId="13" applyFont="1" applyFill="1" applyBorder="1" applyAlignment="1">
      <alignment horizontal="left" vertical="center" wrapText="1"/>
    </xf>
    <xf numFmtId="0" fontId="34" fillId="0" borderId="3" xfId="0" applyFont="1" applyFill="1" applyBorder="1" applyAlignment="1">
      <alignment wrapText="1"/>
    </xf>
    <xf numFmtId="0" fontId="6" fillId="2" borderId="4" xfId="13" applyFont="1" applyFill="1" applyBorder="1" applyAlignment="1">
      <alignment horizontal="left" vertical="center" wrapText="1"/>
    </xf>
    <xf numFmtId="17" fontId="57" fillId="0" borderId="3" xfId="0" applyNumberFormat="1" applyFont="1" applyFill="1" applyBorder="1" applyAlignment="1">
      <alignment vertical="center" wrapText="1"/>
    </xf>
    <xf numFmtId="0" fontId="6" fillId="2" borderId="15" xfId="13" applyFont="1" applyFill="1" applyBorder="1" applyAlignment="1">
      <alignment horizontal="center" vertical="center" wrapText="1"/>
    </xf>
    <xf numFmtId="0" fontId="6" fillId="2" borderId="4" xfId="13" applyFont="1" applyFill="1" applyBorder="1" applyAlignment="1">
      <alignment horizontal="center" vertical="center" wrapText="1"/>
    </xf>
    <xf numFmtId="0" fontId="59" fillId="0" borderId="3" xfId="0" applyFont="1" applyFill="1" applyBorder="1" applyAlignment="1">
      <alignment vertical="center" wrapText="1"/>
    </xf>
    <xf numFmtId="0" fontId="31" fillId="0" borderId="0" xfId="13" applyFont="1" applyFill="1" applyBorder="1" applyAlignment="1">
      <alignment vertical="center"/>
    </xf>
    <xf numFmtId="0" fontId="31" fillId="0" borderId="6" xfId="13" applyFont="1" applyFill="1" applyBorder="1" applyAlignment="1">
      <alignment vertical="center"/>
    </xf>
    <xf numFmtId="0" fontId="8" fillId="0" borderId="8" xfId="1" applyNumberFormat="1" applyFont="1" applyFill="1" applyBorder="1" applyAlignment="1">
      <alignment horizontal="center" vertical="center" wrapText="1"/>
    </xf>
    <xf numFmtId="0" fontId="60" fillId="0" borderId="3" xfId="0" applyFont="1" applyBorder="1" applyAlignment="1">
      <alignment horizontal="center" vertical="center" wrapText="1"/>
    </xf>
    <xf numFmtId="0" fontId="60" fillId="0" borderId="3" xfId="0" applyFont="1" applyBorder="1" applyAlignment="1">
      <alignment horizontal="left" vertical="center" wrapText="1"/>
    </xf>
    <xf numFmtId="0" fontId="60" fillId="0" borderId="3" xfId="0" applyFont="1" applyFill="1" applyBorder="1" applyAlignment="1">
      <alignment horizontal="center" vertical="center" wrapText="1"/>
    </xf>
    <xf numFmtId="0" fontId="61" fillId="0" borderId="3" xfId="0" applyFont="1" applyBorder="1" applyAlignment="1">
      <alignment horizontal="left" vertical="center" wrapText="1" readingOrder="1"/>
    </xf>
    <xf numFmtId="0" fontId="60" fillId="0" borderId="3" xfId="0" applyFont="1" applyBorder="1" applyAlignment="1">
      <alignment vertical="center" wrapText="1"/>
    </xf>
    <xf numFmtId="0" fontId="4" fillId="0" borderId="10" xfId="13" applyFont="1" applyFill="1" applyBorder="1" applyAlignment="1">
      <alignment vertical="center" wrapText="1"/>
    </xf>
    <xf numFmtId="0" fontId="57" fillId="0" borderId="3" xfId="13" applyFont="1" applyBorder="1" applyAlignment="1">
      <alignment wrapText="1"/>
    </xf>
    <xf numFmtId="0" fontId="4" fillId="0" borderId="6" xfId="13" applyFont="1" applyFill="1" applyBorder="1" applyAlignment="1">
      <alignment horizontal="left" vertical="center" wrapText="1" readingOrder="1"/>
    </xf>
    <xf numFmtId="0" fontId="65" fillId="7" borderId="1" xfId="0" applyNumberFormat="1" applyFont="1" applyFill="1" applyBorder="1" applyAlignment="1">
      <alignment horizontal="center" vertical="center" wrapText="1"/>
    </xf>
    <xf numFmtId="164" fontId="62" fillId="0" borderId="1" xfId="0" applyNumberFormat="1" applyFont="1" applyBorder="1" applyAlignment="1">
      <alignment vertical="center" wrapText="1"/>
    </xf>
    <xf numFmtId="0" fontId="0" fillId="0" borderId="1" xfId="0" applyFill="1" applyBorder="1" applyAlignment="1">
      <alignment horizontal="left" vertical="center" wrapText="1"/>
    </xf>
    <xf numFmtId="0" fontId="60" fillId="0" borderId="1" xfId="0" applyFont="1" applyBorder="1" applyAlignment="1">
      <alignment horizontal="left" vertical="center" wrapText="1"/>
    </xf>
    <xf numFmtId="0" fontId="3" fillId="0" borderId="1" xfId="10" applyNumberFormat="1" applyFont="1" applyFill="1" applyBorder="1" applyAlignment="1">
      <alignment horizontal="center" vertical="center" wrapText="1"/>
    </xf>
    <xf numFmtId="10" fontId="6" fillId="0" borderId="1" xfId="6" applyNumberFormat="1" applyFont="1" applyFill="1" applyBorder="1" applyAlignment="1" applyProtection="1">
      <alignment horizontal="center" vertical="center" wrapText="1"/>
    </xf>
    <xf numFmtId="0" fontId="6" fillId="0" borderId="1" xfId="13" applyFont="1" applyFill="1" applyBorder="1" applyAlignment="1">
      <alignment horizontal="center" vertical="center" wrapText="1"/>
    </xf>
    <xf numFmtId="0" fontId="6" fillId="0" borderId="1" xfId="13" applyFont="1" applyFill="1" applyBorder="1" applyAlignment="1">
      <alignment vertical="center" wrapText="1"/>
    </xf>
    <xf numFmtId="0" fontId="48" fillId="0" borderId="1" xfId="13" applyFont="1" applyFill="1" applyBorder="1" applyAlignment="1">
      <alignment horizontal="center" vertical="center" wrapText="1"/>
    </xf>
    <xf numFmtId="10" fontId="48" fillId="0" borderId="1" xfId="6" applyNumberFormat="1" applyFont="1" applyFill="1" applyBorder="1" applyAlignment="1" applyProtection="1">
      <alignment horizontal="center" vertical="center" wrapText="1"/>
    </xf>
    <xf numFmtId="0" fontId="48" fillId="0" borderId="1" xfId="13" applyFont="1" applyFill="1" applyBorder="1" applyAlignment="1">
      <alignment vertical="center" wrapText="1"/>
    </xf>
    <xf numFmtId="0" fontId="48" fillId="0" borderId="3" xfId="13" applyFont="1" applyFill="1" applyBorder="1" applyAlignment="1">
      <alignment vertical="center" wrapText="1"/>
    </xf>
    <xf numFmtId="0" fontId="0" fillId="0" borderId="20" xfId="0" applyBorder="1"/>
    <xf numFmtId="0" fontId="4" fillId="0" borderId="3" xfId="0" applyFont="1" applyFill="1" applyBorder="1" applyAlignment="1">
      <alignment wrapText="1"/>
    </xf>
    <xf numFmtId="0" fontId="61" fillId="0" borderId="3" xfId="0" applyFont="1" applyBorder="1" applyAlignment="1">
      <alignment horizontal="center" vertical="center" wrapText="1"/>
    </xf>
    <xf numFmtId="0" fontId="61" fillId="0" borderId="3" xfId="0" applyFont="1" applyBorder="1" applyAlignment="1">
      <alignment horizontal="left" vertical="center" wrapText="1"/>
    </xf>
    <xf numFmtId="0" fontId="61" fillId="0" borderId="3" xfId="0" applyFont="1" applyFill="1" applyBorder="1" applyAlignment="1">
      <alignment horizontal="center" vertical="center" wrapText="1"/>
    </xf>
    <xf numFmtId="0" fontId="61" fillId="0" borderId="3" xfId="0" applyFont="1" applyBorder="1" applyAlignment="1">
      <alignment vertical="center" wrapText="1"/>
    </xf>
    <xf numFmtId="0" fontId="13" fillId="0" borderId="4" xfId="13" applyFont="1" applyBorder="1" applyAlignment="1">
      <alignment vertical="center" wrapText="1"/>
    </xf>
    <xf numFmtId="0" fontId="67" fillId="0" borderId="3" xfId="13" applyFont="1" applyBorder="1" applyAlignment="1">
      <alignment vertical="center" wrapText="1"/>
    </xf>
    <xf numFmtId="0" fontId="14" fillId="0" borderId="9" xfId="13" applyFont="1" applyBorder="1" applyAlignment="1">
      <alignment vertical="center" wrapText="1"/>
    </xf>
    <xf numFmtId="0" fontId="13" fillId="0" borderId="3" xfId="13" applyFont="1" applyFill="1" applyBorder="1" applyAlignment="1">
      <alignment horizontal="left" vertical="center" wrapText="1" readingOrder="1"/>
    </xf>
    <xf numFmtId="0" fontId="13" fillId="7" borderId="3" xfId="13" applyFont="1" applyFill="1" applyBorder="1" applyAlignment="1">
      <alignment horizontal="left" vertical="center" wrapText="1" readingOrder="1"/>
    </xf>
    <xf numFmtId="0" fontId="13" fillId="0" borderId="3" xfId="13" applyFont="1" applyBorder="1" applyAlignment="1">
      <alignment horizontal="center" vertical="center" wrapText="1"/>
    </xf>
    <xf numFmtId="0" fontId="13" fillId="7" borderId="3" xfId="13" applyFont="1" applyFill="1" applyBorder="1" applyAlignment="1">
      <alignment vertical="center" wrapText="1"/>
    </xf>
    <xf numFmtId="0" fontId="13" fillId="7" borderId="3" xfId="13" applyFont="1" applyFill="1" applyBorder="1" applyAlignment="1">
      <alignment vertical="top" wrapText="1"/>
    </xf>
    <xf numFmtId="0" fontId="14" fillId="2" borderId="1" xfId="13" applyFont="1" applyFill="1" applyBorder="1" applyAlignment="1">
      <alignment horizontal="center" vertical="center" wrapText="1"/>
    </xf>
    <xf numFmtId="0" fontId="13" fillId="0" borderId="1" xfId="13" applyFont="1" applyBorder="1" applyAlignment="1">
      <alignment horizontal="left" vertical="center" wrapText="1" readingOrder="1"/>
    </xf>
    <xf numFmtId="0" fontId="13" fillId="2" borderId="1" xfId="13" applyFont="1" applyFill="1" applyBorder="1" applyAlignment="1">
      <alignment horizontal="left" vertical="center" wrapText="1" readingOrder="1"/>
    </xf>
    <xf numFmtId="0" fontId="4" fillId="0" borderId="9" xfId="13" applyNumberFormat="1" applyFont="1" applyFill="1" applyBorder="1" applyAlignment="1">
      <alignment vertical="center" wrapText="1"/>
    </xf>
    <xf numFmtId="0" fontId="13" fillId="0" borderId="7" xfId="13" applyFont="1" applyBorder="1" applyAlignment="1">
      <alignment vertical="center" wrapText="1"/>
    </xf>
    <xf numFmtId="0" fontId="0" fillId="0" borderId="3" xfId="0" applyBorder="1" applyAlignment="1">
      <alignment horizontal="left" vertical="center" wrapText="1"/>
    </xf>
    <xf numFmtId="0" fontId="0" fillId="0" borderId="0" xfId="0" applyBorder="1"/>
    <xf numFmtId="0" fontId="13" fillId="0" borderId="3" xfId="13" applyFont="1" applyFill="1" applyBorder="1" applyAlignment="1">
      <alignment wrapText="1"/>
    </xf>
    <xf numFmtId="0" fontId="13" fillId="0" borderId="0" xfId="13" applyFont="1" applyBorder="1" applyAlignment="1">
      <alignment vertical="center" wrapText="1"/>
    </xf>
    <xf numFmtId="0" fontId="64" fillId="0" borderId="3" xfId="0" applyFont="1" applyBorder="1" applyAlignment="1">
      <alignment vertical="center" wrapText="1"/>
    </xf>
    <xf numFmtId="0" fontId="13" fillId="0" borderId="1" xfId="13" applyFont="1" applyFill="1" applyBorder="1"/>
    <xf numFmtId="0" fontId="54" fillId="0" borderId="0" xfId="13" applyFont="1" applyBorder="1" applyAlignment="1">
      <alignment vertical="center" wrapText="1"/>
    </xf>
    <xf numFmtId="0" fontId="13" fillId="0" borderId="7" xfId="13" applyFont="1" applyBorder="1"/>
    <xf numFmtId="0" fontId="4" fillId="0" borderId="4" xfId="0" applyFont="1" applyFill="1" applyBorder="1" applyAlignment="1">
      <alignment wrapText="1"/>
    </xf>
    <xf numFmtId="0" fontId="4" fillId="0" borderId="4" xfId="0" applyFont="1" applyFill="1" applyBorder="1" applyAlignment="1">
      <alignment horizontal="left" readingOrder="1"/>
    </xf>
    <xf numFmtId="0" fontId="4" fillId="0" borderId="1" xfId="0" applyFont="1" applyFill="1" applyBorder="1" applyAlignment="1">
      <alignment horizontal="justify" vertical="center" wrapText="1"/>
    </xf>
    <xf numFmtId="0" fontId="4" fillId="0" borderId="4" xfId="13" applyFont="1" applyFill="1" applyBorder="1"/>
    <xf numFmtId="0" fontId="4" fillId="0" borderId="20" xfId="13" applyFont="1" applyFill="1" applyBorder="1" applyAlignment="1">
      <alignment horizontal="left" vertical="center" wrapText="1" readingOrder="1"/>
    </xf>
    <xf numFmtId="0" fontId="0" fillId="0" borderId="10" xfId="0" applyBorder="1"/>
    <xf numFmtId="0" fontId="4" fillId="0" borderId="9" xfId="13" applyFont="1" applyFill="1" applyBorder="1" applyAlignment="1">
      <alignment horizontal="left" readingOrder="1"/>
    </xf>
    <xf numFmtId="0" fontId="4" fillId="0" borderId="20" xfId="13" applyFont="1" applyFill="1" applyBorder="1" applyAlignment="1">
      <alignment vertical="center" wrapText="1"/>
    </xf>
    <xf numFmtId="0" fontId="56" fillId="0" borderId="0" xfId="0" applyFont="1" applyBorder="1" applyAlignment="1">
      <alignment vertical="center" wrapText="1"/>
    </xf>
    <xf numFmtId="0" fontId="13" fillId="7" borderId="6" xfId="13" applyFont="1" applyFill="1" applyBorder="1"/>
    <xf numFmtId="0" fontId="13" fillId="0" borderId="6" xfId="13" applyFont="1" applyFill="1" applyBorder="1" applyAlignment="1">
      <alignment vertical="center" wrapText="1"/>
    </xf>
    <xf numFmtId="0" fontId="13" fillId="0" borderId="2" xfId="13" applyFont="1" applyBorder="1" applyAlignment="1">
      <alignment vertical="center" wrapText="1"/>
    </xf>
    <xf numFmtId="0" fontId="4" fillId="0" borderId="6" xfId="0" applyFont="1" applyFill="1" applyBorder="1" applyAlignment="1">
      <alignment horizontal="left" vertical="center" wrapText="1" readingOrder="1"/>
    </xf>
    <xf numFmtId="0" fontId="68" fillId="0" borderId="3" xfId="13" applyFont="1" applyFill="1" applyBorder="1" applyAlignment="1">
      <alignment vertical="center" wrapText="1"/>
    </xf>
    <xf numFmtId="0" fontId="4" fillId="0" borderId="20" xfId="13" applyFont="1" applyFill="1" applyBorder="1" applyAlignment="1">
      <alignment horizontal="left" vertical="center" wrapText="1"/>
    </xf>
    <xf numFmtId="0" fontId="4" fillId="0" borderId="9" xfId="13" applyFont="1" applyFill="1" applyBorder="1" applyAlignment="1">
      <alignment horizontal="left" vertical="center" wrapText="1" readingOrder="1"/>
    </xf>
    <xf numFmtId="0" fontId="68" fillId="0" borderId="3" xfId="13" applyFont="1" applyBorder="1" applyAlignment="1">
      <alignment vertical="center" wrapText="1"/>
    </xf>
    <xf numFmtId="0" fontId="14" fillId="2" borderId="1" xfId="13" applyFont="1" applyFill="1" applyBorder="1" applyAlignment="1">
      <alignment horizontal="left" vertical="center" wrapText="1" readingOrder="1"/>
    </xf>
    <xf numFmtId="0" fontId="13" fillId="0" borderId="1" xfId="13" applyFont="1" applyFill="1" applyBorder="1" applyAlignment="1">
      <alignment horizontal="center" vertical="center" wrapText="1"/>
    </xf>
    <xf numFmtId="0" fontId="8" fillId="0" borderId="17" xfId="13" applyFont="1" applyFill="1" applyBorder="1" applyAlignment="1">
      <alignment horizontal="left" vertical="center" wrapText="1"/>
    </xf>
    <xf numFmtId="0" fontId="14" fillId="0" borderId="1" xfId="13" applyNumberFormat="1" applyFont="1" applyBorder="1" applyAlignment="1">
      <alignment horizontal="center" vertical="center" wrapText="1"/>
    </xf>
    <xf numFmtId="0" fontId="8" fillId="0" borderId="3" xfId="11" applyNumberFormat="1" applyFont="1" applyFill="1" applyBorder="1" applyAlignment="1" applyProtection="1">
      <alignment vertical="center" wrapText="1"/>
    </xf>
    <xf numFmtId="0" fontId="53" fillId="0" borderId="3" xfId="0" applyNumberFormat="1" applyFont="1" applyFill="1" applyBorder="1" applyAlignment="1">
      <alignment horizontal="center" vertical="center" wrapText="1"/>
    </xf>
    <xf numFmtId="0" fontId="4" fillId="0" borderId="3" xfId="11" applyNumberFormat="1" applyFont="1" applyFill="1" applyBorder="1" applyAlignment="1">
      <alignment horizontal="center" vertical="center" wrapText="1"/>
    </xf>
    <xf numFmtId="0" fontId="8" fillId="0" borderId="3" xfId="1" applyNumberFormat="1" applyFont="1" applyFill="1" applyBorder="1" applyAlignment="1">
      <alignment horizontal="center" vertical="center" wrapText="1"/>
    </xf>
    <xf numFmtId="0" fontId="8" fillId="0" borderId="3" xfId="1" applyNumberFormat="1" applyFont="1" applyFill="1" applyBorder="1" applyAlignment="1" applyProtection="1">
      <alignment horizontal="center" vertical="center" wrapText="1"/>
    </xf>
    <xf numFmtId="0" fontId="8" fillId="0" borderId="3" xfId="13" applyNumberFormat="1" applyFont="1" applyFill="1" applyBorder="1" applyAlignment="1">
      <alignment vertical="center" wrapText="1"/>
    </xf>
    <xf numFmtId="0" fontId="4" fillId="0" borderId="3" xfId="0" applyNumberFormat="1" applyFont="1" applyFill="1" applyBorder="1" applyAlignment="1">
      <alignment horizontal="left" vertical="center" wrapText="1"/>
    </xf>
    <xf numFmtId="0" fontId="3" fillId="0" borderId="3" xfId="0" applyFont="1" applyFill="1" applyBorder="1" applyAlignment="1">
      <alignment horizontal="center" vertical="center" wrapText="1"/>
    </xf>
    <xf numFmtId="0" fontId="8" fillId="2" borderId="3" xfId="13" applyFont="1" applyFill="1" applyBorder="1" applyAlignment="1">
      <alignment horizontal="center" vertical="center" wrapText="1"/>
    </xf>
    <xf numFmtId="0" fontId="0" fillId="0" borderId="0" xfId="0"/>
    <xf numFmtId="0" fontId="14" fillId="0" borderId="3" xfId="13" applyFont="1" applyBorder="1" applyAlignment="1">
      <alignment horizontal="center" vertical="center" wrapText="1"/>
    </xf>
    <xf numFmtId="0" fontId="14" fillId="0" borderId="3" xfId="13" applyFont="1" applyBorder="1" applyAlignment="1">
      <alignment horizontal="left" vertical="center" wrapText="1"/>
    </xf>
    <xf numFmtId="0" fontId="14" fillId="0" borderId="3" xfId="13" applyFont="1" applyFill="1" applyBorder="1" applyAlignment="1">
      <alignment horizontal="center" vertical="center" wrapText="1"/>
    </xf>
    <xf numFmtId="0" fontId="13" fillId="0" borderId="3" xfId="13" applyFont="1" applyBorder="1" applyAlignment="1">
      <alignment horizontal="left" vertical="center" wrapText="1" readingOrder="1"/>
    </xf>
    <xf numFmtId="0" fontId="14" fillId="0" borderId="3" xfId="13" applyFont="1" applyBorder="1" applyAlignment="1">
      <alignment vertical="center" wrapText="1"/>
    </xf>
    <xf numFmtId="0" fontId="14" fillId="0" borderId="3" xfId="13" applyFont="1" applyFill="1" applyBorder="1" applyAlignment="1">
      <alignment vertical="center" wrapText="1"/>
    </xf>
    <xf numFmtId="0" fontId="14" fillId="0" borderId="3" xfId="13" applyFont="1" applyFill="1" applyBorder="1" applyAlignment="1">
      <alignment horizontal="left" vertical="center" wrapText="1"/>
    </xf>
    <xf numFmtId="0" fontId="6" fillId="0" borderId="20" xfId="13" applyFont="1" applyFill="1" applyBorder="1" applyAlignment="1">
      <alignment horizontal="left" vertical="center" wrapText="1"/>
    </xf>
    <xf numFmtId="0" fontId="4" fillId="0" borderId="20" xfId="0" applyFont="1" applyFill="1" applyBorder="1" applyAlignment="1">
      <alignment horizontal="center" vertical="center" wrapText="1"/>
    </xf>
    <xf numFmtId="0" fontId="8" fillId="0" borderId="20" xfId="13" applyFont="1" applyFill="1" applyBorder="1" applyAlignment="1">
      <alignment horizontal="center" vertical="center" wrapText="1"/>
    </xf>
    <xf numFmtId="0" fontId="3" fillId="0" borderId="20" xfId="0" applyFont="1" applyFill="1" applyBorder="1" applyAlignment="1">
      <alignment horizontal="center" vertical="center" wrapText="1"/>
    </xf>
    <xf numFmtId="0" fontId="4" fillId="0" borderId="20" xfId="11" applyNumberFormat="1" applyFont="1" applyFill="1" applyBorder="1" applyAlignment="1">
      <alignment horizontal="center" vertical="center" wrapText="1"/>
    </xf>
    <xf numFmtId="0" fontId="6" fillId="0" borderId="20" xfId="13" applyFont="1" applyBorder="1" applyAlignment="1">
      <alignment vertical="center" wrapText="1"/>
    </xf>
    <xf numFmtId="0" fontId="3" fillId="0" borderId="20" xfId="0" applyFont="1" applyBorder="1" applyAlignment="1">
      <alignment vertical="center" wrapText="1"/>
    </xf>
    <xf numFmtId="0" fontId="6" fillId="0" borderId="20" xfId="13" applyFont="1" applyFill="1" applyBorder="1" applyAlignment="1">
      <alignment horizontal="center" vertical="center" wrapText="1"/>
    </xf>
    <xf numFmtId="0" fontId="6" fillId="0" borderId="20" xfId="13" applyFont="1" applyFill="1" applyBorder="1" applyAlignment="1">
      <alignment vertical="center" wrapText="1"/>
    </xf>
    <xf numFmtId="0" fontId="8" fillId="0" borderId="20" xfId="13" applyFont="1" applyFill="1" applyBorder="1" applyAlignment="1">
      <alignment horizontal="left" vertical="center" wrapText="1"/>
    </xf>
    <xf numFmtId="10" fontId="6" fillId="0" borderId="20" xfId="6" applyNumberFormat="1" applyFont="1" applyFill="1" applyBorder="1" applyAlignment="1" applyProtection="1">
      <alignment horizontal="center" vertical="center" wrapText="1"/>
    </xf>
    <xf numFmtId="0" fontId="6" fillId="0" borderId="0" xfId="13" applyFont="1" applyBorder="1" applyAlignment="1">
      <alignment horizontal="center" vertical="center" wrapText="1"/>
    </xf>
    <xf numFmtId="0" fontId="8" fillId="0" borderId="20" xfId="13" applyFont="1" applyBorder="1" applyAlignment="1">
      <alignment horizontal="left" vertical="center" wrapText="1"/>
    </xf>
    <xf numFmtId="0" fontId="14" fillId="0" borderId="20" xfId="13" applyFont="1" applyBorder="1" applyAlignment="1">
      <alignment horizontal="left" vertical="center" wrapText="1"/>
    </xf>
    <xf numFmtId="0" fontId="3" fillId="0" borderId="3" xfId="0" applyFont="1" applyFill="1" applyBorder="1" applyAlignment="1">
      <alignment horizontal="left" vertical="center" wrapText="1"/>
    </xf>
    <xf numFmtId="0" fontId="6" fillId="0" borderId="20" xfId="11" applyNumberFormat="1" applyFont="1" applyFill="1" applyBorder="1" applyAlignment="1" applyProtection="1">
      <alignment horizontal="center" vertical="center" wrapText="1"/>
    </xf>
    <xf numFmtId="0" fontId="4" fillId="0" borderId="0" xfId="0" applyFont="1" applyAlignment="1">
      <alignment horizontal="center" vertical="center"/>
    </xf>
    <xf numFmtId="0" fontId="9" fillId="0" borderId="3" xfId="13" applyFont="1" applyFill="1" applyBorder="1" applyAlignment="1">
      <alignment horizontal="center" vertical="center" wrapText="1"/>
    </xf>
    <xf numFmtId="0" fontId="9" fillId="0" borderId="3" xfId="13" applyFont="1" applyFill="1" applyBorder="1" applyAlignment="1">
      <alignment horizontal="left" vertical="center" wrapText="1"/>
    </xf>
    <xf numFmtId="9" fontId="9" fillId="0" borderId="3" xfId="6" applyFont="1" applyFill="1" applyBorder="1" applyAlignment="1" applyProtection="1">
      <alignment horizontal="center" vertical="center" wrapText="1"/>
    </xf>
    <xf numFmtId="0" fontId="9" fillId="0" borderId="3" xfId="13" applyNumberFormat="1" applyFont="1" applyFill="1" applyBorder="1" applyAlignment="1">
      <alignment horizontal="center" vertical="center" wrapText="1"/>
    </xf>
    <xf numFmtId="0" fontId="6" fillId="0" borderId="20" xfId="13" applyFont="1" applyBorder="1" applyAlignment="1">
      <alignment horizontal="center" vertical="center" wrapText="1"/>
    </xf>
    <xf numFmtId="0" fontId="6" fillId="0" borderId="20" xfId="13" applyFont="1" applyBorder="1" applyAlignment="1">
      <alignment horizontal="left" vertical="center" wrapText="1"/>
    </xf>
    <xf numFmtId="0" fontId="8" fillId="0" borderId="4" xfId="13" applyFont="1" applyFill="1" applyBorder="1" applyAlignment="1">
      <alignment horizontal="center" vertical="center" wrapText="1"/>
    </xf>
    <xf numFmtId="0" fontId="6" fillId="0" borderId="20" xfId="13" applyNumberFormat="1" applyFont="1" applyFill="1" applyBorder="1" applyAlignment="1">
      <alignment horizontal="center" vertical="center" wrapText="1"/>
    </xf>
    <xf numFmtId="0" fontId="9" fillId="7" borderId="3" xfId="13" applyFont="1" applyFill="1" applyBorder="1" applyAlignment="1">
      <alignment horizontal="left" vertical="center" wrapText="1"/>
    </xf>
    <xf numFmtId="0" fontId="8" fillId="0" borderId="25" xfId="13" applyFont="1" applyFill="1" applyBorder="1" applyAlignment="1">
      <alignment horizontal="center" vertical="center" wrapText="1"/>
    </xf>
    <xf numFmtId="0" fontId="6" fillId="0" borderId="25" xfId="13" applyFont="1" applyFill="1" applyBorder="1" applyAlignment="1">
      <alignment horizontal="center" vertical="center" wrapText="1"/>
    </xf>
    <xf numFmtId="0" fontId="9" fillId="7" borderId="1" xfId="13" applyFont="1" applyFill="1" applyBorder="1" applyAlignment="1">
      <alignment horizontal="center" vertical="center" wrapText="1"/>
    </xf>
    <xf numFmtId="0" fontId="6" fillId="0" borderId="20" xfId="13" applyFont="1" applyFill="1" applyBorder="1" applyAlignment="1">
      <alignment horizontal="center"/>
    </xf>
    <xf numFmtId="0" fontId="9" fillId="0" borderId="1" xfId="13"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20" xfId="0" applyFont="1" applyFill="1" applyBorder="1" applyAlignment="1">
      <alignment horizontal="left" vertical="center" wrapText="1"/>
    </xf>
    <xf numFmtId="0" fontId="9" fillId="0" borderId="1" xfId="13" applyFont="1" applyBorder="1" applyAlignment="1">
      <alignment horizontal="left" vertical="center" wrapText="1"/>
    </xf>
    <xf numFmtId="0" fontId="9" fillId="7" borderId="1" xfId="13" applyFont="1" applyFill="1" applyBorder="1" applyAlignment="1">
      <alignment horizontal="left" vertical="center" wrapText="1"/>
    </xf>
    <xf numFmtId="0" fontId="6" fillId="0" borderId="20" xfId="13" applyFont="1" applyFill="1" applyBorder="1"/>
    <xf numFmtId="0" fontId="3" fillId="0" borderId="4" xfId="0" applyFont="1" applyFill="1" applyBorder="1" applyAlignment="1">
      <alignment horizontal="left" vertical="center" wrapText="1"/>
    </xf>
    <xf numFmtId="0" fontId="3" fillId="0" borderId="5" xfId="0" applyFont="1" applyFill="1" applyBorder="1" applyAlignment="1">
      <alignment horizontal="left" vertical="center" wrapText="1"/>
    </xf>
    <xf numFmtId="0" fontId="3" fillId="0" borderId="14" xfId="0" applyFont="1" applyFill="1" applyBorder="1" applyAlignment="1">
      <alignment horizontal="left" vertical="center" wrapText="1"/>
    </xf>
    <xf numFmtId="1" fontId="6" fillId="0" borderId="20" xfId="13" applyNumberFormat="1" applyFont="1" applyFill="1" applyBorder="1" applyAlignment="1">
      <alignment horizontal="left" vertical="center" wrapText="1"/>
    </xf>
    <xf numFmtId="0" fontId="4" fillId="0" borderId="1" xfId="0" applyFont="1" applyBorder="1" applyAlignment="1">
      <alignment horizontal="center" vertical="center"/>
    </xf>
    <xf numFmtId="0" fontId="33" fillId="0" borderId="1" xfId="0" applyFont="1" applyBorder="1" applyAlignment="1">
      <alignment horizontal="center" vertical="center"/>
    </xf>
    <xf numFmtId="2" fontId="6" fillId="0" borderId="20" xfId="13" applyNumberFormat="1" applyFont="1" applyFill="1" applyBorder="1" applyAlignment="1">
      <alignment horizontal="left" vertical="center"/>
    </xf>
    <xf numFmtId="1" fontId="6" fillId="0" borderId="0" xfId="13" applyNumberFormat="1" applyFont="1" applyFill="1" applyBorder="1" applyAlignment="1">
      <alignment horizontal="left" vertical="center" wrapText="1"/>
    </xf>
    <xf numFmtId="0" fontId="3" fillId="0" borderId="0" xfId="0" applyFont="1" applyFill="1" applyBorder="1" applyAlignment="1">
      <alignment horizontal="left" vertical="center" wrapText="1"/>
    </xf>
    <xf numFmtId="0" fontId="4" fillId="0" borderId="20" xfId="0" applyFont="1" applyFill="1" applyBorder="1" applyAlignment="1">
      <alignment horizontal="left" vertical="center" wrapText="1"/>
    </xf>
    <xf numFmtId="2" fontId="6" fillId="0" borderId="20" xfId="13" applyNumberFormat="1" applyFont="1" applyFill="1" applyBorder="1" applyAlignment="1">
      <alignment horizontal="left" vertical="center" wrapText="1"/>
    </xf>
    <xf numFmtId="0" fontId="4" fillId="0" borderId="25" xfId="0" applyFont="1" applyFill="1" applyBorder="1" applyAlignment="1">
      <alignment horizontal="center" vertical="center" wrapText="1"/>
    </xf>
    <xf numFmtId="0" fontId="9" fillId="0" borderId="1" xfId="13" applyFont="1" applyBorder="1" applyAlignment="1">
      <alignment horizontal="center" vertical="center" wrapText="1"/>
    </xf>
    <xf numFmtId="0" fontId="3" fillId="0" borderId="23"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3" fillId="0" borderId="24" xfId="0" applyFont="1" applyFill="1" applyBorder="1" applyAlignment="1">
      <alignment horizontal="center" vertical="center" wrapText="1"/>
    </xf>
    <xf numFmtId="0" fontId="3" fillId="0" borderId="25" xfId="0" applyFont="1" applyFill="1" applyBorder="1" applyAlignment="1">
      <alignment horizontal="center" vertical="center" wrapText="1"/>
    </xf>
    <xf numFmtId="0" fontId="3" fillId="0" borderId="22" xfId="0" applyFont="1" applyFill="1" applyBorder="1" applyAlignment="1">
      <alignment horizontal="center" vertical="center" wrapText="1"/>
    </xf>
    <xf numFmtId="0" fontId="8" fillId="0" borderId="23" xfId="13" applyFont="1" applyFill="1" applyBorder="1" applyAlignment="1">
      <alignment horizontal="center" vertical="center" wrapText="1"/>
    </xf>
    <xf numFmtId="0" fontId="3" fillId="0" borderId="16" xfId="0" applyFont="1" applyFill="1" applyBorder="1" applyAlignment="1">
      <alignment horizontal="center" vertical="center" wrapText="1"/>
    </xf>
    <xf numFmtId="0" fontId="3" fillId="0" borderId="1" xfId="0" applyFont="1" applyBorder="1" applyAlignment="1">
      <alignment horizontal="center" vertical="center" wrapText="1"/>
    </xf>
    <xf numFmtId="0" fontId="8" fillId="0" borderId="21" xfId="13" applyFont="1" applyFill="1" applyBorder="1" applyAlignment="1">
      <alignment horizontal="center" vertical="center" wrapText="1"/>
    </xf>
    <xf numFmtId="0" fontId="3" fillId="0" borderId="2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8" fillId="0" borderId="20" xfId="10" applyNumberFormat="1" applyFont="1" applyFill="1" applyBorder="1" applyAlignment="1" applyProtection="1">
      <alignment horizontal="center" vertical="center" wrapText="1"/>
    </xf>
    <xf numFmtId="0" fontId="4" fillId="0" borderId="25" xfId="11" applyNumberFormat="1" applyFont="1" applyFill="1" applyBorder="1" applyAlignment="1">
      <alignment horizontal="center" vertical="center" wrapText="1"/>
    </xf>
    <xf numFmtId="0" fontId="37" fillId="0" borderId="20" xfId="0" applyNumberFormat="1" applyFont="1" applyFill="1" applyBorder="1"/>
    <xf numFmtId="0" fontId="6" fillId="0" borderId="20" xfId="10" applyNumberFormat="1" applyFont="1" applyFill="1" applyBorder="1" applyAlignment="1" applyProtection="1">
      <alignment horizontal="center" vertical="center" wrapText="1"/>
    </xf>
    <xf numFmtId="0" fontId="6" fillId="0" borderId="20" xfId="1" applyNumberFormat="1" applyFont="1" applyFill="1" applyBorder="1" applyAlignment="1" applyProtection="1">
      <alignment horizontal="center" vertical="center" wrapText="1"/>
    </xf>
    <xf numFmtId="0" fontId="4" fillId="0" borderId="21" xfId="11" applyNumberFormat="1" applyFont="1" applyFill="1" applyBorder="1" applyAlignment="1">
      <alignment horizontal="center" vertical="center" wrapText="1"/>
    </xf>
    <xf numFmtId="0" fontId="6" fillId="0" borderId="20" xfId="13" applyNumberFormat="1" applyFont="1" applyFill="1" applyBorder="1" applyAlignment="1">
      <alignment horizontal="center"/>
    </xf>
    <xf numFmtId="0" fontId="4" fillId="0" borderId="4" xfId="11" applyNumberFormat="1" applyFont="1" applyFill="1" applyBorder="1" applyAlignment="1">
      <alignment horizontal="center" vertical="center" wrapText="1"/>
    </xf>
    <xf numFmtId="0" fontId="30" fillId="0" borderId="20" xfId="11" applyNumberFormat="1" applyFont="1" applyFill="1" applyBorder="1" applyAlignment="1" applyProtection="1">
      <alignment horizontal="center" vertical="center"/>
    </xf>
    <xf numFmtId="0" fontId="30" fillId="0" borderId="25" xfId="11" applyNumberFormat="1" applyFont="1" applyFill="1" applyBorder="1" applyAlignment="1" applyProtection="1">
      <alignment horizontal="center" vertical="center"/>
    </xf>
    <xf numFmtId="0" fontId="8" fillId="0" borderId="20" xfId="1" applyNumberFormat="1" applyFont="1" applyFill="1" applyBorder="1" applyAlignment="1" applyProtection="1">
      <alignment horizontal="center" vertical="center" wrapText="1"/>
    </xf>
    <xf numFmtId="44" fontId="8" fillId="0" borderId="1" xfId="2" applyFont="1" applyFill="1" applyBorder="1" applyAlignment="1" applyProtection="1">
      <alignment vertical="center" wrapText="1"/>
    </xf>
    <xf numFmtId="0" fontId="30" fillId="0" borderId="21" xfId="11" applyNumberFormat="1" applyFont="1" applyFill="1" applyBorder="1" applyAlignment="1" applyProtection="1">
      <alignment horizontal="center" vertical="center"/>
    </xf>
    <xf numFmtId="0" fontId="3" fillId="0" borderId="28" xfId="0" applyFont="1" applyFill="1" applyBorder="1" applyAlignment="1">
      <alignment horizontal="left" vertical="center" wrapText="1"/>
    </xf>
    <xf numFmtId="0" fontId="3" fillId="0" borderId="12" xfId="0" applyFont="1" applyFill="1" applyBorder="1" applyAlignment="1">
      <alignment horizontal="left" vertical="center" wrapText="1"/>
    </xf>
    <xf numFmtId="0" fontId="3" fillId="0" borderId="27" xfId="0" applyFont="1" applyFill="1" applyBorder="1" applyAlignment="1">
      <alignment horizontal="left" vertical="center" wrapText="1"/>
    </xf>
    <xf numFmtId="0" fontId="42" fillId="0" borderId="20" xfId="0" applyFont="1" applyFill="1" applyBorder="1" applyAlignment="1">
      <alignment horizontal="left" vertical="center" wrapText="1"/>
    </xf>
    <xf numFmtId="0" fontId="3" fillId="0" borderId="26" xfId="0" applyFont="1" applyFill="1" applyBorder="1" applyAlignment="1">
      <alignment horizontal="left" vertical="center" wrapText="1"/>
    </xf>
    <xf numFmtId="0" fontId="3" fillId="0" borderId="1" xfId="0" applyFont="1" applyBorder="1" applyAlignment="1">
      <alignment vertical="center" wrapText="1"/>
    </xf>
    <xf numFmtId="0" fontId="9" fillId="0" borderId="4" xfId="13" applyFont="1" applyBorder="1" applyAlignment="1">
      <alignment vertical="center" wrapText="1"/>
    </xf>
    <xf numFmtId="0" fontId="4" fillId="0" borderId="0" xfId="0" applyNumberFormat="1" applyFont="1" applyAlignment="1">
      <alignment horizontal="center" vertical="center"/>
    </xf>
    <xf numFmtId="0" fontId="9" fillId="0" borderId="3" xfId="13" applyFont="1" applyBorder="1" applyAlignment="1">
      <alignment horizontal="center" vertical="center" wrapText="1"/>
    </xf>
    <xf numFmtId="0" fontId="8" fillId="0" borderId="20" xfId="13" applyFont="1" applyBorder="1" applyAlignment="1">
      <alignment vertical="center" wrapText="1"/>
    </xf>
    <xf numFmtId="0" fontId="4" fillId="0" borderId="6" xfId="13" applyNumberFormat="1" applyFont="1" applyBorder="1" applyAlignment="1">
      <alignment horizontal="center" vertical="center" wrapText="1"/>
    </xf>
    <xf numFmtId="0" fontId="9" fillId="0" borderId="9" xfId="13" applyFont="1" applyBorder="1" applyAlignment="1">
      <alignment vertical="center" wrapText="1"/>
    </xf>
    <xf numFmtId="0" fontId="4" fillId="0" borderId="3" xfId="13" applyNumberFormat="1" applyFont="1" applyBorder="1" applyAlignment="1">
      <alignment horizontal="center" vertical="center" wrapText="1"/>
    </xf>
    <xf numFmtId="0" fontId="9" fillId="0" borderId="3" xfId="13" applyFont="1" applyFill="1" applyBorder="1" applyAlignment="1">
      <alignment vertical="center" wrapText="1"/>
    </xf>
    <xf numFmtId="0" fontId="9" fillId="0" borderId="20" xfId="11" applyNumberFormat="1" applyFont="1" applyFill="1" applyBorder="1" applyAlignment="1" applyProtection="1">
      <alignment horizontal="center" vertical="center" wrapText="1"/>
    </xf>
    <xf numFmtId="0" fontId="4" fillId="0" borderId="3" xfId="13" applyNumberFormat="1" applyFont="1" applyFill="1" applyBorder="1" applyAlignment="1">
      <alignment horizontal="center" vertical="center" wrapText="1"/>
    </xf>
    <xf numFmtId="0" fontId="4" fillId="0" borderId="3" xfId="0" applyNumberFormat="1" applyFont="1" applyBorder="1" applyAlignment="1">
      <alignment horizontal="center" vertical="center"/>
    </xf>
    <xf numFmtId="0" fontId="6" fillId="0" borderId="3" xfId="13" applyFont="1" applyFill="1" applyBorder="1"/>
    <xf numFmtId="0" fontId="6" fillId="0" borderId="3" xfId="13" applyFill="1" applyBorder="1"/>
    <xf numFmtId="0" fontId="9" fillId="0" borderId="3" xfId="13" applyFont="1" applyFill="1" applyBorder="1" applyAlignment="1">
      <alignment wrapText="1"/>
    </xf>
    <xf numFmtId="0" fontId="4" fillId="0" borderId="0" xfId="13" applyNumberFormat="1" applyFont="1" applyFill="1" applyBorder="1" applyAlignment="1">
      <alignment horizontal="center" vertical="center" wrapText="1"/>
    </xf>
    <xf numFmtId="0" fontId="8" fillId="7" borderId="3" xfId="13" applyFont="1" applyFill="1" applyBorder="1" applyAlignment="1">
      <alignment horizontal="center" vertical="center" wrapText="1"/>
    </xf>
    <xf numFmtId="0" fontId="8" fillId="7" borderId="3" xfId="13" applyFont="1" applyFill="1" applyBorder="1" applyAlignment="1">
      <alignment horizontal="left" vertical="center" wrapText="1"/>
    </xf>
    <xf numFmtId="0" fontId="4" fillId="0" borderId="3" xfId="0" applyFont="1" applyBorder="1"/>
    <xf numFmtId="0" fontId="69" fillId="7" borderId="3" xfId="13" applyFont="1" applyFill="1" applyBorder="1" applyAlignment="1">
      <alignment horizontal="center" vertical="center" wrapText="1"/>
    </xf>
    <xf numFmtId="0" fontId="9" fillId="7" borderId="3" xfId="13" applyFont="1" applyFill="1" applyBorder="1" applyAlignment="1">
      <alignment vertical="center" wrapText="1"/>
    </xf>
    <xf numFmtId="0" fontId="8" fillId="7" borderId="3" xfId="13" applyFont="1" applyFill="1" applyBorder="1" applyAlignment="1">
      <alignment vertical="center" wrapText="1"/>
    </xf>
    <xf numFmtId="0" fontId="8" fillId="2" borderId="3" xfId="13" applyFont="1" applyFill="1" applyBorder="1" applyAlignment="1">
      <alignment horizontal="left" vertical="center" wrapText="1"/>
    </xf>
    <xf numFmtId="0" fontId="6" fillId="2" borderId="3" xfId="13" applyNumberFormat="1" applyFont="1" applyFill="1" applyBorder="1" applyAlignment="1">
      <alignment horizontal="center" vertical="center" wrapText="1"/>
    </xf>
    <xf numFmtId="0" fontId="14" fillId="0" borderId="3" xfId="13" applyFont="1" applyBorder="1" applyAlignment="1">
      <alignment horizontal="center" vertical="center"/>
    </xf>
    <xf numFmtId="0" fontId="58" fillId="0" borderId="18" xfId="13" applyFont="1" applyFill="1" applyBorder="1" applyAlignment="1">
      <alignment horizontal="center" vertical="center" wrapText="1"/>
    </xf>
    <xf numFmtId="0" fontId="6" fillId="0" borderId="18" xfId="13" applyFont="1" applyBorder="1" applyAlignment="1">
      <alignment horizontal="left" vertical="center" wrapText="1"/>
    </xf>
    <xf numFmtId="0" fontId="58" fillId="0" borderId="1" xfId="13" applyFont="1" applyFill="1" applyBorder="1" applyAlignment="1">
      <alignment horizontal="center" vertical="center" wrapText="1"/>
    </xf>
    <xf numFmtId="0" fontId="58" fillId="0" borderId="19" xfId="13" applyFont="1" applyFill="1" applyBorder="1" applyAlignment="1">
      <alignment horizontal="center" vertical="center" wrapText="1"/>
    </xf>
    <xf numFmtId="0" fontId="58" fillId="0" borderId="18" xfId="13" applyFont="1" applyFill="1" applyBorder="1" applyAlignment="1">
      <alignment horizontal="left" vertical="center" wrapText="1"/>
    </xf>
    <xf numFmtId="0" fontId="8" fillId="0" borderId="18" xfId="13" applyFont="1" applyBorder="1" applyAlignment="1">
      <alignment horizontal="left" vertical="center" wrapText="1"/>
    </xf>
    <xf numFmtId="0" fontId="9" fillId="0" borderId="3" xfId="13" applyFont="1" applyBorder="1" applyAlignment="1">
      <alignment horizontal="left" vertical="center" wrapText="1"/>
    </xf>
    <xf numFmtId="0" fontId="58" fillId="0" borderId="1" xfId="13" applyFont="1" applyFill="1" applyBorder="1" applyAlignment="1">
      <alignment horizontal="left" vertical="center" wrapText="1"/>
    </xf>
    <xf numFmtId="0" fontId="58" fillId="0" borderId="19" xfId="13" applyFont="1" applyFill="1" applyBorder="1" applyAlignment="1">
      <alignment horizontal="left" vertical="center" wrapText="1"/>
    </xf>
    <xf numFmtId="0" fontId="14" fillId="0" borderId="3" xfId="13" applyFont="1" applyFill="1" applyBorder="1" applyAlignment="1">
      <alignment vertical="center"/>
    </xf>
    <xf numFmtId="0" fontId="8" fillId="0" borderId="18" xfId="13" applyFont="1" applyFill="1" applyBorder="1" applyAlignment="1">
      <alignment horizontal="left" vertical="center" wrapText="1"/>
    </xf>
    <xf numFmtId="0" fontId="14" fillId="0" borderId="3" xfId="13" applyFont="1" applyBorder="1" applyAlignment="1">
      <alignment vertical="center"/>
    </xf>
    <xf numFmtId="0" fontId="8" fillId="0" borderId="19" xfId="13" applyFont="1" applyFill="1" applyBorder="1" applyAlignment="1">
      <alignment horizontal="left" vertical="center" wrapText="1"/>
    </xf>
    <xf numFmtId="1" fontId="6" fillId="0" borderId="18" xfId="13" applyNumberFormat="1" applyFont="1" applyBorder="1" applyAlignment="1">
      <alignment horizontal="left" vertical="center" wrapText="1"/>
    </xf>
    <xf numFmtId="0" fontId="6" fillId="2" borderId="8" xfId="13" applyFont="1" applyFill="1" applyBorder="1" applyAlignment="1">
      <alignment horizontal="left" vertical="center" wrapText="1"/>
    </xf>
    <xf numFmtId="0" fontId="6" fillId="0" borderId="18" xfId="13" applyNumberFormat="1" applyFont="1" applyBorder="1" applyAlignment="1">
      <alignment horizontal="left" vertical="center" wrapText="1"/>
    </xf>
    <xf numFmtId="0" fontId="58" fillId="6" borderId="18" xfId="13" applyFont="1" applyFill="1" applyBorder="1" applyAlignment="1">
      <alignment horizontal="left" vertical="center" wrapText="1"/>
    </xf>
    <xf numFmtId="0" fontId="32" fillId="0" borderId="4" xfId="0" applyFont="1" applyFill="1" applyBorder="1"/>
    <xf numFmtId="0" fontId="6" fillId="0" borderId="20" xfId="13" applyNumberFormat="1" applyFont="1" applyBorder="1" applyAlignment="1">
      <alignment horizontal="left" vertical="center" wrapText="1"/>
    </xf>
    <xf numFmtId="0" fontId="6" fillId="0" borderId="5" xfId="13" applyBorder="1" applyAlignment="1">
      <alignment vertical="center" wrapText="1"/>
    </xf>
    <xf numFmtId="0" fontId="14" fillId="0" borderId="5" xfId="13" applyFont="1" applyBorder="1" applyAlignment="1">
      <alignment horizontal="left" vertical="center" wrapText="1"/>
    </xf>
    <xf numFmtId="0" fontId="58" fillId="6" borderId="1" xfId="13" applyFont="1" applyFill="1" applyBorder="1" applyAlignment="1">
      <alignment horizontal="left" vertical="center" wrapText="1"/>
    </xf>
    <xf numFmtId="0" fontId="58" fillId="6" borderId="19" xfId="13" applyFont="1" applyFill="1" applyBorder="1" applyAlignment="1">
      <alignment horizontal="left" vertical="center" wrapText="1"/>
    </xf>
    <xf numFmtId="0" fontId="6" fillId="0" borderId="18" xfId="13" applyFont="1" applyBorder="1" applyAlignment="1">
      <alignment horizontal="center" vertical="center" wrapText="1"/>
    </xf>
    <xf numFmtId="0" fontId="4" fillId="0" borderId="3" xfId="0" applyFont="1" applyBorder="1" applyAlignment="1">
      <alignment horizontal="left" vertical="center"/>
    </xf>
    <xf numFmtId="0" fontId="8" fillId="0" borderId="1" xfId="13" quotePrefix="1" applyFont="1" applyBorder="1" applyAlignment="1">
      <alignment horizontal="center" vertical="center" wrapText="1"/>
    </xf>
    <xf numFmtId="0" fontId="9" fillId="0" borderId="3" xfId="0" applyFont="1" applyBorder="1" applyAlignment="1">
      <alignment horizontal="center" vertical="center"/>
    </xf>
    <xf numFmtId="0" fontId="6" fillId="0" borderId="1" xfId="13" quotePrefix="1" applyBorder="1" applyAlignment="1">
      <alignment vertical="center" wrapText="1"/>
    </xf>
    <xf numFmtId="0" fontId="8" fillId="0" borderId="3" xfId="0" applyFont="1" applyBorder="1"/>
    <xf numFmtId="0" fontId="14" fillId="0" borderId="4" xfId="13" applyFont="1" applyBorder="1" applyAlignment="1">
      <alignment vertical="center" wrapText="1"/>
    </xf>
    <xf numFmtId="0" fontId="14" fillId="0" borderId="20" xfId="13" applyFont="1" applyBorder="1" applyAlignment="1">
      <alignment vertical="center" wrapText="1"/>
    </xf>
    <xf numFmtId="0" fontId="58" fillId="0" borderId="18" xfId="13" applyNumberFormat="1" applyFont="1" applyFill="1" applyBorder="1" applyAlignment="1">
      <alignment horizontal="center" vertical="center" wrapText="1"/>
    </xf>
    <xf numFmtId="0" fontId="6" fillId="0" borderId="18" xfId="13" applyFont="1" applyFill="1" applyBorder="1" applyAlignment="1">
      <alignment horizontal="center" vertical="center" wrapText="1"/>
    </xf>
    <xf numFmtId="0" fontId="14" fillId="0" borderId="6" xfId="13" applyFont="1" applyBorder="1" applyAlignment="1">
      <alignment horizontal="center" vertical="center" wrapText="1"/>
    </xf>
    <xf numFmtId="0" fontId="58" fillId="0" borderId="19" xfId="13" applyNumberFormat="1" applyFont="1" applyFill="1" applyBorder="1" applyAlignment="1">
      <alignment horizontal="center" vertical="center" wrapText="1"/>
    </xf>
    <xf numFmtId="0" fontId="6" fillId="2" borderId="14" xfId="13" applyFont="1" applyFill="1" applyBorder="1" applyAlignment="1">
      <alignment horizontal="center" vertical="center" wrapText="1"/>
    </xf>
    <xf numFmtId="9" fontId="8" fillId="0" borderId="1" xfId="40" applyFont="1" applyFill="1" applyBorder="1" applyAlignment="1">
      <alignment horizontal="center" vertical="center" wrapText="1"/>
    </xf>
    <xf numFmtId="0" fontId="14" fillId="0" borderId="3" xfId="13" applyNumberFormat="1" applyFont="1" applyFill="1" applyBorder="1" applyAlignment="1">
      <alignment horizontal="center" vertical="center" wrapText="1"/>
    </xf>
    <xf numFmtId="0" fontId="8" fillId="0" borderId="18" xfId="10" applyNumberFormat="1" applyFont="1" applyFill="1" applyBorder="1" applyAlignment="1" applyProtection="1">
      <alignment horizontal="center" vertical="center" wrapText="1"/>
    </xf>
    <xf numFmtId="0" fontId="6" fillId="0" borderId="8" xfId="13" applyNumberFormat="1" applyFont="1" applyFill="1" applyBorder="1" applyAlignment="1">
      <alignment horizontal="center" vertical="center" wrapText="1"/>
    </xf>
    <xf numFmtId="44" fontId="8" fillId="0" borderId="3" xfId="2" applyFont="1" applyFill="1" applyBorder="1" applyAlignment="1" applyProtection="1">
      <alignment horizontal="center" vertical="center" wrapText="1"/>
    </xf>
    <xf numFmtId="0" fontId="6" fillId="0" borderId="20" xfId="39" applyNumberFormat="1" applyFont="1" applyBorder="1" applyAlignment="1">
      <alignment horizontal="center" vertical="center" wrapText="1"/>
    </xf>
    <xf numFmtId="44" fontId="8" fillId="0" borderId="3" xfId="2" applyFont="1" applyFill="1" applyBorder="1" applyAlignment="1" applyProtection="1">
      <alignment vertical="center" wrapText="1"/>
    </xf>
    <xf numFmtId="0" fontId="14" fillId="0" borderId="20" xfId="13" applyNumberFormat="1" applyFont="1" applyFill="1" applyBorder="1" applyAlignment="1">
      <alignment horizontal="center" vertical="center" wrapText="1"/>
    </xf>
    <xf numFmtId="44" fontId="8" fillId="0" borderId="1" xfId="2" applyFont="1" applyFill="1" applyBorder="1" applyAlignment="1" applyProtection="1">
      <alignment horizontal="center" vertical="center" wrapText="1"/>
    </xf>
    <xf numFmtId="0" fontId="6" fillId="0" borderId="20" xfId="10" applyNumberFormat="1" applyFont="1" applyBorder="1" applyAlignment="1">
      <alignment horizontal="center" vertical="center" wrapText="1"/>
    </xf>
    <xf numFmtId="44" fontId="9" fillId="0" borderId="3" xfId="2" applyFont="1" applyFill="1" applyBorder="1" applyAlignment="1" applyProtection="1">
      <alignment horizontal="center" vertical="center" wrapText="1"/>
    </xf>
    <xf numFmtId="44" fontId="9" fillId="7" borderId="3" xfId="2" applyFont="1" applyFill="1" applyBorder="1" applyAlignment="1" applyProtection="1">
      <alignment vertical="center" wrapText="1"/>
    </xf>
    <xf numFmtId="4" fontId="8" fillId="0" borderId="1" xfId="13" applyNumberFormat="1" applyFont="1" applyFill="1" applyBorder="1" applyAlignment="1">
      <alignment horizontal="right" vertical="center" wrapText="1"/>
    </xf>
    <xf numFmtId="0" fontId="58" fillId="0" borderId="18" xfId="13" applyFont="1" applyFill="1" applyBorder="1" applyAlignment="1">
      <alignment vertical="center" wrapText="1"/>
    </xf>
    <xf numFmtId="0" fontId="6" fillId="0" borderId="18" xfId="13" applyFont="1" applyBorder="1" applyAlignment="1">
      <alignment vertical="center" wrapText="1"/>
    </xf>
    <xf numFmtId="43" fontId="8" fillId="0" borderId="1" xfId="11" applyFont="1" applyFill="1" applyBorder="1" applyAlignment="1" applyProtection="1">
      <alignment horizontal="right" vertical="center" wrapText="1"/>
    </xf>
    <xf numFmtId="0" fontId="30" fillId="0" borderId="0" xfId="13" applyFont="1" applyFill="1" applyBorder="1" applyAlignment="1">
      <alignment horizontal="left" vertical="center" wrapText="1"/>
    </xf>
    <xf numFmtId="0" fontId="58" fillId="0" borderId="1" xfId="13" applyFont="1" applyFill="1" applyBorder="1" applyAlignment="1">
      <alignment vertical="center" wrapText="1"/>
    </xf>
    <xf numFmtId="0" fontId="58" fillId="0" borderId="19" xfId="13" applyFont="1" applyFill="1" applyBorder="1" applyAlignment="1">
      <alignment vertical="center" wrapText="1"/>
    </xf>
    <xf numFmtId="0" fontId="31" fillId="0" borderId="4" xfId="13" applyFont="1" applyFill="1" applyBorder="1" applyAlignment="1">
      <alignment vertical="center"/>
    </xf>
    <xf numFmtId="0" fontId="31" fillId="0" borderId="10" xfId="13" applyFont="1" applyFill="1" applyBorder="1" applyAlignment="1">
      <alignment vertical="center"/>
    </xf>
    <xf numFmtId="0" fontId="38" fillId="0" borderId="9" xfId="13" applyFont="1" applyBorder="1" applyAlignment="1">
      <alignment horizontal="left" vertical="center" wrapText="1"/>
    </xf>
    <xf numFmtId="0" fontId="8" fillId="0" borderId="6" xfId="13" applyFont="1" applyBorder="1" applyAlignment="1">
      <alignment vertical="center" wrapText="1"/>
    </xf>
    <xf numFmtId="165" fontId="6" fillId="0" borderId="18" xfId="6" applyNumberFormat="1" applyFont="1" applyFill="1" applyBorder="1" applyAlignment="1" applyProtection="1">
      <alignment horizontal="center" vertical="center" wrapText="1"/>
    </xf>
    <xf numFmtId="165" fontId="6" fillId="0" borderId="20" xfId="6" applyNumberFormat="1" applyFont="1" applyFill="1" applyBorder="1" applyAlignment="1" applyProtection="1">
      <alignment horizontal="center" vertical="center" wrapText="1"/>
    </xf>
    <xf numFmtId="9" fontId="10" fillId="3" borderId="1" xfId="40" applyFont="1" applyFill="1" applyBorder="1" applyAlignment="1" applyProtection="1">
      <alignment horizontal="center" vertical="center" wrapText="1"/>
    </xf>
    <xf numFmtId="9" fontId="0" fillId="0" borderId="0" xfId="40" applyFont="1"/>
    <xf numFmtId="0" fontId="4" fillId="0" borderId="20" xfId="13" applyFont="1" applyFill="1" applyBorder="1" applyAlignment="1">
      <alignment horizontal="center" vertical="center" wrapText="1"/>
    </xf>
    <xf numFmtId="0" fontId="3" fillId="0" borderId="20" xfId="13" applyFont="1" applyFill="1" applyBorder="1" applyAlignment="1">
      <alignment horizontal="center" vertical="center" wrapText="1"/>
    </xf>
    <xf numFmtId="0" fontId="3" fillId="0" borderId="20" xfId="13" applyFont="1" applyFill="1" applyBorder="1" applyAlignment="1">
      <alignment horizontal="left" vertical="center" wrapText="1"/>
    </xf>
    <xf numFmtId="169" fontId="14" fillId="0" borderId="1" xfId="10" applyNumberFormat="1" applyFont="1" applyFill="1" applyBorder="1" applyAlignment="1" applyProtection="1">
      <alignment horizontal="center" vertical="center" wrapText="1"/>
    </xf>
    <xf numFmtId="169" fontId="4" fillId="0" borderId="3" xfId="11" applyNumberFormat="1" applyFont="1" applyFill="1" applyBorder="1" applyAlignment="1">
      <alignment horizontal="center" vertical="center" wrapText="1"/>
    </xf>
    <xf numFmtId="169" fontId="3" fillId="0" borderId="20" xfId="10" applyNumberFormat="1" applyFont="1" applyFill="1" applyBorder="1" applyAlignment="1">
      <alignment horizontal="center" vertical="center" wrapText="1"/>
    </xf>
    <xf numFmtId="0" fontId="46" fillId="0" borderId="3" xfId="0" applyFont="1" applyFill="1" applyBorder="1"/>
    <xf numFmtId="0" fontId="47" fillId="0" borderId="20" xfId="13" applyFont="1" applyFill="1" applyBorder="1" applyAlignment="1">
      <alignment horizontal="left" vertical="center" wrapText="1"/>
    </xf>
    <xf numFmtId="174" fontId="4" fillId="0" borderId="3" xfId="0" applyNumberFormat="1" applyFont="1" applyFill="1" applyBorder="1" applyAlignment="1">
      <alignment horizontal="center" vertical="center" wrapText="1"/>
    </xf>
    <xf numFmtId="3" fontId="14" fillId="0" borderId="1" xfId="13" applyNumberFormat="1" applyFont="1" applyBorder="1" applyAlignment="1">
      <alignment horizontal="center" vertical="center" wrapText="1"/>
    </xf>
    <xf numFmtId="0" fontId="4" fillId="0" borderId="20" xfId="13" applyNumberFormat="1" applyFont="1" applyFill="1" applyBorder="1" applyAlignment="1">
      <alignment horizontal="center" vertical="center" wrapText="1"/>
    </xf>
    <xf numFmtId="0" fontId="8" fillId="2" borderId="20" xfId="13" applyFont="1" applyFill="1" applyBorder="1" applyAlignment="1">
      <alignment horizontal="center" vertical="center" wrapText="1"/>
    </xf>
    <xf numFmtId="0" fontId="46" fillId="0" borderId="3" xfId="0" applyNumberFormat="1" applyFont="1" applyFill="1" applyBorder="1"/>
    <xf numFmtId="0" fontId="3" fillId="0" borderId="20" xfId="13" applyNumberFormat="1" applyFont="1" applyFill="1" applyBorder="1" applyAlignment="1">
      <alignment horizontal="center" vertical="center" wrapText="1"/>
    </xf>
    <xf numFmtId="3" fontId="14" fillId="0" borderId="1" xfId="13" applyNumberFormat="1" applyFont="1" applyFill="1" applyBorder="1" applyAlignment="1">
      <alignment horizontal="center" vertical="center" wrapText="1"/>
    </xf>
    <xf numFmtId="0" fontId="13" fillId="0" borderId="20" xfId="13" applyFont="1" applyBorder="1" applyAlignment="1">
      <alignment horizontal="center" vertical="center" wrapText="1"/>
    </xf>
    <xf numFmtId="0" fontId="8" fillId="0" borderId="20" xfId="13" applyFont="1" applyBorder="1" applyAlignment="1">
      <alignment horizontal="center" vertical="center" wrapText="1"/>
    </xf>
    <xf numFmtId="0" fontId="3" fillId="0" borderId="3" xfId="13" applyNumberFormat="1" applyFont="1" applyFill="1" applyBorder="1"/>
    <xf numFmtId="0" fontId="3" fillId="0" borderId="20" xfId="40" applyNumberFormat="1" applyFont="1" applyFill="1" applyBorder="1" applyAlignment="1">
      <alignment horizontal="center" vertical="center" wrapText="1"/>
    </xf>
    <xf numFmtId="0" fontId="3" fillId="0" borderId="20" xfId="10" applyNumberFormat="1" applyFont="1" applyFill="1" applyBorder="1" applyAlignment="1">
      <alignment horizontal="center" vertical="center" wrapText="1"/>
    </xf>
    <xf numFmtId="0" fontId="13" fillId="0" borderId="1" xfId="13" applyNumberFormat="1" applyFont="1" applyFill="1" applyBorder="1" applyAlignment="1">
      <alignment horizontal="center" vertical="center" wrapText="1"/>
    </xf>
    <xf numFmtId="0" fontId="4" fillId="0" borderId="8" xfId="10" applyNumberFormat="1" applyFont="1" applyFill="1" applyBorder="1" applyAlignment="1" applyProtection="1">
      <alignment horizontal="center" vertical="center" wrapText="1"/>
    </xf>
    <xf numFmtId="0" fontId="8" fillId="0" borderId="20" xfId="31" applyNumberFormat="1" applyFont="1" applyFill="1" applyBorder="1" applyAlignment="1" applyProtection="1">
      <alignment horizontal="center" vertical="center" wrapText="1"/>
    </xf>
    <xf numFmtId="0" fontId="3" fillId="0" borderId="20" xfId="1" applyNumberFormat="1" applyFont="1" applyFill="1" applyBorder="1" applyAlignment="1" applyProtection="1">
      <alignment horizontal="center" vertical="center" wrapText="1"/>
    </xf>
    <xf numFmtId="0" fontId="48" fillId="0" borderId="20" xfId="11" applyNumberFormat="1" applyFont="1" applyFill="1" applyBorder="1" applyAlignment="1" applyProtection="1">
      <alignment horizontal="center" vertical="center" wrapText="1"/>
    </xf>
    <xf numFmtId="44" fontId="8" fillId="0" borderId="1" xfId="2" applyFont="1" applyFill="1" applyBorder="1" applyAlignment="1" applyProtection="1">
      <alignment horizontal="right" vertical="center" wrapText="1"/>
    </xf>
    <xf numFmtId="0" fontId="48" fillId="0" borderId="3" xfId="11" applyNumberFormat="1" applyFont="1" applyFill="1" applyBorder="1" applyAlignment="1" applyProtection="1">
      <alignment horizontal="center" vertical="center" wrapText="1"/>
    </xf>
    <xf numFmtId="0" fontId="3" fillId="0" borderId="20" xfId="11" applyNumberFormat="1" applyFont="1" applyFill="1" applyBorder="1" applyAlignment="1" applyProtection="1">
      <alignment vertical="center" wrapText="1"/>
    </xf>
    <xf numFmtId="0" fontId="4" fillId="0" borderId="20" xfId="13" applyFont="1" applyFill="1" applyBorder="1" applyAlignment="1">
      <alignment wrapText="1"/>
    </xf>
    <xf numFmtId="10" fontId="4" fillId="0" borderId="20" xfId="6" applyNumberFormat="1" applyFont="1" applyFill="1" applyBorder="1" applyAlignment="1" applyProtection="1">
      <alignment horizontal="center" vertical="center" wrapText="1"/>
    </xf>
    <xf numFmtId="10" fontId="6" fillId="0" borderId="20" xfId="26" applyNumberFormat="1" applyFont="1" applyFill="1" applyBorder="1" applyAlignment="1" applyProtection="1">
      <alignment horizontal="center" vertical="center" wrapText="1"/>
    </xf>
    <xf numFmtId="10" fontId="3" fillId="0" borderId="20" xfId="6" applyNumberFormat="1" applyFont="1" applyFill="1" applyBorder="1" applyAlignment="1" applyProtection="1">
      <alignment horizontal="center" vertical="center" wrapText="1"/>
    </xf>
    <xf numFmtId="0" fontId="6" fillId="0" borderId="29" xfId="13" applyFont="1" applyBorder="1" applyAlignment="1">
      <alignment horizontal="center" vertical="center" wrapText="1"/>
    </xf>
    <xf numFmtId="0" fontId="6" fillId="0" borderId="29" xfId="13" applyFont="1" applyBorder="1" applyAlignment="1">
      <alignment horizontal="left" vertical="center" wrapText="1"/>
    </xf>
    <xf numFmtId="10" fontId="6" fillId="0" borderId="29" xfId="26" applyNumberFormat="1" applyFont="1" applyFill="1" applyBorder="1" applyAlignment="1" applyProtection="1">
      <alignment horizontal="center" vertical="center" wrapText="1"/>
    </xf>
    <xf numFmtId="0" fontId="6" fillId="0" borderId="0" xfId="13"/>
    <xf numFmtId="0" fontId="3" fillId="0" borderId="29" xfId="13" applyFont="1" applyFill="1" applyBorder="1" applyAlignment="1">
      <alignment horizontal="center" vertical="center" wrapText="1"/>
    </xf>
    <xf numFmtId="0" fontId="3" fillId="0" borderId="29" xfId="13" applyFont="1" applyFill="1" applyBorder="1" applyAlignment="1">
      <alignment horizontal="left" vertical="center" wrapText="1"/>
    </xf>
    <xf numFmtId="0" fontId="3" fillId="0" borderId="29" xfId="13" applyNumberFormat="1" applyFont="1" applyFill="1" applyBorder="1" applyAlignment="1">
      <alignment horizontal="center" vertical="center" wrapText="1"/>
    </xf>
    <xf numFmtId="0" fontId="3" fillId="0" borderId="29" xfId="10" applyNumberFormat="1" applyFont="1" applyFill="1" applyBorder="1" applyAlignment="1">
      <alignment horizontal="center" vertical="center" wrapText="1"/>
    </xf>
    <xf numFmtId="10" fontId="6" fillId="0" borderId="29" xfId="6" applyNumberFormat="1" applyFont="1" applyFill="1" applyBorder="1" applyAlignment="1" applyProtection="1">
      <alignment horizontal="center" vertical="center" wrapText="1"/>
    </xf>
    <xf numFmtId="0" fontId="6" fillId="0" borderId="29" xfId="13" applyFont="1" applyFill="1" applyBorder="1" applyAlignment="1">
      <alignment horizontal="center" vertical="center" wrapText="1"/>
    </xf>
    <xf numFmtId="0" fontId="6" fillId="0" borderId="29" xfId="13" applyFont="1" applyFill="1" applyBorder="1" applyAlignment="1">
      <alignment vertical="center" wrapText="1"/>
    </xf>
    <xf numFmtId="10" fontId="4" fillId="0" borderId="1" xfId="40" applyNumberFormat="1" applyFont="1" applyFill="1" applyBorder="1" applyAlignment="1">
      <alignment horizontal="left" vertical="center" wrapText="1"/>
    </xf>
    <xf numFmtId="0" fontId="4" fillId="8" borderId="1" xfId="0" applyFont="1" applyFill="1" applyBorder="1" applyAlignment="1">
      <alignment horizontal="left" vertical="center" wrapText="1"/>
    </xf>
    <xf numFmtId="0" fontId="8" fillId="0" borderId="29" xfId="13" applyFont="1" applyFill="1" applyBorder="1" applyAlignment="1">
      <alignment horizontal="center" vertical="center" wrapText="1"/>
    </xf>
    <xf numFmtId="0" fontId="6" fillId="2" borderId="1" xfId="13" applyFill="1" applyBorder="1" applyAlignment="1">
      <alignment horizontal="center" vertical="center" wrapText="1"/>
    </xf>
    <xf numFmtId="0" fontId="8" fillId="0" borderId="29" xfId="13" applyFont="1" applyBorder="1" applyAlignment="1">
      <alignment horizontal="center" vertical="center" wrapText="1"/>
    </xf>
    <xf numFmtId="0" fontId="3" fillId="0" borderId="3" xfId="13" applyFont="1" applyFill="1" applyBorder="1" applyAlignment="1">
      <alignment horizontal="left" vertical="center" wrapText="1"/>
    </xf>
    <xf numFmtId="0" fontId="8" fillId="0" borderId="29" xfId="13" applyFont="1" applyFill="1" applyBorder="1" applyAlignment="1">
      <alignment horizontal="left" vertical="center" wrapText="1"/>
    </xf>
    <xf numFmtId="0" fontId="14" fillId="0" borderId="29" xfId="13" applyFont="1" applyBorder="1" applyAlignment="1">
      <alignment horizontal="left" vertical="center" wrapText="1"/>
    </xf>
    <xf numFmtId="0" fontId="4" fillId="0" borderId="29" xfId="13" applyFont="1" applyFill="1" applyBorder="1" applyAlignment="1">
      <alignment horizontal="left" vertical="center" wrapText="1"/>
    </xf>
    <xf numFmtId="0" fontId="3" fillId="0" borderId="20" xfId="13" applyFont="1" applyFill="1" applyBorder="1" applyAlignment="1">
      <alignment vertical="center" wrapText="1"/>
    </xf>
    <xf numFmtId="0" fontId="8" fillId="0" borderId="29" xfId="13" applyFont="1" applyBorder="1" applyAlignment="1">
      <alignment horizontal="left" vertical="center" wrapText="1"/>
    </xf>
    <xf numFmtId="0" fontId="4" fillId="0" borderId="20" xfId="0" applyFont="1" applyFill="1" applyBorder="1" applyAlignment="1">
      <alignment vertical="center" wrapText="1"/>
    </xf>
    <xf numFmtId="169" fontId="8" fillId="0" borderId="20" xfId="10" applyNumberFormat="1" applyFont="1" applyFill="1" applyBorder="1" applyAlignment="1">
      <alignment horizontal="center" vertical="center" wrapText="1"/>
    </xf>
    <xf numFmtId="169" fontId="4" fillId="0" borderId="20" xfId="10" applyNumberFormat="1" applyFont="1" applyFill="1" applyBorder="1" applyAlignment="1" applyProtection="1">
      <alignment horizontal="center" vertical="center" wrapText="1"/>
    </xf>
    <xf numFmtId="0" fontId="4" fillId="0" borderId="16" xfId="13" applyFont="1" applyFill="1" applyBorder="1" applyAlignment="1">
      <alignment horizontal="left" vertical="center" wrapText="1"/>
    </xf>
    <xf numFmtId="174" fontId="4" fillId="0" borderId="1" xfId="0" applyNumberFormat="1" applyFont="1" applyFill="1" applyBorder="1" applyAlignment="1">
      <alignment horizontal="center" vertical="center" wrapText="1"/>
    </xf>
    <xf numFmtId="0" fontId="8" fillId="2" borderId="29" xfId="13" applyFont="1" applyFill="1" applyBorder="1" applyAlignment="1">
      <alignment horizontal="center" vertical="center" wrapText="1"/>
    </xf>
    <xf numFmtId="0" fontId="13" fillId="0" borderId="29" xfId="13" applyFont="1" applyBorder="1" applyAlignment="1">
      <alignment horizontal="center" vertical="center" wrapText="1"/>
    </xf>
    <xf numFmtId="0" fontId="4" fillId="0" borderId="20" xfId="13" applyNumberFormat="1" applyFont="1" applyFill="1" applyBorder="1" applyAlignment="1">
      <alignment horizontal="right" vertical="center" wrapText="1"/>
    </xf>
    <xf numFmtId="0" fontId="65" fillId="7" borderId="20" xfId="0" applyFont="1" applyFill="1" applyBorder="1" applyAlignment="1">
      <alignment horizontal="center" vertical="top"/>
    </xf>
    <xf numFmtId="0" fontId="4" fillId="0" borderId="20" xfId="13" applyNumberFormat="1" applyFont="1" applyFill="1" applyBorder="1" applyAlignment="1">
      <alignment vertical="center" wrapText="1"/>
    </xf>
    <xf numFmtId="10" fontId="6" fillId="0" borderId="3" xfId="26" applyNumberFormat="1" applyFont="1" applyFill="1" applyBorder="1" applyAlignment="1" applyProtection="1">
      <alignment horizontal="center" vertical="center" wrapText="1"/>
    </xf>
    <xf numFmtId="0" fontId="4" fillId="0" borderId="29" xfId="10" applyNumberFormat="1" applyFont="1" applyFill="1" applyBorder="1" applyAlignment="1" applyProtection="1">
      <alignment horizontal="center" vertical="center" wrapText="1"/>
    </xf>
    <xf numFmtId="0" fontId="3" fillId="0" borderId="20" xfId="11" applyNumberFormat="1" applyFont="1" applyFill="1" applyBorder="1" applyAlignment="1" applyProtection="1">
      <alignment horizontal="center" vertical="center" wrapText="1"/>
    </xf>
    <xf numFmtId="0" fontId="8" fillId="0" borderId="29" xfId="31" applyNumberFormat="1" applyFont="1" applyFill="1" applyBorder="1" applyAlignment="1" applyProtection="1">
      <alignment horizontal="center" vertical="center" wrapText="1"/>
    </xf>
    <xf numFmtId="0" fontId="4" fillId="0" borderId="20" xfId="10" applyNumberFormat="1" applyFont="1" applyFill="1" applyBorder="1" applyAlignment="1" applyProtection="1">
      <alignment horizontal="center" vertical="center" wrapText="1"/>
    </xf>
    <xf numFmtId="0" fontId="6" fillId="0" borderId="3" xfId="31" applyNumberFormat="1" applyFont="1" applyFill="1" applyBorder="1" applyAlignment="1" applyProtection="1">
      <alignment horizontal="center" vertical="center" wrapText="1"/>
    </xf>
    <xf numFmtId="0" fontId="48" fillId="0" borderId="29" xfId="11" applyNumberFormat="1" applyFont="1" applyFill="1" applyBorder="1" applyAlignment="1" applyProtection="1">
      <alignment horizontal="center" vertical="center" wrapText="1"/>
    </xf>
    <xf numFmtId="3" fontId="3" fillId="0" borderId="20" xfId="13" applyNumberFormat="1" applyFont="1" applyFill="1" applyBorder="1" applyAlignment="1">
      <alignment horizontal="left" vertical="center" wrapText="1"/>
    </xf>
    <xf numFmtId="0" fontId="3" fillId="0" borderId="20" xfId="13" applyFont="1" applyFill="1" applyBorder="1"/>
    <xf numFmtId="10" fontId="3" fillId="0" borderId="29" xfId="14" applyNumberFormat="1" applyFont="1" applyFill="1" applyBorder="1" applyAlignment="1" applyProtection="1">
      <alignment horizontal="center" vertical="center" wrapText="1"/>
    </xf>
    <xf numFmtId="10" fontId="3" fillId="0" borderId="20" xfId="14" applyNumberFormat="1" applyFont="1" applyFill="1" applyBorder="1" applyAlignment="1" applyProtection="1">
      <alignment horizontal="center" vertical="center" wrapText="1"/>
    </xf>
    <xf numFmtId="9" fontId="11" fillId="0" borderId="1" xfId="6" applyNumberFormat="1" applyFont="1" applyFill="1" applyBorder="1" applyAlignment="1" applyProtection="1">
      <alignment horizontal="center" vertical="center" wrapText="1"/>
    </xf>
    <xf numFmtId="3" fontId="71" fillId="0" borderId="0" xfId="0" applyNumberFormat="1" applyFont="1"/>
    <xf numFmtId="3" fontId="8" fillId="0" borderId="1" xfId="13" applyNumberFormat="1" applyFont="1" applyFill="1" applyBorder="1" applyAlignment="1">
      <alignment horizontal="center" vertical="center" wrapText="1"/>
    </xf>
    <xf numFmtId="0" fontId="72" fillId="0" borderId="3" xfId="13" applyFont="1" applyFill="1" applyBorder="1" applyAlignment="1">
      <alignment horizontal="center" vertical="center" wrapText="1"/>
    </xf>
    <xf numFmtId="0" fontId="73" fillId="0" borderId="1" xfId="13" applyFont="1" applyFill="1" applyBorder="1" applyAlignment="1">
      <alignment horizontal="left" vertical="center" wrapText="1"/>
    </xf>
    <xf numFmtId="0" fontId="6" fillId="0" borderId="1" xfId="13" applyNumberFormat="1" applyFont="1" applyBorder="1" applyAlignment="1">
      <alignment horizontal="center" vertical="center" wrapText="1"/>
    </xf>
    <xf numFmtId="0" fontId="8" fillId="0" borderId="3" xfId="10" applyNumberFormat="1" applyFont="1" applyFill="1" applyBorder="1" applyAlignment="1">
      <alignment horizontal="center" vertical="center" wrapText="1"/>
    </xf>
    <xf numFmtId="0" fontId="8" fillId="0" borderId="0" xfId="13" applyFont="1" applyFill="1" applyBorder="1" applyAlignment="1">
      <alignment horizontal="center" vertical="center" wrapText="1"/>
    </xf>
    <xf numFmtId="0" fontId="0" fillId="0" borderId="5" xfId="0" applyBorder="1" applyAlignment="1">
      <alignment vertical="center" wrapText="1"/>
    </xf>
    <xf numFmtId="0" fontId="8" fillId="0" borderId="5" xfId="13" applyFont="1" applyFill="1" applyBorder="1" applyAlignment="1">
      <alignment horizontal="center" vertical="center" wrapText="1"/>
    </xf>
    <xf numFmtId="0" fontId="48" fillId="0" borderId="1" xfId="10" applyNumberFormat="1" applyFont="1" applyFill="1" applyBorder="1" applyAlignment="1" applyProtection="1">
      <alignment horizontal="center" vertical="center" wrapText="1"/>
    </xf>
    <xf numFmtId="0" fontId="0" fillId="0" borderId="29" xfId="0" applyFill="1" applyBorder="1" applyAlignment="1">
      <alignment horizontal="center" vertical="center" wrapText="1"/>
    </xf>
    <xf numFmtId="0" fontId="3" fillId="0" borderId="1" xfId="13" applyFont="1" applyFill="1" applyBorder="1" applyAlignment="1">
      <alignment horizontal="center" vertical="center"/>
    </xf>
    <xf numFmtId="0" fontId="6" fillId="2" borderId="20" xfId="13" applyFill="1" applyBorder="1" applyAlignment="1">
      <alignment horizontal="center" vertical="center" wrapText="1"/>
    </xf>
    <xf numFmtId="0" fontId="3" fillId="0" borderId="29" xfId="0" applyFont="1" applyFill="1" applyBorder="1" applyAlignment="1">
      <alignment horizontal="center" vertical="center" wrapText="1"/>
    </xf>
    <xf numFmtId="0" fontId="4" fillId="0" borderId="1" xfId="3" applyFont="1" applyFill="1" applyBorder="1" applyAlignment="1">
      <alignment horizontal="left" vertical="center" wrapText="1"/>
    </xf>
    <xf numFmtId="0" fontId="12" fillId="0" borderId="20" xfId="13" applyFont="1" applyFill="1" applyBorder="1" applyAlignment="1">
      <alignment horizontal="left" vertical="center" wrapText="1"/>
    </xf>
    <xf numFmtId="0" fontId="48" fillId="0" borderId="1" xfId="13" applyFont="1" applyFill="1" applyBorder="1" applyAlignment="1">
      <alignment horizontal="left" vertical="center" wrapText="1"/>
    </xf>
    <xf numFmtId="0" fontId="0" fillId="0" borderId="29" xfId="0" applyFill="1" applyBorder="1" applyAlignment="1">
      <alignment horizontal="left" vertical="center" wrapText="1"/>
    </xf>
    <xf numFmtId="0" fontId="6" fillId="2" borderId="20" xfId="13" applyFont="1" applyFill="1" applyBorder="1" applyAlignment="1">
      <alignment horizontal="left" vertical="center" wrapText="1"/>
    </xf>
    <xf numFmtId="16" fontId="4" fillId="0" borderId="3" xfId="0" applyNumberFormat="1" applyFont="1" applyFill="1" applyBorder="1" applyAlignment="1">
      <alignment horizontal="left" vertical="center" wrapText="1"/>
    </xf>
    <xf numFmtId="0" fontId="46" fillId="0" borderId="29" xfId="0" applyFont="1" applyFill="1" applyBorder="1" applyAlignment="1">
      <alignment horizontal="left" vertical="center" wrapText="1"/>
    </xf>
    <xf numFmtId="169" fontId="48" fillId="0" borderId="1" xfId="11" applyNumberFormat="1" applyFont="1" applyFill="1" applyBorder="1" applyAlignment="1">
      <alignment horizontal="center" vertical="center" wrapText="1"/>
    </xf>
    <xf numFmtId="0" fontId="3" fillId="0" borderId="1" xfId="10" applyNumberFormat="1" applyFont="1" applyFill="1" applyBorder="1" applyAlignment="1">
      <alignment horizontal="center" vertical="center"/>
    </xf>
    <xf numFmtId="169" fontId="4" fillId="0" borderId="20" xfId="39" applyNumberFormat="1" applyFont="1" applyFill="1" applyBorder="1" applyAlignment="1">
      <alignment horizontal="center" vertical="center" wrapText="1"/>
    </xf>
    <xf numFmtId="169" fontId="8" fillId="0" borderId="1" xfId="10" applyNumberFormat="1" applyFont="1" applyFill="1" applyBorder="1" applyAlignment="1" applyProtection="1">
      <alignment horizontal="center" vertical="center" wrapText="1"/>
    </xf>
    <xf numFmtId="169" fontId="4" fillId="0" borderId="1" xfId="39" applyNumberFormat="1" applyFont="1" applyFill="1" applyBorder="1" applyAlignment="1">
      <alignment horizontal="center" vertical="center" wrapText="1"/>
    </xf>
    <xf numFmtId="0" fontId="4" fillId="0" borderId="8" xfId="10" applyNumberFormat="1" applyFont="1" applyFill="1" applyBorder="1" applyAlignment="1">
      <alignment horizontal="center" vertical="center" wrapText="1"/>
    </xf>
    <xf numFmtId="0" fontId="46" fillId="0" borderId="29" xfId="0" applyNumberFormat="1" applyFont="1" applyFill="1" applyBorder="1" applyAlignment="1">
      <alignment horizontal="center" vertical="center" wrapText="1"/>
    </xf>
    <xf numFmtId="169" fontId="46" fillId="0" borderId="3" xfId="11" applyNumberFormat="1" applyFont="1" applyFill="1" applyBorder="1" applyAlignment="1">
      <alignment horizontal="center" vertical="center" wrapText="1"/>
    </xf>
    <xf numFmtId="169" fontId="4" fillId="0" borderId="1" xfId="11" applyNumberFormat="1" applyFont="1" applyFill="1" applyBorder="1" applyAlignment="1" applyProtection="1">
      <alignment horizontal="center" vertical="center" wrapText="1"/>
    </xf>
    <xf numFmtId="169" fontId="4" fillId="0" borderId="3" xfId="11" quotePrefix="1" applyNumberFormat="1" applyFont="1" applyFill="1" applyBorder="1" applyAlignment="1">
      <alignment horizontal="center" vertical="center" wrapText="1"/>
    </xf>
    <xf numFmtId="0" fontId="4" fillId="0" borderId="1" xfId="13" applyFont="1" applyFill="1" applyBorder="1" applyAlignment="1">
      <alignment horizontal="center" vertical="center"/>
    </xf>
    <xf numFmtId="0" fontId="13" fillId="0" borderId="29" xfId="13" applyFont="1" applyBorder="1" applyAlignment="1">
      <alignment horizontal="left" vertical="center" wrapText="1"/>
    </xf>
    <xf numFmtId="0" fontId="9" fillId="2" borderId="20" xfId="13" applyFont="1" applyFill="1" applyBorder="1" applyAlignment="1">
      <alignment horizontal="left" vertical="center" wrapText="1"/>
    </xf>
    <xf numFmtId="0" fontId="4" fillId="0" borderId="29" xfId="0" applyFont="1" applyFill="1" applyBorder="1" applyAlignment="1">
      <alignment horizontal="left" vertical="center" wrapText="1"/>
    </xf>
    <xf numFmtId="0" fontId="14" fillId="0" borderId="0" xfId="13" applyFont="1" applyBorder="1" applyAlignment="1">
      <alignment horizontal="left" vertical="center" wrapText="1"/>
    </xf>
    <xf numFmtId="166" fontId="4" fillId="0" borderId="1" xfId="13" applyNumberFormat="1" applyFont="1" applyFill="1" applyBorder="1" applyAlignment="1">
      <alignment horizontal="left" vertical="center" wrapText="1"/>
    </xf>
    <xf numFmtId="173" fontId="4" fillId="0" borderId="3" xfId="0" applyNumberFormat="1" applyFont="1" applyFill="1" applyBorder="1" applyAlignment="1">
      <alignment horizontal="center" vertical="center" wrapText="1"/>
    </xf>
    <xf numFmtId="0" fontId="60" fillId="0" borderId="29" xfId="0" applyFont="1" applyFill="1" applyBorder="1" applyAlignment="1">
      <alignment horizontal="left" vertical="center" wrapText="1"/>
    </xf>
    <xf numFmtId="0" fontId="3" fillId="0" borderId="29" xfId="0" applyFont="1" applyFill="1" applyBorder="1" applyAlignment="1">
      <alignment horizontal="left" vertical="center" wrapText="1"/>
    </xf>
    <xf numFmtId="0" fontId="14" fillId="2" borderId="1" xfId="13" applyFont="1" applyFill="1" applyBorder="1" applyAlignment="1">
      <alignment horizontal="left" vertical="center" wrapText="1"/>
    </xf>
    <xf numFmtId="9" fontId="6" fillId="0" borderId="20" xfId="26" applyFont="1" applyFill="1" applyBorder="1" applyAlignment="1" applyProtection="1">
      <alignment horizontal="center" vertical="center" wrapText="1"/>
    </xf>
    <xf numFmtId="0" fontId="4" fillId="0" borderId="20" xfId="0" applyNumberFormat="1" applyFont="1" applyFill="1" applyBorder="1" applyAlignment="1">
      <alignment horizontal="center" vertical="center" wrapText="1"/>
    </xf>
    <xf numFmtId="0" fontId="4" fillId="0" borderId="1" xfId="0" applyNumberFormat="1" applyFont="1" applyFill="1" applyBorder="1" applyAlignment="1">
      <alignment horizontal="center" vertical="center" wrapText="1"/>
    </xf>
    <xf numFmtId="0" fontId="46" fillId="0" borderId="3" xfId="0" applyNumberFormat="1" applyFont="1" applyFill="1" applyBorder="1" applyAlignment="1">
      <alignment horizontal="center" vertical="center" wrapText="1"/>
    </xf>
    <xf numFmtId="165" fontId="4" fillId="0" borderId="1" xfId="6" applyNumberFormat="1" applyFont="1" applyFill="1" applyBorder="1" applyAlignment="1" applyProtection="1">
      <alignment horizontal="center" vertical="center" wrapText="1"/>
    </xf>
    <xf numFmtId="0" fontId="6" fillId="0" borderId="20" xfId="13" applyNumberFormat="1" applyBorder="1"/>
    <xf numFmtId="0" fontId="4" fillId="0" borderId="20" xfId="0" applyNumberFormat="1" applyFont="1" applyFill="1" applyBorder="1" applyAlignment="1">
      <alignment horizontal="right" vertical="center" wrapText="1"/>
    </xf>
    <xf numFmtId="172" fontId="8" fillId="0" borderId="1" xfId="11" applyNumberFormat="1" applyFont="1" applyFill="1" applyBorder="1" applyAlignment="1" applyProtection="1">
      <alignment horizontal="center" vertical="center" wrapText="1"/>
    </xf>
    <xf numFmtId="0" fontId="4" fillId="0" borderId="1" xfId="0" applyNumberFormat="1" applyFont="1" applyFill="1" applyBorder="1" applyAlignment="1">
      <alignment horizontal="right" vertical="center" wrapText="1"/>
    </xf>
    <xf numFmtId="0" fontId="4" fillId="0" borderId="1" xfId="39" applyNumberFormat="1" applyFont="1" applyFill="1" applyBorder="1" applyAlignment="1">
      <alignment horizontal="right" vertical="center" wrapText="1"/>
    </xf>
    <xf numFmtId="165" fontId="48" fillId="0" borderId="1" xfId="6" applyNumberFormat="1" applyFont="1" applyFill="1" applyBorder="1" applyAlignment="1" applyProtection="1">
      <alignment horizontal="center" vertical="center" wrapText="1"/>
    </xf>
    <xf numFmtId="165" fontId="48" fillId="0" borderId="1" xfId="40" applyNumberFormat="1" applyFont="1" applyFill="1" applyBorder="1" applyAlignment="1">
      <alignment horizontal="center" vertical="center" wrapText="1"/>
    </xf>
    <xf numFmtId="10" fontId="4" fillId="0" borderId="1" xfId="13" applyNumberFormat="1" applyFont="1" applyFill="1" applyBorder="1" applyAlignment="1">
      <alignment horizontal="center" vertical="center" wrapText="1"/>
    </xf>
    <xf numFmtId="0" fontId="4" fillId="0" borderId="20" xfId="0" applyNumberFormat="1" applyFont="1" applyFill="1" applyBorder="1" applyAlignment="1">
      <alignment vertical="center" wrapText="1"/>
    </xf>
    <xf numFmtId="0" fontId="4" fillId="0" borderId="1" xfId="0" applyNumberFormat="1" applyFont="1" applyFill="1" applyBorder="1" applyAlignment="1">
      <alignment vertical="center" wrapText="1"/>
    </xf>
    <xf numFmtId="0" fontId="4" fillId="0" borderId="1" xfId="39" applyNumberFormat="1" applyFont="1" applyFill="1" applyBorder="1" applyAlignment="1">
      <alignment vertical="center" wrapText="1"/>
    </xf>
    <xf numFmtId="0" fontId="4" fillId="0" borderId="3" xfId="6" applyNumberFormat="1" applyFont="1" applyFill="1" applyBorder="1" applyAlignment="1" applyProtection="1">
      <alignment horizontal="center" vertical="center" wrapText="1"/>
    </xf>
    <xf numFmtId="9" fontId="4" fillId="0" borderId="1" xfId="6" applyFont="1" applyFill="1" applyBorder="1" applyAlignment="1" applyProtection="1">
      <alignment horizontal="center" vertical="center" wrapText="1"/>
    </xf>
    <xf numFmtId="0" fontId="6" fillId="0" borderId="20" xfId="31" applyNumberFormat="1" applyFont="1" applyFill="1" applyBorder="1" applyAlignment="1" applyProtection="1">
      <alignment horizontal="center" vertical="center" wrapText="1"/>
    </xf>
    <xf numFmtId="0" fontId="48" fillId="0" borderId="1" xfId="13" applyNumberFormat="1" applyFont="1" applyFill="1" applyBorder="1" applyAlignment="1">
      <alignment horizontal="center" vertical="center" wrapText="1"/>
    </xf>
    <xf numFmtId="0" fontId="6" fillId="0" borderId="20" xfId="10" applyNumberFormat="1" applyFont="1" applyFill="1" applyBorder="1" applyAlignment="1" applyProtection="1"/>
    <xf numFmtId="0" fontId="4" fillId="0" borderId="3" xfId="1" applyNumberFormat="1" applyFont="1" applyFill="1" applyBorder="1" applyAlignment="1" applyProtection="1">
      <alignment horizontal="center" vertical="center" wrapText="1"/>
    </xf>
    <xf numFmtId="0" fontId="3" fillId="0" borderId="1" xfId="13" applyNumberFormat="1" applyFont="1" applyFill="1" applyBorder="1" applyAlignment="1">
      <alignment horizontal="center" vertical="center"/>
    </xf>
    <xf numFmtId="0" fontId="4" fillId="0" borderId="20" xfId="39" applyNumberFormat="1" applyFont="1" applyFill="1" applyBorder="1" applyAlignment="1">
      <alignment horizontal="center" vertical="center" wrapText="1"/>
    </xf>
    <xf numFmtId="0" fontId="4" fillId="0" borderId="1" xfId="39" applyNumberFormat="1" applyFont="1" applyFill="1" applyBorder="1" applyAlignment="1">
      <alignment horizontal="center" vertical="center" wrapText="1"/>
    </xf>
    <xf numFmtId="0" fontId="3" fillId="0" borderId="1" xfId="10" applyNumberFormat="1" applyFont="1" applyFill="1" applyBorder="1" applyAlignment="1" applyProtection="1">
      <alignment horizontal="center" vertical="center" wrapText="1"/>
    </xf>
    <xf numFmtId="0" fontId="3" fillId="0" borderId="29" xfId="0" applyNumberFormat="1" applyFont="1" applyFill="1" applyBorder="1" applyAlignment="1">
      <alignment horizontal="center" vertical="center" wrapText="1"/>
    </xf>
    <xf numFmtId="0" fontId="6" fillId="2" borderId="1" xfId="13" applyNumberFormat="1" applyFont="1" applyFill="1" applyBorder="1" applyAlignment="1">
      <alignment horizontal="center" vertical="center" wrapText="1"/>
    </xf>
    <xf numFmtId="0" fontId="3" fillId="0" borderId="1" xfId="13" applyNumberFormat="1" applyFont="1" applyFill="1" applyBorder="1" applyAlignment="1">
      <alignment horizontal="center"/>
    </xf>
    <xf numFmtId="0" fontId="6" fillId="0" borderId="1" xfId="13" applyNumberFormat="1" applyFont="1" applyBorder="1" applyAlignment="1">
      <alignment horizontal="left" vertical="center" wrapText="1"/>
    </xf>
    <xf numFmtId="0" fontId="4" fillId="0" borderId="20" xfId="2" applyNumberFormat="1" applyFont="1" applyFill="1" applyBorder="1" applyAlignment="1" applyProtection="1">
      <alignment horizontal="center" vertical="center" wrapText="1"/>
    </xf>
    <xf numFmtId="44" fontId="8" fillId="0" borderId="0" xfId="2" applyFont="1" applyFill="1" applyBorder="1" applyAlignment="1" applyProtection="1">
      <alignment horizontal="center" vertical="center" wrapText="1"/>
    </xf>
    <xf numFmtId="3" fontId="4" fillId="0" borderId="1" xfId="13" applyNumberFormat="1" applyFont="1" applyFill="1" applyBorder="1" applyAlignment="1">
      <alignment horizontal="left" vertical="center" wrapText="1"/>
    </xf>
    <xf numFmtId="0" fontId="22" fillId="0" borderId="1" xfId="13" applyFont="1" applyFill="1" applyBorder="1" applyAlignment="1">
      <alignment horizontal="left" vertical="center" wrapText="1" readingOrder="1"/>
    </xf>
    <xf numFmtId="43" fontId="4" fillId="0" borderId="20" xfId="39" applyFont="1" applyFill="1" applyBorder="1" applyAlignment="1">
      <alignment vertical="center" wrapText="1"/>
    </xf>
    <xf numFmtId="43" fontId="4" fillId="0" borderId="1" xfId="39" applyFont="1" applyFill="1" applyBorder="1" applyAlignment="1">
      <alignment vertical="center" wrapText="1"/>
    </xf>
    <xf numFmtId="2" fontId="47" fillId="0" borderId="1" xfId="11" applyNumberFormat="1" applyFont="1" applyFill="1" applyBorder="1" applyAlignment="1" applyProtection="1">
      <alignment horizontal="left" vertical="center" wrapText="1"/>
    </xf>
    <xf numFmtId="0" fontId="22" fillId="0" borderId="1" xfId="13" applyFont="1" applyFill="1" applyBorder="1" applyAlignment="1">
      <alignment vertical="center" wrapText="1"/>
    </xf>
    <xf numFmtId="0" fontId="22" fillId="0" borderId="1" xfId="13" applyFont="1" applyFill="1" applyBorder="1" applyAlignment="1">
      <alignment horizontal="left" vertical="center" wrapText="1"/>
    </xf>
    <xf numFmtId="0" fontId="45" fillId="0" borderId="1" xfId="0" applyFont="1" applyFill="1" applyBorder="1" applyAlignment="1">
      <alignment horizontal="center" vertical="center" wrapText="1"/>
    </xf>
    <xf numFmtId="10" fontId="3" fillId="0" borderId="1" xfId="13" applyNumberFormat="1" applyFont="1" applyFill="1" applyBorder="1" applyAlignment="1">
      <alignment horizontal="center" vertical="center" wrapText="1"/>
    </xf>
    <xf numFmtId="10" fontId="3" fillId="0" borderId="1" xfId="6" applyNumberFormat="1" applyFont="1" applyFill="1" applyBorder="1" applyAlignment="1">
      <alignment horizontal="center" vertical="center" wrapText="1"/>
    </xf>
    <xf numFmtId="10" fontId="3" fillId="0" borderId="29" xfId="6" applyNumberFormat="1" applyFont="1" applyFill="1" applyBorder="1" applyAlignment="1">
      <alignment horizontal="center" vertical="center" wrapText="1"/>
    </xf>
    <xf numFmtId="10" fontId="4" fillId="0" borderId="3" xfId="6" applyNumberFormat="1" applyFont="1" applyFill="1" applyBorder="1" applyAlignment="1" applyProtection="1">
      <alignment horizontal="center" vertical="center" wrapText="1"/>
    </xf>
    <xf numFmtId="10" fontId="6" fillId="2" borderId="20" xfId="26" applyNumberFormat="1" applyFont="1" applyFill="1" applyBorder="1" applyAlignment="1" applyProtection="1">
      <alignment horizontal="center" vertical="center" wrapText="1"/>
    </xf>
    <xf numFmtId="10" fontId="4" fillId="0" borderId="20" xfId="40" applyNumberFormat="1" applyFont="1" applyFill="1" applyBorder="1" applyAlignment="1">
      <alignment horizontal="center" vertical="center" wrapText="1"/>
    </xf>
    <xf numFmtId="10" fontId="4" fillId="0" borderId="1" xfId="40" applyNumberFormat="1" applyFont="1" applyFill="1" applyBorder="1" applyAlignment="1">
      <alignment horizontal="center" vertical="center" wrapText="1"/>
    </xf>
    <xf numFmtId="10" fontId="3" fillId="0" borderId="3" xfId="14" applyNumberFormat="1" applyFont="1" applyFill="1" applyBorder="1" applyAlignment="1">
      <alignment horizontal="center" vertical="center" wrapText="1"/>
    </xf>
    <xf numFmtId="43" fontId="4" fillId="0" borderId="1" xfId="11" applyFont="1" applyFill="1" applyBorder="1" applyAlignment="1" applyProtection="1">
      <alignment horizontal="center" vertical="center" wrapText="1"/>
    </xf>
    <xf numFmtId="0" fontId="46" fillId="0" borderId="1" xfId="0" applyFont="1" applyFill="1" applyBorder="1" applyAlignment="1">
      <alignment horizontal="left" wrapText="1"/>
    </xf>
    <xf numFmtId="0" fontId="6" fillId="2" borderId="1" xfId="13" applyFill="1" applyBorder="1" applyAlignment="1">
      <alignment horizontal="left" vertical="center" wrapText="1"/>
    </xf>
    <xf numFmtId="0" fontId="46" fillId="0" borderId="3" xfId="0" applyFont="1" applyFill="1" applyBorder="1" applyAlignment="1">
      <alignment horizontal="left" wrapText="1"/>
    </xf>
    <xf numFmtId="0" fontId="6" fillId="2" borderId="20" xfId="13" applyFill="1" applyBorder="1" applyAlignment="1">
      <alignment horizontal="left" vertical="center" wrapText="1"/>
    </xf>
    <xf numFmtId="0" fontId="6" fillId="0" borderId="3" xfId="13" applyFont="1" applyBorder="1" applyAlignment="1">
      <alignment horizontal="left" wrapText="1"/>
    </xf>
    <xf numFmtId="0" fontId="6" fillId="0" borderId="3" xfId="13" applyBorder="1" applyAlignment="1">
      <alignment horizontal="left" wrapText="1"/>
    </xf>
    <xf numFmtId="0" fontId="6" fillId="0" borderId="20" xfId="13" applyBorder="1" applyAlignment="1">
      <alignment horizontal="left" wrapText="1"/>
    </xf>
    <xf numFmtId="0" fontId="0" fillId="0" borderId="0" xfId="0" pivotButton="1"/>
    <xf numFmtId="0" fontId="0" fillId="0" borderId="0" xfId="0" applyAlignment="1">
      <alignment horizontal="left"/>
    </xf>
    <xf numFmtId="0" fontId="14" fillId="0" borderId="16" xfId="13" applyFont="1" applyFill="1" applyBorder="1" applyAlignment="1">
      <alignment horizontal="left" vertical="center" wrapText="1"/>
    </xf>
    <xf numFmtId="0" fontId="6" fillId="0" borderId="16" xfId="13" applyFont="1" applyFill="1" applyBorder="1" applyAlignment="1">
      <alignment vertical="center" wrapText="1"/>
    </xf>
    <xf numFmtId="3" fontId="0" fillId="0" borderId="0" xfId="0" applyNumberFormat="1"/>
    <xf numFmtId="3" fontId="0" fillId="0" borderId="0" xfId="0" applyNumberFormat="1" applyAlignment="1">
      <alignment horizontal="center"/>
    </xf>
    <xf numFmtId="0" fontId="13" fillId="7" borderId="9" xfId="13" applyFont="1" applyFill="1" applyBorder="1" applyAlignment="1">
      <alignment vertical="center" wrapText="1"/>
    </xf>
    <xf numFmtId="0" fontId="13" fillId="0" borderId="29" xfId="13" applyFont="1" applyBorder="1" applyAlignment="1">
      <alignment horizontal="left" vertical="center" wrapText="1" readingOrder="1"/>
    </xf>
    <xf numFmtId="0" fontId="13" fillId="0" borderId="29" xfId="13" applyFont="1" applyBorder="1" applyAlignment="1">
      <alignment vertical="center" wrapText="1"/>
    </xf>
    <xf numFmtId="0" fontId="13" fillId="0" borderId="29" xfId="13" applyFont="1" applyFill="1" applyBorder="1" applyAlignment="1">
      <alignment vertical="center" wrapText="1"/>
    </xf>
    <xf numFmtId="0" fontId="74" fillId="0" borderId="29" xfId="13" applyFont="1" applyFill="1" applyBorder="1" applyAlignment="1">
      <alignment horizontal="center" vertical="center" wrapText="1"/>
    </xf>
    <xf numFmtId="0" fontId="74" fillId="0" borderId="22" xfId="13" applyFont="1" applyFill="1" applyBorder="1" applyAlignment="1">
      <alignment horizontal="center" vertical="center" wrapText="1"/>
    </xf>
    <xf numFmtId="0" fontId="74" fillId="0" borderId="30" xfId="13" applyFont="1" applyFill="1" applyBorder="1" applyAlignment="1">
      <alignment horizontal="center" vertical="center" wrapText="1"/>
    </xf>
    <xf numFmtId="0" fontId="8" fillId="0" borderId="31" xfId="13"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3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32" xfId="0" applyFont="1" applyBorder="1" applyAlignment="1">
      <alignment horizontal="center" vertical="center" wrapText="1"/>
    </xf>
    <xf numFmtId="0" fontId="4" fillId="0" borderId="0" xfId="0" applyFont="1" applyBorder="1" applyAlignment="1">
      <alignment horizontal="center" vertical="center" wrapText="1"/>
    </xf>
    <xf numFmtId="0" fontId="4" fillId="0" borderId="33" xfId="13" applyFont="1" applyFill="1" applyBorder="1" applyAlignment="1">
      <alignment horizontal="center" vertical="center" wrapText="1"/>
    </xf>
    <xf numFmtId="0" fontId="4" fillId="0" borderId="22" xfId="13" applyFont="1" applyFill="1" applyBorder="1" applyAlignment="1">
      <alignment horizontal="center" vertical="center" wrapText="1"/>
    </xf>
    <xf numFmtId="9" fontId="8" fillId="0" borderId="1" xfId="6" applyFont="1" applyFill="1" applyBorder="1" applyAlignment="1" applyProtection="1">
      <alignment horizontal="center" vertical="center" wrapText="1"/>
    </xf>
    <xf numFmtId="0" fontId="75" fillId="0" borderId="29" xfId="13" applyNumberFormat="1" applyFont="1" applyFill="1" applyBorder="1" applyAlignment="1" applyProtection="1">
      <alignment vertical="center" wrapText="1"/>
    </xf>
    <xf numFmtId="0" fontId="14" fillId="0" borderId="29" xfId="13" applyFont="1" applyFill="1" applyBorder="1" applyAlignment="1">
      <alignment horizontal="center" vertical="center" wrapText="1"/>
    </xf>
    <xf numFmtId="0" fontId="14" fillId="0" borderId="29" xfId="13" applyFont="1" applyFill="1" applyBorder="1" applyAlignment="1">
      <alignment horizontal="left" vertical="center" wrapText="1"/>
    </xf>
    <xf numFmtId="0" fontId="14" fillId="0" borderId="29" xfId="13" applyFont="1" applyFill="1" applyBorder="1" applyAlignment="1">
      <alignment vertical="center" wrapText="1"/>
    </xf>
    <xf numFmtId="9" fontId="6" fillId="0" borderId="29" xfId="6" applyFont="1" applyFill="1" applyBorder="1" applyAlignment="1" applyProtection="1">
      <alignment horizontal="center" vertical="center" wrapText="1"/>
    </xf>
    <xf numFmtId="0" fontId="6" fillId="0" borderId="29" xfId="13" applyFont="1" applyFill="1" applyBorder="1"/>
    <xf numFmtId="0" fontId="9" fillId="0" borderId="29" xfId="13" applyFont="1" applyFill="1" applyBorder="1" applyAlignment="1">
      <alignment wrapText="1"/>
    </xf>
    <xf numFmtId="0" fontId="6" fillId="0" borderId="29" xfId="13" applyFill="1" applyBorder="1"/>
    <xf numFmtId="0" fontId="74" fillId="0" borderId="29" xfId="13" applyFont="1" applyFill="1" applyBorder="1" applyAlignment="1">
      <alignment horizontal="left" vertical="center" wrapText="1"/>
    </xf>
    <xf numFmtId="165" fontId="76" fillId="0" borderId="29" xfId="0" applyNumberFormat="1" applyFont="1" applyBorder="1" applyAlignment="1">
      <alignment horizontal="center"/>
    </xf>
    <xf numFmtId="10" fontId="77" fillId="0" borderId="29" xfId="0" applyNumberFormat="1" applyFont="1" applyBorder="1"/>
    <xf numFmtId="0" fontId="77" fillId="0" borderId="29" xfId="0" applyFont="1" applyBorder="1"/>
    <xf numFmtId="0" fontId="77" fillId="0" borderId="29" xfId="0" applyFont="1" applyBorder="1" applyAlignment="1">
      <alignment horizontal="center"/>
    </xf>
    <xf numFmtId="0" fontId="72" fillId="0" borderId="3" xfId="13" applyFont="1" applyBorder="1" applyAlignment="1">
      <alignment horizontal="left" vertical="center" wrapText="1" readingOrder="1"/>
    </xf>
    <xf numFmtId="0" fontId="72" fillId="0" borderId="3" xfId="13" applyFont="1" applyBorder="1" applyAlignment="1">
      <alignment horizontal="left" vertical="center" wrapText="1"/>
    </xf>
    <xf numFmtId="0" fontId="72" fillId="0" borderId="3" xfId="13" applyFont="1" applyFill="1" applyBorder="1" applyAlignment="1">
      <alignment wrapText="1"/>
    </xf>
    <xf numFmtId="0" fontId="78" fillId="0" borderId="3" xfId="0" applyFont="1" applyFill="1" applyBorder="1" applyAlignment="1">
      <alignment wrapText="1"/>
    </xf>
    <xf numFmtId="9" fontId="0" fillId="0" borderId="0" xfId="0" applyNumberFormat="1"/>
    <xf numFmtId="0" fontId="3" fillId="0" borderId="16" xfId="13" applyFont="1" applyFill="1" applyBorder="1" applyAlignment="1">
      <alignment horizontal="left" vertical="center" wrapText="1"/>
    </xf>
    <xf numFmtId="0" fontId="3" fillId="0" borderId="16" xfId="13" applyNumberFormat="1" applyFont="1" applyFill="1" applyBorder="1" applyAlignment="1">
      <alignment horizontal="center" vertical="center" wrapText="1"/>
    </xf>
    <xf numFmtId="0" fontId="3" fillId="0" borderId="16" xfId="11" applyNumberFormat="1" applyFont="1" applyFill="1" applyBorder="1" applyAlignment="1" applyProtection="1">
      <alignment horizontal="center" vertical="center" wrapText="1"/>
    </xf>
    <xf numFmtId="0" fontId="4" fillId="0" borderId="16" xfId="11" applyNumberFormat="1" applyFont="1" applyFill="1" applyBorder="1" applyAlignment="1" applyProtection="1">
      <alignment horizontal="center" vertical="center" wrapText="1"/>
    </xf>
    <xf numFmtId="0" fontId="0" fillId="0" borderId="0" xfId="0" applyAlignment="1">
      <alignment horizontal="justify" vertical="center"/>
    </xf>
    <xf numFmtId="165" fontId="0" fillId="0" borderId="0" xfId="40" applyNumberFormat="1" applyFont="1"/>
    <xf numFmtId="165" fontId="0" fillId="0" borderId="0" xfId="0" applyNumberFormat="1"/>
    <xf numFmtId="0" fontId="12" fillId="0" borderId="29" xfId="13" applyFont="1" applyFill="1" applyBorder="1" applyAlignment="1">
      <alignment horizontal="center" vertical="center" wrapText="1"/>
    </xf>
    <xf numFmtId="0" fontId="12" fillId="0" borderId="29" xfId="13" applyFont="1" applyBorder="1" applyAlignment="1">
      <alignment horizontal="left" vertical="center" wrapText="1"/>
    </xf>
    <xf numFmtId="0" fontId="12" fillId="2" borderId="29" xfId="13" applyFont="1" applyFill="1" applyBorder="1" applyAlignment="1">
      <alignment horizontal="left" vertical="center" wrapText="1"/>
    </xf>
    <xf numFmtId="0" fontId="12" fillId="0" borderId="29" xfId="13" applyFont="1" applyBorder="1" applyAlignment="1">
      <alignment horizontal="center" vertical="center" wrapText="1"/>
    </xf>
    <xf numFmtId="0" fontId="11" fillId="2" borderId="29" xfId="13" applyNumberFormat="1" applyFont="1" applyFill="1" applyBorder="1" applyAlignment="1">
      <alignment horizontal="center" vertical="center" wrapText="1"/>
    </xf>
    <xf numFmtId="0" fontId="12" fillId="0" borderId="29" xfId="13" applyFont="1" applyBorder="1" applyAlignment="1">
      <alignment vertical="center" wrapText="1"/>
    </xf>
    <xf numFmtId="0" fontId="6" fillId="0" borderId="0" xfId="13" applyAlignment="1">
      <alignment vertical="center" wrapText="1"/>
    </xf>
    <xf numFmtId="0" fontId="14" fillId="0" borderId="16" xfId="13" applyFont="1" applyFill="1" applyBorder="1" applyAlignment="1">
      <alignment horizontal="center" vertical="center" wrapText="1"/>
    </xf>
    <xf numFmtId="165" fontId="2" fillId="0" borderId="0" xfId="0" applyNumberFormat="1" applyFont="1"/>
    <xf numFmtId="0" fontId="27" fillId="0" borderId="20" xfId="0" applyFont="1" applyBorder="1" applyAlignment="1">
      <alignment horizontal="center" vertical="center" wrapText="1"/>
    </xf>
    <xf numFmtId="0" fontId="27" fillId="0" borderId="20" xfId="0" applyFont="1" applyBorder="1" applyAlignment="1">
      <alignment wrapText="1"/>
    </xf>
    <xf numFmtId="0" fontId="27" fillId="0" borderId="20" xfId="0" applyFont="1" applyBorder="1" applyAlignment="1">
      <alignment horizontal="left" wrapText="1"/>
    </xf>
    <xf numFmtId="0" fontId="27" fillId="0" borderId="20" xfId="0" applyFont="1" applyBorder="1"/>
    <xf numFmtId="0" fontId="8" fillId="2" borderId="20" xfId="39" applyNumberFormat="1" applyFont="1" applyFill="1" applyBorder="1" applyAlignment="1" applyProtection="1">
      <alignment horizontal="center" vertical="center" wrapText="1"/>
    </xf>
    <xf numFmtId="0" fontId="46" fillId="0" borderId="20" xfId="0" applyFont="1" applyFill="1" applyBorder="1" applyAlignment="1">
      <alignment wrapText="1"/>
    </xf>
    <xf numFmtId="0" fontId="5" fillId="2" borderId="20" xfId="13" applyFont="1" applyFill="1" applyBorder="1" applyAlignment="1">
      <alignment horizontal="center" vertical="center" wrapText="1"/>
    </xf>
    <xf numFmtId="0" fontId="0" fillId="0" borderId="20" xfId="0" applyFont="1" applyBorder="1"/>
    <xf numFmtId="0" fontId="27" fillId="2" borderId="20" xfId="0" applyFont="1" applyFill="1" applyBorder="1" applyAlignment="1">
      <alignment wrapText="1"/>
    </xf>
    <xf numFmtId="0" fontId="5" fillId="2" borderId="20" xfId="13" applyFont="1" applyFill="1" applyBorder="1" applyAlignment="1">
      <alignment horizontal="left" vertical="center" wrapText="1"/>
    </xf>
    <xf numFmtId="0" fontId="27" fillId="0" borderId="20" xfId="13" applyFont="1" applyBorder="1" applyAlignment="1">
      <alignment horizontal="left" vertical="center" wrapText="1"/>
    </xf>
    <xf numFmtId="0" fontId="5" fillId="0" borderId="20" xfId="13" applyFont="1" applyBorder="1" applyAlignment="1">
      <alignment horizontal="center" vertical="center" wrapText="1"/>
    </xf>
    <xf numFmtId="0" fontId="8" fillId="0" borderId="20" xfId="39" applyNumberFormat="1" applyFont="1" applyFill="1" applyBorder="1" applyAlignment="1" applyProtection="1">
      <alignment horizontal="center" vertical="center" wrapText="1"/>
    </xf>
    <xf numFmtId="0" fontId="8" fillId="2" borderId="20" xfId="13" applyFont="1" applyFill="1" applyBorder="1" applyAlignment="1">
      <alignment horizontal="left" vertical="center" wrapText="1"/>
    </xf>
    <xf numFmtId="0" fontId="8" fillId="0" borderId="20" xfId="11" applyNumberFormat="1" applyFont="1" applyFill="1" applyBorder="1" applyAlignment="1" applyProtection="1">
      <alignment horizontal="center" vertical="center" wrapText="1"/>
    </xf>
    <xf numFmtId="0" fontId="5" fillId="0" borderId="20" xfId="0" applyFont="1" applyBorder="1"/>
    <xf numFmtId="0" fontId="27" fillId="0" borderId="20" xfId="0" applyFont="1" applyFill="1" applyBorder="1"/>
    <xf numFmtId="0" fontId="27" fillId="0" borderId="20" xfId="0" applyFont="1" applyFill="1" applyBorder="1" applyAlignment="1">
      <alignment horizontal="left" wrapText="1"/>
    </xf>
    <xf numFmtId="0" fontId="27" fillId="0" borderId="20" xfId="0" applyFont="1" applyBorder="1" applyAlignment="1">
      <alignment horizontal="left"/>
    </xf>
    <xf numFmtId="0" fontId="5" fillId="0" borderId="20" xfId="0" applyFont="1" applyFill="1" applyBorder="1"/>
    <xf numFmtId="0" fontId="27" fillId="2" borderId="20" xfId="13" applyFont="1" applyFill="1" applyBorder="1" applyAlignment="1">
      <alignment horizontal="left" vertical="center" wrapText="1"/>
    </xf>
    <xf numFmtId="0" fontId="0" fillId="0" borderId="20" xfId="0" applyFont="1" applyBorder="1" applyAlignment="1">
      <alignment wrapText="1"/>
    </xf>
    <xf numFmtId="0" fontId="27" fillId="0" borderId="20" xfId="0" applyNumberFormat="1" applyFont="1" applyBorder="1" applyAlignment="1">
      <alignment wrapText="1"/>
    </xf>
    <xf numFmtId="0" fontId="27" fillId="9" borderId="20" xfId="0" applyFont="1" applyFill="1" applyBorder="1" applyAlignment="1">
      <alignment wrapText="1"/>
    </xf>
    <xf numFmtId="0" fontId="0" fillId="0" borderId="0" xfId="0" applyAlignment="1">
      <alignment wrapText="1"/>
    </xf>
    <xf numFmtId="0" fontId="27" fillId="0" borderId="20" xfId="0" applyFont="1" applyBorder="1" applyAlignment="1">
      <alignment horizontal="center" wrapText="1"/>
    </xf>
    <xf numFmtId="172" fontId="5" fillId="2" borderId="20" xfId="39" applyNumberFormat="1" applyFont="1" applyFill="1" applyBorder="1" applyAlignment="1" applyProtection="1">
      <alignment horizontal="center" wrapText="1"/>
    </xf>
    <xf numFmtId="172" fontId="27" fillId="0" borderId="20" xfId="39" applyNumberFormat="1" applyFont="1" applyFill="1" applyBorder="1" applyAlignment="1" applyProtection="1">
      <alignment horizontal="center"/>
    </xf>
    <xf numFmtId="169" fontId="73" fillId="0" borderId="1" xfId="10" applyNumberFormat="1" applyFont="1" applyFill="1" applyBorder="1" applyAlignment="1">
      <alignment horizontal="center" vertical="center" wrapText="1"/>
    </xf>
    <xf numFmtId="0" fontId="73" fillId="0" borderId="1" xfId="10" applyNumberFormat="1" applyFont="1" applyFill="1" applyBorder="1" applyAlignment="1">
      <alignment horizontal="center" vertical="center" wrapText="1"/>
    </xf>
    <xf numFmtId="0" fontId="0" fillId="0" borderId="1" xfId="0" applyNumberFormat="1" applyBorder="1" applyAlignment="1">
      <alignment vertical="center"/>
    </xf>
    <xf numFmtId="0" fontId="0" fillId="0" borderId="20" xfId="0" applyNumberFormat="1" applyBorder="1" applyAlignment="1">
      <alignment vertical="center"/>
    </xf>
    <xf numFmtId="0" fontId="0" fillId="0" borderId="11" xfId="0" applyNumberFormat="1" applyBorder="1" applyAlignment="1">
      <alignment vertical="center"/>
    </xf>
    <xf numFmtId="0" fontId="0" fillId="0" borderId="8" xfId="0" applyNumberFormat="1" applyBorder="1" applyAlignment="1">
      <alignment vertical="center"/>
    </xf>
    <xf numFmtId="0" fontId="0" fillId="0" borderId="20" xfId="0" applyBorder="1" applyAlignment="1">
      <alignment vertical="center"/>
    </xf>
    <xf numFmtId="0" fontId="0" fillId="0" borderId="20" xfId="0" applyFont="1" applyBorder="1" applyAlignment="1">
      <alignment vertical="center"/>
    </xf>
    <xf numFmtId="0" fontId="0" fillId="0" borderId="0" xfId="0" applyNumberFormat="1" applyAlignment="1">
      <alignment vertical="center"/>
    </xf>
    <xf numFmtId="0" fontId="4" fillId="0" borderId="29" xfId="13" applyFont="1" applyFill="1" applyBorder="1" applyAlignment="1">
      <alignment vertical="center" wrapText="1"/>
    </xf>
    <xf numFmtId="0" fontId="0" fillId="0" borderId="0" xfId="0" applyNumberFormat="1" applyBorder="1" applyAlignment="1">
      <alignment horizontal="center"/>
    </xf>
    <xf numFmtId="0" fontId="4" fillId="0" borderId="0" xfId="13" applyFont="1" applyFill="1" applyBorder="1" applyAlignment="1">
      <alignment horizontal="center" vertical="center" wrapText="1"/>
    </xf>
    <xf numFmtId="0" fontId="4" fillId="0" borderId="0" xfId="0" applyFont="1" applyFill="1" applyBorder="1" applyAlignment="1">
      <alignment vertical="center" wrapText="1"/>
    </xf>
    <xf numFmtId="165" fontId="2" fillId="8" borderId="0" xfId="0" applyNumberFormat="1" applyFont="1" applyFill="1"/>
    <xf numFmtId="0" fontId="0" fillId="0" borderId="0" xfId="0" applyNumberFormat="1" applyFill="1" applyAlignment="1">
      <alignment horizontal="center" vertical="center"/>
    </xf>
    <xf numFmtId="0" fontId="0" fillId="0" borderId="0" xfId="0" applyFill="1" applyAlignment="1">
      <alignment horizontal="center" vertical="center"/>
    </xf>
    <xf numFmtId="0" fontId="0" fillId="0" borderId="0" xfId="0" applyFill="1" applyAlignment="1">
      <alignment horizontal="center" vertical="center" wrapText="1"/>
    </xf>
    <xf numFmtId="3" fontId="0" fillId="0" borderId="0" xfId="0" applyNumberFormat="1" applyFill="1" applyAlignment="1">
      <alignment horizontal="center" vertical="center"/>
    </xf>
    <xf numFmtId="0" fontId="6" fillId="0" borderId="16" xfId="13" applyFont="1" applyFill="1" applyBorder="1" applyAlignment="1">
      <alignment horizontal="center" vertical="center" wrapText="1"/>
    </xf>
    <xf numFmtId="0" fontId="0" fillId="0" borderId="0" xfId="0" applyFill="1"/>
    <xf numFmtId="0" fontId="79" fillId="0" borderId="20" xfId="0" applyFont="1" applyFill="1" applyBorder="1" applyAlignment="1">
      <alignment horizontal="center"/>
    </xf>
    <xf numFmtId="0" fontId="79" fillId="0" borderId="0" xfId="0" applyFont="1" applyFill="1" applyBorder="1" applyAlignment="1">
      <alignment horizontal="center"/>
    </xf>
    <xf numFmtId="0" fontId="46" fillId="0" borderId="29" xfId="0" applyFont="1" applyFill="1" applyBorder="1"/>
    <xf numFmtId="173" fontId="4" fillId="0" borderId="29" xfId="0" applyNumberFormat="1" applyFont="1" applyFill="1" applyBorder="1" applyAlignment="1">
      <alignment horizontal="center" vertical="center" wrapText="1"/>
    </xf>
    <xf numFmtId="0" fontId="46" fillId="0" borderId="29" xfId="0" applyNumberFormat="1" applyFont="1" applyFill="1" applyBorder="1"/>
    <xf numFmtId="0" fontId="48" fillId="0" borderId="3" xfId="13" applyFont="1" applyFill="1" applyBorder="1" applyAlignment="1">
      <alignment horizontal="center" vertical="center" wrapText="1"/>
    </xf>
    <xf numFmtId="0" fontId="48" fillId="0" borderId="3" xfId="0" applyFont="1" applyFill="1" applyBorder="1" applyAlignment="1">
      <alignment horizontal="left" vertical="center" wrapText="1"/>
    </xf>
    <xf numFmtId="169" fontId="48" fillId="0" borderId="3" xfId="11" applyNumberFormat="1" applyFont="1" applyFill="1" applyBorder="1" applyAlignment="1">
      <alignment horizontal="center" vertical="center" wrapText="1"/>
    </xf>
    <xf numFmtId="0" fontId="48" fillId="0" borderId="29" xfId="13" applyFont="1" applyFill="1" applyBorder="1" applyAlignment="1">
      <alignment horizontal="center" vertical="center" wrapText="1"/>
    </xf>
    <xf numFmtId="0" fontId="48" fillId="0" borderId="29" xfId="0" applyFont="1" applyFill="1" applyBorder="1" applyAlignment="1">
      <alignment horizontal="left" vertical="center" wrapText="1"/>
    </xf>
    <xf numFmtId="169" fontId="48" fillId="0" borderId="29" xfId="11" applyNumberFormat="1" applyFont="1" applyFill="1" applyBorder="1" applyAlignment="1">
      <alignment horizontal="center" vertical="center" wrapText="1"/>
    </xf>
    <xf numFmtId="0" fontId="4" fillId="0" borderId="29" xfId="0" applyFont="1" applyFill="1" applyBorder="1" applyAlignment="1">
      <alignment vertical="center" wrapText="1"/>
    </xf>
    <xf numFmtId="174" fontId="4" fillId="0" borderId="29" xfId="0" applyNumberFormat="1" applyFont="1" applyFill="1" applyBorder="1" applyAlignment="1">
      <alignment horizontal="center" vertical="center" wrapText="1"/>
    </xf>
    <xf numFmtId="0" fontId="4" fillId="0" borderId="29" xfId="13" applyNumberFormat="1" applyFont="1" applyFill="1" applyBorder="1" applyAlignment="1">
      <alignment horizontal="center" vertical="center" wrapText="1"/>
    </xf>
    <xf numFmtId="0" fontId="4" fillId="10" borderId="1" xfId="0" applyFont="1" applyFill="1" applyBorder="1" applyAlignment="1">
      <alignment vertical="center" wrapText="1"/>
    </xf>
    <xf numFmtId="0" fontId="4" fillId="10" borderId="3" xfId="0" applyFont="1" applyFill="1" applyBorder="1" applyAlignment="1">
      <alignment horizontal="left" vertical="center" wrapText="1"/>
    </xf>
    <xf numFmtId="0" fontId="48" fillId="10" borderId="29" xfId="0" applyFont="1" applyFill="1" applyBorder="1" applyAlignment="1">
      <alignment horizontal="left" vertical="center" wrapText="1"/>
    </xf>
    <xf numFmtId="0" fontId="4" fillId="10" borderId="3" xfId="0" applyFont="1" applyFill="1" applyBorder="1" applyAlignment="1">
      <alignment vertical="center" wrapText="1"/>
    </xf>
    <xf numFmtId="0" fontId="48" fillId="10" borderId="3" xfId="0" applyFont="1" applyFill="1" applyBorder="1" applyAlignment="1">
      <alignment vertical="center" wrapText="1"/>
    </xf>
    <xf numFmtId="0" fontId="48" fillId="10" borderId="3" xfId="0" applyFont="1" applyFill="1" applyBorder="1" applyAlignment="1">
      <alignment horizontal="left" vertical="center" wrapText="1"/>
    </xf>
    <xf numFmtId="16" fontId="4" fillId="10" borderId="3" xfId="0" applyNumberFormat="1" applyFont="1" applyFill="1" applyBorder="1" applyAlignment="1">
      <alignment horizontal="left" vertical="center" wrapText="1"/>
    </xf>
    <xf numFmtId="0" fontId="4" fillId="0" borderId="34" xfId="13" applyFont="1" applyFill="1" applyBorder="1" applyAlignment="1">
      <alignment horizontal="center" vertical="center" wrapText="1"/>
    </xf>
    <xf numFmtId="0" fontId="4" fillId="0" borderId="34" xfId="13" applyFont="1" applyFill="1" applyBorder="1" applyAlignment="1">
      <alignment horizontal="left" vertical="center" wrapText="1"/>
    </xf>
    <xf numFmtId="0" fontId="4" fillId="0" borderId="34" xfId="11" applyNumberFormat="1" applyFont="1" applyFill="1" applyBorder="1" applyAlignment="1">
      <alignment horizontal="center" vertical="center" wrapText="1"/>
    </xf>
    <xf numFmtId="0" fontId="4" fillId="0" borderId="34" xfId="0" applyFont="1" applyFill="1" applyBorder="1" applyAlignment="1">
      <alignment horizontal="left" vertical="center" wrapText="1"/>
    </xf>
    <xf numFmtId="0" fontId="46" fillId="0" borderId="34" xfId="0" applyFont="1" applyFill="1" applyBorder="1"/>
    <xf numFmtId="0" fontId="46" fillId="0" borderId="34" xfId="0" applyFont="1" applyFill="1" applyBorder="1" applyAlignment="1">
      <alignment vertical="center" wrapText="1"/>
    </xf>
    <xf numFmtId="0" fontId="46" fillId="0" borderId="34" xfId="0" applyFont="1" applyFill="1" applyBorder="1" applyAlignment="1">
      <alignment wrapText="1"/>
    </xf>
    <xf numFmtId="0" fontId="46" fillId="0" borderId="34" xfId="0" applyNumberFormat="1" applyFont="1" applyFill="1" applyBorder="1"/>
    <xf numFmtId="0" fontId="46" fillId="0" borderId="34" xfId="0" applyNumberFormat="1" applyFont="1" applyFill="1" applyBorder="1" applyAlignment="1">
      <alignment horizontal="center"/>
    </xf>
    <xf numFmtId="0" fontId="46" fillId="0" borderId="34" xfId="0" applyFont="1" applyFill="1" applyBorder="1" applyAlignment="1">
      <alignment horizontal="left" vertical="center" wrapText="1"/>
    </xf>
    <xf numFmtId="0" fontId="46" fillId="0" borderId="34" xfId="0" applyFont="1" applyFill="1" applyBorder="1" applyAlignment="1">
      <alignment horizontal="left" wrapText="1"/>
    </xf>
    <xf numFmtId="169" fontId="4" fillId="0" borderId="34" xfId="11" applyNumberFormat="1" applyFont="1" applyFill="1" applyBorder="1" applyAlignment="1">
      <alignment horizontal="center" vertical="center" wrapText="1"/>
    </xf>
    <xf numFmtId="0" fontId="14" fillId="0" borderId="34" xfId="13" applyFont="1" applyBorder="1" applyAlignment="1">
      <alignment horizontal="left" vertical="center" wrapText="1"/>
    </xf>
    <xf numFmtId="0" fontId="4" fillId="0" borderId="34" xfId="13" applyNumberFormat="1" applyFont="1" applyFill="1" applyBorder="1" applyAlignment="1">
      <alignment horizontal="left" vertical="center" wrapText="1"/>
    </xf>
    <xf numFmtId="0" fontId="4" fillId="0" borderId="34" xfId="13" applyNumberFormat="1" applyFont="1" applyFill="1" applyBorder="1" applyAlignment="1">
      <alignment horizontal="center" vertical="center" wrapText="1"/>
    </xf>
    <xf numFmtId="0" fontId="4" fillId="0" borderId="34" xfId="6" applyNumberFormat="1" applyFont="1" applyFill="1" applyBorder="1" applyAlignment="1" applyProtection="1">
      <alignment horizontal="center" vertical="center" wrapText="1"/>
    </xf>
    <xf numFmtId="165" fontId="0" fillId="11" borderId="0" xfId="0" applyNumberFormat="1" applyFill="1"/>
    <xf numFmtId="0" fontId="0" fillId="11" borderId="0" xfId="0" applyFill="1"/>
    <xf numFmtId="165" fontId="0" fillId="11" borderId="0" xfId="40" applyNumberFormat="1" applyFont="1" applyFill="1"/>
    <xf numFmtId="10" fontId="6" fillId="0" borderId="34" xfId="6" applyNumberFormat="1" applyFont="1" applyFill="1" applyBorder="1" applyAlignment="1" applyProtection="1">
      <alignment horizontal="center" vertical="center" wrapText="1"/>
    </xf>
    <xf numFmtId="10" fontId="0" fillId="0" borderId="34" xfId="0" applyNumberFormat="1" applyFill="1" applyBorder="1"/>
    <xf numFmtId="10" fontId="8" fillId="0" borderId="34" xfId="6" applyNumberFormat="1" applyFont="1" applyFill="1" applyBorder="1" applyAlignment="1" applyProtection="1">
      <alignment horizontal="center" vertical="center" wrapText="1"/>
    </xf>
    <xf numFmtId="10" fontId="0" fillId="0" borderId="0" xfId="0" applyNumberFormat="1"/>
    <xf numFmtId="10" fontId="12" fillId="0" borderId="29" xfId="40" applyNumberFormat="1" applyFont="1" applyFill="1" applyBorder="1" applyAlignment="1" applyProtection="1">
      <alignment horizontal="center" vertical="center" wrapText="1"/>
    </xf>
    <xf numFmtId="10" fontId="14" fillId="0" borderId="34" xfId="40" applyNumberFormat="1" applyFont="1" applyFill="1" applyBorder="1" applyAlignment="1">
      <alignment horizontal="center" vertical="center" wrapText="1"/>
    </xf>
    <xf numFmtId="10" fontId="8" fillId="0" borderId="34" xfId="40" applyNumberFormat="1" applyFont="1" applyFill="1" applyBorder="1" applyAlignment="1" applyProtection="1">
      <alignment horizontal="center" vertical="center" wrapText="1"/>
    </xf>
    <xf numFmtId="9" fontId="7" fillId="3" borderId="1" xfId="40" applyFont="1" applyFill="1" applyBorder="1" applyAlignment="1">
      <alignment horizontal="left" vertical="center" wrapText="1"/>
    </xf>
    <xf numFmtId="10" fontId="7" fillId="3" borderId="1" xfId="40" applyNumberFormat="1" applyFont="1" applyFill="1" applyBorder="1" applyAlignment="1">
      <alignment horizontal="left" vertical="center" wrapText="1"/>
    </xf>
    <xf numFmtId="10" fontId="0" fillId="0" borderId="0" xfId="40" applyNumberFormat="1" applyFont="1" applyAlignment="1">
      <alignment horizontal="center"/>
    </xf>
    <xf numFmtId="9" fontId="8" fillId="0" borderId="1" xfId="40" applyNumberFormat="1" applyFont="1" applyFill="1" applyBorder="1" applyAlignment="1">
      <alignment horizontal="center" vertical="center" wrapText="1"/>
    </xf>
  </cellXfs>
  <cellStyles count="44">
    <cellStyle name="Excel Built-in Normal" xfId="13"/>
    <cellStyle name="Excel Built-in Normal 2" xfId="33"/>
    <cellStyle name="Hiperlink" xfId="42" builtinId="8"/>
    <cellStyle name="Hiperlink 2" xfId="21"/>
    <cellStyle name="Hiperlink 3" xfId="43"/>
    <cellStyle name="Moeda" xfId="1" builtinId="4"/>
    <cellStyle name="Moeda 2" xfId="2"/>
    <cellStyle name="Moeda 2 2" xfId="23"/>
    <cellStyle name="Moeda 3" xfId="22"/>
    <cellStyle name="Moeda 4" xfId="34"/>
    <cellStyle name="Normal" xfId="0" builtinId="0"/>
    <cellStyle name="Normal 2" xfId="35"/>
    <cellStyle name="Normal 3 3" xfId="3"/>
    <cellStyle name="Normal 3 3 2" xfId="24"/>
    <cellStyle name="Normal 5" xfId="4"/>
    <cellStyle name="Normal 5 2" xfId="25"/>
    <cellStyle name="Normal_Plan2" xfId="41"/>
    <cellStyle name="Normal_SMDU_Monitoramento Público_tabela 21.02_SMDU" xfId="38"/>
    <cellStyle name="Pivot Table Category" xfId="15"/>
    <cellStyle name="Pivot Table Corner" xfId="16"/>
    <cellStyle name="Pivot Table Field" xfId="17"/>
    <cellStyle name="Pivot Table Result" xfId="18"/>
    <cellStyle name="Pivot Table Title" xfId="19"/>
    <cellStyle name="Pivot Table Value" xfId="20"/>
    <cellStyle name="Porcentagem" xfId="40" builtinId="5"/>
    <cellStyle name="Porcentagem 2" xfId="6"/>
    <cellStyle name="Porcentagem 2 2" xfId="26"/>
    <cellStyle name="Porcentagem 3" xfId="7"/>
    <cellStyle name="Porcentagem 3 2" xfId="27"/>
    <cellStyle name="Porcentagem 4" xfId="8"/>
    <cellStyle name="Porcentagem 4 2" xfId="28"/>
    <cellStyle name="Porcentagem 5" xfId="14"/>
    <cellStyle name="Porcentagem 6" xfId="36"/>
    <cellStyle name="Porcentagem 7" xfId="5"/>
    <cellStyle name="Vírgula" xfId="39" builtinId="3"/>
    <cellStyle name="Vírgula 2" xfId="10"/>
    <cellStyle name="Vírgula 2 2" xfId="30"/>
    <cellStyle name="Vírgula 3" xfId="11"/>
    <cellStyle name="Vírgula 3 2" xfId="31"/>
    <cellStyle name="Vírgula 4" xfId="29"/>
    <cellStyle name="Vírgula 5" xfId="37"/>
    <cellStyle name="Vírgula 6" xfId="12"/>
    <cellStyle name="Vírgula 6 2" xfId="32"/>
    <cellStyle name="Vírgula 7" xfId="9"/>
  </cellStyles>
  <dxfs count="40">
    <dxf>
      <numFmt numFmtId="165" formatCode="0.0%"/>
    </dxf>
    <dxf>
      <numFmt numFmtId="165" formatCode="0.0%"/>
    </dxf>
    <dxf>
      <fill>
        <patternFill patternType="solid">
          <bgColor theme="9" tint="0.59999389629810485"/>
        </patternFill>
      </fill>
    </dxf>
    <dxf>
      <fill>
        <patternFill patternType="solid">
          <bgColor theme="9" tint="0.59999389629810485"/>
        </patternFill>
      </fill>
    </dxf>
    <dxf>
      <numFmt numFmtId="13" formatCode="0%"/>
    </dxf>
    <dxf>
      <numFmt numFmtId="165" formatCode="0.0%"/>
    </dxf>
    <dxf>
      <numFmt numFmtId="165" formatCode="0.0%"/>
    </dxf>
    <dxf>
      <fill>
        <patternFill patternType="solid">
          <bgColor theme="9" tint="0.59999389629810485"/>
        </patternFill>
      </fill>
    </dxf>
    <dxf>
      <fill>
        <patternFill patternType="solid">
          <bgColor theme="9" tint="0.59999389629810485"/>
        </patternFill>
      </fill>
    </dxf>
    <dxf>
      <numFmt numFmtId="165" formatCode="0.0%"/>
    </dxf>
    <dxf>
      <numFmt numFmtId="165" formatCode="0.0%"/>
    </dxf>
    <dxf>
      <fill>
        <patternFill patternType="solid">
          <bgColor theme="9" tint="0.59999389629810485"/>
        </patternFill>
      </fill>
    </dxf>
    <dxf>
      <fill>
        <patternFill patternType="solid">
          <bgColor theme="9" tint="0.59999389629810485"/>
        </patternFill>
      </fill>
    </dxf>
    <dxf>
      <numFmt numFmtId="165" formatCode="0.0%"/>
    </dxf>
    <dxf>
      <numFmt numFmtId="165" formatCode="0.0%"/>
    </dxf>
    <dxf>
      <fill>
        <patternFill patternType="solid">
          <bgColor theme="9" tint="0.59999389629810485"/>
        </patternFill>
      </fill>
    </dxf>
    <dxf>
      <fill>
        <patternFill patternType="solid">
          <bgColor theme="9" tint="0.59999389629810485"/>
        </patternFill>
      </fill>
    </dxf>
    <dxf>
      <numFmt numFmtId="13" formatCode="0%"/>
    </dxf>
    <dxf>
      <numFmt numFmtId="165" formatCode="0.0%"/>
    </dxf>
    <dxf>
      <numFmt numFmtId="165" formatCode="0.0%"/>
    </dxf>
    <dxf>
      <fill>
        <patternFill patternType="solid">
          <bgColor theme="9" tint="0.59999389629810485"/>
        </patternFill>
      </fill>
    </dxf>
    <dxf>
      <fill>
        <patternFill patternType="solid">
          <bgColor theme="9" tint="0.59999389629810485"/>
        </patternFill>
      </fill>
    </dxf>
    <dxf>
      <numFmt numFmtId="165" formatCode="0.0%"/>
    </dxf>
    <dxf>
      <numFmt numFmtId="165" formatCode="0.0%"/>
    </dxf>
    <dxf>
      <fill>
        <patternFill patternType="solid">
          <bgColor theme="9" tint="0.59999389629810485"/>
        </patternFill>
      </fill>
    </dxf>
    <dxf>
      <fill>
        <patternFill patternType="solid">
          <bgColor theme="9" tint="0.59999389629810485"/>
        </patternFill>
      </fill>
    </dxf>
    <dxf>
      <numFmt numFmtId="165" formatCode="0.0%"/>
    </dxf>
    <dxf>
      <numFmt numFmtId="165" formatCode="0.0%"/>
    </dxf>
    <dxf>
      <fill>
        <patternFill patternType="solid">
          <bgColor theme="9" tint="0.59999389629810485"/>
        </patternFill>
      </fill>
    </dxf>
    <dxf>
      <fill>
        <patternFill patternType="solid">
          <bgColor theme="9" tint="0.59999389629810485"/>
        </patternFill>
      </fill>
    </dxf>
    <dxf>
      <numFmt numFmtId="13" formatCode="0%"/>
    </dxf>
    <dxf>
      <numFmt numFmtId="165" formatCode="0.0%"/>
    </dxf>
    <dxf>
      <numFmt numFmtId="165" formatCode="0.0%"/>
    </dxf>
    <dxf>
      <fill>
        <patternFill patternType="solid">
          <bgColor theme="9" tint="0.59999389629810485"/>
        </patternFill>
      </fill>
    </dxf>
    <dxf>
      <fill>
        <patternFill patternType="solid">
          <bgColor theme="9" tint="0.59999389629810485"/>
        </patternFill>
      </fill>
    </dxf>
    <dxf>
      <numFmt numFmtId="13" formatCode="0%"/>
    </dxf>
    <dxf>
      <fill>
        <patternFill patternType="solid">
          <bgColor theme="9" tint="0.59999389629810485"/>
        </patternFill>
      </fill>
    </dxf>
    <dxf>
      <fill>
        <patternFill patternType="solid">
          <bgColor theme="9" tint="0.59999389629810485"/>
        </patternFill>
      </fill>
    </dxf>
    <dxf>
      <numFmt numFmtId="165" formatCode="0.0%"/>
    </dxf>
    <dxf>
      <numFmt numFmtId="165" formatCode="0.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3" Type="http://schemas.openxmlformats.org/officeDocument/2006/relationships/worksheet" Target="worksheets/sheet3.xml"/><Relationship Id="rId21" Type="http://schemas.openxmlformats.org/officeDocument/2006/relationships/pivotCacheDefinition" Target="pivotCache/pivotCacheDefinition9.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pivotCacheDefinition" Target="pivotCache/pivotCacheDefinition5.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pivotCacheDefinition" Target="pivotCache/pivotCacheDefinition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134620</xdr:colOff>
      <xdr:row>208</xdr:row>
      <xdr:rowOff>0</xdr:rowOff>
    </xdr:from>
    <xdr:ext cx="184731" cy="264560"/>
    <xdr:sp macro="" textlink="">
      <xdr:nvSpPr>
        <xdr:cNvPr id="326" name="CaixaDeTexto 32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27" name="CaixaDeTexto 32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28" name="CaixaDeTexto 32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29" name="CaixaDeTexto 32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30" name="CaixaDeTexto 32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31" name="CaixaDeTexto 33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32" name="CaixaDeTexto 33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33" name="CaixaDeTexto 33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34" name="CaixaDeTexto 33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35" name="CaixaDeTexto 33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36" name="CaixaDeTexto 33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37" name="CaixaDeTexto 33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38" name="CaixaDeTexto 33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39" name="CaixaDeTexto 33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40" name="CaixaDeTexto 33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41" name="CaixaDeTexto 34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42" name="CaixaDeTexto 34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43" name="CaixaDeTexto 34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44" name="CaixaDeTexto 34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45" name="CaixaDeTexto 34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46" name="CaixaDeTexto 34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47" name="CaixaDeTexto 34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48" name="CaixaDeTexto 34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49" name="CaixaDeTexto 34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50" name="CaixaDeTexto 34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51" name="CaixaDeTexto 35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52" name="CaixaDeTexto 35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53" name="CaixaDeTexto 35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54" name="CaixaDeTexto 35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55" name="CaixaDeTexto 35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56" name="CaixaDeTexto 35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57" name="CaixaDeTexto 35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58" name="CaixaDeTexto 35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59" name="CaixaDeTexto 35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60" name="CaixaDeTexto 35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61" name="CaixaDeTexto 36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62" name="CaixaDeTexto 36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63" name="CaixaDeTexto 36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64" name="CaixaDeTexto 36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65" name="CaixaDeTexto 36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66" name="CaixaDeTexto 36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67" name="CaixaDeTexto 36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68" name="CaixaDeTexto 36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69" name="CaixaDeTexto 36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70" name="CaixaDeTexto 36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71" name="CaixaDeTexto 37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72" name="CaixaDeTexto 37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73" name="CaixaDeTexto 37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74" name="CaixaDeTexto 37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75" name="CaixaDeTexto 37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76" name="CaixaDeTexto 37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77" name="CaixaDeTexto 37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78" name="CaixaDeTexto 37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79" name="CaixaDeTexto 37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80" name="CaixaDeTexto 37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81" name="CaixaDeTexto 38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82" name="CaixaDeTexto 38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83" name="CaixaDeTexto 38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84" name="CaixaDeTexto 38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85" name="CaixaDeTexto 38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86" name="CaixaDeTexto 38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87" name="CaixaDeTexto 38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88" name="CaixaDeTexto 38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89" name="CaixaDeTexto 38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90" name="CaixaDeTexto 38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91" name="CaixaDeTexto 39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92" name="CaixaDeTexto 39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93" name="CaixaDeTexto 39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94" name="CaixaDeTexto 39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95" name="CaixaDeTexto 39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96" name="CaixaDeTexto 39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97" name="CaixaDeTexto 39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98" name="CaixaDeTexto 39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399" name="CaixaDeTexto 39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00" name="CaixaDeTexto 39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01" name="CaixaDeTexto 40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02" name="CaixaDeTexto 40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03" name="CaixaDeTexto 40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04" name="CaixaDeTexto 40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05" name="CaixaDeTexto 40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06" name="CaixaDeTexto 40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07" name="CaixaDeTexto 40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08" name="CaixaDeTexto 40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09" name="CaixaDeTexto 40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10" name="CaixaDeTexto 40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11" name="CaixaDeTexto 41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12" name="CaixaDeTexto 41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13" name="CaixaDeTexto 41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14" name="CaixaDeTexto 41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15" name="CaixaDeTexto 41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16" name="CaixaDeTexto 41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17" name="CaixaDeTexto 41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18" name="CaixaDeTexto 41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19" name="CaixaDeTexto 41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20" name="CaixaDeTexto 41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21" name="CaixaDeTexto 42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22" name="CaixaDeTexto 42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23" name="CaixaDeTexto 42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24" name="CaixaDeTexto 42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25" name="CaixaDeTexto 42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26" name="CaixaDeTexto 42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27" name="CaixaDeTexto 42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28" name="CaixaDeTexto 42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29" name="CaixaDeTexto 42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30" name="CaixaDeTexto 42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31" name="CaixaDeTexto 43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32" name="CaixaDeTexto 43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33" name="CaixaDeTexto 43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34" name="CaixaDeTexto 43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35" name="CaixaDeTexto 43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36" name="CaixaDeTexto 43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37" name="CaixaDeTexto 43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38" name="CaixaDeTexto 43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39" name="CaixaDeTexto 43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40" name="CaixaDeTexto 43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41" name="CaixaDeTexto 44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42" name="CaixaDeTexto 44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43" name="CaixaDeTexto 44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44" name="CaixaDeTexto 44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45" name="CaixaDeTexto 44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46" name="CaixaDeTexto 44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47" name="CaixaDeTexto 44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48" name="CaixaDeTexto 44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49" name="CaixaDeTexto 44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50" name="CaixaDeTexto 44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51" name="CaixaDeTexto 45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52" name="CaixaDeTexto 45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53" name="CaixaDeTexto 45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54" name="CaixaDeTexto 45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55" name="CaixaDeTexto 45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56" name="CaixaDeTexto 45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57" name="CaixaDeTexto 45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58" name="CaixaDeTexto 45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59" name="CaixaDeTexto 45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60" name="CaixaDeTexto 45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61" name="CaixaDeTexto 46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62" name="CaixaDeTexto 46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63" name="CaixaDeTexto 46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64" name="CaixaDeTexto 46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65" name="CaixaDeTexto 46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66" name="CaixaDeTexto 46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67" name="CaixaDeTexto 46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68" name="CaixaDeTexto 46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69" name="CaixaDeTexto 46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70" name="CaixaDeTexto 46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71" name="CaixaDeTexto 47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72" name="CaixaDeTexto 47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73" name="CaixaDeTexto 47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74" name="CaixaDeTexto 47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75" name="CaixaDeTexto 47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76" name="CaixaDeTexto 47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77" name="CaixaDeTexto 47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78" name="CaixaDeTexto 47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79" name="CaixaDeTexto 47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80" name="CaixaDeTexto 47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81" name="CaixaDeTexto 48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82" name="CaixaDeTexto 48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83" name="CaixaDeTexto 48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84" name="CaixaDeTexto 48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85" name="CaixaDeTexto 48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86" name="CaixaDeTexto 48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87" name="CaixaDeTexto 48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88" name="CaixaDeTexto 48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89" name="CaixaDeTexto 48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90" name="CaixaDeTexto 48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91" name="CaixaDeTexto 49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92" name="CaixaDeTexto 49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93" name="CaixaDeTexto 49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94" name="CaixaDeTexto 49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95" name="CaixaDeTexto 49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96" name="CaixaDeTexto 49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97" name="CaixaDeTexto 49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98" name="CaixaDeTexto 49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499" name="CaixaDeTexto 49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00" name="CaixaDeTexto 49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01" name="CaixaDeTexto 50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02" name="CaixaDeTexto 50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03" name="CaixaDeTexto 50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04" name="CaixaDeTexto 50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05" name="CaixaDeTexto 50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06" name="CaixaDeTexto 50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07" name="CaixaDeTexto 50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08" name="CaixaDeTexto 50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09" name="CaixaDeTexto 50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10" name="CaixaDeTexto 50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11" name="CaixaDeTexto 51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12" name="CaixaDeTexto 51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13" name="CaixaDeTexto 51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14" name="CaixaDeTexto 51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15" name="CaixaDeTexto 51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16" name="CaixaDeTexto 51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17" name="CaixaDeTexto 51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18" name="CaixaDeTexto 51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19" name="CaixaDeTexto 51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20" name="CaixaDeTexto 51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21" name="CaixaDeTexto 52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22" name="CaixaDeTexto 52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23" name="CaixaDeTexto 52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24" name="CaixaDeTexto 52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25" name="CaixaDeTexto 52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26" name="CaixaDeTexto 52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27" name="CaixaDeTexto 52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28" name="CaixaDeTexto 52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29" name="CaixaDeTexto 52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30" name="CaixaDeTexto 52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31" name="CaixaDeTexto 53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32" name="CaixaDeTexto 53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33" name="CaixaDeTexto 53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34" name="CaixaDeTexto 53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35" name="CaixaDeTexto 53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36" name="CaixaDeTexto 53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37" name="CaixaDeTexto 53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38" name="CaixaDeTexto 53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39" name="CaixaDeTexto 53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40" name="CaixaDeTexto 53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541" name="CaixaDeTexto 54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44" name="CaixaDeTexto 543"/>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45" name="CaixaDeTexto 544"/>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46" name="CaixaDeTexto 54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47" name="CaixaDeTexto 54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48" name="CaixaDeTexto 54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49" name="CaixaDeTexto 54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50" name="CaixaDeTexto 549"/>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51" name="CaixaDeTexto 550"/>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52" name="CaixaDeTexto 551"/>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53" name="CaixaDeTexto 552"/>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54" name="CaixaDeTexto 553"/>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55" name="CaixaDeTexto 554"/>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56" name="CaixaDeTexto 55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57" name="CaixaDeTexto 55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58" name="CaixaDeTexto 55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59" name="CaixaDeTexto 55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60" name="CaixaDeTexto 559"/>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61" name="CaixaDeTexto 560"/>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62" name="CaixaDeTexto 561"/>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63" name="CaixaDeTexto 562"/>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64" name="CaixaDeTexto 563"/>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65" name="CaixaDeTexto 564"/>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66" name="CaixaDeTexto 56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67" name="CaixaDeTexto 56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68" name="CaixaDeTexto 56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69" name="CaixaDeTexto 56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70" name="CaixaDeTexto 569"/>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71" name="CaixaDeTexto 570"/>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72" name="CaixaDeTexto 571"/>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73" name="CaixaDeTexto 572"/>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74" name="CaixaDeTexto 573"/>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75" name="CaixaDeTexto 574"/>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76" name="CaixaDeTexto 57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77" name="CaixaDeTexto 57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78" name="CaixaDeTexto 57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79" name="CaixaDeTexto 57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80" name="CaixaDeTexto 579"/>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81" name="CaixaDeTexto 580"/>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82" name="CaixaDeTexto 581"/>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83" name="CaixaDeTexto 582"/>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84" name="CaixaDeTexto 583"/>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85" name="CaixaDeTexto 584"/>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86" name="CaixaDeTexto 58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87" name="CaixaDeTexto 58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88" name="CaixaDeTexto 58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89" name="CaixaDeTexto 58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90" name="CaixaDeTexto 589"/>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91" name="CaixaDeTexto 590"/>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92" name="CaixaDeTexto 591"/>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93" name="CaixaDeTexto 592"/>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94" name="CaixaDeTexto 593"/>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95" name="CaixaDeTexto 594"/>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96" name="CaixaDeTexto 59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97" name="CaixaDeTexto 59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98" name="CaixaDeTexto 59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599" name="CaixaDeTexto 59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00" name="CaixaDeTexto 599"/>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01" name="CaixaDeTexto 600"/>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02" name="CaixaDeTexto 601"/>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03" name="CaixaDeTexto 602"/>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04" name="CaixaDeTexto 603"/>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05" name="CaixaDeTexto 604"/>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06" name="CaixaDeTexto 60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07" name="CaixaDeTexto 60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08" name="CaixaDeTexto 60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09" name="CaixaDeTexto 60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10" name="CaixaDeTexto 609"/>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11" name="CaixaDeTexto 610"/>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12" name="CaixaDeTexto 611"/>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13" name="CaixaDeTexto 612"/>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14" name="CaixaDeTexto 613"/>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15" name="CaixaDeTexto 614"/>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16" name="CaixaDeTexto 61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17" name="CaixaDeTexto 61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18" name="CaixaDeTexto 61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19" name="CaixaDeTexto 61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20" name="CaixaDeTexto 619"/>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21" name="CaixaDeTexto 620"/>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22" name="CaixaDeTexto 621"/>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23" name="CaixaDeTexto 622"/>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24" name="CaixaDeTexto 623"/>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25" name="CaixaDeTexto 624"/>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26" name="CaixaDeTexto 62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27" name="CaixaDeTexto 62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28" name="CaixaDeTexto 62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29" name="CaixaDeTexto 62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30" name="CaixaDeTexto 629"/>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31" name="CaixaDeTexto 630"/>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32" name="CaixaDeTexto 631"/>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33" name="CaixaDeTexto 632"/>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34" name="CaixaDeTexto 633"/>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35" name="CaixaDeTexto 634"/>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36" name="CaixaDeTexto 63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37" name="CaixaDeTexto 63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38" name="CaixaDeTexto 63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39" name="CaixaDeTexto 63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40" name="CaixaDeTexto 639"/>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41" name="CaixaDeTexto 640"/>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42" name="CaixaDeTexto 641"/>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43" name="CaixaDeTexto 642"/>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44" name="CaixaDeTexto 643"/>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45" name="CaixaDeTexto 644"/>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46" name="CaixaDeTexto 64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47" name="CaixaDeTexto 64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48" name="CaixaDeTexto 64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649" name="CaixaDeTexto 64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50" name="CaixaDeTexto 64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51" name="CaixaDeTexto 65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52" name="CaixaDeTexto 65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53" name="CaixaDeTexto 65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54" name="CaixaDeTexto 65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55" name="CaixaDeTexto 65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56" name="CaixaDeTexto 65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57" name="CaixaDeTexto 65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58" name="CaixaDeTexto 65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59" name="CaixaDeTexto 65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60" name="CaixaDeTexto 65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61" name="CaixaDeTexto 66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62" name="CaixaDeTexto 66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63" name="CaixaDeTexto 66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64" name="CaixaDeTexto 66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65" name="CaixaDeTexto 66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66" name="CaixaDeTexto 66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67" name="CaixaDeTexto 66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68" name="CaixaDeTexto 66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69" name="CaixaDeTexto 66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70" name="CaixaDeTexto 66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71" name="CaixaDeTexto 67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72" name="CaixaDeTexto 67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73" name="CaixaDeTexto 67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74" name="CaixaDeTexto 67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75" name="CaixaDeTexto 67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76" name="CaixaDeTexto 67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77" name="CaixaDeTexto 67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78" name="CaixaDeTexto 67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79" name="CaixaDeTexto 67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80" name="CaixaDeTexto 67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81" name="CaixaDeTexto 68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82" name="CaixaDeTexto 68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83" name="CaixaDeTexto 68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84" name="CaixaDeTexto 68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85" name="CaixaDeTexto 68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86" name="CaixaDeTexto 68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87" name="CaixaDeTexto 68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88" name="CaixaDeTexto 68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89" name="CaixaDeTexto 68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90" name="CaixaDeTexto 68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91" name="CaixaDeTexto 69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92" name="CaixaDeTexto 69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93" name="CaixaDeTexto 69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94" name="CaixaDeTexto 69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95" name="CaixaDeTexto 69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96" name="CaixaDeTexto 69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97" name="CaixaDeTexto 69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98" name="CaixaDeTexto 69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699" name="CaixaDeTexto 69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00" name="CaixaDeTexto 69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01" name="CaixaDeTexto 70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02" name="CaixaDeTexto 70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03" name="CaixaDeTexto 70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04" name="CaixaDeTexto 70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05" name="CaixaDeTexto 70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06" name="CaixaDeTexto 70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07" name="CaixaDeTexto 70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08" name="CaixaDeTexto 70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09" name="CaixaDeTexto 70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10" name="CaixaDeTexto 70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11" name="CaixaDeTexto 71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12" name="CaixaDeTexto 71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13" name="CaixaDeTexto 71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14" name="CaixaDeTexto 71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15" name="CaixaDeTexto 71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16" name="CaixaDeTexto 71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17" name="CaixaDeTexto 71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18" name="CaixaDeTexto 71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19" name="CaixaDeTexto 71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20" name="CaixaDeTexto 71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21" name="CaixaDeTexto 72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22" name="CaixaDeTexto 72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23" name="CaixaDeTexto 72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24" name="CaixaDeTexto 72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25" name="CaixaDeTexto 72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26" name="CaixaDeTexto 72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27" name="CaixaDeTexto 72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28" name="CaixaDeTexto 72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29" name="CaixaDeTexto 72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30" name="CaixaDeTexto 72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31" name="CaixaDeTexto 73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32" name="CaixaDeTexto 73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33" name="CaixaDeTexto 73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34" name="CaixaDeTexto 73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35" name="CaixaDeTexto 73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36" name="CaixaDeTexto 73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37" name="CaixaDeTexto 73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38" name="CaixaDeTexto 73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39" name="CaixaDeTexto 73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40" name="CaixaDeTexto 73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41" name="CaixaDeTexto 74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42" name="CaixaDeTexto 74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43" name="CaixaDeTexto 74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44" name="CaixaDeTexto 74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45" name="CaixaDeTexto 74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46" name="CaixaDeTexto 74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47" name="CaixaDeTexto 74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48" name="CaixaDeTexto 74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49" name="CaixaDeTexto 74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50" name="CaixaDeTexto 74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51" name="CaixaDeTexto 75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52" name="CaixaDeTexto 75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53" name="CaixaDeTexto 75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54" name="CaixaDeTexto 75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55" name="CaixaDeTexto 75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56" name="CaixaDeTexto 75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57" name="CaixaDeTexto 75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58" name="CaixaDeTexto 75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59" name="CaixaDeTexto 75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60" name="CaixaDeTexto 75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61" name="CaixaDeTexto 76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62" name="CaixaDeTexto 76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63" name="CaixaDeTexto 76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64" name="CaixaDeTexto 76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65" name="CaixaDeTexto 76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66" name="CaixaDeTexto 76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67" name="CaixaDeTexto 76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68" name="CaixaDeTexto 76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69" name="CaixaDeTexto 76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70" name="CaixaDeTexto 76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71" name="CaixaDeTexto 77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72" name="CaixaDeTexto 77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73" name="CaixaDeTexto 77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74" name="CaixaDeTexto 77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75" name="CaixaDeTexto 77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76" name="CaixaDeTexto 77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77" name="CaixaDeTexto 77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78" name="CaixaDeTexto 77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79" name="CaixaDeTexto 77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80" name="CaixaDeTexto 77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81" name="CaixaDeTexto 78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82" name="CaixaDeTexto 78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83" name="CaixaDeTexto 78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84" name="CaixaDeTexto 78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85" name="CaixaDeTexto 78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86" name="CaixaDeTexto 78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87" name="CaixaDeTexto 78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88" name="CaixaDeTexto 78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89" name="CaixaDeTexto 78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90" name="CaixaDeTexto 78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91" name="CaixaDeTexto 79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92" name="CaixaDeTexto 79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93" name="CaixaDeTexto 79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94" name="CaixaDeTexto 79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95" name="CaixaDeTexto 79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96" name="CaixaDeTexto 79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97" name="CaixaDeTexto 79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98" name="CaixaDeTexto 79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799" name="CaixaDeTexto 79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00" name="CaixaDeTexto 79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01" name="CaixaDeTexto 80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02" name="CaixaDeTexto 80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03" name="CaixaDeTexto 80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04" name="CaixaDeTexto 80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05" name="CaixaDeTexto 80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06" name="CaixaDeTexto 80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07" name="CaixaDeTexto 80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08" name="CaixaDeTexto 80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09" name="CaixaDeTexto 80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10" name="CaixaDeTexto 80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11" name="CaixaDeTexto 81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12" name="CaixaDeTexto 81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13" name="CaixaDeTexto 81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14" name="CaixaDeTexto 81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15" name="CaixaDeTexto 81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16" name="CaixaDeTexto 81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17" name="CaixaDeTexto 81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18" name="CaixaDeTexto 81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19" name="CaixaDeTexto 81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20" name="CaixaDeTexto 81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21" name="CaixaDeTexto 82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22" name="CaixaDeTexto 82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23" name="CaixaDeTexto 82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24" name="CaixaDeTexto 82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25" name="CaixaDeTexto 82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26" name="CaixaDeTexto 82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27" name="CaixaDeTexto 82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28" name="CaixaDeTexto 82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29" name="CaixaDeTexto 82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30" name="CaixaDeTexto 82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31" name="CaixaDeTexto 83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32" name="CaixaDeTexto 83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33" name="CaixaDeTexto 83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34" name="CaixaDeTexto 83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35" name="CaixaDeTexto 83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36" name="CaixaDeTexto 83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37" name="CaixaDeTexto 83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38" name="CaixaDeTexto 83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39" name="CaixaDeTexto 83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40" name="CaixaDeTexto 83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41" name="CaixaDeTexto 84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42" name="CaixaDeTexto 84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43" name="CaixaDeTexto 84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44" name="CaixaDeTexto 84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45" name="CaixaDeTexto 84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46" name="CaixaDeTexto 84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47" name="CaixaDeTexto 84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48" name="CaixaDeTexto 84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49" name="CaixaDeTexto 84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50" name="CaixaDeTexto 84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51" name="CaixaDeTexto 85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52" name="CaixaDeTexto 85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53" name="CaixaDeTexto 85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54" name="CaixaDeTexto 85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55" name="CaixaDeTexto 85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56" name="CaixaDeTexto 855"/>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57" name="CaixaDeTexto 856"/>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58" name="CaixaDeTexto 857"/>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59" name="CaixaDeTexto 858"/>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60" name="CaixaDeTexto 859"/>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61" name="CaixaDeTexto 860"/>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62" name="CaixaDeTexto 861"/>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63" name="CaixaDeTexto 862"/>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64" name="CaixaDeTexto 863"/>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0</xdr:col>
      <xdr:colOff>134620</xdr:colOff>
      <xdr:row>208</xdr:row>
      <xdr:rowOff>0</xdr:rowOff>
    </xdr:from>
    <xdr:ext cx="184731" cy="264560"/>
    <xdr:sp macro="" textlink="">
      <xdr:nvSpPr>
        <xdr:cNvPr id="865" name="CaixaDeTexto 864"/>
        <xdr:cNvSpPr txBox="1"/>
      </xdr:nvSpPr>
      <xdr:spPr>
        <a:xfrm>
          <a:off x="1346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66" name="CaixaDeTexto 86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67" name="CaixaDeTexto 86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68" name="CaixaDeTexto 86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69" name="CaixaDeTexto 86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70" name="CaixaDeTexto 869"/>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71" name="CaixaDeTexto 870"/>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72" name="CaixaDeTexto 871"/>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73" name="CaixaDeTexto 872"/>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74" name="CaixaDeTexto 873"/>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75" name="CaixaDeTexto 874"/>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76" name="CaixaDeTexto 87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77" name="CaixaDeTexto 87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78" name="CaixaDeTexto 87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79" name="CaixaDeTexto 87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80" name="CaixaDeTexto 879"/>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81" name="CaixaDeTexto 880"/>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82" name="CaixaDeTexto 881"/>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83" name="CaixaDeTexto 882"/>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84" name="CaixaDeTexto 883"/>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85" name="CaixaDeTexto 884"/>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86" name="CaixaDeTexto 88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87" name="CaixaDeTexto 88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88" name="CaixaDeTexto 88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89" name="CaixaDeTexto 88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90" name="CaixaDeTexto 889"/>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91" name="CaixaDeTexto 890"/>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92" name="CaixaDeTexto 891"/>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93" name="CaixaDeTexto 892"/>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94" name="CaixaDeTexto 893"/>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95" name="CaixaDeTexto 894"/>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96" name="CaixaDeTexto 89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97" name="CaixaDeTexto 89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98" name="CaixaDeTexto 89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899" name="CaixaDeTexto 89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00" name="CaixaDeTexto 899"/>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01" name="CaixaDeTexto 900"/>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02" name="CaixaDeTexto 901"/>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03" name="CaixaDeTexto 902"/>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04" name="CaixaDeTexto 903"/>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05" name="CaixaDeTexto 904"/>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06" name="CaixaDeTexto 90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07" name="CaixaDeTexto 90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08" name="CaixaDeTexto 90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09" name="CaixaDeTexto 90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10" name="CaixaDeTexto 909"/>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11" name="CaixaDeTexto 910"/>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12" name="CaixaDeTexto 911"/>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13" name="CaixaDeTexto 912"/>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14" name="CaixaDeTexto 913"/>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15" name="CaixaDeTexto 914"/>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16" name="CaixaDeTexto 91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17" name="CaixaDeTexto 91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18" name="CaixaDeTexto 91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19" name="CaixaDeTexto 91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20" name="CaixaDeTexto 919"/>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21" name="CaixaDeTexto 920"/>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22" name="CaixaDeTexto 921"/>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23" name="CaixaDeTexto 922"/>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24" name="CaixaDeTexto 923"/>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25" name="CaixaDeTexto 924"/>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26" name="CaixaDeTexto 92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27" name="CaixaDeTexto 92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28" name="CaixaDeTexto 92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29" name="CaixaDeTexto 92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30" name="CaixaDeTexto 929"/>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31" name="CaixaDeTexto 930"/>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32" name="CaixaDeTexto 931"/>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33" name="CaixaDeTexto 932"/>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34" name="CaixaDeTexto 933"/>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35" name="CaixaDeTexto 934"/>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36" name="CaixaDeTexto 93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37" name="CaixaDeTexto 93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38" name="CaixaDeTexto 93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39" name="CaixaDeTexto 93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40" name="CaixaDeTexto 939"/>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41" name="CaixaDeTexto 940"/>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42" name="CaixaDeTexto 941"/>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43" name="CaixaDeTexto 942"/>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44" name="CaixaDeTexto 943"/>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45" name="CaixaDeTexto 944"/>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46" name="CaixaDeTexto 94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47" name="CaixaDeTexto 94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48" name="CaixaDeTexto 94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49" name="CaixaDeTexto 94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50" name="CaixaDeTexto 949"/>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51" name="CaixaDeTexto 950"/>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52" name="CaixaDeTexto 951"/>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53" name="CaixaDeTexto 952"/>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54" name="CaixaDeTexto 953"/>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55" name="CaixaDeTexto 954"/>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56" name="CaixaDeTexto 955"/>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57" name="CaixaDeTexto 956"/>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58" name="CaixaDeTexto 957"/>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59" name="CaixaDeTexto 958"/>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60" name="CaixaDeTexto 959"/>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61" name="CaixaDeTexto 960"/>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62" name="CaixaDeTexto 961"/>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oneCellAnchor>
    <xdr:from>
      <xdr:col>2</xdr:col>
      <xdr:colOff>0</xdr:colOff>
      <xdr:row>208</xdr:row>
      <xdr:rowOff>0</xdr:rowOff>
    </xdr:from>
    <xdr:ext cx="184731" cy="264560"/>
    <xdr:sp macro="" textlink="">
      <xdr:nvSpPr>
        <xdr:cNvPr id="963" name="CaixaDeTexto 962"/>
        <xdr:cNvSpPr txBox="1"/>
      </xdr:nvSpPr>
      <xdr:spPr>
        <a:xfrm>
          <a:off x="5963920" y="59616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pt-B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x334527\AppData\Local\Microsoft\Windows\Temporary%20Internet%20Files\Content.Outlook\62HBJUDQ\Execu&#231;&#227;o%20do%20Programa%20Meta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an1"/>
      <sheetName val="Plan2"/>
      <sheetName val="Plan3"/>
    </sheetNames>
    <sheetDataSet>
      <sheetData sheetId="0">
        <row r="1">
          <cell r="A1" t="str">
            <v>N. da Meta</v>
          </cell>
          <cell r="B1" t="str">
            <v>Descrição da Meta</v>
          </cell>
          <cell r="C1" t="str">
            <v>Execução da Meta (%)</v>
          </cell>
        </row>
        <row r="2">
          <cell r="A2">
            <v>1</v>
          </cell>
          <cell r="B2" t="str">
            <v>Inserir aproximadamente 280 mil famílias com renda de até meio salário mínimo no Cadastro Único para atingir 773 mil famílias cadastradas</v>
          </cell>
          <cell r="C2">
            <v>0.96499999999999997</v>
          </cell>
        </row>
        <row r="3">
          <cell r="A3">
            <v>2</v>
          </cell>
          <cell r="B3" t="str">
            <v>Beneficiar 228 mil novas famílias com o Programa Bolsa Família</v>
          </cell>
          <cell r="C3">
            <v>0.35799999999999998</v>
          </cell>
        </row>
        <row r="4">
          <cell r="A4">
            <v>3</v>
          </cell>
          <cell r="B4" t="str">
            <v>Implantar 60 Centros de Referência da Assistência Social - CRAS</v>
          </cell>
          <cell r="C4">
            <v>7.6999999999999999E-2</v>
          </cell>
        </row>
        <row r="5">
          <cell r="A5">
            <v>4</v>
          </cell>
          <cell r="B5" t="str">
            <v>Implantar 7 Centros de Referência Especializados da Assistência Social - CREAS</v>
          </cell>
          <cell r="C5">
            <v>3.5999999999999997E-2</v>
          </cell>
        </row>
        <row r="6">
          <cell r="A6">
            <v>5</v>
          </cell>
          <cell r="B6" t="str">
            <v>Garantir 100.000 vagas do Programa Nacional de Acesso ao Ensino Técnico e Emprego (PRONATEC)</v>
          </cell>
          <cell r="C6">
            <v>0.2</v>
          </cell>
        </row>
        <row r="7">
          <cell r="A7">
            <v>6</v>
          </cell>
          <cell r="B7" t="str">
            <v>Formalizar aproximadamente 22.500 microempreendedores individuais</v>
          </cell>
          <cell r="C7">
            <v>0.36499999999999999</v>
          </cell>
        </row>
        <row r="8">
          <cell r="A8">
            <v>7</v>
          </cell>
          <cell r="B8" t="str">
            <v>Ampliar em 20 mil o número de matrículas na Educação de Jovens e Adultos e implantar 3 novos Centros Integrados (CIEJA)</v>
          </cell>
          <cell r="C8">
            <v>0.28000000000000003</v>
          </cell>
        </row>
        <row r="9">
          <cell r="A9">
            <v>8</v>
          </cell>
          <cell r="B9" t="str">
            <v>Implantar 5 Centros de Referência Especializados para a população em situação de rua (Centros POP)</v>
          </cell>
          <cell r="C9">
            <v>0.125</v>
          </cell>
        </row>
        <row r="10">
          <cell r="A10">
            <v>9</v>
          </cell>
          <cell r="B10" t="str">
            <v>Implantar 2 restaurantes comunitários</v>
          </cell>
          <cell r="C10">
            <v>0</v>
          </cell>
        </row>
        <row r="11">
          <cell r="A11">
            <v>10</v>
          </cell>
          <cell r="B11" t="str">
            <v>Implantar 22 Serviços de Acolhimento Institucional à população em situação de rua</v>
          </cell>
          <cell r="C11">
            <v>0.33</v>
          </cell>
        </row>
        <row r="12">
          <cell r="A12">
            <v>11</v>
          </cell>
          <cell r="B12" t="str">
            <v>Implantar 12 novos Consultórios na Rua com tratamentos odontológicos e relacionados ao abuso de álcool e outras drogas</v>
          </cell>
          <cell r="C12">
            <v>1.333</v>
          </cell>
        </row>
        <row r="13">
          <cell r="A13">
            <v>12</v>
          </cell>
          <cell r="B13" t="str">
            <v>Promover ações para a inclusão social e econômica da população em situação de rua</v>
          </cell>
          <cell r="C13">
            <v>0.104</v>
          </cell>
        </row>
        <row r="14">
          <cell r="A14">
            <v>13</v>
          </cell>
          <cell r="B14" t="str">
            <v>Implementar 4 Centros de Referência em Segurança Alimentar e Nutricional e desenvolver ações de apoio à agricultura urbana e periurbana</v>
          </cell>
          <cell r="C14">
            <v>0.09</v>
          </cell>
        </row>
        <row r="15">
          <cell r="A15">
            <v>14</v>
          </cell>
          <cell r="B15" t="str">
            <v>Valorizar o profissional da educação por meio da implantação de 31 polos da Universidade Aberta do Brasil (UAB)</v>
          </cell>
          <cell r="C15">
            <v>1.032</v>
          </cell>
        </row>
        <row r="16">
          <cell r="A16">
            <v>15</v>
          </cell>
          <cell r="B16" t="str">
            <v>Ampliar a jornada escolar de 100 mil alunos da Rede Municipal de Ensino</v>
          </cell>
          <cell r="C16">
            <v>0.73</v>
          </cell>
        </row>
        <row r="17">
          <cell r="A17">
            <v>16</v>
          </cell>
          <cell r="B17" t="str">
            <v>Ampliar a Rede CEU em 20 unidades, expandindo a oferta de vagas para a educação infantil</v>
          </cell>
          <cell r="C17">
            <v>0.11899999999999999</v>
          </cell>
        </row>
        <row r="18">
          <cell r="A18">
            <v>17</v>
          </cell>
          <cell r="B18" t="str">
            <v>Obter terrenos, projetar, licitar, licenciar, garantir a fonte de financiamento e construir 243 Centros de Educação Infantil</v>
          </cell>
          <cell r="C18">
            <v>0.20200000000000001</v>
          </cell>
        </row>
        <row r="19">
          <cell r="A19">
            <v>18</v>
          </cell>
          <cell r="B19" t="str">
            <v>Construir 65 Escolas Municipais de Educação Infantil (EMEI) e um Centro Municipal de Educação Infantil (CEMEI)</v>
          </cell>
          <cell r="C19">
            <v>0.38900000000000001</v>
          </cell>
        </row>
        <row r="20">
          <cell r="A20">
            <v>19</v>
          </cell>
          <cell r="B20" t="str">
            <v>Expandir a oferta de vagas para educação infantil por meio da rede conveniada e outras modalidades de parcerias</v>
          </cell>
          <cell r="C20">
            <v>0.26500000000000001</v>
          </cell>
        </row>
        <row r="21">
          <cell r="A21">
            <v>20</v>
          </cell>
          <cell r="B21" t="str">
            <v>Instalar 32 unidades da Rede Hora Certa distribuídas em cada uma das Subprefeituras</v>
          </cell>
          <cell r="C21">
            <v>0.22500000000000001</v>
          </cell>
        </row>
        <row r="22">
          <cell r="A22">
            <v>21</v>
          </cell>
          <cell r="B22" t="str">
            <v xml:space="preserve">Desenvolver o processo de inclusão do módulo do prontuário eletrônico do paciente (PE) na rede municipal de saúde, integrada ao Sistema SIGA </v>
          </cell>
          <cell r="C22">
            <v>0.27500000000000002</v>
          </cell>
        </row>
        <row r="23">
          <cell r="A23">
            <v>22</v>
          </cell>
          <cell r="B23" t="str">
            <v>Obter terrenos, projetar, licitar, licenciar, garantir a fonte de financiamento e construir 3 novos hospitais, ampliando em 750 o número de leitos do sistema municipal de saúde</v>
          </cell>
          <cell r="C23">
            <v>0.32500000000000001</v>
          </cell>
        </row>
        <row r="24">
          <cell r="A24">
            <v>23</v>
          </cell>
          <cell r="B24" t="str">
            <v>Recuperar e adequar 16 hospitais municipais, com a ativação de 250 leitos</v>
          </cell>
          <cell r="C24">
            <v>0.47399999999999998</v>
          </cell>
        </row>
        <row r="25">
          <cell r="A25">
            <v>24</v>
          </cell>
          <cell r="B25" t="str">
            <v>Obter terrenos, projetar, licitar, licenciar, garantir a fonte de financiamento, construir e instalar 43 novas Unidades Básicas de Saúde - segundo o modelo da UBS Integral</v>
          </cell>
          <cell r="C25">
            <v>0.38900000000000001</v>
          </cell>
        </row>
        <row r="26">
          <cell r="A26">
            <v>25</v>
          </cell>
          <cell r="B26" t="str">
            <v>Reformar e melhorar 20 Prontos Socorros utilizando o modelo conceitual da Unidade de Pronto Atendimento (UPA) e implantar 5 novas UPAs</v>
          </cell>
          <cell r="C26">
            <v>0.25900000000000001</v>
          </cell>
        </row>
        <row r="27">
          <cell r="A27">
            <v>26</v>
          </cell>
          <cell r="B27" t="str">
            <v>Implantar 30 Centros de Atenção Psicossocial (CAPS)</v>
          </cell>
          <cell r="C27">
            <v>0.157</v>
          </cell>
        </row>
        <row r="28">
          <cell r="A28">
            <v>27</v>
          </cell>
          <cell r="B28" t="str">
            <v>Construir, requalificar ou reformar 16 equipamentos culturais</v>
          </cell>
          <cell r="C28">
            <v>0.106</v>
          </cell>
        </row>
        <row r="29">
          <cell r="A29">
            <v>28</v>
          </cell>
          <cell r="B29" t="str">
            <v>Alcançar um calendário anual de programação cultural que inclua uma virada cultural no centro, duas descentralizadas e outros pequenos e médios eventos em diferentes temáticas e regiões da cidade</v>
          </cell>
          <cell r="C29">
            <v>0.32900000000000001</v>
          </cell>
        </row>
        <row r="30">
          <cell r="A30">
            <v>29</v>
          </cell>
          <cell r="B30" t="str">
            <v>Viabilizar três Centros Culturais de Referência</v>
          </cell>
          <cell r="C30">
            <v>0.48899999999999999</v>
          </cell>
        </row>
        <row r="31">
          <cell r="A31">
            <v>30</v>
          </cell>
          <cell r="B31" t="str">
            <v>Criar o Programa Cultura Viva Municipal com a ativação de 300 Pontos de Cultura</v>
          </cell>
          <cell r="C31">
            <v>3.3000000000000002E-2</v>
          </cell>
        </row>
        <row r="32">
          <cell r="A32">
            <v>31</v>
          </cell>
          <cell r="B32" t="str">
            <v>Adaptar e consolidar o Fundo Municipal de Cultura</v>
          </cell>
          <cell r="C32">
            <v>0.32500000000000001</v>
          </cell>
        </row>
        <row r="33">
          <cell r="A33">
            <v>32</v>
          </cell>
          <cell r="B33" t="str">
            <v xml:space="preserve">Conceder 300 Bolsas Cultura para agentes culturais da cidade. </v>
          </cell>
          <cell r="C33">
            <v>0.01</v>
          </cell>
        </row>
        <row r="34">
          <cell r="A34">
            <v>33</v>
          </cell>
          <cell r="B34" t="str">
            <v>Atingir 160 projetos anuais de fomento às linguagens artísticas</v>
          </cell>
          <cell r="C34">
            <v>0.75</v>
          </cell>
        </row>
        <row r="35">
          <cell r="A35">
            <v>34</v>
          </cell>
          <cell r="B35" t="str">
            <v>Atingir 500 projetos fomentados pelo Programa para a Valorização de Iniciativas Culturais - VAI, nas modalidades 1 e 2</v>
          </cell>
          <cell r="C35">
            <v>0.82599999999999996</v>
          </cell>
        </row>
        <row r="36">
          <cell r="A36">
            <v>35</v>
          </cell>
          <cell r="B36" t="str">
            <v>Obter terrenos, projetar, licitar, licenciar, garantir a fonte de financiamento e produzir 55 mil unidades habitacionais</v>
          </cell>
          <cell r="C36">
            <v>4.3999999999999997E-2</v>
          </cell>
        </row>
        <row r="37">
          <cell r="A37">
            <v>36</v>
          </cell>
          <cell r="B37" t="str">
            <v>Beneficiar 70 mil famílias no Programa de Urbanização de Favelas</v>
          </cell>
          <cell r="C37">
            <v>0.44500000000000001</v>
          </cell>
        </row>
        <row r="38">
          <cell r="A38">
            <v>37</v>
          </cell>
          <cell r="B38" t="str">
            <v>Beneficiar 200 mil famílias no Programa de Regularização Fundiária</v>
          </cell>
          <cell r="C38">
            <v>0.109</v>
          </cell>
        </row>
        <row r="39">
          <cell r="A39">
            <v>38</v>
          </cell>
          <cell r="B39" t="str">
            <v>Ampliar o efetivo da Guarda Civil Metropolitana em 2.000 novos integrantes</v>
          </cell>
          <cell r="C39">
            <v>0.1</v>
          </cell>
        </row>
        <row r="40">
          <cell r="A40">
            <v>39</v>
          </cell>
          <cell r="B40" t="str">
            <v>Capacitar 6.000 agentes da Guarda Civil Metropolitana em Direitos Humanos e 2.000 em Mediação de Conflitos</v>
          </cell>
          <cell r="C40">
            <v>0.68899999999999995</v>
          </cell>
        </row>
        <row r="41">
          <cell r="A41">
            <v>40</v>
          </cell>
          <cell r="B41" t="str">
            <v>Instalar 1 Casa da Mulher Brasileira em São Paulo</v>
          </cell>
          <cell r="C41">
            <v>0.3</v>
          </cell>
        </row>
        <row r="42">
          <cell r="A42">
            <v>41</v>
          </cell>
          <cell r="B42" t="str">
            <v>Instalar 1 Casa Abrigo e 1 Casa de Passagem para ampliar a capacidade de atendimento de proteção às mulheres vítimas de violência</v>
          </cell>
          <cell r="C42">
            <v>0.16300000000000001</v>
          </cell>
        </row>
        <row r="43">
          <cell r="A43">
            <v>42</v>
          </cell>
          <cell r="B43" t="str">
            <v>Reestruturar as Casas de Mediação nas 31 inspetorias regionais da Guarda Civil Metropolitana para promover a cultura de mediação e a solução pacífica de conflitos</v>
          </cell>
          <cell r="C43">
            <v>0</v>
          </cell>
        </row>
        <row r="44">
          <cell r="A44">
            <v>43</v>
          </cell>
          <cell r="B44" t="str">
            <v>Implementar as ações do Plano Juventude Viva como estratégia de prevenção à violência, ao racismo e à exclusão da juventude negra e de periferia</v>
          </cell>
          <cell r="C44">
            <v>0.22</v>
          </cell>
        </row>
        <row r="45">
          <cell r="A45">
            <v>44</v>
          </cell>
          <cell r="B45" t="str">
            <v>Implementar 2 novos espaços de convivência e 8 novos serviço de proteção social a crianças e adolescentes vítimas de violência</v>
          </cell>
          <cell r="C45">
            <v>0.155</v>
          </cell>
        </row>
        <row r="46">
          <cell r="A46">
            <v>45</v>
          </cell>
          <cell r="B46" t="str">
            <v xml:space="preserve">Ampliar e modernizar 1 Centro Olímpico de Treinamento e Pesquisa e construir 1 Centro Olímpico de Iniciação e Formação </v>
          </cell>
          <cell r="C46">
            <v>0.21299999999999999</v>
          </cell>
        </row>
        <row r="47">
          <cell r="A47">
            <v>46</v>
          </cell>
          <cell r="B47" t="str">
            <v>Criar 1 Parque de Esportes Radicais</v>
          </cell>
          <cell r="C47">
            <v>0.2</v>
          </cell>
        </row>
        <row r="48">
          <cell r="A48">
            <v>47</v>
          </cell>
          <cell r="B48" t="str">
            <v>Promover a prática de atividades esportivas, recreativas e de lazer por 24 horas aos finais de semanas nas 32 subprefeituras</v>
          </cell>
          <cell r="C48">
            <v>0.34399999999999997</v>
          </cell>
        </row>
        <row r="49">
          <cell r="A49">
            <v>48</v>
          </cell>
          <cell r="B49" t="str">
            <v>Requalificar 50 equipamentos esportivos entre Centros Desportivos da Comunidade (CDC) e Clubes-Escola</v>
          </cell>
          <cell r="C49">
            <v>0.50900000000000001</v>
          </cell>
        </row>
        <row r="50">
          <cell r="A50">
            <v>49</v>
          </cell>
          <cell r="B50" t="str">
            <v>Construir 5 Centros de Iniciação Esportiva - CIE</v>
          </cell>
          <cell r="C50">
            <v>0.2</v>
          </cell>
        </row>
        <row r="51">
          <cell r="A51">
            <v>50</v>
          </cell>
          <cell r="B51" t="str">
            <v>Tornar acessíveis 850 mil m² de passeios públicos</v>
          </cell>
          <cell r="C51">
            <v>0.11899999999999999</v>
          </cell>
        </row>
        <row r="52">
          <cell r="A52">
            <v>51</v>
          </cell>
          <cell r="B52" t="str">
            <v>Garantir a acessibilidade para pessoas com mobilidade reduzida em 100% da frota de ônibus</v>
          </cell>
          <cell r="C52">
            <v>0.216</v>
          </cell>
        </row>
        <row r="53">
          <cell r="A53">
            <v>52</v>
          </cell>
          <cell r="B53" t="str">
            <v>Garantir a oferta de vagas a todas as crianças beneficiárias do Benefício de Prestação Continuada da Assistência Social (BPC) e seu acompanhamento nos moldes do BPC Escola</v>
          </cell>
          <cell r="C53">
            <v>0.33300000000000002</v>
          </cell>
        </row>
        <row r="54">
          <cell r="A54">
            <v>53</v>
          </cell>
          <cell r="B54" t="str">
            <v xml:space="preserve">Efetivar o funcionamento da Central de Libras </v>
          </cell>
          <cell r="C54">
            <v>0.17499999999999999</v>
          </cell>
        </row>
        <row r="55">
          <cell r="A55">
            <v>54</v>
          </cell>
          <cell r="B55" t="str">
            <v>Revitalizar os Centros de Formação e Acompanhamento à Inclusão (CEFAI) ampliando a oferta de vagas para crianças com necessidades especiais</v>
          </cell>
          <cell r="C55">
            <v>0.38500000000000001</v>
          </cell>
        </row>
        <row r="56">
          <cell r="A56">
            <v>55</v>
          </cell>
          <cell r="B56" t="str">
            <v>Implantação de 10 residências inclusivas para pessoas com deficiência</v>
          </cell>
          <cell r="C56">
            <v>0.313</v>
          </cell>
        </row>
        <row r="57">
          <cell r="A57">
            <v>56</v>
          </cell>
          <cell r="B57" t="str">
            <v xml:space="preserve">Implantação de 5 Centros Especializados de Reabilitação (CER) </v>
          </cell>
          <cell r="C57">
            <v>0.153</v>
          </cell>
        </row>
        <row r="58">
          <cell r="A58">
            <v>57</v>
          </cell>
          <cell r="B58" t="str">
            <v>Criar e efetivar a Secretaria Municipal de Promoção da Igualdade Racial</v>
          </cell>
          <cell r="C58">
            <v>1</v>
          </cell>
        </row>
        <row r="59">
          <cell r="A59">
            <v>58</v>
          </cell>
          <cell r="B59" t="str">
            <v>Viabilizar a implementação das Leis Federais 10.639/2003 e 11.645/2008 que incluem no currículo oficial da rede de ensino a temática da História e Cultura Afro-Brasileira e Indígena</v>
          </cell>
          <cell r="C59">
            <v>0.16</v>
          </cell>
        </row>
        <row r="60">
          <cell r="A60">
            <v>59</v>
          </cell>
          <cell r="B60" t="str">
            <v>Criar e efetivar a Secretaria Municipal de Políticas Para as Mulheres</v>
          </cell>
          <cell r="C60">
            <v>1</v>
          </cell>
        </row>
        <row r="61">
          <cell r="A61">
            <v>60</v>
          </cell>
          <cell r="B61" t="str">
            <v>Reestruturar os 5 Centros de Cidadania da Mulher, redefinindo suas diretrizes de atuação</v>
          </cell>
          <cell r="C61">
            <v>0.14499999999999999</v>
          </cell>
        </row>
        <row r="62">
          <cell r="A62">
            <v>61</v>
          </cell>
          <cell r="B62" t="str">
            <v>Desenvolver ações permanentes de combate à homofobia e respeito à diversidade sexual</v>
          </cell>
          <cell r="C62">
            <v>0.216</v>
          </cell>
        </row>
        <row r="63">
          <cell r="A63">
            <v>62</v>
          </cell>
          <cell r="B63" t="str">
            <v>Implantar a Ouvidoria Municipal de Direitos Humanos</v>
          </cell>
          <cell r="C63">
            <v>0.15</v>
          </cell>
        </row>
        <row r="64">
          <cell r="A64">
            <v>63</v>
          </cell>
          <cell r="B64" t="str">
            <v>Implementar a Educação em Direitos Humanos na rede municipal de ensino</v>
          </cell>
          <cell r="C64">
            <v>0.315</v>
          </cell>
        </row>
        <row r="65">
          <cell r="A65">
            <v>64</v>
          </cell>
          <cell r="B65" t="str">
            <v>Criar a Comissão da Verdade, da Memória e da Justiça no âmbito do Executivo municipal</v>
          </cell>
          <cell r="C65">
            <v>0.28799999999999998</v>
          </cell>
        </row>
        <row r="66">
          <cell r="A66">
            <v>65</v>
          </cell>
          <cell r="B66" t="str">
            <v>Criar e implantar a Política Municipal para Migrantes e de Combate à Xenofobia</v>
          </cell>
          <cell r="C66">
            <v>0.217</v>
          </cell>
        </row>
        <row r="67">
          <cell r="A67">
            <v>66</v>
          </cell>
          <cell r="B67" t="str">
            <v>Fortalecer os Conselhos Tutelares, dotando-os de infraestrutura adequada e oferecendo política permanente de formação</v>
          </cell>
          <cell r="C67">
            <v>0.32</v>
          </cell>
        </row>
        <row r="68">
          <cell r="A68">
            <v>67</v>
          </cell>
          <cell r="B68" t="str">
            <v>Implantar 08 novas Unidades de Referência à Saúde do Idoso (URSI)</v>
          </cell>
          <cell r="C68">
            <v>0.1</v>
          </cell>
        </row>
        <row r="69">
          <cell r="A69">
            <v>68</v>
          </cell>
          <cell r="B69" t="str">
            <v>Implantar 15 Centros Dia destinados à população idosa</v>
          </cell>
          <cell r="C69">
            <v>7.0000000000000001E-3</v>
          </cell>
        </row>
        <row r="70">
          <cell r="A70">
            <v>69</v>
          </cell>
          <cell r="B70" t="str">
            <v>Desenvolver campanha de conscientização sobre a violência contra a pessoa idosa</v>
          </cell>
          <cell r="C70">
            <v>0.32500000000000001</v>
          </cell>
        </row>
        <row r="71">
          <cell r="A71">
            <v>70</v>
          </cell>
          <cell r="B71" t="str">
            <v>Implantar 5 unidades de Instituições de Longa Permanência do Idoso - ILPI</v>
          </cell>
          <cell r="C71">
            <v>0.02</v>
          </cell>
        </row>
        <row r="72">
          <cell r="A72">
            <v>71</v>
          </cell>
          <cell r="B72" t="str">
            <v>Criar a Universidade Aberta da Pessoa Idosa do Município</v>
          </cell>
          <cell r="C72">
            <v>1</v>
          </cell>
        </row>
        <row r="73">
          <cell r="A73">
            <v>72</v>
          </cell>
          <cell r="B73" t="str">
            <v>Requalificar a infraestrutura e os espaços públicos do Centro</v>
          </cell>
          <cell r="C73">
            <v>0.05</v>
          </cell>
        </row>
        <row r="74">
          <cell r="A74">
            <v>73</v>
          </cell>
          <cell r="B74" t="str">
            <v>Implantar 42 áreas de conexão wi-fi aberta, com qualidade e estabilidade de sinal</v>
          </cell>
          <cell r="C74">
            <v>0.214</v>
          </cell>
        </row>
        <row r="75">
          <cell r="A75">
            <v>74</v>
          </cell>
          <cell r="B75" t="str">
            <v>Implantar 18.000 novos pontos de iluminação pública eficiente</v>
          </cell>
          <cell r="C75">
            <v>1.032</v>
          </cell>
        </row>
        <row r="76">
          <cell r="A76">
            <v>75</v>
          </cell>
          <cell r="B76" t="str">
            <v>Realizar as obras previstas no âmbito da Operação Urbana Consorciada Água Espraiada (OUCAE)</v>
          </cell>
          <cell r="C76">
            <v>0.67500000000000004</v>
          </cell>
        </row>
        <row r="77">
          <cell r="A77">
            <v>76</v>
          </cell>
          <cell r="B77" t="str">
            <v>Criar 32 programas de requalificação do espaço público e melhoria de bairro</v>
          </cell>
          <cell r="C77">
            <v>2.5000000000000001E-2</v>
          </cell>
        </row>
        <row r="78">
          <cell r="A78">
            <v>77</v>
          </cell>
          <cell r="B78" t="str">
            <v>Criar e efetivar a Agência São Paulo de Desenvolvimento</v>
          </cell>
          <cell r="C78">
            <v>1</v>
          </cell>
        </row>
        <row r="79">
          <cell r="A79">
            <v>78</v>
          </cell>
          <cell r="B79" t="str">
            <v>Criar uma agência de promoção de investimentos para a cidade de São Paulo a partir da expansão da atuação da Companhia São Paulo de Parcerias - SPP</v>
          </cell>
          <cell r="C79">
            <v>1</v>
          </cell>
        </row>
        <row r="80">
          <cell r="A80">
            <v>79</v>
          </cell>
          <cell r="B80" t="str">
            <v>Criar e efetivar o Programa de Incentivos Fiscais nas Regiões Leste e extremo Sul</v>
          </cell>
          <cell r="C80">
            <v>0.85</v>
          </cell>
        </row>
        <row r="81">
          <cell r="A81">
            <v>80</v>
          </cell>
          <cell r="B81" t="str">
            <v>Criar 1 Parque Tecnológico Municipal na Zona Leste e apoiar e criação do Parque Tecnológico Estadual do Jaguaré</v>
          </cell>
          <cell r="C81">
            <v>0.2</v>
          </cell>
        </row>
        <row r="82">
          <cell r="A82">
            <v>81</v>
          </cell>
          <cell r="B82" t="str">
            <v xml:space="preserve">Implantar o Programa VAI TEC para o incentivo de desenvolvedores de tecnologias inovadoras, abertas e colaborativas </v>
          </cell>
          <cell r="C82">
            <v>0.32500000000000001</v>
          </cell>
        </row>
        <row r="83">
          <cell r="A83">
            <v>82</v>
          </cell>
          <cell r="B83" t="str">
            <v>Apoiar a implantação da UNIFESP e do IFSP nas Zonas Leste e Norte, respectivamente</v>
          </cell>
          <cell r="C83">
            <v>1</v>
          </cell>
        </row>
        <row r="84">
          <cell r="A84">
            <v>83</v>
          </cell>
          <cell r="B84" t="str">
            <v>Criar um sistema de contrapartida para fins de implantação de áreas verdes e financiamento de terrenos para parques</v>
          </cell>
          <cell r="C84">
            <v>7.4999999999999997E-2</v>
          </cell>
        </row>
        <row r="85">
          <cell r="A85">
            <v>84</v>
          </cell>
          <cell r="B85" t="str">
            <v>Concluir as fases II e III do Programa de Mananciais beneficiando 70 mil famílias</v>
          </cell>
          <cell r="C85">
            <v>0.28599999999999998</v>
          </cell>
        </row>
        <row r="86">
          <cell r="A86">
            <v>85</v>
          </cell>
          <cell r="B86" t="str">
            <v>Criar e efetivar um programa de incentivos fiscais para prédios verdes</v>
          </cell>
          <cell r="C86">
            <v>0.15</v>
          </cell>
        </row>
        <row r="87">
          <cell r="A87">
            <v>86</v>
          </cell>
          <cell r="B87" t="str">
            <v>Readequar e requalificar com ações prioritárias 34 Parques e Unidades de Conservação Municipais</v>
          </cell>
          <cell r="C87">
            <v>7.1999999999999995E-2</v>
          </cell>
        </row>
        <row r="88">
          <cell r="A88">
            <v>87</v>
          </cell>
          <cell r="B88" t="str">
            <v>Implantar 32 polos de Educação ambiental, capacitando e sensibilizando 120.000 cidadãos</v>
          </cell>
          <cell r="C88">
            <v>0.29799999999999999</v>
          </cell>
        </row>
        <row r="89">
          <cell r="A89">
            <v>88</v>
          </cell>
          <cell r="B89" t="str">
            <v>Plantar 900 mil mudas de árvores em passeios públicos, canteiros centrais e no Sistema de Áreas Verdes</v>
          </cell>
          <cell r="C89">
            <v>0.17599999999999999</v>
          </cell>
        </row>
        <row r="90">
          <cell r="A90">
            <v>89</v>
          </cell>
          <cell r="B90" t="str">
            <v>Ampliar a coleta seletiva municipal para os 21 distritos que ainda não são atendidos</v>
          </cell>
          <cell r="C90">
            <v>8.3000000000000004E-2</v>
          </cell>
        </row>
        <row r="91">
          <cell r="A91">
            <v>90</v>
          </cell>
          <cell r="B91" t="str">
            <v xml:space="preserve">Obter terrenos, projetar, licitar, licenciar, garantir a fonte de financiamento e construir 4 novas centrais de triagem automatizadas </v>
          </cell>
          <cell r="C91">
            <v>0.52500000000000002</v>
          </cell>
        </row>
        <row r="92">
          <cell r="A92">
            <v>91</v>
          </cell>
          <cell r="B92" t="str">
            <v>Implantar 84 novos Ecopontos</v>
          </cell>
          <cell r="C92">
            <v>0.28499999999999998</v>
          </cell>
        </row>
        <row r="93">
          <cell r="A93">
            <v>92</v>
          </cell>
          <cell r="B93" t="str">
            <v>Promover a compostagem dos resíduos sólidos orgânicos provenientes das 900 Feiras Livres Municipais e dos serviços de poda da cidade</v>
          </cell>
          <cell r="C93">
            <v>2.7E-2</v>
          </cell>
        </row>
        <row r="94">
          <cell r="A94">
            <v>93</v>
          </cell>
          <cell r="B94" t="str">
            <v>Projetar, licitar, licenciar, garantir a fonte de financiamento e construir 150 km de novos corredores de ônibus</v>
          </cell>
          <cell r="C94">
            <v>0.47399999999999998</v>
          </cell>
        </row>
        <row r="95">
          <cell r="A95">
            <v>94</v>
          </cell>
          <cell r="B95" t="str">
            <v>Implantar as novas modalidades temporais de Bilhete Único (Diária, Semanal e Mensal)</v>
          </cell>
          <cell r="C95">
            <v>1</v>
          </cell>
        </row>
        <row r="96">
          <cell r="A96">
            <v>95</v>
          </cell>
          <cell r="B96" t="str">
            <v>Implantar horário de funcionamento 24h no transporte público municipal</v>
          </cell>
          <cell r="C96">
            <v>0.32500000000000001</v>
          </cell>
        </row>
        <row r="97">
          <cell r="A97">
            <v>96</v>
          </cell>
          <cell r="B97" t="str">
            <v>Implantar 150 km de faixas exclusivas de ônibus</v>
          </cell>
          <cell r="C97">
            <v>2.1789999999999998</v>
          </cell>
        </row>
        <row r="98">
          <cell r="A98">
            <v>97</v>
          </cell>
          <cell r="B98" t="str">
            <v>Implantar uma rede de 400 km de vias cicláveis</v>
          </cell>
          <cell r="C98">
            <v>0.14799999999999999</v>
          </cell>
        </row>
        <row r="99">
          <cell r="A99">
            <v>98</v>
          </cell>
          <cell r="B99" t="str">
            <v>Modernizar a rede semafórica</v>
          </cell>
          <cell r="C99">
            <v>0.66500000000000004</v>
          </cell>
        </row>
        <row r="100">
          <cell r="A100">
            <v>99</v>
          </cell>
          <cell r="B100" t="str">
            <v>Projetar, licitar, licenciar e garantir a fonte de financiamento para a execução do Plano Viário Sul</v>
          </cell>
          <cell r="C100">
            <v>0.23200000000000001</v>
          </cell>
        </row>
        <row r="101">
          <cell r="A101">
            <v>100</v>
          </cell>
          <cell r="B101" t="str">
            <v>Concluir obras do complexo Nova Radial</v>
          </cell>
          <cell r="C101">
            <v>0.57499999999999996</v>
          </cell>
        </row>
        <row r="102">
          <cell r="A102">
            <v>101</v>
          </cell>
          <cell r="B102" t="str">
            <v>Projetar, licitar, licenciar, garantir a fonte de financiamento e construir a ponte Raimundo Pereira de Magalhães</v>
          </cell>
          <cell r="C102">
            <v>0.125</v>
          </cell>
        </row>
        <row r="103">
          <cell r="A103">
            <v>102</v>
          </cell>
          <cell r="B103" t="str">
            <v>Ampliar o Programa de Proteção ao Pedestre atingindo 18 novas grandes avenidas e 14 locais de intensa circulação de pedestres</v>
          </cell>
          <cell r="C103">
            <v>0.875</v>
          </cell>
        </row>
        <row r="104">
          <cell r="A104">
            <v>103</v>
          </cell>
          <cell r="B104" t="str">
            <v>Construir a Alça do Aricanduva</v>
          </cell>
          <cell r="C104">
            <v>0.15</v>
          </cell>
        </row>
        <row r="105">
          <cell r="A105">
            <v>104</v>
          </cell>
          <cell r="B105" t="str">
            <v>Intervir em 79 pontos de alagamentos por meio do Programa de Redução de Alagamentos - PRA</v>
          </cell>
          <cell r="C105">
            <v>0.17799999999999999</v>
          </cell>
        </row>
        <row r="106">
          <cell r="A106">
            <v>105</v>
          </cell>
          <cell r="B106" t="str">
            <v>Realizar intervenções de controle de cheias em bacias dos córregos: Ponte Baixa, Zavuvus, Sumaré/Água Preta, Aricanduva, Cordeiro, Praça da Bandeira, Av. Anhaia Mello, Freitas/Capão Redondo, Paraguai/Éguas, Riacho do Ipiranga, Tremembé, Ribeirão Perus e Paciência e desenvolver o projeto para intervenção nos córregos do Itaim Paulista</v>
          </cell>
          <cell r="C106">
            <v>0.311</v>
          </cell>
        </row>
        <row r="107">
          <cell r="A107">
            <v>106</v>
          </cell>
          <cell r="B107" t="str">
            <v>Desenvolver o programa de drenagem e manejo das águas pluviais, com a criação de uma instância municipal de regulação, articulação e monitoramento da drenagem urbana</v>
          </cell>
          <cell r="C107">
            <v>0.15</v>
          </cell>
        </row>
        <row r="108">
          <cell r="A108">
            <v>107</v>
          </cell>
          <cell r="B108" t="str">
            <v>Criar 32 Centros de Atendimento ao Cidadão - CAC</v>
          </cell>
          <cell r="C108">
            <v>4.8000000000000001E-2</v>
          </cell>
        </row>
        <row r="109">
          <cell r="A109">
            <v>108</v>
          </cell>
          <cell r="B109" t="str">
            <v>Ampliar e modernizar os serviços oferecidos por meio do 156</v>
          </cell>
          <cell r="C109">
            <v>2.5000000000000001E-2</v>
          </cell>
        </row>
        <row r="110">
          <cell r="A110">
            <v>109</v>
          </cell>
          <cell r="B110" t="str">
            <v>Criar a Subprefeitura de Sapopemba</v>
          </cell>
          <cell r="C110">
            <v>0.82499999999999996</v>
          </cell>
        </row>
        <row r="111">
          <cell r="A111">
            <v>110</v>
          </cell>
          <cell r="B111" t="str">
            <v xml:space="preserve">Integrar os sistemas de informação dos diversos órgãos municipais (Guarda Civil Metropolitana, Companhia de Engenharia de Tráfego, SAMU, Defesa Civil)  e implantar a Central de Operações da Defesa Civil para a gestão de riscos e respostas a desastres </v>
          </cell>
          <cell r="C111">
            <v>7.4999999999999997E-2</v>
          </cell>
        </row>
        <row r="112">
          <cell r="A112">
            <v>111</v>
          </cell>
          <cell r="B112" t="str">
            <v>Implantar um Sistema de Informação Geográfica, com dados abertos e livre consulta pelo público</v>
          </cell>
          <cell r="C112">
            <v>0.22500000000000001</v>
          </cell>
        </row>
        <row r="113">
          <cell r="A113">
            <v>112</v>
          </cell>
          <cell r="B113" t="str">
            <v>Criar 400 Núcleos de Defesa Civil</v>
          </cell>
          <cell r="C113">
            <v>0.66800000000000004</v>
          </cell>
        </row>
        <row r="114">
          <cell r="A114">
            <v>113</v>
          </cell>
          <cell r="B114" t="str">
            <v>Criar o Conselho da Cidade, o Conselho Municipal de Transportes e mais 6 novos Conselhos Temáticos</v>
          </cell>
          <cell r="C114">
            <v>0.43</v>
          </cell>
        </row>
        <row r="115">
          <cell r="A115">
            <v>114</v>
          </cell>
          <cell r="B115" t="str">
            <v>Criar Conselhos Participativos nas 32 Subprefeituras</v>
          </cell>
          <cell r="C115">
            <v>1</v>
          </cell>
        </row>
        <row r="116">
          <cell r="A116">
            <v>115</v>
          </cell>
          <cell r="B116" t="str">
            <v>Realizar 44 Conferências Municipais Temáticas</v>
          </cell>
          <cell r="C116">
            <v>0.29499999999999998</v>
          </cell>
        </row>
        <row r="117">
          <cell r="A117">
            <v>116</v>
          </cell>
          <cell r="B117" t="str">
            <v>Implantar o Gabinete Digital, como instrumento de transparência e participação social</v>
          </cell>
          <cell r="C117">
            <v>7.4999999999999997E-2</v>
          </cell>
        </row>
        <row r="118">
          <cell r="A118">
            <v>117</v>
          </cell>
          <cell r="B118" t="str">
            <v>Fortalecer os Órgãos Colegiados Municipais, dotando-os de infraestrutura e gestão adequadas para a realização das atribuições previstas em lei.</v>
          </cell>
          <cell r="C118">
            <v>0.15</v>
          </cell>
        </row>
        <row r="119">
          <cell r="A119">
            <v>118</v>
          </cell>
          <cell r="B119" t="str">
            <v>Implementar o Observatório de Indicadores da Cidade de São Paulo</v>
          </cell>
          <cell r="C119">
            <v>0.7</v>
          </cell>
        </row>
        <row r="120">
          <cell r="A120">
            <v>119</v>
          </cell>
          <cell r="B120" t="str">
            <v xml:space="preserve">Implementar o Ciclo Participativo de Planejamento e Orçamento </v>
          </cell>
          <cell r="C120">
            <v>1</v>
          </cell>
        </row>
        <row r="121">
          <cell r="A121">
            <v>120</v>
          </cell>
          <cell r="B121" t="str">
            <v>Revisar o Plano Diretor Estratégico</v>
          </cell>
          <cell r="C121">
            <v>0.85</v>
          </cell>
        </row>
        <row r="122">
          <cell r="A122">
            <v>121</v>
          </cell>
          <cell r="B122" t="str">
            <v>Revisar a Lei de Parcelamento, Uso e Ocupação do Solo</v>
          </cell>
          <cell r="C122">
            <v>7.4999999999999997E-2</v>
          </cell>
        </row>
        <row r="123">
          <cell r="A123">
            <v>122</v>
          </cell>
          <cell r="B123" t="str">
            <v>Revisar os Planos Regionais Estratégicos</v>
          </cell>
          <cell r="C123">
            <v>7.4999999999999997E-2</v>
          </cell>
        </row>
        <row r="124">
          <cell r="A124">
            <v>123</v>
          </cell>
          <cell r="B124" t="str">
            <v>Aprovar as Operações Urbanas Mooca/Vila Carioca, a revisão da Operação Urbana Água Branca e iniciar os estudos do projeto Arco Tietê</v>
          </cell>
          <cell r="C124">
            <v>0.47199999999999998</v>
          </cell>
        </row>
      </sheetData>
      <sheetData sheetId="1"/>
      <sheetData sheetId="2"/>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pivotCacheDefinition1.xml><?xml version="1.0" encoding="utf-8"?>
<pivotCacheDefinition xmlns="http://schemas.openxmlformats.org/spreadsheetml/2006/main" xmlns:r="http://schemas.openxmlformats.org/officeDocument/2006/relationships" r:id="rId1" refreshedBy="Administrador" refreshedDate="41942.935152662038" createdVersion="4" refreshedVersion="4" minRefreshableVersion="3" recordCount="968">
  <cacheSource type="worksheet">
    <worksheetSource ref="A1:AA1048576" sheet="Tipo 1"/>
  </cacheSource>
  <cacheFields count="27">
    <cacheField name="Meta" numFmtId="0">
      <sharedItems containsString="0" containsBlank="1" containsNumber="1" containsInteger="1" minValue="3" maxValue="97" count="31">
        <n v="3"/>
        <n v="4"/>
        <n v="10"/>
        <n v="13"/>
        <n v="16"/>
        <n v="17"/>
        <n v="18"/>
        <n v="22"/>
        <n v="24"/>
        <n v="25"/>
        <n v="26"/>
        <n v="27"/>
        <n v="29"/>
        <n v="35"/>
        <n v="40"/>
        <n v="41"/>
        <n v="45"/>
        <n v="46"/>
        <n v="49"/>
        <n v="56"/>
        <n v="66"/>
        <n v="67"/>
        <n v="68"/>
        <n v="70"/>
        <n v="80"/>
        <n v="90"/>
        <n v="91"/>
        <n v="92"/>
        <n v="93"/>
        <n v="97"/>
        <m/>
      </sharedItems>
    </cacheField>
    <cacheField name="Descrição do Projeto_x000a_Construção de equipamento" numFmtId="0">
      <sharedItems containsBlank="1"/>
    </cacheField>
    <cacheField name="Subprefeitura" numFmtId="0">
      <sharedItems containsBlank="1"/>
    </cacheField>
    <cacheField name="Distrito" numFmtId="0">
      <sharedItems containsBlank="1"/>
    </cacheField>
    <cacheField name="Endereço" numFmtId="0">
      <sharedItems containsBlank="1"/>
    </cacheField>
    <cacheField name="Coordenada (google maps)" numFmtId="0">
      <sharedItems containsBlank="1"/>
    </cacheField>
    <cacheField name="Definição e Titularidade do Terreno _x000a_(10%)" numFmtId="0">
      <sharedItems containsBlank="1"/>
    </cacheField>
    <cacheField name="Projeto Básico_x000a_(5%)" numFmtId="0">
      <sharedItems containsBlank="1"/>
    </cacheField>
    <cacheField name="Garantia da fonte de financiamento (10%)" numFmtId="0">
      <sharedItems containsBlank="1"/>
    </cacheField>
    <cacheField name="Licenciamento (5%)" numFmtId="0">
      <sharedItems containsBlank="1"/>
    </cacheField>
    <cacheField name="Licitação da obra (10%)" numFmtId="0">
      <sharedItems containsBlank="1"/>
    </cacheField>
    <cacheField name="Obras - Fase 1_x000a_(20%)" numFmtId="0">
      <sharedItems containsBlank="1"/>
    </cacheField>
    <cacheField name="Obras - Fase 2_x000a_(35%)" numFmtId="0">
      <sharedItems containsBlank="1"/>
    </cacheField>
    <cacheField name="Estruturação para funcionamento _x000a_(5%)" numFmtId="0">
      <sharedItems containsBlank="1"/>
    </cacheField>
    <cacheField name="Peso do projeto sobre o total da meta _x000a_(%)" numFmtId="0">
      <sharedItems containsString="0" containsBlank="1" containsNumber="1" minValue="0" maxValue="1"/>
    </cacheField>
    <cacheField name="Orçamento executado 2013" numFmtId="0">
      <sharedItems containsBlank="1" containsMixedTypes="1" containsNumber="1" minValue="0" maxValue="24722326.379999999"/>
    </cacheField>
    <cacheField name="Orçamento executado 2014" numFmtId="0">
      <sharedItems containsString="0" containsBlank="1" containsNumber="1" minValue="0" maxValue="28759191.899999999"/>
    </cacheField>
    <cacheField name="Andamento qualitativo 1" numFmtId="0">
      <sharedItems containsBlank="1" longText="1"/>
    </cacheField>
    <cacheField name="Andamento qualitativo 2" numFmtId="0">
      <sharedItems containsBlank="1"/>
    </cacheField>
    <cacheField name="Andamento qualitativo 3" numFmtId="0">
      <sharedItems containsBlank="1"/>
    </cacheField>
    <cacheField name="Andamento qualitativo 4" numFmtId="0">
      <sharedItems containsBlank="1"/>
    </cacheField>
    <cacheField name="Andamento qualitativo 5" numFmtId="0">
      <sharedItems containsNonDate="0" containsString="0" containsBlank="1"/>
    </cacheField>
    <cacheField name="Andamento qualitativo 6" numFmtId="0">
      <sharedItems containsNonDate="0" containsString="0" containsBlank="1"/>
    </cacheField>
    <cacheField name="Andamento do projeto" numFmtId="0">
      <sharedItems containsString="0" containsBlank="1" containsNumber="1" minValue="0" maxValue="1"/>
    </cacheField>
    <cacheField name="Andamento do projeto/total da meta" numFmtId="0">
      <sharedItems containsString="0" containsBlank="1" containsNumber="1" minValue="0" maxValue="0.375"/>
    </cacheField>
    <cacheField name="Status do Projeto" numFmtId="0">
      <sharedItems containsBlank="1"/>
    </cacheField>
    <cacheField name="Categorias para mapa"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Administrador" refreshedDate="41942.935152893515" createdVersion="4" refreshedVersion="4" minRefreshableVersion="3" recordCount="213">
  <cacheSource type="worksheet">
    <worksheetSource ref="A1:Z1048576" sheet="Tipo 2"/>
  </cacheSource>
  <cacheFields count="26">
    <cacheField name="Meta" numFmtId="0">
      <sharedItems containsString="0" containsBlank="1" containsNumber="1" containsInteger="1" minValue="36" maxValue="105" count="11">
        <n v="36"/>
        <n v="75"/>
        <n v="76"/>
        <n v="84"/>
        <n v="93"/>
        <n v="99"/>
        <n v="100"/>
        <n v="101"/>
        <n v="103"/>
        <n v="105"/>
        <m/>
      </sharedItems>
    </cacheField>
    <cacheField name="Descrição do Projeto_x000a_Obra de Infraestrutura" numFmtId="0">
      <sharedItems containsBlank="1"/>
    </cacheField>
    <cacheField name="Subprefeitura" numFmtId="0">
      <sharedItems containsBlank="1"/>
    </cacheField>
    <cacheField name="Distrito" numFmtId="0">
      <sharedItems containsBlank="1"/>
    </cacheField>
    <cacheField name="Endereço" numFmtId="0">
      <sharedItems containsBlank="1" longText="1"/>
    </cacheField>
    <cacheField name="Coordenada (google maps)" numFmtId="0">
      <sharedItems containsBlank="1"/>
    </cacheField>
    <cacheField name="Projeto Básico (5%)" numFmtId="0">
      <sharedItems containsBlank="1"/>
    </cacheField>
    <cacheField name="Garantia da fonte de financiamento (20%)" numFmtId="0">
      <sharedItems containsBlank="1"/>
    </cacheField>
    <cacheField name="Licitação da Obra (5%)" numFmtId="0">
      <sharedItems containsBlank="1"/>
    </cacheField>
    <cacheField name="Licenciamento (5%)" numFmtId="0">
      <sharedItems containsBlank="1"/>
    </cacheField>
    <cacheField name="Desapropriação (25%)" numFmtId="0">
      <sharedItems containsBlank="1"/>
    </cacheField>
    <cacheField name="Obras de infraestrutura Fase 1 _x000a_(10%)" numFmtId="0">
      <sharedItems containsBlank="1"/>
    </cacheField>
    <cacheField name="Obras de infraestrutura Fase 2 _x000a_(30%)" numFmtId="0">
      <sharedItems containsBlank="1"/>
    </cacheField>
    <cacheField name="Peso do projeto sobre o total da meta (%)" numFmtId="10">
      <sharedItems containsString="0" containsBlank="1" containsNumber="1" minValue="0" maxValue="1"/>
    </cacheField>
    <cacheField name="Orçamento executado_x000a_2013" numFmtId="0">
      <sharedItems containsBlank="1" containsMixedTypes="1" containsNumber="1" minValue="0" maxValue="356784611.17000002"/>
    </cacheField>
    <cacheField name="Orçamento executado_x000a_2014" numFmtId="0">
      <sharedItems containsString="0" containsBlank="1" containsNumber="1" minValue="0" maxValue="203265351.34999993"/>
    </cacheField>
    <cacheField name="Andamento qualitativo 1" numFmtId="0">
      <sharedItems containsBlank="1"/>
    </cacheField>
    <cacheField name="Andamento qualitativo 2" numFmtId="0">
      <sharedItems containsBlank="1" longText="1"/>
    </cacheField>
    <cacheField name="Andamento qualitativo 3" numFmtId="0">
      <sharedItems containsBlank="1"/>
    </cacheField>
    <cacheField name="Andamento qualitativo 4" numFmtId="0">
      <sharedItems containsBlank="1"/>
    </cacheField>
    <cacheField name="Andamento qualitativo 5" numFmtId="0">
      <sharedItems containsBlank="1"/>
    </cacheField>
    <cacheField name="Andamento qualitativo 6" numFmtId="0">
      <sharedItems containsNonDate="0" containsString="0" containsBlank="1"/>
    </cacheField>
    <cacheField name="Andamento do projeto" numFmtId="0">
      <sharedItems containsString="0" containsBlank="1" containsNumber="1" minValue="0" maxValue="1"/>
    </cacheField>
    <cacheField name="Andamento do projeto/total da meta" numFmtId="0">
      <sharedItems containsString="0" containsBlank="1" containsNumber="1" minValue="0" maxValue="0.61749999999999994"/>
    </cacheField>
    <cacheField name="Status do Projeto" numFmtId="0">
      <sharedItems containsBlank="1"/>
    </cacheField>
    <cacheField name="Categorias para mapa"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Administrador" refreshedDate="41942.935153009261" createdVersion="4" refreshedVersion="4" minRefreshableVersion="3" recordCount="19">
  <cacheSource type="worksheet">
    <worksheetSource ref="A1:X1048576" sheet="Tipo 3"/>
  </cacheSource>
  <cacheFields count="24">
    <cacheField name="Meta" numFmtId="0">
      <sharedItems containsString="0" containsBlank="1" containsNumber="1" containsInteger="1" minValue="8" maxValue="55" count="7">
        <n v="12"/>
        <n v="41"/>
        <n v="8"/>
        <n v="10"/>
        <n v="44"/>
        <n v="55"/>
        <m/>
      </sharedItems>
    </cacheField>
    <cacheField name="Descrição do Projeto_x000a_Novos equipamentos em imóvel alugado" numFmtId="0">
      <sharedItems containsBlank="1"/>
    </cacheField>
    <cacheField name="Subprefeitura" numFmtId="0">
      <sharedItems containsBlank="1"/>
    </cacheField>
    <cacheField name="Distrito" numFmtId="0">
      <sharedItems containsBlank="1"/>
    </cacheField>
    <cacheField name="Endereço" numFmtId="0">
      <sharedItems containsBlank="1"/>
    </cacheField>
    <cacheField name="Coordenada (google maps)" numFmtId="0">
      <sharedItems containsBlank="1"/>
    </cacheField>
    <cacheField name="Identificação do imóvel_x000a_(25%)" numFmtId="0">
      <sharedItems containsBlank="1"/>
    </cacheField>
    <cacheField name="Contrato de Aluguel _x000a_(5%)" numFmtId="0">
      <sharedItems containsBlank="1"/>
    </cacheField>
    <cacheField name="Garantia da fonte de financiamento_x000a_(15%)" numFmtId="0">
      <sharedItems containsBlank="1"/>
    </cacheField>
    <cacheField name="Obras - Reforma_x000a_(25%)" numFmtId="0">
      <sharedItems containsBlank="1"/>
    </cacheField>
    <cacheField name="Implantação de estrutura_x000a_(30%)" numFmtId="0">
      <sharedItems containsBlank="1"/>
    </cacheField>
    <cacheField name="Peso do projeto sobre o total da meta (%)" numFmtId="0">
      <sharedItems containsString="0" containsBlank="1" containsNumber="1" minValue="0" maxValue="0.5"/>
    </cacheField>
    <cacheField name="Orçamento executado_x000a_2013" numFmtId="0">
      <sharedItems containsString="0" containsBlank="1" containsNumber="1" minValue="0" maxValue="719455.54"/>
    </cacheField>
    <cacheField name="Orçamento executado_x000a_2014" numFmtId="0">
      <sharedItems containsString="0" containsBlank="1" containsNumber="1" containsInteger="1" minValue="0" maxValue="0"/>
    </cacheField>
    <cacheField name="Andamento qualitativo 1" numFmtId="0">
      <sharedItems containsBlank="1"/>
    </cacheField>
    <cacheField name="Andamento qualitativo 2" numFmtId="0">
      <sharedItems containsBlank="1"/>
    </cacheField>
    <cacheField name="Andamento qualitativo 3" numFmtId="0">
      <sharedItems containsNonDate="0" containsString="0" containsBlank="1"/>
    </cacheField>
    <cacheField name="Andamento qualitativo 4" numFmtId="0">
      <sharedItems containsNonDate="0" containsString="0" containsBlank="1"/>
    </cacheField>
    <cacheField name="Andamento qualitativo 5" numFmtId="0">
      <sharedItems containsNonDate="0" containsString="0" containsBlank="1"/>
    </cacheField>
    <cacheField name="Andamento qualitativo 6" numFmtId="0">
      <sharedItems containsNonDate="0" containsString="0" containsBlank="1"/>
    </cacheField>
    <cacheField name="Andamento do projeto" numFmtId="0">
      <sharedItems containsString="0" containsBlank="1" containsNumber="1" minValue="0.125" maxValue="1"/>
    </cacheField>
    <cacheField name="Andamento do projeto/total da meta" numFmtId="0">
      <sharedItems containsString="0" containsBlank="1" containsNumber="1" minValue="0" maxValue="0.21250000000000002"/>
    </cacheField>
    <cacheField name="Status do Projeto" numFmtId="0">
      <sharedItems containsBlank="1"/>
    </cacheField>
    <cacheField name="Categorias para mapa"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Administrador" refreshedDate="41942.935153240738" createdVersion="4" refreshedVersion="4" minRefreshableVersion="3" recordCount="319">
  <cacheSource type="worksheet">
    <worksheetSource ref="A1:X1048576" sheet="Tipo 4"/>
  </cacheSource>
  <cacheFields count="24">
    <cacheField name="Meta" numFmtId="0">
      <sharedItems containsString="0" containsBlank="1" containsNumber="1" containsInteger="1" minValue="3" maxValue="107" count="24">
        <n v="3"/>
        <n v="4"/>
        <n v="7"/>
        <n v="9"/>
        <n v="10"/>
        <n v="13"/>
        <n v="14"/>
        <n v="20"/>
        <n v="23"/>
        <n v="25"/>
        <n v="26"/>
        <n v="29"/>
        <n v="43"/>
        <n v="45"/>
        <n v="48"/>
        <n v="60"/>
        <n v="61"/>
        <n v="68"/>
        <n v="70"/>
        <n v="72"/>
        <n v="77"/>
        <n v="86"/>
        <n v="107"/>
        <m/>
      </sharedItems>
    </cacheField>
    <cacheField name="Descrição do Projeto_x000a_Equipamentos readequados" numFmtId="0">
      <sharedItems containsBlank="1"/>
    </cacheField>
    <cacheField name="Subprefeitura" numFmtId="0">
      <sharedItems containsBlank="1"/>
    </cacheField>
    <cacheField name="Distrito" numFmtId="0">
      <sharedItems containsBlank="1"/>
    </cacheField>
    <cacheField name="Endereço" numFmtId="0">
      <sharedItems containsBlank="1"/>
    </cacheField>
    <cacheField name="Coordenada (google maps)" numFmtId="0">
      <sharedItems containsBlank="1"/>
    </cacheField>
    <cacheField name="Projeto de Readequação_x000a_(10%)" numFmtId="0">
      <sharedItems containsBlank="1"/>
    </cacheField>
    <cacheField name="Garantia da fonte de financiamento_x000a_(10%)" numFmtId="0">
      <sharedItems containsBlank="1"/>
    </cacheField>
    <cacheField name="Licitação da obra_x000a_(10%)" numFmtId="0">
      <sharedItems containsBlank="1"/>
    </cacheField>
    <cacheField name="Obras de readequação_x000a_(45%)" numFmtId="0">
      <sharedItems containsBlank="1"/>
    </cacheField>
    <cacheField name="Implantação de estrutura_x000a_(25%)" numFmtId="0">
      <sharedItems containsBlank="1"/>
    </cacheField>
    <cacheField name="Peso do projeto sobre o total da meta (%)" numFmtId="10">
      <sharedItems containsString="0" containsBlank="1" containsNumber="1" minValue="0" maxValue="0.5"/>
    </cacheField>
    <cacheField name="Orçamento executado_x000a_2013" numFmtId="0">
      <sharedItems containsBlank="1" containsMixedTypes="1" containsNumber="1" minValue="0" maxValue="8206231.9900000002"/>
    </cacheField>
    <cacheField name="Orçamento executado_x000a_2014" numFmtId="0">
      <sharedItems containsString="0" containsBlank="1" containsNumber="1" minValue="0" maxValue="2300533.87"/>
    </cacheField>
    <cacheField name="Andamento qualitativo 1" numFmtId="0">
      <sharedItems containsBlank="1" longText="1"/>
    </cacheField>
    <cacheField name="Andamento qualitativo 2" numFmtId="0">
      <sharedItems containsBlank="1" longText="1"/>
    </cacheField>
    <cacheField name="Andamento qualitativo 3" numFmtId="0">
      <sharedItems containsNonDate="0" containsString="0" containsBlank="1"/>
    </cacheField>
    <cacheField name="Andamento qualitativo 4" numFmtId="0">
      <sharedItems containsNonDate="0" containsString="0" containsBlank="1"/>
    </cacheField>
    <cacheField name="Andamento qualitativo 5" numFmtId="0">
      <sharedItems containsNonDate="0" containsString="0" containsBlank="1"/>
    </cacheField>
    <cacheField name="Andamento qualitativo 6" numFmtId="0">
      <sharedItems containsNonDate="0" containsString="0" containsBlank="1"/>
    </cacheField>
    <cacheField name="Andamento do projeto" numFmtId="0">
      <sharedItems containsString="0" containsBlank="1" containsNumber="1" minValue="0" maxValue="1"/>
    </cacheField>
    <cacheField name="Andamento do projeto/total da meta" numFmtId="0">
      <sharedItems containsString="0" containsBlank="1" containsNumber="1" minValue="0" maxValue="0.34"/>
    </cacheField>
    <cacheField name="Status do Projeto" numFmtId="0">
      <sharedItems containsBlank="1"/>
    </cacheField>
    <cacheField name="Categorias para mapa"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Administrador" refreshedDate="41942.935153472223" createdVersion="4" refreshedVersion="4" minRefreshableVersion="3" recordCount="59">
  <cacheSource type="worksheet">
    <worksheetSource ref="A1:V1048576" sheet="Tipo 5"/>
  </cacheSource>
  <cacheFields count="22">
    <cacheField name="Meta" numFmtId="0">
      <sharedItems containsString="0" containsBlank="1" containsNumber="1" containsInteger="1" minValue="30" maxValue="119" count="21">
        <n v="30"/>
        <n v="33"/>
        <n v="38"/>
        <n v="53"/>
        <n v="57"/>
        <n v="59"/>
        <n v="62"/>
        <n v="64"/>
        <n v="71"/>
        <n v="77"/>
        <n v="78"/>
        <n v="81"/>
        <n v="95"/>
        <n v="98"/>
        <n v="106"/>
        <n v="109"/>
        <n v="113"/>
        <n v="114"/>
        <n v="119"/>
        <n v="117"/>
        <m/>
      </sharedItems>
    </cacheField>
    <cacheField name="Novos órgãos ou estruturas administrativas" numFmtId="0">
      <sharedItems containsBlank="1"/>
    </cacheField>
    <cacheField name="Subprefeitura_x000a_(opcional)" numFmtId="0">
      <sharedItems containsBlank="1"/>
    </cacheField>
    <cacheField name="Distrito_x000a_(opcional)" numFmtId="0">
      <sharedItems containsBlank="1"/>
    </cacheField>
    <cacheField name="Endereço_x000a_(opcional)" numFmtId="0">
      <sharedItems containsBlank="1"/>
    </cacheField>
    <cacheField name="Coordenada (Google maps)_x000a_(opcional)" numFmtId="0">
      <sharedItems containsBlank="1"/>
    </cacheField>
    <cacheField name="Construção de instrumentos normativos e/ou do modelo de gestão_x000a_(30%)" numFmtId="0">
      <sharedItems containsBlank="1"/>
    </cacheField>
    <cacheField name="Aprovação dos instrumentos normativos e/ou do modelo de gestão_x000a_(35%)" numFmtId="0">
      <sharedItems containsBlank="1"/>
    </cacheField>
    <cacheField name="Infraestrutura e  equipamentos _x000a_(35%)" numFmtId="0">
      <sharedItems containsBlank="1"/>
    </cacheField>
    <cacheField name="Peso do projeto sobre o total da meta (%)" numFmtId="0">
      <sharedItems containsString="0" containsBlank="1" containsNumber="1" minValue="0" maxValue="1"/>
    </cacheField>
    <cacheField name="Orçamento executado_x000a_2013" numFmtId="0">
      <sharedItems containsString="0" containsBlank="1" containsNumber="1" minValue="0" maxValue="25000000"/>
    </cacheField>
    <cacheField name="Orçamento executado_x000a_2014" numFmtId="0">
      <sharedItems containsString="0" containsBlank="1" containsNumber="1" containsInteger="1" minValue="0" maxValue="23506"/>
    </cacheField>
    <cacheField name="Andamento qualitativo 1" numFmtId="0">
      <sharedItems containsBlank="1"/>
    </cacheField>
    <cacheField name="Andamento qualitativo 2" numFmtId="0">
      <sharedItems containsBlank="1"/>
    </cacheField>
    <cacheField name="Andamento qualitativo 3" numFmtId="0">
      <sharedItems containsBlank="1"/>
    </cacheField>
    <cacheField name="Andamento qualitativo 4" numFmtId="0">
      <sharedItems containsBlank="1"/>
    </cacheField>
    <cacheField name="Andamento qualitativo 5" numFmtId="0">
      <sharedItems containsBlank="1"/>
    </cacheField>
    <cacheField name="Andamento qualitativo 6" numFmtId="0">
      <sharedItems containsBlank="1"/>
    </cacheField>
    <cacheField name="Andamento do projeto" numFmtId="0">
      <sharedItems containsString="0" containsBlank="1" containsNumber="1" minValue="0" maxValue="0.99999999999999989"/>
    </cacheField>
    <cacheField name="Andamento do projeto/total da meta" numFmtId="0">
      <sharedItems containsString="0" containsBlank="1" containsNumber="1" minValue="0" maxValue="0.99999999999999989"/>
    </cacheField>
    <cacheField name="Status do Projeto" numFmtId="0">
      <sharedItems containsBlank="1"/>
    </cacheField>
    <cacheField name="Categoria para mapa" numFmtId="0">
      <sharedItems containsBlank="1"/>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Administrador" refreshedDate="41942.935153472223" createdVersion="4" refreshedVersion="4" minRefreshableVersion="3" recordCount="9">
  <cacheSource type="worksheet">
    <worksheetSource ref="A1:W1048576" sheet="Tipo 6"/>
  </cacheSource>
  <cacheFields count="23">
    <cacheField name="Meta" numFmtId="0">
      <sharedItems containsString="0" containsBlank="1" containsNumber="1" containsInteger="1" minValue="21" maxValue="119" count="9">
        <n v="21"/>
        <n v="94"/>
        <n v="108"/>
        <n v="110"/>
        <n v="111"/>
        <n v="116"/>
        <n v="118"/>
        <n v="119"/>
        <m/>
      </sharedItems>
    </cacheField>
    <cacheField name="Descrição do Projeto_x000a_Novo Sistema" numFmtId="0">
      <sharedItems containsBlank="1"/>
    </cacheField>
    <cacheField name="Subprefeitura" numFmtId="0">
      <sharedItems containsBlank="1"/>
    </cacheField>
    <cacheField name="Distrito" numFmtId="0">
      <sharedItems containsNonDate="0" containsString="0" containsBlank="1"/>
    </cacheField>
    <cacheField name="Definição de escopo_x000a_(5%)" numFmtId="0">
      <sharedItems containsBlank="1"/>
    </cacheField>
    <cacheField name="Garantia da fonte de financiamento_x000a_(10%)" numFmtId="0">
      <sharedItems containsBlank="1"/>
    </cacheField>
    <cacheField name="Desenvolvimento de Sistema Etapa 1_x000a_(25%)" numFmtId="0">
      <sharedItems containsBlank="1"/>
    </cacheField>
    <cacheField name="Desenvolvimento de Sistema Etapa 2_x000a_(40%)" numFmtId="0">
      <sharedItems containsBlank="1"/>
    </cacheField>
    <cacheField name="Definição do Modelo de Gestão/de Funcionamento_x000a_(5%)" numFmtId="0">
      <sharedItems containsBlank="1"/>
    </cacheField>
    <cacheField name="Homologação_x000a_(15%)" numFmtId="0">
      <sharedItems containsBlank="1"/>
    </cacheField>
    <cacheField name="Peso do projeto sobre o total da meta (%)" numFmtId="0">
      <sharedItems containsString="0" containsBlank="1" containsNumber="1" minValue="0.3" maxValue="1"/>
    </cacheField>
    <cacheField name="Orçamento executado _x000a_2013" numFmtId="0">
      <sharedItems containsString="0" containsBlank="1" containsNumber="1" containsInteger="1" minValue="0" maxValue="17500000"/>
    </cacheField>
    <cacheField name="Orçamento executado _x000a_2014" numFmtId="0">
      <sharedItems containsString="0" containsBlank="1" containsNumber="1" minValue="0" maxValue="4206249.08"/>
    </cacheField>
    <cacheField name="Andamento qualitativo 1" numFmtId="0">
      <sharedItems containsBlank="1" longText="1"/>
    </cacheField>
    <cacheField name="Andamento qualitativo 2" numFmtId="0">
      <sharedItems containsBlank="1"/>
    </cacheField>
    <cacheField name="Andamento qualitativo 3" numFmtId="0">
      <sharedItems containsBlank="1"/>
    </cacheField>
    <cacheField name="Andamento qualitativo 4" numFmtId="0">
      <sharedItems containsBlank="1"/>
    </cacheField>
    <cacheField name="Andamento qualitativo 5" numFmtId="0">
      <sharedItems containsBlank="1"/>
    </cacheField>
    <cacheField name="Andamento qualitativo 6" numFmtId="0">
      <sharedItems containsBlank="1"/>
    </cacheField>
    <cacheField name="Andamento do projeto" numFmtId="0">
      <sharedItems containsString="0" containsBlank="1" containsNumber="1" minValue="2.5000000000000001E-2" maxValue="1"/>
    </cacheField>
    <cacheField name="Andamento do projeto/total da meta" numFmtId="0">
      <sharedItems containsString="0" containsBlank="1" containsNumber="1" minValue="2.5000000000000001E-2" maxValue="1"/>
    </cacheField>
    <cacheField name="Status do Projeto" numFmtId="0">
      <sharedItems containsBlank="1"/>
    </cacheField>
    <cacheField name="Categorias para mapa" numFmtId="0">
      <sharedItems containsBlank="1"/>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r:id="rId1" refreshedBy="Administrador" refreshedDate="41942.935153587961" createdVersion="4" refreshedVersion="4" minRefreshableVersion="3" recordCount="13">
  <cacheSource type="worksheet">
    <worksheetSource ref="A1:V1048576" sheet="Tipo 7"/>
  </cacheSource>
  <cacheFields count="22">
    <cacheField name="Meta" numFmtId="0">
      <sharedItems containsString="0" containsBlank="1" containsNumber="1" containsInteger="1" minValue="31" maxValue="123" count="11">
        <n v="31"/>
        <n v="79"/>
        <n v="82"/>
        <n v="83"/>
        <n v="85"/>
        <n v="89"/>
        <n v="120"/>
        <n v="121"/>
        <n v="122"/>
        <n v="123"/>
        <m/>
      </sharedItems>
    </cacheField>
    <cacheField name="Atos Normativos" numFmtId="0">
      <sharedItems containsBlank="1"/>
    </cacheField>
    <cacheField name="Subprefeitura" numFmtId="0">
      <sharedItems containsBlank="1"/>
    </cacheField>
    <cacheField name="Distrito" numFmtId="0">
      <sharedItems containsBlank="1"/>
    </cacheField>
    <cacheField name="Estudos e diagnósticos iniciais_x000a_(15%)" numFmtId="0">
      <sharedItems containsBlank="1"/>
    </cacheField>
    <cacheField name="Elaboração da minuta inicial_x000a_(15%)" numFmtId="0">
      <sharedItems containsBlank="1"/>
    </cacheField>
    <cacheField name="Consultas públicas_x000a_(20%)" numFmtId="0">
      <sharedItems containsBlank="1"/>
    </cacheField>
    <cacheField name="Aprovação técnica e elaboração da minuta final_x000a_(20%)" numFmtId="0">
      <sharedItems containsBlank="1"/>
    </cacheField>
    <cacheField name="Análise e aprovação_x000a_(30%)" numFmtId="0">
      <sharedItems containsBlank="1"/>
    </cacheField>
    <cacheField name="Peso do projeto sobre o total da meta (%)" numFmtId="0">
      <sharedItems containsString="0" containsBlank="1" containsNumber="1" minValue="0" maxValue="1"/>
    </cacheField>
    <cacheField name="Orçamento executado _x000a_2013" numFmtId="0">
      <sharedItems containsString="0" containsBlank="1" containsNumber="1" minValue="0" maxValue="648311.67000000004"/>
    </cacheField>
    <cacheField name="Orçamento executado _x000a_2014" numFmtId="0">
      <sharedItems containsString="0" containsBlank="1" containsNumber="1" containsInteger="1" minValue="0" maxValue="0"/>
    </cacheField>
    <cacheField name="Andamento qualitativo 1" numFmtId="0">
      <sharedItems containsBlank="1"/>
    </cacheField>
    <cacheField name="Andamento qualitativo 2" numFmtId="0">
      <sharedItems containsBlank="1"/>
    </cacheField>
    <cacheField name="Andamento qualitativo 3" numFmtId="0">
      <sharedItems containsBlank="1"/>
    </cacheField>
    <cacheField name="Andamento qualitativo 4" numFmtId="0">
      <sharedItems containsBlank="1"/>
    </cacheField>
    <cacheField name="Andamento qualitativo 5" numFmtId="0">
      <sharedItems containsBlank="1"/>
    </cacheField>
    <cacheField name="Andamento qualitativo 6" numFmtId="0">
      <sharedItems containsBlank="1"/>
    </cacheField>
    <cacheField name="Andamento do projeto" numFmtId="0">
      <sharedItems containsString="0" containsBlank="1" containsNumber="1" minValue="7.4999999999999997E-2" maxValue="1"/>
    </cacheField>
    <cacheField name="Andamento do projeto/total da meta" numFmtId="0">
      <sharedItems containsString="0" containsBlank="1" containsNumber="1" minValue="0" maxValue="1"/>
    </cacheField>
    <cacheField name="Status do Projeto" numFmtId="0">
      <sharedItems containsBlank="1"/>
    </cacheField>
    <cacheField name="Categorias para mapa" numFmtId="0">
      <sharedItems containsBlank="1"/>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r:id="rId1" refreshedBy="Administrador" refreshedDate="41942.935153935185" createdVersion="4" refreshedVersion="4" minRefreshableVersion="3" recordCount="681">
  <cacheSource type="worksheet">
    <worksheetSource ref="A1:BP1048576" sheet="Tipo 8"/>
  </cacheSource>
  <cacheFields count="68">
    <cacheField name="Meta" numFmtId="0">
      <sharedItems containsString="0" containsBlank="1" containsNumber="1" containsInteger="1" minValue="1" maxValue="119" count="50">
        <n v="1"/>
        <n v="2"/>
        <n v="5"/>
        <n v="6"/>
        <n v="7"/>
        <n v="11"/>
        <n v="12"/>
        <n v="15"/>
        <n v="16"/>
        <n v="17"/>
        <n v="18"/>
        <n v="19"/>
        <n v="23"/>
        <n v="28"/>
        <n v="30"/>
        <n v="32"/>
        <n v="33"/>
        <n v="34"/>
        <n v="37"/>
        <n v="38"/>
        <n v="39"/>
        <n v="42"/>
        <n v="43"/>
        <n v="47"/>
        <n v="50"/>
        <n v="51"/>
        <n v="52"/>
        <n v="54"/>
        <n v="58"/>
        <n v="61"/>
        <n v="63"/>
        <n v="64"/>
        <n v="65"/>
        <n v="66"/>
        <n v="69"/>
        <n v="73"/>
        <n v="74"/>
        <n v="87"/>
        <n v="88"/>
        <n v="89"/>
        <n v="92"/>
        <n v="96"/>
        <n v="97"/>
        <n v="98"/>
        <n v="102"/>
        <n v="104"/>
        <n v="112"/>
        <n v="115"/>
        <n v="119"/>
        <m/>
      </sharedItems>
    </cacheField>
    <cacheField name=" Novos serviços ou benefícios " numFmtId="0">
      <sharedItems containsBlank="1"/>
    </cacheField>
    <cacheField name="Meta definida_x000a_(repetir em todas as linhas)" numFmtId="0">
      <sharedItems containsString="0" containsBlank="1" containsNumber="1" containsInteger="1" minValue="1" maxValue="900000"/>
    </cacheField>
    <cacheField name="Subprefeitura" numFmtId="0">
      <sharedItems containsBlank="1"/>
    </cacheField>
    <cacheField name="Distrito" numFmtId="0">
      <sharedItems containsBlank="1"/>
    </cacheField>
    <cacheField name="Endereço" numFmtId="0">
      <sharedItems containsBlank="1" longText="1"/>
    </cacheField>
    <cacheField name="Coordenada (google maps)" numFmtId="0">
      <sharedItems containsBlank="1"/>
    </cacheField>
    <cacheField name="Janeiro _x000a_2013" numFmtId="0">
      <sharedItems containsString="0" containsBlank="1" containsNumber="1" minValue="0" maxValue="26080"/>
    </cacheField>
    <cacheField name="Fevereiro_x000a_2013" numFmtId="0">
      <sharedItems containsString="0" containsBlank="1" containsNumber="1" minValue="0" maxValue="175"/>
    </cacheField>
    <cacheField name="Março_x000a_2013" numFmtId="0">
      <sharedItems containsString="0" containsBlank="1" containsNumber="1" minValue="0" maxValue="433"/>
    </cacheField>
    <cacheField name="Abril_x000a_2013" numFmtId="0">
      <sharedItems containsString="0" containsBlank="1" containsNumber="1" minValue="0" maxValue="566"/>
    </cacheField>
    <cacheField name="Maio _x000a_2013" numFmtId="0">
      <sharedItems containsString="0" containsBlank="1" containsNumber="1" minValue="0" maxValue="279"/>
    </cacheField>
    <cacheField name="Junho_x000a_2013" numFmtId="0">
      <sharedItems containsString="0" containsBlank="1" containsNumber="1" minValue="0" maxValue="2274"/>
    </cacheField>
    <cacheField name="Julho_x000a_2013" numFmtId="0">
      <sharedItems containsString="0" containsBlank="1" containsNumber="1" minValue="0" maxValue="22167"/>
    </cacheField>
    <cacheField name="Agosto_x000a_2013" numFmtId="0">
      <sharedItems containsString="0" containsBlank="1" containsNumber="1" minValue="0" maxValue="2272"/>
    </cacheField>
    <cacheField name="Setembro_x000a_2013" numFmtId="0">
      <sharedItems containsString="0" containsBlank="1" containsNumber="1" minValue="0" maxValue="1401"/>
    </cacheField>
    <cacheField name="Outubro_x000a_2013" numFmtId="0">
      <sharedItems containsString="0" containsBlank="1" containsNumber="1" minValue="0" maxValue="799"/>
    </cacheField>
    <cacheField name="Novembro_x000a_2013" numFmtId="0">
      <sharedItems containsString="0" containsBlank="1" containsNumber="1" minValue="0" maxValue="872"/>
    </cacheField>
    <cacheField name="Dezembro_x000a_2013" numFmtId="0">
      <sharedItems containsString="0" containsBlank="1" containsNumber="1" minValue="0" maxValue="126000"/>
    </cacheField>
    <cacheField name="Janeiro_x000a_2014" numFmtId="0">
      <sharedItems containsString="0" containsBlank="1" containsNumber="1" minValue="-209" maxValue="74004"/>
    </cacheField>
    <cacheField name="Fevereiro_x000a_2014" numFmtId="0">
      <sharedItems containsString="0" containsBlank="1" containsNumber="1" minValue="0" maxValue="629"/>
    </cacheField>
    <cacheField name="Março_x000a_2014" numFmtId="0">
      <sharedItems containsString="0" containsBlank="1" containsNumber="1" minValue="0" maxValue="1117"/>
    </cacheField>
    <cacheField name="Abril_x000a_2014" numFmtId="0">
      <sharedItems containsString="0" containsBlank="1" containsNumber="1" minValue="0" maxValue="66382"/>
    </cacheField>
    <cacheField name="Maio_x000a_2014" numFmtId="0">
      <sharedItems containsString="0" containsBlank="1" containsNumber="1" minValue="0" maxValue="6093"/>
    </cacheField>
    <cacheField name="Junho_x000a_2014" numFmtId="0">
      <sharedItems containsString="0" containsBlank="1" containsNumber="1" minValue="0" maxValue="789"/>
    </cacheField>
    <cacheField name="Julho_x000a_2014" numFmtId="0">
      <sharedItems containsString="0" containsBlank="1" containsNumber="1" minValue="0" maxValue="76883"/>
    </cacheField>
    <cacheField name="Agosto_x000a_2014" numFmtId="0">
      <sharedItems containsString="0" containsBlank="1" containsNumber="1" minValue="0" maxValue="69135"/>
    </cacheField>
    <cacheField name="Setembro_x000a_2014" numFmtId="0">
      <sharedItems containsString="0" containsBlank="1" containsNumber="1" minValue="0" maxValue="206"/>
    </cacheField>
    <cacheField name="Outubro_x000a_2014" numFmtId="0">
      <sharedItems containsString="0" containsBlank="1" containsNumber="1" minValue="0.1" maxValue="8.1999999999999993"/>
    </cacheField>
    <cacheField name="Novembro_x000a_2014" numFmtId="0">
      <sharedItems containsNonDate="0" containsString="0" containsBlank="1"/>
    </cacheField>
    <cacheField name="Dezembro_x000a_2014" numFmtId="0">
      <sharedItems containsNonDate="0" containsString="0" containsBlank="1"/>
    </cacheField>
    <cacheField name="Janeiro_x000a_2015" numFmtId="0">
      <sharedItems containsNonDate="0" containsString="0" containsBlank="1"/>
    </cacheField>
    <cacheField name="Fevereiro_x000a_2015" numFmtId="0">
      <sharedItems containsNonDate="0" containsString="0" containsBlank="1"/>
    </cacheField>
    <cacheField name="Março_x000a_2015" numFmtId="0">
      <sharedItems containsNonDate="0" containsString="0" containsBlank="1"/>
    </cacheField>
    <cacheField name="Abril_x000a_2015" numFmtId="0">
      <sharedItems containsNonDate="0" containsString="0" containsBlank="1"/>
    </cacheField>
    <cacheField name="Maio_x000a_2015" numFmtId="0">
      <sharedItems containsNonDate="0" containsString="0" containsBlank="1"/>
    </cacheField>
    <cacheField name="Junho_x000a_2015" numFmtId="0">
      <sharedItems containsNonDate="0" containsString="0" containsBlank="1"/>
    </cacheField>
    <cacheField name="Julho_x000a_2015" numFmtId="0">
      <sharedItems containsNonDate="0" containsString="0" containsBlank="1"/>
    </cacheField>
    <cacheField name="Agosto_x000a_2015" numFmtId="0">
      <sharedItems containsNonDate="0" containsString="0" containsBlank="1"/>
    </cacheField>
    <cacheField name="Setembro_x000a_2015" numFmtId="0">
      <sharedItems containsNonDate="0" containsString="0" containsBlank="1"/>
    </cacheField>
    <cacheField name="Outubro_x000a_2015" numFmtId="0">
      <sharedItems containsNonDate="0" containsString="0" containsBlank="1"/>
    </cacheField>
    <cacheField name="Novembro_x000a_2015" numFmtId="0">
      <sharedItems containsNonDate="0" containsString="0" containsBlank="1"/>
    </cacheField>
    <cacheField name="Dezembro_x000a_2015" numFmtId="0">
      <sharedItems containsNonDate="0" containsString="0" containsBlank="1"/>
    </cacheField>
    <cacheField name="Janeiro_x000a_2016" numFmtId="0">
      <sharedItems containsNonDate="0" containsString="0" containsBlank="1"/>
    </cacheField>
    <cacheField name="Fevereiro_x000a_2016" numFmtId="0">
      <sharedItems containsNonDate="0" containsString="0" containsBlank="1"/>
    </cacheField>
    <cacheField name="Março_x000a_2016" numFmtId="0">
      <sharedItems containsNonDate="0" containsString="0" containsBlank="1"/>
    </cacheField>
    <cacheField name="Abril_x000a_2016" numFmtId="0">
      <sharedItems containsNonDate="0" containsString="0" containsBlank="1"/>
    </cacheField>
    <cacheField name="Maio_x000a_2016" numFmtId="0">
      <sharedItems containsNonDate="0" containsString="0" containsBlank="1"/>
    </cacheField>
    <cacheField name="Junho_x000a_2016" numFmtId="0">
      <sharedItems containsNonDate="0" containsString="0" containsBlank="1"/>
    </cacheField>
    <cacheField name="Julho_x000a_2016" numFmtId="0">
      <sharedItems containsNonDate="0" containsString="0" containsBlank="1"/>
    </cacheField>
    <cacheField name="Agosto_x000a_2016" numFmtId="0">
      <sharedItems containsNonDate="0" containsString="0" containsBlank="1"/>
    </cacheField>
    <cacheField name="Setembro_x000a_2016" numFmtId="0">
      <sharedItems containsNonDate="0" containsString="0" containsBlank="1"/>
    </cacheField>
    <cacheField name="Outubro_x000a_2016" numFmtId="0">
      <sharedItems containsNonDate="0" containsString="0" containsBlank="1"/>
    </cacheField>
    <cacheField name="Novembro_x000a_2016" numFmtId="0">
      <sharedItems containsNonDate="0" containsString="0" containsBlank="1"/>
    </cacheField>
    <cacheField name="Dezembro_x000a_2016" numFmtId="0">
      <sharedItems containsNonDate="0" containsString="0" containsBlank="1"/>
    </cacheField>
    <cacheField name="Percentual do projeto sobre total da meta" numFmtId="0">
      <sharedItems containsString="0" containsBlank="1" containsNumber="1" minValue="0" maxValue="1"/>
    </cacheField>
    <cacheField name="Orçamento executado 2013" numFmtId="0">
      <sharedItems containsString="0" containsBlank="1" containsNumber="1" minValue="0" maxValue="45000000"/>
    </cacheField>
    <cacheField name="Orçamento executado 2014" numFmtId="0">
      <sharedItems containsBlank="1" containsMixedTypes="1" containsNumber="1" minValue="0" maxValue="37280500"/>
    </cacheField>
    <cacheField name="Andamento qualitativo 1" numFmtId="0">
      <sharedItems containsBlank="1" longText="1"/>
    </cacheField>
    <cacheField name="Andamento qualitativo 2" numFmtId="0">
      <sharedItems containsBlank="1" longText="1"/>
    </cacheField>
    <cacheField name="Andamento qualitativo 3" numFmtId="0">
      <sharedItems containsBlank="1"/>
    </cacheField>
    <cacheField name="Andamento qualitativo 4" numFmtId="0">
      <sharedItems containsBlank="1"/>
    </cacheField>
    <cacheField name="Andamento qualitativo 5" numFmtId="0">
      <sharedItems containsBlank="1"/>
    </cacheField>
    <cacheField name="Andamento qualitativo 6" numFmtId="0">
      <sharedItems containsBlank="1"/>
    </cacheField>
    <cacheField name="Andamento do projeto" numFmtId="0">
      <sharedItems containsNonDate="0" containsString="0" containsBlank="1"/>
    </cacheField>
    <cacheField name="Andamento do projeto/total da meta" numFmtId="0">
      <sharedItems containsString="0" containsBlank="1" containsNumber="1" minValue="0" maxValue="0.93137254901960786"/>
    </cacheField>
    <cacheField name="Status do Projeto (Entregas até o momento)" numFmtId="0">
      <sharedItems containsString="0" containsBlank="1" containsNumber="1" minValue="0" maxValue="209238"/>
    </cacheField>
    <cacheField name="Categorias para mapa" numFmtId="0">
      <sharedItems containsBlank="1"/>
    </cacheField>
  </cacheFields>
  <extLst>
    <ext xmlns:x14="http://schemas.microsoft.com/office/spreadsheetml/2009/9/main" uri="{725AE2AE-9491-48be-B2B4-4EB974FC3084}">
      <x14:pivotCacheDefinition/>
    </ext>
  </extLst>
</pivotCacheDefinition>
</file>

<file path=xl/pivotCache/pivotCacheDefinition9.xml><?xml version="1.0" encoding="utf-8"?>
<pivotCacheDefinition xmlns="http://schemas.openxmlformats.org/spreadsheetml/2006/main" xmlns:r="http://schemas.openxmlformats.org/officeDocument/2006/relationships" r:id="rId1" refreshedBy="Administrador" refreshedDate="41942.935174421298" createdVersion="4" refreshedVersion="4" minRefreshableVersion="3" recordCount="184">
  <cacheSource type="worksheet">
    <worksheetSource ref="A1:C1048576" sheet="contas das %s"/>
  </cacheSource>
  <cacheFields count="3">
    <cacheField name="Tipos" numFmtId="0">
      <sharedItems containsBlank="1"/>
    </cacheField>
    <cacheField name="Rótulos de Linha" numFmtId="0">
      <sharedItems containsBlank="1" containsMixedTypes="1" containsNumber="1" containsInteger="1" minValue="1" maxValue="123" count="129">
        <n v="3"/>
        <n v="4"/>
        <n v="10"/>
        <n v="13"/>
        <n v="16"/>
        <n v="17"/>
        <n v="18"/>
        <n v="22"/>
        <n v="24"/>
        <n v="25"/>
        <n v="26"/>
        <n v="27"/>
        <n v="29"/>
        <n v="35"/>
        <n v="40"/>
        <n v="41"/>
        <n v="45"/>
        <n v="46"/>
        <n v="49"/>
        <n v="56"/>
        <n v="66"/>
        <n v="67"/>
        <n v="68"/>
        <n v="70"/>
        <n v="80"/>
        <n v="90"/>
        <n v="91"/>
        <n v="92"/>
        <n v="93"/>
        <n v="97"/>
        <s v="Total Geral"/>
        <m/>
        <s v="Rótulos de Linha"/>
        <n v="36"/>
        <n v="75"/>
        <n v="76"/>
        <n v="84"/>
        <n v="99"/>
        <n v="100"/>
        <n v="101"/>
        <n v="103"/>
        <n v="105"/>
        <n v="8"/>
        <n v="12"/>
        <n v="44"/>
        <n v="55"/>
        <n v="7"/>
        <n v="9"/>
        <n v="14"/>
        <n v="20"/>
        <n v="23"/>
        <n v="43"/>
        <n v="48"/>
        <n v="60"/>
        <n v="61"/>
        <n v="72"/>
        <n v="77"/>
        <n v="86"/>
        <n v="107"/>
        <n v="30"/>
        <n v="33"/>
        <n v="38"/>
        <n v="53"/>
        <n v="57"/>
        <n v="59"/>
        <n v="62"/>
        <n v="64"/>
        <n v="71"/>
        <n v="78"/>
        <n v="81"/>
        <n v="95"/>
        <n v="98"/>
        <n v="106"/>
        <n v="109"/>
        <n v="113"/>
        <n v="114"/>
        <n v="119"/>
        <n v="117"/>
        <n v="21"/>
        <n v="94"/>
        <n v="108"/>
        <n v="110"/>
        <n v="111"/>
        <n v="116"/>
        <n v="118"/>
        <n v="31"/>
        <n v="79"/>
        <n v="82"/>
        <n v="83"/>
        <n v="85"/>
        <n v="89"/>
        <n v="120"/>
        <n v="121"/>
        <n v="122"/>
        <n v="123"/>
        <n v="1"/>
        <n v="2"/>
        <n v="5"/>
        <n v="6"/>
        <n v="11"/>
        <n v="15"/>
        <n v="19"/>
        <n v="28"/>
        <n v="32"/>
        <n v="34"/>
        <n v="37"/>
        <n v="39"/>
        <n v="42"/>
        <n v="47"/>
        <n v="50"/>
        <n v="51"/>
        <n v="52"/>
        <n v="54"/>
        <n v="58"/>
        <n v="63"/>
        <n v="65"/>
        <n v="69"/>
        <n v="73"/>
        <n v="74"/>
        <n v="87"/>
        <n v="88"/>
        <n v="96"/>
        <n v="102"/>
        <n v="104"/>
        <n v="112"/>
        <n v="115"/>
        <s v="Fórmula3" f="1"/>
        <s v="Fórmula2" f="1"/>
        <s v="Fórmula1" f="1"/>
      </sharedItems>
    </cacheField>
    <cacheField name="Soma de Andamento do projeto/total da meta" numFmtId="0">
      <sharedItems containsBlank="1" containsMixedTypes="1" containsNumber="1" minValue="0" maxValue="24.319476830959534"/>
    </cacheField>
  </cacheFields>
  <calculatedItems count="3">
    <calculatedItem>
      <pivotArea cacheIndex="1" outline="0" fieldPosition="0">
        <references count="1">
          <reference field="1" count="1">
            <x v="128"/>
          </reference>
        </references>
      </pivotArea>
    </calculatedItem>
    <calculatedItem>
      <pivotArea cacheIndex="1" outline="0" fieldPosition="0">
        <references count="1">
          <reference field="1" count="1">
            <x v="127"/>
          </reference>
        </references>
      </pivotArea>
    </calculatedItem>
    <calculatedItem>
      <pivotArea cacheIndex="1" outline="0" fieldPosition="0">
        <references count="1">
          <reference field="1" count="1">
            <x v="126"/>
          </reference>
        </references>
      </pivotArea>
    </calculatedItem>
  </calculatedItem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68">
  <r>
    <x v="0"/>
    <s v="CRAS - Artur Alvim"/>
    <s v="Penha"/>
    <s v="Artur Alvim"/>
    <s v="Rua José Balangio, 188"/>
    <s v="-23.550998, -46.485571"/>
    <s v="C"/>
    <s v="C"/>
    <s v="C"/>
    <s v="ea"/>
    <s v="EA"/>
    <s v="NI"/>
    <s v="NI"/>
    <s v="NI"/>
    <m/>
    <n v="0"/>
    <m/>
    <s v="Parceria com as Secretarias de Educação e de Desenvolvimento Urbano para definição de terreno em área dos Territórios CEU"/>
    <m/>
    <m/>
    <m/>
    <m/>
    <m/>
    <n v="0.32500000000000001"/>
    <n v="0"/>
    <s v="Em andamento"/>
    <s v="local-def"/>
  </r>
  <r>
    <x v="0"/>
    <s v="CRAS - Cidade Dutra"/>
    <s v="Capela do Socorro"/>
    <s v="Cidade Dutra"/>
    <s v="Rua Jaime Freitas Moniz, Rua João Goulart"/>
    <s v="-23.719305, -46.673204"/>
    <s v="C"/>
    <s v="EA"/>
    <s v="C"/>
    <s v="ni"/>
    <s v="NI"/>
    <s v="NI"/>
    <s v="NI"/>
    <s v="NI"/>
    <m/>
    <n v="0"/>
    <m/>
    <s v="Parceria com a Secretaria de Habitação para definição de terreno em área do Programa de Mananciais"/>
    <m/>
    <m/>
    <m/>
    <m/>
    <m/>
    <n v="0.22500000000000001"/>
    <n v="0"/>
    <s v="Em andamento"/>
    <s v="local-def"/>
  </r>
  <r>
    <x v="0"/>
    <s v="CRAS - Freguesia do ó"/>
    <s v="Freguesia/Brasilândia"/>
    <s v="Freguesia do Ó"/>
    <s v="Rua Jacutiba, 167"/>
    <s v="-23.48351, -46.69348"/>
    <s v="C"/>
    <s v="C"/>
    <s v="C"/>
    <s v="ea"/>
    <s v="EA"/>
    <s v="NI"/>
    <s v="NI"/>
    <s v="NI"/>
    <n v="1.67E-2"/>
    <n v="0"/>
    <m/>
    <s v="Parceria com as Secretarias de Educação e de Desenvolvimento Urbano para definição de terreno em área dos Territórios CEU"/>
    <m/>
    <m/>
    <m/>
    <m/>
    <m/>
    <n v="0.32500000000000001"/>
    <n v="5.4275E-3"/>
    <s v="Em andamento"/>
    <s v="local-def"/>
  </r>
  <r>
    <x v="0"/>
    <s v="CRAS - Grajaú V"/>
    <s v="Capela do Socorro"/>
    <s v="Grajaú"/>
    <s v="Estrada do Barro Branco, 1500"/>
    <s v="-23.76656, -46.67575"/>
    <s v="C"/>
    <s v="EA"/>
    <s v="C"/>
    <s v="ni"/>
    <s v="NI"/>
    <s v="NI"/>
    <s v="NI"/>
    <s v="NI"/>
    <n v="1.67E-2"/>
    <n v="0"/>
    <m/>
    <s v="Parceria com a Secretaria de Habitação para definição de terreno em áreas do Programa Minha Vida Minha Vida"/>
    <m/>
    <m/>
    <m/>
    <m/>
    <m/>
    <n v="0.22500000000000001"/>
    <n v="3.7575E-3"/>
    <s v="Em andamento"/>
    <s v="local-def"/>
  </r>
  <r>
    <x v="0"/>
    <s v="CRAS - Grajaú II"/>
    <s v="Capela do Socorro"/>
    <s v="Grajaú"/>
    <s v="Estrada da Ligação, Rua Guaracy Torres"/>
    <s v="-23.756775, -46.664001"/>
    <s v="C"/>
    <s v="EA"/>
    <s v="C"/>
    <s v="ni"/>
    <s v="NI"/>
    <s v="NI"/>
    <s v="NI"/>
    <s v="NI"/>
    <n v="1.67E-2"/>
    <n v="0"/>
    <m/>
    <s v="Parceria com a Secretaria de Habitação para definição de terreno em área do Programa de Mananciais"/>
    <m/>
    <m/>
    <m/>
    <m/>
    <m/>
    <n v="0.22500000000000001"/>
    <n v="3.7575E-3"/>
    <s v="Em andamento"/>
    <s v="local-def"/>
  </r>
  <r>
    <x v="0"/>
    <s v="CRAS - Grajaú III"/>
    <s v="Capela do Socorro"/>
    <s v="Grajaú"/>
    <s v="Av. Agenor Klaussener"/>
    <s v="-23.771042, -46.687266"/>
    <s v="C"/>
    <s v="C"/>
    <s v="EA"/>
    <s v="ni"/>
    <s v="NI"/>
    <s v="NI"/>
    <s v="NI"/>
    <s v="NI"/>
    <n v="1.67E-2"/>
    <n v="0"/>
    <m/>
    <s v="Parceria com a Secretaria de Habitação para definição de terreno em área do Programa de Mananciais"/>
    <m/>
    <m/>
    <m/>
    <m/>
    <m/>
    <n v="0.2"/>
    <n v="3.3400000000000001E-3"/>
    <s v="Em andamento"/>
    <s v="local-def"/>
  </r>
  <r>
    <x v="0"/>
    <s v="CRAS - Grajaú IV"/>
    <s v="Capela do Socorro"/>
    <s v="Grajaú"/>
    <s v="Av. Vala das Canas, Rua Alexandre Giusti, Rua Nolasco da Cunha e Rua Gregório Viegas"/>
    <s v="-23.745209, -46.700809"/>
    <s v="C"/>
    <s v="EA"/>
    <s v="C"/>
    <s v="ni"/>
    <s v="NI"/>
    <s v="NI"/>
    <s v="NI"/>
    <s v="NI"/>
    <n v="1.67E-2"/>
    <n v="0"/>
    <m/>
    <s v="Parceria com a Secretaria de Habitação para definição de terreno em área do Programa de Mananciais"/>
    <m/>
    <m/>
    <m/>
    <m/>
    <m/>
    <n v="0.22500000000000001"/>
    <n v="3.7575E-3"/>
    <s v="Em andamento"/>
    <s v="local-def"/>
  </r>
  <r>
    <x v="0"/>
    <s v="CRAS - Jaraguá I"/>
    <s v="Pirituba"/>
    <s v="Jaraguá"/>
    <s v="Estrada de Taipas (Pq. Linear do Fogo)"/>
    <s v="-23.452511, -46.736285"/>
    <s v="C"/>
    <s v="C"/>
    <s v="C"/>
    <s v="ea"/>
    <s v="EA"/>
    <s v="NI"/>
    <s v="NI"/>
    <s v="NI"/>
    <n v="1.67E-2"/>
    <n v="0"/>
    <m/>
    <s v="Parceria com as Secretarias de Educação e de Desenvolvimento Urbano para definição de terreno em área dos Territórios CEU"/>
    <m/>
    <m/>
    <m/>
    <m/>
    <m/>
    <n v="0.32500000000000001"/>
    <n v="5.4275E-3"/>
    <s v="Em andamento"/>
    <s v="local-def"/>
  </r>
  <r>
    <x v="0"/>
    <s v="CRAS - Jd. Ângela I"/>
    <s v="M'Boi Mirim"/>
    <s v="Jd. Ângela"/>
    <s v="Rua Citeron, Rua Conde de Silva Monteiro, Rua São Paulo e Rua Pernamabuco"/>
    <s v="-23.72805, -46.78955"/>
    <s v="C"/>
    <s v="EA"/>
    <s v="C"/>
    <s v="ni"/>
    <s v="NI"/>
    <s v="NI"/>
    <s v="NI"/>
    <s v="NI"/>
    <n v="1.67E-2"/>
    <n v="0"/>
    <m/>
    <s v="Parceria com a Secretaria de Habitação para definição de terreno em área do Programa de Mananciais"/>
    <m/>
    <m/>
    <m/>
    <m/>
    <m/>
    <n v="0.22500000000000001"/>
    <n v="3.7575E-3"/>
    <s v="Em andamento"/>
    <s v="local-def"/>
  </r>
  <r>
    <x v="0"/>
    <s v="CRAS - Jd. Ângela II"/>
    <s v="M'Boi Mirim"/>
    <s v="Jd. Ângela"/>
    <s v="Rua Licínio Felini; Rua Julio Nicati; Rua Francisco Giocondo; Rua Benedito Biscop; Rua Antonio Escotti; Rua Emanuel List; e Rua José Boscoli; Avenida M'Boi Guaçu (Antigo Rua Bandeirantes); Rua Hum; Rua Dois; Rua três; Rua quatro; Rua Cinco e Rua Seis"/>
    <s v="-23.72671, -46.77275"/>
    <s v="C"/>
    <s v="EA"/>
    <s v="C"/>
    <s v="ni"/>
    <s v="NI"/>
    <s v="NI"/>
    <s v="NI"/>
    <s v="NI"/>
    <n v="1.67E-2"/>
    <n v="0"/>
    <m/>
    <s v="Parceria com a Secretaria de Habitação para definição de terreno em área do Programa de Mananciais"/>
    <m/>
    <m/>
    <m/>
    <m/>
    <m/>
    <n v="0.22500000000000001"/>
    <n v="3.7575E-3"/>
    <s v="Em andamento"/>
    <s v="local-def"/>
  </r>
  <r>
    <x v="0"/>
    <s v="CRAS - Jd. Ângela III"/>
    <s v="M'Boi Mirim"/>
    <s v="Jd. Ângela"/>
    <s v="Rua Manoel Soares da Silva, Rua Albergati Capacelli e Rua Valdeci Araújo Ribeiro"/>
    <s v="-23.74931, -46.77682"/>
    <s v="C"/>
    <s v="EA"/>
    <s v="C"/>
    <s v="ni"/>
    <s v="NI"/>
    <s v="NI"/>
    <s v="NI"/>
    <s v="NI"/>
    <n v="1.67E-2"/>
    <n v="0"/>
    <m/>
    <s v="Parceria com a Secretaria de Habitação para definição de terreno em área do Programa de Mananciais"/>
    <m/>
    <m/>
    <m/>
    <m/>
    <m/>
    <n v="0.22500000000000001"/>
    <n v="3.7575E-3"/>
    <s v="Em andamento"/>
    <s v="local-def"/>
  </r>
  <r>
    <x v="0"/>
    <s v="CRAS - Jd. São luiz"/>
    <s v="M'Boi Mirim"/>
    <s v="Jd. São luiz"/>
    <s v="Rua Francisco S. da Silva; Rua Pibarra e Rua Huelva"/>
    <s v="-23.68889, -46.74437"/>
    <s v="C"/>
    <s v="EA"/>
    <s v="C"/>
    <s v="ni"/>
    <s v="NI"/>
    <s v="NI"/>
    <s v="NI"/>
    <s v="NI"/>
    <n v="1.67E-2"/>
    <n v="0"/>
    <m/>
    <s v="Parceria com a Secretaria de Habitação para definição de terreno em área do Programa de Mananciais"/>
    <m/>
    <m/>
    <m/>
    <m/>
    <m/>
    <n v="0.22500000000000001"/>
    <n v="3.7575E-3"/>
    <s v="Em andamento"/>
    <s v="local-def"/>
  </r>
  <r>
    <x v="0"/>
    <s v="CRAS - José Bonifácio I"/>
    <s v="Itaquera"/>
    <s v="José Bonifácio"/>
    <s v="Rua Amor de Índio, esquina com Rua Domingos Rufino, s/n"/>
    <s v="-23.554998, -46.432032"/>
    <s v="C"/>
    <s v="EA"/>
    <s v="C"/>
    <s v="ni"/>
    <s v="NI"/>
    <s v="NI"/>
    <s v="NI"/>
    <s v="NI"/>
    <n v="1.67E-2"/>
    <n v="0"/>
    <m/>
    <s v="Parceria com a Secretaria de Habitação para definição de terreno em áreas do Programa Minha Vida Minha Vida"/>
    <m/>
    <m/>
    <m/>
    <m/>
    <m/>
    <n v="0.22500000000000001"/>
    <n v="3.7575E-3"/>
    <s v="Em andamento"/>
    <s v="local-def"/>
  </r>
  <r>
    <x v="0"/>
    <s v="CRAS - José Bonifácio II"/>
    <s v="Itaquera"/>
    <s v="José Bonifácio"/>
    <s v="Rua Professora Lucila Cerqueira, 194"/>
    <s v="-23.547342, -46.427786"/>
    <s v="C"/>
    <s v="C"/>
    <s v="C"/>
    <s v="ea"/>
    <s v="EA"/>
    <s v="NI"/>
    <s v="NI"/>
    <s v="NI"/>
    <n v="1.67E-2"/>
    <n v="0"/>
    <m/>
    <s v="Parceria com as Secretarias de Educação e de Desenvolvimento Urbano para definição de terreno em área dos Territórios CEU"/>
    <m/>
    <m/>
    <m/>
    <m/>
    <m/>
    <n v="0.32500000000000001"/>
    <n v="5.4275E-3"/>
    <s v="Em andamento"/>
    <s v="local-def"/>
  </r>
  <r>
    <x v="0"/>
    <s v="CRAS - Mooca II"/>
    <s v="Mooca"/>
    <s v="Mooca"/>
    <s v="Rua Taquari, 635"/>
    <s v="-23.550549, -46.597300"/>
    <s v="C"/>
    <s v="C"/>
    <s v="C"/>
    <s v="ea"/>
    <s v="EA"/>
    <s v="NI"/>
    <s v="NI"/>
    <s v="NI"/>
    <n v="1.67E-2"/>
    <n v="0"/>
    <m/>
    <s v="Parceria com as Secretarias de Educação e de Desenvolvimento Urbano para definição de terreno em área dos Territórios CEU"/>
    <m/>
    <m/>
    <m/>
    <m/>
    <m/>
    <n v="0.32500000000000001"/>
    <n v="5.4275E-3"/>
    <s v="Em andamento"/>
    <s v="local-def"/>
  </r>
  <r>
    <x v="0"/>
    <s v="CRAS - Parelheiros"/>
    <s v="Parelheiros"/>
    <s v="Parelheiros"/>
    <s v="Avenida Senador Teotônio Vilela; Avenida Sadamu Inoue; Estrada Colônia e Estrada Vargem Grande"/>
    <s v="-23.772704, -46.721865"/>
    <s v="C"/>
    <s v="EA"/>
    <s v="C"/>
    <s v="ni"/>
    <s v="NI"/>
    <s v="NI"/>
    <s v="NI"/>
    <s v="NI"/>
    <n v="1.67E-2"/>
    <n v="0"/>
    <m/>
    <s v="Parceria com a Secretaria de Habitação para definição de terreno em área do Programa de Mananciais"/>
    <m/>
    <m/>
    <m/>
    <m/>
    <m/>
    <n v="0.22500000000000001"/>
    <n v="3.7575E-3"/>
    <s v="Em andamento"/>
    <s v="local-def"/>
  </r>
  <r>
    <x v="0"/>
    <s v="CRAS - Parque do carmo"/>
    <s v="Itaquera"/>
    <s v="Parque do carmo"/>
    <s v="Av. Afonso Sampaio e Souza, 2001"/>
    <s v=" -23.57519, -46.47700"/>
    <s v="C"/>
    <s v="C"/>
    <s v="C"/>
    <s v="ea"/>
    <s v="EA"/>
    <s v="NI"/>
    <s v="NI"/>
    <s v="NI"/>
    <n v="1.67E-2"/>
    <n v="0"/>
    <m/>
    <s v="Parceria com as Secretarias de Educação e de Desenvolvimento Urbano para definição de terreno em área dos Territórios CEU"/>
    <m/>
    <m/>
    <m/>
    <m/>
    <m/>
    <n v="0.32500000000000001"/>
    <n v="5.4275E-3"/>
    <s v="Em andamento"/>
    <s v="local-def"/>
  </r>
  <r>
    <x v="0"/>
    <s v="CRAS - Pedreira"/>
    <s v="Cidade Ademar"/>
    <s v="Pedreira"/>
    <s v="Rua da Saúde; Estrada da Áugua Santa"/>
    <s v="-23.709669, -46.623672"/>
    <s v="C"/>
    <s v="EA"/>
    <s v="C"/>
    <s v="ni"/>
    <s v="NI"/>
    <s v="NI"/>
    <s v="NI"/>
    <s v="NI"/>
    <n v="1.67E-2"/>
    <n v="0"/>
    <m/>
    <s v="Parceria com a Secretaria de Habitação para definição de terreno em área do Programa de Mananciais"/>
    <m/>
    <m/>
    <m/>
    <m/>
    <m/>
    <n v="0.22500000000000001"/>
    <n v="3.7575E-3"/>
    <s v="Em andamento"/>
    <s v="local-def"/>
  </r>
  <r>
    <x v="0"/>
    <s v="CRAS - Santo Amaro"/>
    <s v="Santo Amaro"/>
    <s v="Santo Amaro"/>
    <s v="Av. Padre José Maria, 555"/>
    <s v="-23.654821, -46.709598"/>
    <s v="C"/>
    <s v="C"/>
    <s v="C"/>
    <s v="ea"/>
    <s v="EA"/>
    <s v="NI"/>
    <s v="NI"/>
    <s v="NI"/>
    <n v="1.67E-2"/>
    <n v="0"/>
    <m/>
    <s v="Parceria com as Secretarias de Educação e de Desenvolvimento Urbano para definição de terreno em área dos Territórios CEU"/>
    <m/>
    <m/>
    <m/>
    <m/>
    <m/>
    <n v="0.32500000000000001"/>
    <n v="5.4275E-3"/>
    <s v="Em andamento"/>
    <s v="local-def"/>
  </r>
  <r>
    <x v="0"/>
    <s v="CRAS - São Miguel"/>
    <s v="São Miguel"/>
    <s v="São Miguel"/>
    <s v="Rua Mario Dallari, 170"/>
    <s v="-23.49885, -46.42947"/>
    <s v="C"/>
    <s v="C"/>
    <s v="C"/>
    <s v="ea"/>
    <s v="EA"/>
    <s v="NI"/>
    <s v="NI"/>
    <s v="NI"/>
    <n v="1.67E-2"/>
    <n v="0"/>
    <m/>
    <s v="Parceria com as Secretarias de Educação e de Desenvolvimento Urbano para definição de terreno em área dos Territórios CEU"/>
    <m/>
    <m/>
    <m/>
    <m/>
    <m/>
    <n v="0.32500000000000001"/>
    <n v="5.4275E-3"/>
    <s v="Em andamento"/>
    <s v="local-def"/>
  </r>
  <r>
    <x v="0"/>
    <s v="CRAS - São Rafael"/>
    <s v="São Mateus"/>
    <s v="São Rafael"/>
    <s v="Estrada da Servidão Sete, S/N"/>
    <s v="-23.682071, -46.672318"/>
    <s v="C"/>
    <s v="EA"/>
    <s v="C"/>
    <s v="ni"/>
    <s v="NI"/>
    <s v="NI"/>
    <s v="NI"/>
    <s v="NI"/>
    <n v="1.67E-2"/>
    <n v="0"/>
    <m/>
    <s v="Parceria com a Secretaria de Habitação para definição de terreno em áreas do Programa Minha Vida Minha Vida"/>
    <m/>
    <m/>
    <m/>
    <m/>
    <m/>
    <n v="0.22500000000000001"/>
    <n v="3.7575E-3"/>
    <s v="Em andamento"/>
    <s v="local-def"/>
  </r>
  <r>
    <x v="0"/>
    <s v="CRAS - Sapopemba"/>
    <s v="Sapopemba"/>
    <s v="Sapopemba"/>
    <s v="Rua Pedro de Castro Velho, 87"/>
    <s v="-23.587938, -46.516378"/>
    <s v="C"/>
    <s v="C"/>
    <s v="C"/>
    <s v="ea"/>
    <s v="EA"/>
    <s v="NI"/>
    <s v="NI"/>
    <s v="NI"/>
    <n v="1.67E-2"/>
    <n v="0"/>
    <m/>
    <s v="Parceria com as Secretarias de Educação e de Desenvolvimento Urbano para definição de terreno em área dos Territórios CEU"/>
    <m/>
    <m/>
    <m/>
    <m/>
    <m/>
    <n v="0.32500000000000001"/>
    <n v="5.4275E-3"/>
    <s v="Em andamento"/>
    <s v="local-def"/>
  </r>
  <r>
    <x v="0"/>
    <s v="CRAS - Tatuapé"/>
    <s v="Mooca"/>
    <s v="Tatuapé"/>
    <s v="Rua Monte Serrat, 230"/>
    <s v="-23.53990, -46.56227"/>
    <s v="C"/>
    <s v="C"/>
    <s v="C"/>
    <s v="ea"/>
    <s v="EA"/>
    <s v="NI"/>
    <s v="NI"/>
    <s v="NI"/>
    <n v="1.67E-2"/>
    <n v="0"/>
    <m/>
    <s v="Parceria com as Secretarias de Educação e de Desenvolvimento Urbano para definição de terreno em área dos Territórios CEU"/>
    <m/>
    <m/>
    <m/>
    <m/>
    <m/>
    <n v="0.32500000000000001"/>
    <n v="5.4275E-3"/>
    <s v="Em andamento"/>
    <s v="local-def"/>
  </r>
  <r>
    <x v="0"/>
    <s v="CRAS - Tremembé I"/>
    <s v="Jaçanã/Tremembé"/>
    <s v="Tremembé"/>
    <s v="Rua Adauto Bezerra Delgado, 94 (CDM Jd. Joamar/Pq. Da Pedra)"/>
    <s v="-23.450160, -46.596896"/>
    <s v="C"/>
    <s v="C"/>
    <s v="C"/>
    <s v="ea"/>
    <s v="EA"/>
    <s v="NI"/>
    <s v="NI"/>
    <s v="NI"/>
    <n v="1.67E-2"/>
    <n v="0"/>
    <m/>
    <s v="Parceria com as Secretarias de Educação e de Desenvolvimento Urbano para definição de terreno em área dos Territórios CEU"/>
    <m/>
    <m/>
    <m/>
    <m/>
    <m/>
    <n v="0.32500000000000001"/>
    <n v="5.4275E-3"/>
    <s v="Em andamento"/>
    <s v="local-def"/>
  </r>
  <r>
    <x v="0"/>
    <s v="CRAS - Vila Maria"/>
    <s v="Vila Maria/Vila Guilherme"/>
    <s v="Vila Maria"/>
    <s v="Avenida Ernesto Augusto Lopes, 100"/>
    <s v="-23.520159, -46.575982"/>
    <s v="C"/>
    <s v="C"/>
    <s v="C"/>
    <s v="ea"/>
    <s v="EA"/>
    <s v="NI"/>
    <s v="NI"/>
    <s v="NI"/>
    <n v="1.67E-2"/>
    <n v="0"/>
    <m/>
    <s v="Parceria com as Secretarias de Educação e de Desenvolvimento Urbano para definição de terreno em área dos Territórios CEU"/>
    <m/>
    <m/>
    <m/>
    <m/>
    <m/>
    <n v="0.32500000000000001"/>
    <n v="5.4275E-3"/>
    <s v="Em andamento"/>
    <s v="local-def"/>
  </r>
  <r>
    <x v="0"/>
    <s v="CRAS - Vila Prudente"/>
    <s v="Vila Prudente"/>
    <s v="Vila Prudente"/>
    <s v="Av. Francisco Falconi, 83"/>
    <s v="-23.583731, -46.568543"/>
    <s v="C"/>
    <s v="C"/>
    <s v="C"/>
    <s v="ea"/>
    <s v="EA"/>
    <s v="NI"/>
    <s v="NI"/>
    <s v="NI"/>
    <n v="1.67E-2"/>
    <n v="0"/>
    <m/>
    <s v="Parceria com as Secretarias de Educação e de Desenvolvimento Urbano para definição de terreno em área dos Territórios CEU"/>
    <m/>
    <m/>
    <m/>
    <m/>
    <m/>
    <n v="0.32500000000000001"/>
    <n v="5.4275E-3"/>
    <s v="Em andamento"/>
    <s v="local-def"/>
  </r>
  <r>
    <x v="0"/>
    <s v="CRAS - Jd Nazaré"/>
    <s v="Itaim Paulista"/>
    <s v="Itaim Paulista"/>
    <s v="Rua Plácido Parreira de Lima, 600 - Jardim Nazaré"/>
    <s v="-23.521624, -46.407473"/>
    <s v="C"/>
    <s v="C"/>
    <s v="C"/>
    <s v="ea"/>
    <s v="C"/>
    <s v="C"/>
    <s v="EA"/>
    <s v="EA"/>
    <n v="0"/>
    <m/>
    <m/>
    <s v="Imóvel transferido para SMADS, previsão de obra na galeria de águas pluviais por parte da Subprefeitura"/>
    <m/>
    <m/>
    <m/>
    <m/>
    <m/>
    <n v="0.77500000000000002"/>
    <n v="0"/>
    <s v="Em andamento"/>
    <s v="local-def"/>
  </r>
  <r>
    <x v="1"/>
    <s v="CREAS 1 - em área do Programa de Mananciais"/>
    <s v="Parelheiros"/>
    <s v="Parelheiros"/>
    <s v="Avenida Senador Teotônio Vilela; Avenida Sadamu Inoue; Estrada Colônia e Estrada Vargem Grande"/>
    <s v="-23.772704, -46.721865"/>
    <s v="C"/>
    <s v="EA"/>
    <s v="C"/>
    <s v="ni"/>
    <s v="NI"/>
    <s v="NI"/>
    <s v="NI"/>
    <s v="NI"/>
    <n v="0.1429"/>
    <n v="0"/>
    <m/>
    <s v="Parceria com a Secretaria de Habitação para definição de terreno em área do Programa de Mananciais"/>
    <m/>
    <m/>
    <m/>
    <m/>
    <m/>
    <n v="0.22500000000000001"/>
    <n v="3.2152500000000001E-2"/>
    <s v="Em andamento"/>
    <s v="local-def"/>
  </r>
  <r>
    <x v="1"/>
    <s v="CREAS 2 - em área do Programa Minha Casa Minha Vida"/>
    <s v="Cidade Ademar"/>
    <s v="Pedreira"/>
    <s v="Rua Davide Perez com a Rua Salvador Dali"/>
    <s v="-23.709032, -46.656362"/>
    <s v="C"/>
    <s v="EA"/>
    <s v="C"/>
    <s v="ni"/>
    <s v="NI"/>
    <s v="NI"/>
    <s v="NI"/>
    <s v="NI"/>
    <n v="0.1429"/>
    <n v="0"/>
    <m/>
    <s v="Parceria com a Secretaria de Habitação para definição de terreno em áreas do Programa Minha Vida Minha Vida"/>
    <m/>
    <m/>
    <m/>
    <m/>
    <m/>
    <n v="0.22500000000000001"/>
    <n v="3.2152500000000001E-2"/>
    <s v="Em andamento"/>
    <s v="local-def"/>
  </r>
  <r>
    <x v="1"/>
    <s v="CREAS 3- Cidade Tiradentes"/>
    <s v="Cidade Tiradentes"/>
    <s v="C. Tiradentes"/>
    <s v="R Nascer do Sol X R Eloá do Vale Quadros"/>
    <s v="-23.593503, -46.415066"/>
    <s v="C"/>
    <s v="C"/>
    <s v="C"/>
    <s v="ea"/>
    <s v="C"/>
    <s v="C"/>
    <s v="EA"/>
    <s v="NI"/>
    <n v="1.67E-2"/>
    <n v="0"/>
    <m/>
    <s v="Adequação do espaço em finalização"/>
    <m/>
    <m/>
    <m/>
    <m/>
    <m/>
    <n v="0.75"/>
    <n v="1.2525E-2"/>
    <s v="Em andamento"/>
    <s v="local-def"/>
  </r>
  <r>
    <x v="2"/>
    <s v="Centro de Acolhida para Adultos I por 16 horas - Zaki Narchi I"/>
    <s v="Vila Maria/Vila Guilherme"/>
    <s v="Vila Maria"/>
    <s v="Av. Zaki Narchi, 600"/>
    <s v="-23.510125, -46.618587"/>
    <s v="C"/>
    <s v="C"/>
    <s v="C"/>
    <s v="C"/>
    <s v="C"/>
    <s v="C"/>
    <s v="C"/>
    <s v="C"/>
    <n v="4.5499999999999999E-2"/>
    <n v="0"/>
    <m/>
    <s v="O objetivo da requalificação foi ampliar a capacidade de atendimento do serviço para 500 vagas"/>
    <s v="Início do atendimento pós- requalificação em 19/01/2014"/>
    <m/>
    <m/>
    <m/>
    <m/>
    <n v="1"/>
    <n v="4.5499999999999999E-2"/>
    <s v="Concluído"/>
    <s v="local-def"/>
  </r>
  <r>
    <x v="2"/>
    <s v="Centro de Acolhida para Adultos  por 24 horas  - Zaki Narchi II"/>
    <s v="Vila Maria/Vila Guilherme"/>
    <s v="Vila Maria"/>
    <s v="Av. Zaki Narchi, 600"/>
    <s v="-23.510125, -46.618587"/>
    <s v="C"/>
    <s v="C"/>
    <s v="C"/>
    <s v="C"/>
    <s v="C"/>
    <s v="C"/>
    <s v="C"/>
    <s v="C"/>
    <n v="4.5499999999999999E-2"/>
    <n v="0"/>
    <m/>
    <s v="O enfoque desse equipamento é o atendimentos de saúde, acompanhamento psicossocial, cursos de qualificação e encaminhamento para emprego."/>
    <m/>
    <m/>
    <m/>
    <m/>
    <m/>
    <n v="1"/>
    <n v="4.5499999999999999E-2"/>
    <s v="Concluído"/>
    <s v="local-def"/>
  </r>
  <r>
    <x v="2"/>
    <s v="Centro de Acolhida para Adultos por 24 horas - Zaki Narchi III"/>
    <s v="Vila Maria/Vila Guilherme"/>
    <s v="Vila Maria"/>
    <s v="Av. Zaki Narchi, 600"/>
    <s v="-23.510125, -46.618587"/>
    <s v="C"/>
    <s v="C"/>
    <s v="C"/>
    <s v="C"/>
    <s v="C"/>
    <s v="C"/>
    <s v="C"/>
    <s v="C"/>
    <n v="4.5499999999999999E-2"/>
    <m/>
    <m/>
    <s v="Destinado a pessoas já reabilitadas e com emprego, o enfoque desse equipamento é o processo de autonomia e saída do sistema de acolhida."/>
    <m/>
    <m/>
    <m/>
    <m/>
    <m/>
    <n v="1"/>
    <n v="4.5499999999999999E-2"/>
    <s v="Concluído"/>
    <s v="local-def"/>
  </r>
  <r>
    <x v="2"/>
    <s v="Serviço de Acolhimento Institucional - República I"/>
    <s v="Mooca"/>
    <s v="Brás"/>
    <s v="R Catumbi, 588/626"/>
    <s v="-23.533195, -46.601105"/>
    <s v="C"/>
    <s v="EA"/>
    <s v="EA"/>
    <s v="ea"/>
    <s v="EA"/>
    <s v="NI"/>
    <s v="NI"/>
    <s v="NI"/>
    <n v="0"/>
    <m/>
    <m/>
    <m/>
    <m/>
    <m/>
    <m/>
    <m/>
    <m/>
    <n v="0.25"/>
    <n v="0"/>
    <s v="Em andamento"/>
    <s v="local-def"/>
  </r>
  <r>
    <x v="2"/>
    <s v="Serviço de Acolhimento Institucional - República II"/>
    <s v="Mooca"/>
    <s v="Brás"/>
    <s v="R Catumbi, 588/627"/>
    <s v="-23.533195, -46.601106"/>
    <s v="C"/>
    <s v="EA"/>
    <s v="EA"/>
    <s v="ea"/>
    <s v="EA"/>
    <s v="NI"/>
    <s v="NI"/>
    <s v="NI"/>
    <n v="0"/>
    <m/>
    <m/>
    <m/>
    <m/>
    <m/>
    <m/>
    <m/>
    <m/>
    <n v="0.25"/>
    <n v="0"/>
    <s v="Em andamento"/>
    <s v="local-def"/>
  </r>
  <r>
    <x v="2"/>
    <s v="Serviço de Acolhimento Institucional - República III"/>
    <s v="Mooca"/>
    <s v="Brás"/>
    <s v="R Catumbi, 588/628"/>
    <s v="-23.533195, -46.601107"/>
    <s v="C"/>
    <s v="EA"/>
    <s v="EA"/>
    <s v="ea"/>
    <s v="EA"/>
    <s v="NI"/>
    <s v="NI"/>
    <s v="NI"/>
    <n v="0"/>
    <m/>
    <m/>
    <m/>
    <m/>
    <m/>
    <m/>
    <m/>
    <m/>
    <n v="0.25"/>
    <n v="0"/>
    <s v="Em andamento"/>
    <s v="local-def"/>
  </r>
  <r>
    <x v="3"/>
    <s v="Centro de Referência em Segurança Alimentar e Nutricional - M'Boi Mirim"/>
    <s v="M'Boi Mirim"/>
    <m/>
    <m/>
    <m/>
    <s v="EA"/>
    <s v="NI"/>
    <s v="NI"/>
    <s v="ni"/>
    <s v="NI"/>
    <s v="NI"/>
    <s v="NI"/>
    <s v="NI"/>
    <n v="0.2"/>
    <n v="0"/>
    <n v="0"/>
    <m/>
    <m/>
    <m/>
    <m/>
    <m/>
    <m/>
    <n v="0.05"/>
    <n v="1.0000000000000002E-2"/>
    <s v="Em andamento"/>
    <s v="local-em-def"/>
  </r>
  <r>
    <x v="3"/>
    <s v="Centro de Referência em Segurança Alimentar e Nutricional - Santo Amaro"/>
    <s v="Santo Amaro"/>
    <m/>
    <m/>
    <m/>
    <s v="EA"/>
    <s v="NI"/>
    <s v="NI"/>
    <s v="ni"/>
    <s v="NI"/>
    <s v="NI"/>
    <s v="NI"/>
    <s v="NI"/>
    <n v="0"/>
    <n v="0"/>
    <n v="0"/>
    <m/>
    <m/>
    <m/>
    <m/>
    <m/>
    <m/>
    <n v="0.05"/>
    <n v="0"/>
    <s v="Em andamento"/>
    <s v="local-em-def"/>
  </r>
  <r>
    <x v="3"/>
    <s v="Centro de Referência em Segurança Alimentar e Nutricional - São Mateus"/>
    <s v="São Mateus"/>
    <m/>
    <m/>
    <m/>
    <s v="EA"/>
    <s v="NI"/>
    <s v="NI"/>
    <s v="ni"/>
    <s v="NI"/>
    <s v="NI"/>
    <s v="NI"/>
    <s v="NI"/>
    <n v="0.2"/>
    <n v="0"/>
    <n v="0"/>
    <m/>
    <m/>
    <m/>
    <m/>
    <m/>
    <m/>
    <n v="0.05"/>
    <n v="1.0000000000000002E-2"/>
    <s v="Em andamento"/>
    <s v="local-em-def"/>
  </r>
  <r>
    <x v="3"/>
    <s v="Centro de Referência em Segurança Alimentar e Nutricional - Santana/Tucuruvi"/>
    <s v="Santana/Tucuruvi"/>
    <m/>
    <m/>
    <m/>
    <s v="EA"/>
    <s v="NI"/>
    <s v="NI"/>
    <s v="ni"/>
    <s v="NI"/>
    <s v="NI"/>
    <s v="NI"/>
    <s v="NI"/>
    <n v="0.2"/>
    <n v="0"/>
    <n v="0"/>
    <m/>
    <m/>
    <m/>
    <m/>
    <m/>
    <m/>
    <n v="0.05"/>
    <n v="1.0000000000000002E-2"/>
    <s v="Em andamento"/>
    <s v="local-em-def"/>
  </r>
  <r>
    <x v="4"/>
    <s v="CEU CE Padre Jose de Anchieta"/>
    <s v="Penha"/>
    <s v="Artur Alvim"/>
    <s v="Jose Balangio,188(r)xRaul Valenc"/>
    <s v="-23.55105, -46.48560"/>
    <s v="C"/>
    <s v="EA"/>
    <s v="EA"/>
    <s v="ni"/>
    <s v="NI"/>
    <s v="NI"/>
    <s v="NI"/>
    <s v="NI"/>
    <n v="0.05"/>
    <n v="26338.42"/>
    <n v="0"/>
    <m/>
    <m/>
    <m/>
    <m/>
    <m/>
    <m/>
    <n v="0.17499999999999999"/>
    <n v="8.7499999999999991E-3"/>
    <s v="Em andamento"/>
    <s v="local-def"/>
  </r>
  <r>
    <x v="4"/>
    <s v="CEU CE Tatuapé/Carrão (Brig Eduardo Gomes)"/>
    <s v="Mooca"/>
    <s v="Tatuapé"/>
    <s v="Monte Serrat, 230 (r)"/>
    <s v="-23.53990, -46.56227"/>
    <s v="C"/>
    <s v="EA"/>
    <s v="EA"/>
    <s v="ni"/>
    <s v="NI"/>
    <s v="NI"/>
    <s v="NI"/>
    <s v="NI"/>
    <n v="0.05"/>
    <n v="26338.42"/>
    <n v="0"/>
    <m/>
    <m/>
    <m/>
    <m/>
    <m/>
    <m/>
    <n v="0.17499999999999999"/>
    <n v="8.7499999999999991E-3"/>
    <s v="Em andamento"/>
    <s v="local-def"/>
  </r>
  <r>
    <x v="4"/>
    <s v="CEU Parque Novo Mundo "/>
    <s v="Vila Maria/Vila Guilherme"/>
    <s v="Vila Maria"/>
    <s v="Ernesto Augusto Lopes,100 (r)"/>
    <s v="-23.52016,-46.57597"/>
    <s v="C"/>
    <s v="EA"/>
    <s v="EA"/>
    <s v="ni"/>
    <s v="NI"/>
    <s v="NI"/>
    <s v="NI"/>
    <s v="NI"/>
    <n v="0.05"/>
    <n v="0"/>
    <n v="0"/>
    <m/>
    <m/>
    <m/>
    <m/>
    <m/>
    <m/>
    <n v="0.17499999999999999"/>
    <n v="8.7499999999999991E-3"/>
    <s v="Em andamento"/>
    <s v="local-def"/>
  </r>
  <r>
    <x v="4"/>
    <s v="CEU CE Parque do Carmo (Rumi Ranier)"/>
    <s v="Itaquera"/>
    <s v="Parque do carmo"/>
    <s v="Av. Afonso Sampaio e Souza, 2001"/>
    <s v="-23.57519, -46.47700"/>
    <s v="C"/>
    <s v="EA"/>
    <s v="EA"/>
    <s v="ni"/>
    <s v="NI"/>
    <s v="NI"/>
    <s v="NI"/>
    <s v="NI"/>
    <n v="0.05"/>
    <n v="26338.42"/>
    <n v="0"/>
    <m/>
    <m/>
    <m/>
    <m/>
    <m/>
    <m/>
    <n v="0.17499999999999999"/>
    <n v="8.7499999999999991E-3"/>
    <s v="Em andamento"/>
    <s v="local-def"/>
  </r>
  <r>
    <x v="4"/>
    <s v="CEU CE Freguesia O (Aurelio Campos)"/>
    <s v="Freguesia/Brasilândia"/>
    <s v="Freguesia do Ó"/>
    <s v="Jacutiba, 167 (r)"/>
    <s v="-23.48351, -46.69348"/>
    <s v="C"/>
    <s v="EA"/>
    <s v="EA"/>
    <s v="ni"/>
    <s v="NI"/>
    <s v="NI"/>
    <s v="NI"/>
    <s v="NI"/>
    <n v="0.05"/>
    <n v="26338.42"/>
    <n v="0"/>
    <m/>
    <m/>
    <m/>
    <m/>
    <m/>
    <m/>
    <n v="0.17499999999999999"/>
    <n v="8.7499999999999991E-3"/>
    <s v="Em andamento"/>
    <s v="local-def"/>
  </r>
  <r>
    <x v="4"/>
    <s v="CEU CE V Alpina (Arthur Friedenreich)"/>
    <s v="Vila Prudente"/>
    <s v="Vila Prudente"/>
    <s v="Francisco Falconi, 83 (av)"/>
    <s v="-23.58373, -46.56851"/>
    <s v="C"/>
    <s v="EA"/>
    <s v="EA"/>
    <s v="ni"/>
    <s v="NI"/>
    <s v="NI"/>
    <s v="NI"/>
    <s v="NI"/>
    <n v="0.05"/>
    <n v="26338.42"/>
    <n v="0"/>
    <m/>
    <m/>
    <m/>
    <m/>
    <m/>
    <m/>
    <n v="0.17499999999999999"/>
    <n v="8.7499999999999991E-3"/>
    <s v="Em andamento"/>
    <s v="local-def"/>
  </r>
  <r>
    <x v="4"/>
    <s v="CEU CE Guaianases (Gerdy Gomes)"/>
    <s v="Itaquera"/>
    <s v="José Bonifácio"/>
    <s v="Prof Lucila Cerqueira,194(r)"/>
    <s v="-23.54861, -46.42797"/>
    <s v="C"/>
    <s v="EA"/>
    <s v="EA"/>
    <s v="ni"/>
    <s v="NI"/>
    <s v="NI"/>
    <s v="NI"/>
    <s v="NI"/>
    <n v="0.05"/>
    <n v="26338.42"/>
    <n v="0"/>
    <m/>
    <m/>
    <m/>
    <m/>
    <m/>
    <m/>
    <n v="0.17499999999999999"/>
    <n v="8.7499999999999991E-3"/>
    <s v="Em andamento"/>
    <s v="local-def"/>
  </r>
  <r>
    <x v="4"/>
    <s v="CEU CE Sao Miguel (CDC Tide Setubal)"/>
    <s v="São Miguel"/>
    <s v="São Miguel"/>
    <s v="Rua Mario Dallari, 170"/>
    <s v="-23.49885, -46.42947"/>
    <s v="C"/>
    <s v="EA"/>
    <s v="EA"/>
    <s v="ni"/>
    <s v="NI"/>
    <s v="NI"/>
    <s v="NI"/>
    <s v="NI"/>
    <n v="0.05"/>
    <n v="26338.42"/>
    <n v="0"/>
    <m/>
    <m/>
    <m/>
    <m/>
    <m/>
    <m/>
    <n v="0.17499999999999999"/>
    <n v="8.7499999999999991E-3"/>
    <s v="Em andamento"/>
    <s v="local-def"/>
  </r>
  <r>
    <x v="4"/>
    <s v="CEU Heliópolis"/>
    <s v="Ipiranga"/>
    <s v="Sacomã"/>
    <s v="Estrada das Lágrimas, 2385"/>
    <s v="-23.62250, -46.59160"/>
    <s v="C"/>
    <s v="C"/>
    <s v="C"/>
    <s v="ea"/>
    <s v="C"/>
    <s v="C"/>
    <s v="EA"/>
    <s v="EA"/>
    <n v="0.05"/>
    <n v="13726270.129999999"/>
    <n v="0"/>
    <m/>
    <m/>
    <m/>
    <m/>
    <m/>
    <m/>
    <n v="0.77500000000000002"/>
    <n v="3.8750000000000007E-2"/>
    <s v="Em andamento"/>
    <s v="local-def"/>
  </r>
  <r>
    <x v="4"/>
    <s v="CEU CE Santo Amaro (Joerg Bruder)"/>
    <s v="Santo Amaro"/>
    <s v="Santo Amaro"/>
    <s v="Pde Jose Maria, 555 (av)"/>
    <s v="-23.65435, -46.70978"/>
    <s v="C"/>
    <s v="EA"/>
    <s v="EA"/>
    <s v="ni"/>
    <s v="NI"/>
    <s v="NI"/>
    <s v="NI"/>
    <s v="NI"/>
    <n v="0.05"/>
    <n v="26338.42"/>
    <n v="0"/>
    <m/>
    <m/>
    <m/>
    <m/>
    <m/>
    <m/>
    <n v="0.17499999999999999"/>
    <n v="8.7499999999999991E-3"/>
    <s v="Em andamento"/>
    <s v="local-def"/>
  </r>
  <r>
    <x v="4"/>
    <s v="CEU Sapopemba"/>
    <s v="Sapopemba"/>
    <s v="Sapopemba"/>
    <s v="Rua Pedro de Castro Velho, nº 87"/>
    <s v="-23.58799,-46.51631"/>
    <s v="C"/>
    <s v="EA"/>
    <s v="EA"/>
    <s v="ni"/>
    <s v="NI"/>
    <s v="NI"/>
    <s v="NI"/>
    <s v="NI"/>
    <n v="0.05"/>
    <n v="0"/>
    <n v="0"/>
    <m/>
    <m/>
    <m/>
    <m/>
    <m/>
    <m/>
    <n v="0.17499999999999999"/>
    <n v="8.7499999999999991E-3"/>
    <s v="Em andamento"/>
    <s v="local-def"/>
  </r>
  <r>
    <x v="4"/>
    <s v="CEU Campo Limpo"/>
    <s v="Campo Limpo"/>
    <s v="Campo Limpo"/>
    <s v="Ruas Lira Cearense e Nossa Senhora do Bom Conselho"/>
    <s v="-23.645382, -46.758029"/>
    <s v="C"/>
    <s v="EA"/>
    <s v="EA"/>
    <s v="ni"/>
    <s v="NI"/>
    <s v="NI"/>
    <s v="NI"/>
    <s v="NI"/>
    <n v="0.05"/>
    <n v="0"/>
    <n v="0"/>
    <m/>
    <m/>
    <m/>
    <m/>
    <m/>
    <m/>
    <n v="0.17499999999999999"/>
    <n v="8.7499999999999991E-3"/>
    <s v="Em andamento"/>
    <s v="local-def"/>
  </r>
  <r>
    <x v="4"/>
    <s v="CEU Grajaú/Petronita"/>
    <s v="Capela do Socorro"/>
    <s v="Grajaú"/>
    <s v="Av. Antonio Carlos Benjamim dos Santos, 1675"/>
    <s v="-23.754601, -46.698148"/>
    <s v="C"/>
    <s v="EA"/>
    <s v="EA"/>
    <s v="ni"/>
    <s v="NI"/>
    <s v="NI"/>
    <s v="NI"/>
    <s v="NI"/>
    <n v="0.05"/>
    <n v="0"/>
    <n v="0"/>
    <m/>
    <m/>
    <m/>
    <m/>
    <m/>
    <m/>
    <n v="0.17499999999999999"/>
    <n v="8.7499999999999991E-3"/>
    <s v="Em andamento"/>
    <s v="local-def"/>
  </r>
  <r>
    <x v="4"/>
    <s v="CEU Pinheirinho D'água"/>
    <s v="Pirituba"/>
    <s v="Jaraguá"/>
    <s v="Rua Camilo Zanotti, s/nº"/>
    <s v="-23.438555, -46.731817"/>
    <s v="C"/>
    <s v="EA"/>
    <s v="EA"/>
    <s v="ni"/>
    <s v="NI"/>
    <s v="NI"/>
    <s v="NI"/>
    <s v="NI"/>
    <n v="0.05"/>
    <n v="0"/>
    <n v="0"/>
    <m/>
    <m/>
    <m/>
    <m/>
    <m/>
    <m/>
    <n v="0.17499999999999999"/>
    <n v="8.7499999999999991E-3"/>
    <s v="Em andamento"/>
    <s v="local-def"/>
  </r>
  <r>
    <x v="4"/>
    <s v="CEU Tremembé/Jardim Joamar (Casa da pedra)"/>
    <s v="Jaçanã/Tremembé"/>
    <s v="Tremembé"/>
    <s v="Rua Adauto Bezerra Delgado, 94"/>
    <s v="-23.449771, -46.596727"/>
    <s v="C"/>
    <s v="EA"/>
    <s v="EA"/>
    <s v="ni"/>
    <s v="NI"/>
    <s v="NI"/>
    <s v="NI"/>
    <s v="NI"/>
    <n v="0.05"/>
    <n v="0"/>
    <n v="0"/>
    <m/>
    <m/>
    <m/>
    <m/>
    <m/>
    <m/>
    <n v="0.17499999999999999"/>
    <n v="8.7499999999999991E-3"/>
    <s v="Em andamento"/>
    <s v="local-def"/>
  </r>
  <r>
    <x v="4"/>
    <s v="CEU Cidade Tiradentes"/>
    <s v="Cidade Tiradentes"/>
    <s v="Cidade Tiradentes"/>
    <s v="Rua Salvador Vigano, nº 100"/>
    <s v="-23.587024, -46.390974"/>
    <s v="C"/>
    <s v="EA"/>
    <s v="EA"/>
    <s v="ni"/>
    <s v="NI"/>
    <s v="NI"/>
    <s v="NI"/>
    <s v="NI"/>
    <n v="0.05"/>
    <n v="0"/>
    <n v="0"/>
    <m/>
    <m/>
    <m/>
    <m/>
    <m/>
    <m/>
    <n v="0.17499999999999999"/>
    <n v="8.7499999999999991E-3"/>
    <s v="Em andamento"/>
    <s v="local-def"/>
  </r>
  <r>
    <x v="4"/>
    <s v="CEU Taipas"/>
    <s v="Pirituba"/>
    <s v="Jaraguá"/>
    <s v="Rua João Amado Coutinho, s/nº"/>
    <s v="-23.448016, -46.715044"/>
    <s v="C"/>
    <s v="EA"/>
    <s v="EA"/>
    <s v="ni"/>
    <s v="NI"/>
    <s v="NI"/>
    <s v="NI"/>
    <s v="NI"/>
    <n v="0.05"/>
    <n v="0"/>
    <n v="0"/>
    <m/>
    <m/>
    <m/>
    <m/>
    <m/>
    <m/>
    <n v="0.17499999999999999"/>
    <n v="8.7499999999999991E-3"/>
    <s v="Em andamento"/>
    <s v="local-def"/>
  </r>
  <r>
    <x v="4"/>
    <s v="CEU Parque Raposo Tavares"/>
    <s v="Butantã"/>
    <s v="Vila Sônia"/>
    <s v="Rua Telmo Coelho Filho, 200 "/>
    <s v="-23.587951, -46.756076"/>
    <s v="EA"/>
    <s v="NI"/>
    <s v="EA"/>
    <s v="ni"/>
    <s v="NI"/>
    <s v="NI"/>
    <s v="NI"/>
    <s v="NI"/>
    <n v="0.05"/>
    <n v="0"/>
    <n v="0"/>
    <m/>
    <m/>
    <m/>
    <m/>
    <m/>
    <m/>
    <n v="0.1"/>
    <n v="5.000000000000001E-3"/>
    <s v="Em andamento"/>
    <s v="local-def"/>
  </r>
  <r>
    <x v="4"/>
    <s v="CEU Vila Matilde"/>
    <s v="Penha"/>
    <s v="Vila matilde"/>
    <s v="Rua Lupinópolis s/nº"/>
    <s v="-23.551292, -46.513883"/>
    <s v="EA"/>
    <s v="NI"/>
    <s v="EA"/>
    <s v="ni"/>
    <s v="NI"/>
    <s v="NI"/>
    <s v="NI"/>
    <s v="NI"/>
    <n v="0.05"/>
    <n v="0"/>
    <n v="0"/>
    <m/>
    <m/>
    <m/>
    <m/>
    <m/>
    <m/>
    <n v="0.1"/>
    <n v="5.000000000000001E-3"/>
    <s v="Em andamento"/>
    <s v="local-def"/>
  </r>
  <r>
    <x v="4"/>
    <s v="CEU Água Branca"/>
    <s v="Lapa"/>
    <s v="Barra Funda"/>
    <s v="Av. Marquês de São Vicente X Av. Nicolas Boer"/>
    <s v="-23.517942, -46.681245"/>
    <s v="EA"/>
    <s v="NI"/>
    <s v="EA"/>
    <s v="ni"/>
    <s v="NI"/>
    <s v="NI"/>
    <s v="NI"/>
    <s v="NI"/>
    <n v="0.05"/>
    <n v="0"/>
    <n v="0"/>
    <m/>
    <m/>
    <m/>
    <m/>
    <m/>
    <m/>
    <n v="0.1"/>
    <n v="5.000000000000001E-3"/>
    <s v="Em andamento"/>
    <s v="local-def"/>
  </r>
  <r>
    <x v="5"/>
    <s v="CEMEI Setor 8505 - Distrito  Vila Formosa - SIMEC 016"/>
    <s v="Aricanduva/Formosa/Carrão"/>
    <s v="Vila formosa"/>
    <s v="Rua Manoel Ferreira Pires (Plano A)"/>
    <s v="-23.578924, -46.525169"/>
    <s v="EA"/>
    <s v="NI"/>
    <s v="EA"/>
    <s v="ni"/>
    <s v="EA"/>
    <s v="NI"/>
    <s v="NI"/>
    <s v="NI"/>
    <n v="4.1000000000000003E-3"/>
    <n v="0"/>
    <n v="0"/>
    <m/>
    <m/>
    <m/>
    <m/>
    <m/>
    <m/>
    <n v="0.15000000000000002"/>
    <n v="6.150000000000001E-4"/>
    <s v="Em andamento"/>
    <s v="local-def"/>
  </r>
  <r>
    <x v="5"/>
    <s v="CEI Setor 5404 - Distrito Morumbi - SIMEC 005"/>
    <s v="Butantã"/>
    <s v="Morumbi"/>
    <s v="Rua Barão de Castro Lima (Real Parque) (Plano A)"/>
    <s v="-23.607476, -46.703482"/>
    <s v="NI"/>
    <s v="NI"/>
    <s v="EA"/>
    <s v="ni"/>
    <s v="NI"/>
    <s v="NI"/>
    <s v="NI"/>
    <s v="NI"/>
    <n v="4.1000000000000003E-3"/>
    <n v="0"/>
    <n v="0"/>
    <m/>
    <m/>
    <m/>
    <m/>
    <m/>
    <m/>
    <n v="0.05"/>
    <n v="2.0500000000000002E-4"/>
    <s v="Em andamento"/>
    <s v="local-def"/>
  </r>
  <r>
    <x v="5"/>
    <s v="CEI Setor 6501 - Distrito Raposo Tavares - SIMEC 006"/>
    <s v="Butantã"/>
    <s v="Raposo tavares"/>
    <s v="Rua Joaquim Guimaraes,594 (Plano B)"/>
    <s v="-23.590199, -46.803449"/>
    <s v="EA"/>
    <s v="NI"/>
    <s v="EA"/>
    <s v="ni"/>
    <s v="EA"/>
    <s v="NI"/>
    <s v="NI"/>
    <s v="NI"/>
    <n v="4.1000000000000003E-3"/>
    <n v="0"/>
    <n v="0"/>
    <m/>
    <m/>
    <m/>
    <m/>
    <m/>
    <m/>
    <n v="0.15000000000000002"/>
    <n v="6.150000000000001E-4"/>
    <s v="Em andamento"/>
    <s v="local-def"/>
  </r>
  <r>
    <x v="5"/>
    <s v="CEI Setor 6505 - Distrito Raposo Tavares - SIMEC  060"/>
    <s v="Butantã"/>
    <s v="Raposo tavares"/>
    <s v="Rua Paolo Agostini x Av Marginal"/>
    <s v="-23.591062, -46.795929"/>
    <s v="EA"/>
    <s v="C"/>
    <s v="EA"/>
    <s v="ni"/>
    <s v="NI"/>
    <s v="NI"/>
    <s v="NI"/>
    <s v="NI"/>
    <n v="4.1000000000000003E-3"/>
    <n v="0"/>
    <n v="0"/>
    <m/>
    <m/>
    <m/>
    <m/>
    <m/>
    <m/>
    <n v="0.15000000000000002"/>
    <n v="6.150000000000001E-4"/>
    <s v="Em andamento"/>
    <s v="local-def"/>
  </r>
  <r>
    <x v="5"/>
    <s v="CEI Setor 6702 - Distrito Rio Pequeno - SIMEC 003"/>
    <s v="Butantã"/>
    <s v="Rio pequeno"/>
    <s v="Rua Antonio Ramiro da Silva prox. Rua Guarumatuba (Plano C)"/>
    <s v="-23.580067, -46.773717"/>
    <s v="EA"/>
    <s v="NI"/>
    <s v="EA"/>
    <s v="ni"/>
    <s v="EA"/>
    <s v="NI"/>
    <s v="NI"/>
    <s v="NI"/>
    <n v="4.1000000000000003E-3"/>
    <n v="0"/>
    <n v="0"/>
    <m/>
    <m/>
    <m/>
    <m/>
    <m/>
    <m/>
    <n v="0.15000000000000002"/>
    <n v="6.150000000000001E-4"/>
    <s v="Em andamento"/>
    <s v="local-def"/>
  </r>
  <r>
    <x v="5"/>
    <s v="CEI Setor 6703 - Distrito Rio Pequeno - SIMEC 001"/>
    <s v="Butantã"/>
    <s v="Rio pequeno"/>
    <s v="Av. Mauro Marques x Rua Joao Jose Gomes_x000a_(Plano A"/>
    <s v="-23.580919, -46.768250"/>
    <s v="EA"/>
    <s v="NI"/>
    <s v="EA"/>
    <s v="ni"/>
    <s v="EA"/>
    <s v="NI"/>
    <s v="NI"/>
    <s v="NI"/>
    <n v="4.1000000000000003E-3"/>
    <n v="0"/>
    <n v="0"/>
    <m/>
    <m/>
    <m/>
    <m/>
    <m/>
    <m/>
    <n v="0.15000000000000002"/>
    <n v="6.150000000000001E-4"/>
    <s v="Em andamento"/>
    <s v="local-def"/>
  </r>
  <r>
    <x v="5"/>
    <s v="CEI Setor 6704 - Distrito Rio Pequeno - SIMEC 007"/>
    <s v="Butantã"/>
    <s v="Rio pequeno"/>
    <s v="Rua Abílio Barbosa Lima X Rua Carivaldina Barbosa Lima e Rua João Plácido Viana  (Plano B)"/>
    <s v="-23.578912, -46.760797"/>
    <s v="NI"/>
    <s v="EA"/>
    <s v="EA"/>
    <s v="ni"/>
    <s v="NI"/>
    <s v="NI"/>
    <s v="NI"/>
    <s v="NI"/>
    <n v="4.1000000000000003E-3"/>
    <n v="0"/>
    <n v="0"/>
    <m/>
    <m/>
    <m/>
    <m/>
    <m/>
    <m/>
    <n v="7.5000000000000011E-2"/>
    <n v="3.0750000000000005E-4"/>
    <s v="Em andamento"/>
    <s v="local-def"/>
  </r>
  <r>
    <x v="5"/>
    <s v="CEI setor 9401 (Jardim Jaqueline) - VILA SONIA"/>
    <s v="Butantã"/>
    <s v="Vila Sônia"/>
    <s v="Rua Bonifacio Veronese x Rua Edvard Camilo"/>
    <s v="-23.597083, -46.750710"/>
    <s v="EA"/>
    <s v="C"/>
    <s v="EA"/>
    <s v="ea"/>
    <s v="C"/>
    <s v="NI"/>
    <s v="NI"/>
    <s v="NI"/>
    <n v="4.1000000000000003E-3"/>
    <n v="0"/>
    <n v="0"/>
    <m/>
    <m/>
    <m/>
    <m/>
    <m/>
    <m/>
    <n v="0.27500000000000002"/>
    <n v="1.1275000000000002E-3"/>
    <s v="Em andamento"/>
    <s v="local-def"/>
  </r>
  <r>
    <x v="5"/>
    <s v="CEI Setor 9403 - Distrito V Sonia - SIMEC 004"/>
    <s v="Butantã"/>
    <s v="Vila Sônia"/>
    <s v="Rua Santo Américo e  Rua Dona Vitu Giorgi (Plano E)"/>
    <s v="-23.605497, -46.726387"/>
    <s v="EA"/>
    <s v="NI"/>
    <s v="EA"/>
    <s v="ni"/>
    <s v="EA"/>
    <s v="NI"/>
    <s v="NI"/>
    <s v="NI"/>
    <n v="4.1000000000000003E-3"/>
    <n v="0"/>
    <n v="0"/>
    <m/>
    <m/>
    <m/>
    <m/>
    <m/>
    <m/>
    <n v="0.15000000000000002"/>
    <n v="6.150000000000001E-4"/>
    <s v="Em andamento"/>
    <s v="local-def"/>
  </r>
  <r>
    <x v="5"/>
    <s v="CEI Setor 9404 - Distrito Vila Sonia - SIMEC 002"/>
    <s v="Butantã"/>
    <s v="Vila Sônia"/>
    <s v="Rua Dr. Martins de Oliveira"/>
    <s v="-23.607652, -46.740390"/>
    <s v="EA"/>
    <s v="C"/>
    <s v="EA"/>
    <s v="ni"/>
    <s v="NI"/>
    <s v="NI"/>
    <s v="NI"/>
    <s v="NI"/>
    <n v="4.1000000000000003E-3"/>
    <n v="0"/>
    <n v="0"/>
    <m/>
    <m/>
    <m/>
    <m/>
    <m/>
    <m/>
    <n v="0.15000000000000002"/>
    <n v="6.150000000000001E-4"/>
    <s v="Em andamento"/>
    <s v="local-def"/>
  </r>
  <r>
    <x v="5"/>
    <s v="CEI - Chacara Jockey - VILA SONIA"/>
    <s v="Butantã"/>
    <s v="Vila Sônia"/>
    <s v="R. Santa Eufrásia - Prox. R. Santa Crescencia"/>
    <s v="-23.597310, -46.745268"/>
    <s v="EA"/>
    <s v="C"/>
    <s v="EA"/>
    <s v="ea"/>
    <s v="C"/>
    <s v="NI"/>
    <s v="NI"/>
    <s v="NI"/>
    <n v="4.1000000000000003E-3"/>
    <n v="0"/>
    <n v="0"/>
    <m/>
    <m/>
    <m/>
    <m/>
    <m/>
    <m/>
    <n v="0.27500000000000002"/>
    <n v="1.1275000000000002E-3"/>
    <s v="Em andamento"/>
    <s v="local-def"/>
  </r>
  <r>
    <x v="5"/>
    <s v="CEI - CAMPO LIMPO IV"/>
    <s v="Campo Limpo"/>
    <s v="Campo Limpo"/>
    <s v="Rua João Bernardo Vieira, altura do nº 300 (entrada pela Rua Antonio Antunes)"/>
    <s v="-23.63833, -46.77170"/>
    <s v="C"/>
    <s v="C"/>
    <s v="C"/>
    <s v="C"/>
    <s v="C"/>
    <s v="C"/>
    <s v="C"/>
    <s v="C"/>
    <n v="4.1000000000000003E-3"/>
    <n v="4804043.3899999997"/>
    <n v="0"/>
    <s v="Orçamento executado em 2013 em revisão"/>
    <m/>
    <m/>
    <m/>
    <m/>
    <m/>
    <n v="1"/>
    <n v="4.1000000000000003E-3"/>
    <s v="Concluído"/>
    <s v="local-def"/>
  </r>
  <r>
    <x v="5"/>
    <s v="CEI Setor 1701 - Distrito Campo Limpo - SIMEC 025"/>
    <s v="Campo Limpo"/>
    <s v="Campo Limpo"/>
    <s v="Rua Eusebio de Matos"/>
    <s v="-23.631037, -46.768363"/>
    <s v="C"/>
    <s v="C"/>
    <s v="EA"/>
    <s v="ni"/>
    <s v="EA"/>
    <s v="NI"/>
    <s v="NI"/>
    <s v="NI"/>
    <n v="4.1000000000000003E-3"/>
    <n v="0"/>
    <n v="0"/>
    <m/>
    <m/>
    <m/>
    <m/>
    <m/>
    <m/>
    <n v="0.25"/>
    <n v="1.0250000000000001E-3"/>
    <s v="Em andamento"/>
    <s v="local-def"/>
  </r>
  <r>
    <x v="5"/>
    <s v="CEI Setor 1702 - Distrito  Campo Limpo - SIMEC 023"/>
    <s v="Campo Limpo"/>
    <s v="Campo Limpo"/>
    <s v="Estrada dos Mirandas ao lado do nº 342 ou em frente ao nº 782"/>
    <s v="-23.616865, -46.753426"/>
    <s v="C"/>
    <s v="C"/>
    <s v="EA"/>
    <s v="ni"/>
    <s v="NI"/>
    <s v="NI"/>
    <s v="NI"/>
    <s v="NI"/>
    <n v="4.1000000000000003E-3"/>
    <n v="0"/>
    <n v="0"/>
    <m/>
    <m/>
    <m/>
    <m/>
    <m/>
    <m/>
    <n v="0.2"/>
    <n v="8.2000000000000009E-4"/>
    <s v="Em andamento"/>
    <s v="local-def"/>
  </r>
  <r>
    <x v="5"/>
    <s v="CEI Setor 1702 II - Distrito Campo Limpo - SIMEC 044"/>
    <s v="Campo Limpo"/>
    <s v="Campo Limpo"/>
    <s v="Estrada do Campo Limpo, 5965 (Plano A)"/>
    <s v="-23.615527, -46.756685"/>
    <s v="NI"/>
    <s v="NI"/>
    <s v="EA"/>
    <s v="ni"/>
    <s v="NI"/>
    <s v="NI"/>
    <s v="NI"/>
    <s v="NI"/>
    <n v="4.1000000000000003E-3"/>
    <n v="0"/>
    <n v="0"/>
    <m/>
    <m/>
    <m/>
    <m/>
    <m/>
    <m/>
    <n v="0.05"/>
    <n v="2.0500000000000002E-4"/>
    <s v="Em andamento"/>
    <s v="local-def"/>
  </r>
  <r>
    <x v="5"/>
    <s v="CEI Setor 1702 III - Distrito Campo Limpo - SIMEC 039"/>
    <s v="Campo Limpo"/>
    <s v="Campo Limpo"/>
    <s v="Rua Chapada de Minas (Plano C)"/>
    <s v="-23.627427, -46.745670"/>
    <s v="EA"/>
    <s v="EA"/>
    <s v="EA"/>
    <s v="ni"/>
    <s v="NI"/>
    <s v="NI"/>
    <s v="NI"/>
    <s v="NI"/>
    <n v="4.1000000000000003E-3"/>
    <n v="0"/>
    <n v="0"/>
    <m/>
    <m/>
    <m/>
    <m/>
    <m/>
    <m/>
    <n v="0.125"/>
    <n v="5.1250000000000004E-4"/>
    <s v="Em andamento"/>
    <s v="local-def"/>
  </r>
  <r>
    <x v="5"/>
    <s v="CEI Setor 1703 - Distrito Campo Limpo - SIMEC 010"/>
    <s v="Campo Limpo"/>
    <s v="Campo Limpo"/>
    <s v="Rua Alexandre Bening,  x Rua Clisa x Rua Carlos de Magalhães (Plano B) "/>
    <s v="-23.630733, -46.748695"/>
    <s v="EA"/>
    <s v="NI"/>
    <s v="EA"/>
    <s v="ni"/>
    <s v="EA"/>
    <s v="NI"/>
    <s v="NI"/>
    <s v="NI"/>
    <n v="4.1000000000000003E-3"/>
    <n v="0"/>
    <n v="0"/>
    <m/>
    <m/>
    <m/>
    <m/>
    <m/>
    <m/>
    <n v="0.15000000000000002"/>
    <n v="6.150000000000001E-4"/>
    <s v="Em andamento"/>
    <s v="local-def"/>
  </r>
  <r>
    <x v="5"/>
    <s v="CEI Setor 1703 IV - Distrito Campo Limpo - SIMEC 038"/>
    <s v="Campo Limpo"/>
    <s v="Campo Limpo"/>
    <s v="Rua Carlos Leite dos Santos"/>
    <s v="-23.643485, -46.749509"/>
    <s v="NI"/>
    <s v="NI"/>
    <s v="EA"/>
    <s v="ni"/>
    <s v="NI"/>
    <s v="NI"/>
    <s v="NI"/>
    <s v="NI"/>
    <n v="4.1000000000000003E-3"/>
    <n v="0"/>
    <n v="0"/>
    <m/>
    <m/>
    <m/>
    <m/>
    <m/>
    <m/>
    <n v="0.05"/>
    <n v="2.0500000000000002E-4"/>
    <s v="Em andamento"/>
    <s v="local-def"/>
  </r>
  <r>
    <x v="5"/>
    <s v="CEI Setor 1706 II - Distrito  Campo Limpo - SIMEC 011"/>
    <s v="Campo Limpo"/>
    <s v="Campo Limpo"/>
    <s v="Rua Domingos Sequeira x Rua Jorge Afonso (PlanoB)"/>
    <s v="-23.645944, -46.782285"/>
    <s v="EA"/>
    <s v="NI"/>
    <s v="EA"/>
    <s v="ni"/>
    <s v="EA"/>
    <s v="NI"/>
    <s v="NI"/>
    <s v="NI"/>
    <n v="4.1000000000000003E-3"/>
    <n v="0"/>
    <n v="0"/>
    <m/>
    <m/>
    <m/>
    <m/>
    <m/>
    <m/>
    <n v="0.15000000000000002"/>
    <n v="6.150000000000001E-4"/>
    <s v="Em andamento"/>
    <s v="local-def"/>
  </r>
  <r>
    <x v="5"/>
    <s v="CEI - Distrito Campo Limpo Setor 1703-5"/>
    <s v="Campo Limpo"/>
    <s v="Campo Limpo"/>
    <s v="Rua Carajuva 38M e Rua Clodomiro de Oliveira 37M"/>
    <s v="-23.629684, -46.748705"/>
    <s v="C"/>
    <s v="NI"/>
    <s v="EA"/>
    <s v="ni"/>
    <s v="NI"/>
    <s v="NI"/>
    <s v="NI"/>
    <s v="NI"/>
    <n v="4.1000000000000003E-3"/>
    <n v="0"/>
    <n v="0"/>
    <m/>
    <m/>
    <m/>
    <m/>
    <m/>
    <m/>
    <n v="0.15000000000000002"/>
    <n v="6.150000000000001E-4"/>
    <s v="Em andamento"/>
    <s v="local-def"/>
  </r>
  <r>
    <x v="5"/>
    <s v="CEI - Distrito Campo Limpo Setor 1704-2"/>
    <s v="Campo Limpo"/>
    <s v="Campo Limpo"/>
    <s v="Rua Forte da Barra x Rua Nossa Senhora do Bom Conselho- PLANO B"/>
    <s v="-23.608564, -46.590487"/>
    <s v="C"/>
    <s v="NI"/>
    <s v="EA"/>
    <s v="ni"/>
    <s v="NI"/>
    <s v="NI"/>
    <s v="NI"/>
    <s v="NI"/>
    <n v="4.1000000000000003E-3"/>
    <n v="0"/>
    <n v="0"/>
    <m/>
    <m/>
    <m/>
    <m/>
    <m/>
    <m/>
    <n v="0.15000000000000002"/>
    <n v="6.150000000000001E-4"/>
    <s v="Em andamento"/>
    <s v="local-def"/>
  </r>
  <r>
    <x v="5"/>
    <s v="CEI - Distrito Campo Limpo Setor 1706-3"/>
    <s v="Campo Limpo"/>
    <s v="Campo Limpo"/>
    <s v="Rua Cabeceira de Bastos -Jd.Mitsutani"/>
    <s v="-23.650122, -46.781254"/>
    <s v="C"/>
    <s v="C"/>
    <s v="EA"/>
    <s v="ni"/>
    <s v="NI"/>
    <s v="NI"/>
    <s v="NI"/>
    <s v="NI"/>
    <n v="4.1000000000000003E-3"/>
    <n v="0"/>
    <n v="0"/>
    <m/>
    <m/>
    <m/>
    <m/>
    <m/>
    <m/>
    <n v="0.2"/>
    <n v="8.2000000000000009E-4"/>
    <s v="Em andamento"/>
    <s v="local-def"/>
  </r>
  <r>
    <x v="5"/>
    <s v="CEI - JARDIM MARIA SAMPAIO - CAMPO LIMPO"/>
    <s v="Campo Limpo"/>
    <s v="Campo Limpo"/>
    <s v="Av. Augusto Barbosa Tavares"/>
    <s v="-23.641653, -46.784959"/>
    <s v="C"/>
    <s v="C"/>
    <s v="C"/>
    <s v="C"/>
    <s v="C"/>
    <s v="C"/>
    <s v="C"/>
    <s v="C"/>
    <n v="4.1000000000000003E-3"/>
    <n v="4832513.4400000004"/>
    <n v="0"/>
    <s v="Orçamento executado em 2013 em revisão"/>
    <m/>
    <m/>
    <m/>
    <m/>
    <m/>
    <n v="1"/>
    <n v="4.1000000000000003E-3"/>
    <s v="Concluído"/>
    <s v="local-def"/>
  </r>
  <r>
    <x v="5"/>
    <s v="CEI - Capao Redondo I"/>
    <s v="Campo Limpo"/>
    <s v="Capão Redondo"/>
    <s v="Rua Arroio Tipiaia X Rua Arroio das Caneleiras"/>
    <s v="-23.66133, -46.77467"/>
    <s v="C"/>
    <s v="C"/>
    <s v="C"/>
    <s v="C"/>
    <s v="C"/>
    <s v="C"/>
    <s v="C"/>
    <s v="C"/>
    <n v="4.1000000000000003E-3"/>
    <n v="4872037.1100000003"/>
    <n v="0"/>
    <s v="Orçamento executado em 2013 em revisão"/>
    <m/>
    <m/>
    <m/>
    <m/>
    <m/>
    <n v="1"/>
    <n v="4.1000000000000003E-3"/>
    <s v="Concluído"/>
    <s v="local-def"/>
  </r>
  <r>
    <x v="5"/>
    <s v="CEI - Capao Redondo II"/>
    <s v="Campo Limpo"/>
    <s v="Capão Redondo"/>
    <s v="Rua Com. Sant'Anna, 745"/>
    <s v="-23.673586, -46.773450"/>
    <s v="C"/>
    <s v="C"/>
    <s v="C"/>
    <s v="C"/>
    <s v="C"/>
    <s v="C"/>
    <s v="EA"/>
    <s v="EA"/>
    <n v="4.1000000000000003E-3"/>
    <n v="0"/>
    <n v="0"/>
    <m/>
    <m/>
    <m/>
    <m/>
    <m/>
    <m/>
    <n v="0.80000000000000016"/>
    <n v="3.2800000000000008E-3"/>
    <s v="Em andamento"/>
    <s v="local-def"/>
  </r>
  <r>
    <x v="5"/>
    <s v="CEI Setor 1906 - Distrito Capão Redondo - SIMEC 036"/>
    <s v="Campo Limpo"/>
    <s v="Capão Redondo"/>
    <s v="Estrada de Itapecerica x Rua Abietáceas_x000a_(Plano C)"/>
    <s v="-23.677931, -46.794792"/>
    <s v="EA"/>
    <s v="C"/>
    <s v="EA"/>
    <s v="ni"/>
    <s v="NI"/>
    <s v="NI"/>
    <s v="NI"/>
    <s v="NI"/>
    <n v="4.1000000000000003E-3"/>
    <n v="0"/>
    <n v="0"/>
    <m/>
    <m/>
    <m/>
    <m/>
    <m/>
    <m/>
    <n v="0.15000000000000002"/>
    <n v="6.150000000000001E-4"/>
    <s v="Em andamento"/>
    <s v="local-def"/>
  </r>
  <r>
    <x v="5"/>
    <s v="CEI Setor 1907 II - Distrito Capão Redondo - SIMEC 034"/>
    <s v="Campo Limpo"/>
    <s v="Capão Redondo"/>
    <s v="Rua Ciclades x  Nogueira do Cravo x Rua Luar do Sertão (Plano A)"/>
    <s v="-23.694229, -46.794324"/>
    <s v="EA"/>
    <s v="C"/>
    <s v="EA"/>
    <s v="ni"/>
    <s v="NI"/>
    <s v="NI"/>
    <s v="NI"/>
    <s v="NI"/>
    <n v="4.1000000000000003E-3"/>
    <n v="0"/>
    <n v="0"/>
    <m/>
    <m/>
    <m/>
    <m/>
    <m/>
    <m/>
    <n v="0.15000000000000002"/>
    <n v="6.150000000000001E-4"/>
    <s v="Em andamento"/>
    <s v="local-def"/>
  </r>
  <r>
    <x v="5"/>
    <s v="CEI - Maria Sampaio - CAPAO REDONDO"/>
    <s v="Campo Limpo"/>
    <s v="Capão Redondo"/>
    <s v="Rua Mouquim "/>
    <s v="-23.652520, -46.786299"/>
    <s v="C"/>
    <s v="C"/>
    <s v="C"/>
    <s v="ea"/>
    <s v="C"/>
    <s v="EA"/>
    <s v="NI"/>
    <s v="NI"/>
    <n v="4.1000000000000003E-3"/>
    <n v="73788.63"/>
    <n v="0"/>
    <m/>
    <m/>
    <m/>
    <m/>
    <m/>
    <m/>
    <n v="0.47499999999999998"/>
    <n v="1.9475E-3"/>
    <s v="Em andamento"/>
    <s v="local-def"/>
  </r>
  <r>
    <x v="5"/>
    <s v="CEI - PARQUE RONDOM - CAPAO REDONDO"/>
    <s v="Campo Limpo"/>
    <s v="Capão Redondo"/>
    <s v="Rua da Moenda X Rua Nicolo de Pietro (Rua Juliano Aguirre e Rua Jose Tartini)"/>
    <s v="-23.683225, -46.795767"/>
    <s v="EA"/>
    <s v="C"/>
    <s v="EA"/>
    <s v="ea"/>
    <s v="C"/>
    <s v="NI"/>
    <s v="NI"/>
    <s v="NI"/>
    <n v="4.1000000000000003E-3"/>
    <n v="73788.63"/>
    <n v="0"/>
    <m/>
    <m/>
    <m/>
    <m/>
    <m/>
    <m/>
    <n v="0.27500000000000002"/>
    <n v="1.1275000000000002E-3"/>
    <s v="Em andamento"/>
    <s v="local-def"/>
  </r>
  <r>
    <x v="5"/>
    <s v="CEI Setor 8302 - Distrito V. Andrade - SIMEC 026"/>
    <s v="Campo Limpo"/>
    <s v="Vila andrade"/>
    <s v="Rua Irapará (Plano B)"/>
    <s v="-23.622759, -46.725212"/>
    <s v="C"/>
    <s v="NI"/>
    <s v="EA"/>
    <s v="ni"/>
    <s v="EA"/>
    <s v="NI"/>
    <s v="NI"/>
    <s v="NI"/>
    <n v="4.1000000000000003E-3"/>
    <n v="0"/>
    <n v="0"/>
    <m/>
    <m/>
    <m/>
    <m/>
    <m/>
    <m/>
    <n v="0.2"/>
    <n v="8.2000000000000009E-4"/>
    <s v="Em andamento"/>
    <s v="local-def"/>
  </r>
  <r>
    <x v="5"/>
    <s v="CEI - Distrito Vila Andrade Setor 8301"/>
    <s v="Campo Limpo"/>
    <s v="Vila andrade"/>
    <s v="Rua Dr. Luiz Migliano COM Rua Antonio Garcia Moya"/>
    <s v="-23.618089, -46.744142"/>
    <s v="NI"/>
    <s v="NI"/>
    <s v="EA"/>
    <s v="ni"/>
    <s v="NI"/>
    <s v="NI"/>
    <s v="NI"/>
    <s v="NI"/>
    <n v="4.1000000000000003E-3"/>
    <n v="0"/>
    <n v="0"/>
    <m/>
    <m/>
    <m/>
    <m/>
    <m/>
    <m/>
    <n v="0.05"/>
    <n v="2.0500000000000002E-4"/>
    <s v="Em andamento"/>
    <s v="local-def"/>
  </r>
  <r>
    <x v="5"/>
    <s v="CEI Setor 2304 - Distrito Cidade Dutra - SIMEC 049"/>
    <s v="Capela do Socorro"/>
    <s v="Cidade Dutra"/>
    <s v="Rua Nova Irlanda (próximo à Rua Forte Nelson)"/>
    <s v="-23.722142, -46.685409"/>
    <s v="EA"/>
    <s v="C"/>
    <s v="EA"/>
    <s v="ni"/>
    <s v="NI"/>
    <s v="NI"/>
    <s v="NI"/>
    <s v="NI"/>
    <n v="4.1000000000000003E-3"/>
    <n v="0"/>
    <n v="0"/>
    <m/>
    <m/>
    <m/>
    <m/>
    <m/>
    <m/>
    <n v="0.15000000000000002"/>
    <n v="6.150000000000001E-4"/>
    <s v="Em andamento"/>
    <s v="local-def"/>
  </r>
  <r>
    <x v="5"/>
    <s v="CEI setor 2306 - CIDADE DUTRA"/>
    <s v="Capela do Socorro"/>
    <s v="Cidade Dutra"/>
    <s v="Rua Alice de Souza Lima"/>
    <s v="-23.723561, -46.696800"/>
    <s v="EA"/>
    <s v="C"/>
    <s v="EA"/>
    <s v="ea"/>
    <s v="C"/>
    <s v="NI"/>
    <s v="NI"/>
    <s v="NI"/>
    <n v="4.1000000000000003E-3"/>
    <n v="117539.31"/>
    <n v="0"/>
    <m/>
    <m/>
    <m/>
    <m/>
    <m/>
    <m/>
    <n v="0.27500000000000002"/>
    <n v="1.1275000000000002E-3"/>
    <s v="Em andamento"/>
    <s v="local-def"/>
  </r>
  <r>
    <x v="5"/>
    <s v="CEI Setor 2307 - Distrito Cidade Dutra - SIMEC 062"/>
    <s v="Capela do Socorro"/>
    <s v="Cidade Dutra"/>
    <s v="Rua Frederico René de Jaegher, 1631"/>
    <s v="-23.725397, -46.711637"/>
    <s v="EA"/>
    <s v="C"/>
    <s v="EA"/>
    <s v="ni"/>
    <s v="NI"/>
    <s v="NI"/>
    <s v="NI"/>
    <s v="NI"/>
    <n v="4.1000000000000003E-3"/>
    <n v="0"/>
    <n v="0"/>
    <m/>
    <m/>
    <m/>
    <m/>
    <m/>
    <m/>
    <n v="0.15000000000000002"/>
    <n v="6.150000000000001E-4"/>
    <s v="Em andamento"/>
    <s v="local-def"/>
  </r>
  <r>
    <x v="5"/>
    <s v="CEMEI Setor 2308 - Distrito Cidade Dutra - SIMEC 015"/>
    <s v="Capela do Socorro"/>
    <s v="Cidade Dutra"/>
    <s v="Rua Orfeo Paravente x Rua Royan (Plano A)"/>
    <s v="-23.735345, -46.717648"/>
    <s v="EA"/>
    <s v="NI"/>
    <s v="EA"/>
    <s v="ni"/>
    <s v="EA"/>
    <s v="NI"/>
    <s v="NI"/>
    <s v="NI"/>
    <n v="4.1000000000000003E-3"/>
    <n v="0"/>
    <n v="0"/>
    <m/>
    <m/>
    <m/>
    <m/>
    <m/>
    <m/>
    <n v="0.15000000000000002"/>
    <n v="6.150000000000001E-4"/>
    <s v="Em andamento"/>
    <s v="local-def"/>
  </r>
  <r>
    <x v="5"/>
    <s v="CEI PARQUE NOVO GRAJAU (Setor 3003) - GRAJAU"/>
    <s v="Capela do Socorro"/>
    <s v="Grajaú"/>
    <s v="Rua Cornelio Doper X Av. Ema Livry"/>
    <s v="-23.75425, -46.69486"/>
    <s v="C"/>
    <s v="C"/>
    <s v="C"/>
    <s v="C"/>
    <s v="C"/>
    <s v="C"/>
    <s v="C"/>
    <s v="C"/>
    <n v="4.1000000000000003E-3"/>
    <n v="6316426.2000000002"/>
    <n v="0"/>
    <s v="Orçamento executado em 2013 em revisão"/>
    <m/>
    <m/>
    <m/>
    <m/>
    <m/>
    <n v="1"/>
    <n v="4.1000000000000003E-3"/>
    <s v="Concluído"/>
    <s v="local-def"/>
  </r>
  <r>
    <x v="5"/>
    <s v="CEI Setor 3001 - Distrito Grajau  - SIMEC 070"/>
    <s v="Capela do Socorro"/>
    <s v="Grajaú"/>
    <s v="Rua Joaquim Napoleao Machado, 2000"/>
    <s v="-23.731252, -46.674163"/>
    <s v="EA"/>
    <s v="C"/>
    <s v="EA"/>
    <s v="ni"/>
    <s v="NI"/>
    <s v="NI"/>
    <s v="NI"/>
    <s v="NI"/>
    <n v="4.1000000000000003E-3"/>
    <n v="0"/>
    <n v="0"/>
    <m/>
    <m/>
    <m/>
    <m/>
    <m/>
    <m/>
    <n v="0.15000000000000002"/>
    <n v="6.150000000000001E-4"/>
    <s v="Em andamento"/>
    <s v="local-def"/>
  </r>
  <r>
    <x v="5"/>
    <s v="CEI Setor 3002 - Distrito Grajaú - SIMEC 046"/>
    <s v="Capela do Socorro"/>
    <s v="Grajaú"/>
    <s v="Rua Pastoral X  Av. Dr. Abrãao Ribeiro e Rua João Mayer (Plano A)"/>
    <s v="-23.751168, -46.692703"/>
    <s v="EA"/>
    <s v="NI"/>
    <s v="EA"/>
    <s v="ni"/>
    <s v="EA"/>
    <s v="NI"/>
    <s v="NI"/>
    <s v="NI"/>
    <n v="4.1000000000000003E-3"/>
    <n v="0"/>
    <n v="0"/>
    <m/>
    <m/>
    <m/>
    <m/>
    <m/>
    <m/>
    <n v="0.15000000000000002"/>
    <n v="6.150000000000001E-4"/>
    <s v="Em andamento"/>
    <s v="local-def"/>
  </r>
  <r>
    <x v="5"/>
    <s v="CEI setor 3003 - Distrito Grajaú"/>
    <s v="Capela do Socorro"/>
    <s v="Grajaú"/>
    <s v="Rua Doutor Armando Fajardo"/>
    <s v="-23.756846, -46.703958"/>
    <s v="EA"/>
    <s v="NI"/>
    <s v="EA"/>
    <s v="ni"/>
    <s v="NI"/>
    <s v="NI"/>
    <s v="NI"/>
    <s v="NI"/>
    <n v="4.1000000000000003E-3"/>
    <n v="0"/>
    <n v="0"/>
    <m/>
    <m/>
    <m/>
    <m/>
    <m/>
    <m/>
    <n v="0.1"/>
    <n v="4.1000000000000005E-4"/>
    <s v="Em andamento"/>
    <s v="local-def"/>
  </r>
  <r>
    <x v="5"/>
    <s v="CEI Setor 3004 - Distrito Grajau - SIMEC 066"/>
    <s v="Capela do Socorro"/>
    <s v="Grajaú"/>
    <s v="Rua Constelaçao de Andromeda"/>
    <s v="-23.770808, -46.709108"/>
    <s v="EA"/>
    <s v="NI"/>
    <s v="EA"/>
    <s v="ni"/>
    <s v="EA"/>
    <s v="NI"/>
    <s v="NI"/>
    <s v="NI"/>
    <n v="4.1000000000000003E-3"/>
    <n v="0"/>
    <n v="0"/>
    <m/>
    <m/>
    <m/>
    <m/>
    <m/>
    <m/>
    <n v="0.15000000000000002"/>
    <n v="6.150000000000001E-4"/>
    <s v="Em andamento"/>
    <s v="local-def"/>
  </r>
  <r>
    <x v="5"/>
    <s v="CEI Setor 3005 - Distrito Grajau - SIMEC  076"/>
    <s v="Capela do Socorro"/>
    <s v="Grajaú"/>
    <s v="Rua Major Lucio Dias Ramos (Plano A)"/>
    <s v="-23.767496, -46.688216"/>
    <s v="EA"/>
    <s v="NI"/>
    <s v="EA"/>
    <s v="ni"/>
    <s v="NI"/>
    <s v="NI"/>
    <s v="NI"/>
    <s v="NI"/>
    <n v="4.1000000000000003E-3"/>
    <n v="0"/>
    <n v="0"/>
    <m/>
    <m/>
    <m/>
    <m/>
    <m/>
    <m/>
    <n v="0.1"/>
    <n v="4.1000000000000005E-4"/>
    <s v="Em andamento"/>
    <s v="local-def"/>
  </r>
  <r>
    <x v="5"/>
    <s v="CEI setor 3005 II - Distrito Grajaú"/>
    <s v="Capela do Socorro"/>
    <s v="Grajaú"/>
    <s v="Av. Carlos Bastos M. x Rua U. S. Goes"/>
    <s v="-23.767601, -46.693987"/>
    <s v="EA"/>
    <s v="NI"/>
    <s v="EA"/>
    <s v="ni"/>
    <s v="NI"/>
    <s v="NI"/>
    <s v="NI"/>
    <s v="NI"/>
    <n v="4.1000000000000003E-3"/>
    <n v="0"/>
    <n v="0"/>
    <m/>
    <m/>
    <m/>
    <m/>
    <m/>
    <m/>
    <n v="0.1"/>
    <n v="4.1000000000000005E-4"/>
    <s v="Em andamento"/>
    <s v="local-def"/>
  </r>
  <r>
    <x v="5"/>
    <s v="CEI setor 3006 - GRAJAU"/>
    <s v="Capela do Socorro"/>
    <s v="Grajaú"/>
    <s v="Rua José Diogo Abadiano X Rua Adelina Abranches"/>
    <s v="-23.773605, -46.682428"/>
    <s v="EA"/>
    <s v="C"/>
    <s v="EA"/>
    <s v="ea"/>
    <s v="C"/>
    <s v="NI"/>
    <s v="NI"/>
    <s v="NI"/>
    <n v="4.1000000000000003E-3"/>
    <n v="0"/>
    <n v="0"/>
    <m/>
    <m/>
    <m/>
    <m/>
    <m/>
    <m/>
    <n v="0.27500000000000002"/>
    <n v="1.1275000000000002E-3"/>
    <s v="Em andamento"/>
    <s v="local-def"/>
  </r>
  <r>
    <x v="5"/>
    <s v="CEI Setor 3006 II - Distrito Grajaú - SIMEC 037"/>
    <s v="Capela do Socorro"/>
    <s v="Grajaú"/>
    <s v="Rua Tres Coracoes"/>
    <s v="-23.773876, -46.676369"/>
    <s v="EA"/>
    <s v="NI"/>
    <s v="EA"/>
    <s v="ni"/>
    <s v="EA"/>
    <s v="NI"/>
    <s v="NI"/>
    <s v="NI"/>
    <n v="4.1000000000000003E-3"/>
    <n v="0"/>
    <n v="0"/>
    <m/>
    <m/>
    <m/>
    <m/>
    <m/>
    <m/>
    <n v="0.15000000000000002"/>
    <n v="6.150000000000001E-4"/>
    <s v="Em andamento"/>
    <s v="local-def"/>
  </r>
  <r>
    <x v="5"/>
    <s v="CEI Setor 3006 III - Distrito Grajaú - SIMEC  058"/>
    <s v="Capela do Socorro"/>
    <s v="Grajaú"/>
    <s v="Rua Professor Marques de Oliveira Junior"/>
    <s v="-23.770470, -46.684493"/>
    <s v="EA"/>
    <s v="C"/>
    <s v="EA"/>
    <s v="ni"/>
    <s v="NI"/>
    <s v="NI"/>
    <s v="NI"/>
    <s v="NI"/>
    <n v="4.1000000000000003E-3"/>
    <n v="0"/>
    <n v="0"/>
    <m/>
    <m/>
    <m/>
    <m/>
    <m/>
    <m/>
    <n v="0.15000000000000002"/>
    <n v="6.150000000000001E-4"/>
    <s v="Em andamento"/>
    <s v="local-def"/>
  </r>
  <r>
    <x v="5"/>
    <s v="CEI Setor 3008 - Distrito Grajaú - SIMEC 057"/>
    <s v="Capela do Socorro"/>
    <s v="Grajaú"/>
    <s v="Rua Cidade do Cabo proximo a Estrada do Barro Branco (Estrada do Jequirituba)"/>
    <s v="-23.764702, -46.671344"/>
    <s v="EA"/>
    <s v="NI"/>
    <s v="EA"/>
    <s v="ni"/>
    <s v="EA"/>
    <s v="NI"/>
    <s v="NI"/>
    <s v="NI"/>
    <n v="4.1000000000000003E-3"/>
    <n v="0"/>
    <n v="0"/>
    <m/>
    <m/>
    <m/>
    <m/>
    <m/>
    <m/>
    <n v="0.15000000000000002"/>
    <n v="6.150000000000001E-4"/>
    <s v="Em andamento"/>
    <s v="local-def"/>
  </r>
  <r>
    <x v="5"/>
    <s v="CEI setor 3008 - GRAJAU"/>
    <s v="Capela do Socorro"/>
    <s v="Grajaú"/>
    <s v="Rua Filodemo"/>
    <s v="-23.762624, -46.675215"/>
    <s v="EA"/>
    <s v="C"/>
    <s v="EA"/>
    <s v="ea"/>
    <s v="C"/>
    <s v="NI"/>
    <s v="NI"/>
    <s v="NI"/>
    <n v="4.1000000000000003E-3"/>
    <n v="0"/>
    <n v="0"/>
    <m/>
    <m/>
    <m/>
    <m/>
    <m/>
    <m/>
    <n v="0.27500000000000002"/>
    <n v="1.1275000000000002E-3"/>
    <s v="Em andamento"/>
    <s v="local-def"/>
  </r>
  <r>
    <x v="5"/>
    <s v="CEI setor 3008 II - Distrito Grajaú"/>
    <s v="Capela do Socorro"/>
    <s v="Grajaú"/>
    <s v="Rua Cel. Pacifico Furtado (Plano B)"/>
    <s v="-23.767504, -46.677851"/>
    <s v="EA"/>
    <s v="NI"/>
    <s v="EA"/>
    <s v="ni"/>
    <s v="EA"/>
    <s v="NI"/>
    <s v="NI"/>
    <s v="NI"/>
    <n v="4.1000000000000003E-3"/>
    <n v="104514.74"/>
    <n v="0"/>
    <m/>
    <m/>
    <m/>
    <m/>
    <m/>
    <m/>
    <n v="0.15000000000000002"/>
    <n v="6.150000000000001E-4"/>
    <s v="Em andamento"/>
    <s v="local-def"/>
  </r>
  <r>
    <x v="5"/>
    <s v="CEI Setor 3010 - Distrito Grajaú - SIMEC 048"/>
    <s v="Capela do Socorro"/>
    <s v="Grajaú"/>
    <s v="Av. Dona Belmira Marin (Plano A)"/>
    <s v="-23.754430, -46.673836"/>
    <s v="EA"/>
    <s v="NI"/>
    <s v="EA"/>
    <s v="ni"/>
    <s v="EA"/>
    <s v="NI"/>
    <s v="NI"/>
    <s v="NI"/>
    <n v="4.1000000000000003E-3"/>
    <n v="0"/>
    <n v="0"/>
    <m/>
    <m/>
    <m/>
    <m/>
    <m/>
    <m/>
    <n v="0.15000000000000002"/>
    <n v="6.150000000000001E-4"/>
    <s v="Em andamento"/>
    <s v="local-def"/>
  </r>
  <r>
    <x v="5"/>
    <s v="CEI Setor 3012 - Distrito Grajaú - SIMEC 032"/>
    <s v="Capela do Socorro"/>
    <s v="Grajaú"/>
    <s v="Rua Genaro Napoli x Rua Sebastião Nasolini (Plano D)"/>
    <s v="-23.744219, -46.669249"/>
    <s v="EA"/>
    <s v="EA"/>
    <s v="EA"/>
    <s v="ni"/>
    <s v="NI"/>
    <s v="NI"/>
    <s v="NI"/>
    <s v="NI"/>
    <n v="4.1000000000000003E-3"/>
    <n v="0"/>
    <n v="0"/>
    <m/>
    <m/>
    <m/>
    <m/>
    <m/>
    <m/>
    <n v="0.125"/>
    <n v="5.1250000000000004E-4"/>
    <s v="Em andamento"/>
    <s v="local-def"/>
  </r>
  <r>
    <x v="5"/>
    <s v="CEI Setor 3013 - Distrito Grajau - SIMEC 065"/>
    <s v="Capela do Socorro"/>
    <s v="Grajaú"/>
    <s v="Rua Charles Rosen x Est. Da Canal da Cocaia"/>
    <s v="-23.735847, -46.665631"/>
    <s v="EA"/>
    <s v="C"/>
    <s v="EA"/>
    <s v="ni"/>
    <s v="NI"/>
    <s v="NI"/>
    <s v="NI"/>
    <s v="NI"/>
    <n v="4.1000000000000003E-3"/>
    <n v="0"/>
    <n v="0"/>
    <m/>
    <m/>
    <m/>
    <m/>
    <m/>
    <m/>
    <n v="0.15000000000000002"/>
    <n v="6.150000000000001E-4"/>
    <s v="Em andamento"/>
    <s v="local-def"/>
  </r>
  <r>
    <x v="5"/>
    <s v="CEI Setor 3014 - Distrito do Grajaú - SIMEC 013"/>
    <s v="Capela do Socorro"/>
    <s v="Grajaú"/>
    <s v="Rua Antonio Burlini (Plano C)"/>
    <s v="-23.775967, -46.705100"/>
    <s v="EA"/>
    <s v="NI"/>
    <s v="EA"/>
    <s v="ni"/>
    <s v="EA"/>
    <s v="NI"/>
    <s v="NI"/>
    <s v="NI"/>
    <n v="4.1000000000000003E-3"/>
    <n v="0"/>
    <n v="0"/>
    <m/>
    <m/>
    <m/>
    <m/>
    <m/>
    <m/>
    <n v="0.15000000000000002"/>
    <n v="6.150000000000001E-4"/>
    <s v="Em andamento"/>
    <s v="local-def"/>
  </r>
  <r>
    <x v="5"/>
    <s v="CEI Setor 3015 - Distrito Grajaú - SIMEC 061"/>
    <s v="Capela do Socorro"/>
    <s v="Grajaú"/>
    <s v="Rua Joao Honorio Caixeta x Rua Henrique Muzzio"/>
    <s v="-23.781284, -46.680316"/>
    <s v="EA"/>
    <s v="EA"/>
    <s v="EA"/>
    <s v="ni"/>
    <s v="EA"/>
    <s v="NI"/>
    <s v="NI"/>
    <s v="NI"/>
    <n v="4.1000000000000003E-3"/>
    <n v="0"/>
    <n v="0"/>
    <m/>
    <m/>
    <m/>
    <m/>
    <m/>
    <m/>
    <n v="0.17499999999999999"/>
    <n v="7.1750000000000004E-4"/>
    <s v="Em andamento"/>
    <s v="local-def"/>
  </r>
  <r>
    <x v="5"/>
    <s v="CEI/EMEI setor 3016 - Distrito Grajaú"/>
    <s v="Capela do Socorro"/>
    <s v="Grajaú"/>
    <s v="Rua Jose Humberto Bronca"/>
    <s v="-23.820907, -46.677128"/>
    <s v="EA"/>
    <s v="NI"/>
    <s v="EA"/>
    <s v="ni"/>
    <s v="NI"/>
    <s v="NI"/>
    <s v="NI"/>
    <s v="NI"/>
    <n v="4.1000000000000003E-3"/>
    <n v="0"/>
    <n v="0"/>
    <m/>
    <m/>
    <m/>
    <m/>
    <m/>
    <m/>
    <n v="0.1"/>
    <n v="4.1000000000000005E-4"/>
    <s v="Em andamento"/>
    <s v="local-def"/>
  </r>
  <r>
    <x v="5"/>
    <s v="CEI - IV Centenário"/>
    <s v="Capela do Socorro"/>
    <s v="CIDADE DUTRA"/>
    <s v="Rua Rubens Montanaro de Borba"/>
    <s v="-23.712410, -46.692229"/>
    <s v="C"/>
    <s v="EA"/>
    <s v="EA"/>
    <s v="ni"/>
    <s v="NI"/>
    <s v="NI"/>
    <s v="NI"/>
    <s v="NI"/>
    <n v="4.1000000000000003E-3"/>
    <n v="0"/>
    <n v="0"/>
    <m/>
    <m/>
    <m/>
    <m/>
    <m/>
    <m/>
    <n v="0.17499999999999999"/>
    <n v="7.1750000000000004E-4"/>
    <s v="Em andamento"/>
    <s v="local-def"/>
  </r>
  <r>
    <x v="5"/>
    <s v="CEI Setor 1302 - Distrito Cachoeirinha - SIMEC 079"/>
    <s v="Casa Verde/Cachoeirinha"/>
    <s v="Cachoeirinha"/>
    <s v="Rua Min. Lins de Barros x Rua Gervasio Leite Rebelo x Rua Serrana Fluminense (Plano D )"/>
    <s v="-23.458026, -46.667939"/>
    <s v="EA"/>
    <s v="EA"/>
    <s v="EA"/>
    <s v="ea"/>
    <s v="C"/>
    <s v="NI"/>
    <s v="NI"/>
    <s v="NI"/>
    <n v="4.1000000000000003E-3"/>
    <n v="0"/>
    <n v="0"/>
    <m/>
    <m/>
    <m/>
    <m/>
    <m/>
    <m/>
    <n v="0.25"/>
    <n v="1.0250000000000001E-3"/>
    <s v="Em andamento"/>
    <s v="local-def"/>
  </r>
  <r>
    <x v="5"/>
    <s v="CEI setor 1302 - CACHOEIRINHA"/>
    <s v="Casa Verde/Cachoeirinha"/>
    <s v="Cachoeirinha"/>
    <s v="Rua Joaquim Prudêncio"/>
    <s v="-23.457126, -46.671404"/>
    <s v="EA"/>
    <s v="C"/>
    <s v="EA"/>
    <s v="ea"/>
    <s v="C"/>
    <s v="NI"/>
    <s v="NI"/>
    <s v="NI"/>
    <n v="4.1000000000000003E-3"/>
    <n v="0"/>
    <n v="0"/>
    <m/>
    <m/>
    <m/>
    <m/>
    <m/>
    <m/>
    <n v="0.27500000000000002"/>
    <n v="1.1275000000000002E-3"/>
    <s v="Em andamento"/>
    <s v="local-def"/>
  </r>
  <r>
    <x v="5"/>
    <s v="CEI setor 2101 - CASA VERDE"/>
    <s v="Casa Verde/Cachoeirinha"/>
    <s v="Casa Verde"/>
    <s v="R. Cesar Pena Ramosx R. Joaquim Afonso de  Souza "/>
    <s v="-23.490840, -46.662965"/>
    <s v="EA"/>
    <s v="C"/>
    <s v="EA"/>
    <s v="ea"/>
    <s v="C"/>
    <s v="NI"/>
    <s v="NI"/>
    <s v="NI"/>
    <n v="4.1000000000000003E-3"/>
    <n v="0"/>
    <n v="0"/>
    <m/>
    <m/>
    <m/>
    <m/>
    <m/>
    <m/>
    <n v="0.27500000000000002"/>
    <n v="1.1275000000000002E-3"/>
    <s v="Em andamento"/>
    <s v="local-def"/>
  </r>
  <r>
    <x v="5"/>
    <s v="CEI setor 2203 - CIDADE ADEMAR"/>
    <s v="Cidade Ademar"/>
    <s v="Cidade Ademar"/>
    <s v="Rua Tuffi Mattar, próximo a Rua Angelo Dedivites e Rua Carlos Facchinna"/>
    <s v="-23.681829, -46.650686"/>
    <s v="EA"/>
    <s v="C"/>
    <s v="EA"/>
    <s v="ea"/>
    <s v="C"/>
    <s v="NI"/>
    <s v="NI"/>
    <s v="NI"/>
    <n v="4.1000000000000003E-3"/>
    <n v="180775.92"/>
    <n v="0"/>
    <m/>
    <m/>
    <m/>
    <m/>
    <m/>
    <m/>
    <n v="0.27500000000000002"/>
    <n v="1.1275000000000002E-3"/>
    <s v="Em andamento"/>
    <s v="local-def"/>
  </r>
  <r>
    <x v="5"/>
    <s v="CEI setor 2204 - CIDADE ADEMAR"/>
    <s v="Cidade Ademar"/>
    <s v="Cidade Ademar"/>
    <s v="Rua Bastos Tigre"/>
    <s v="-23.684225, -46.662311"/>
    <s v="EA"/>
    <s v="C"/>
    <s v="EA"/>
    <s v="ea"/>
    <s v="C"/>
    <s v="NI"/>
    <s v="NI"/>
    <s v="NI"/>
    <n v="4.1000000000000003E-3"/>
    <n v="106200"/>
    <n v="0"/>
    <m/>
    <m/>
    <m/>
    <m/>
    <m/>
    <m/>
    <n v="0.27500000000000002"/>
    <n v="1.1275000000000002E-3"/>
    <s v="Em andamento"/>
    <s v="local-def"/>
  </r>
  <r>
    <x v="5"/>
    <s v="CEI setor 2205 - CIDADE ADEMAR"/>
    <s v="Cidade Ademar"/>
    <s v="Cidade Ademar"/>
    <s v="Rua Marta Brunet X Rua Lorenzo Marilins"/>
    <s v="-23.686330, -46.635478"/>
    <s v="EA"/>
    <s v="C"/>
    <s v="EA"/>
    <s v="ea"/>
    <s v="C"/>
    <s v="NI"/>
    <s v="NI"/>
    <s v="NI"/>
    <n v="4.1000000000000003E-3"/>
    <n v="0"/>
    <n v="0"/>
    <m/>
    <m/>
    <m/>
    <m/>
    <m/>
    <m/>
    <n v="0.27500000000000002"/>
    <n v="1.1275000000000002E-3"/>
    <s v="Em andamento"/>
    <s v="local-def"/>
  </r>
  <r>
    <x v="5"/>
    <s v="CEI Setor 5802 - Distrito Pedreira - SIMEC 027"/>
    <s v="Cidade Ademar"/>
    <s v="Pedreira"/>
    <s v="Rua Monsenhor José Marinoni (Plano E)"/>
    <s v="-23.692750, -46.647568"/>
    <s v="EA"/>
    <s v="NI"/>
    <s v="EA"/>
    <s v="ni"/>
    <s v="EA"/>
    <s v="NI"/>
    <s v="NI"/>
    <s v="NI"/>
    <n v="4.1000000000000003E-3"/>
    <n v="0"/>
    <n v="0"/>
    <m/>
    <m/>
    <m/>
    <m/>
    <m/>
    <m/>
    <n v="0.15000000000000002"/>
    <n v="6.150000000000001E-4"/>
    <s v="Em andamento"/>
    <s v="local-def"/>
  </r>
  <r>
    <x v="5"/>
    <s v="CEMEI Setor 5805 - Distrito  Pedreira - SIMEC 022"/>
    <s v="Cidade Ademar"/>
    <s v="Pedreira"/>
    <s v="Rua Albino Bento (Plano A1)"/>
    <s v="-23.704647, -46.647067"/>
    <s v="C"/>
    <s v="C"/>
    <s v="EA"/>
    <s v="ni"/>
    <s v="EA"/>
    <s v="NI"/>
    <s v="NI"/>
    <s v="NI"/>
    <n v="4.1000000000000003E-3"/>
    <n v="0"/>
    <n v="0"/>
    <m/>
    <m/>
    <m/>
    <m/>
    <m/>
    <m/>
    <n v="0.25"/>
    <n v="1.0250000000000001E-3"/>
    <s v="Em andamento"/>
    <s v="local-def"/>
  </r>
  <r>
    <x v="5"/>
    <s v="CEI setor 2504 - CIDADE TIRADENTES"/>
    <s v="Cidade Tiradentes"/>
    <s v="Cidade Tiradentes"/>
    <s v="Rua Edson Danillo Dotto"/>
    <s v="-23.593035, -46.413076"/>
    <s v="C"/>
    <s v="C"/>
    <s v="C"/>
    <s v="C"/>
    <s v="C"/>
    <s v="C"/>
    <s v="EA"/>
    <s v="EA"/>
    <n v="4.1000000000000003E-3"/>
    <n v="4643490.08"/>
    <n v="0"/>
    <m/>
    <m/>
    <m/>
    <m/>
    <m/>
    <m/>
    <n v="0.80000000000000016"/>
    <n v="3.2800000000000008E-3"/>
    <s v="Em andamento"/>
    <s v="local-def"/>
  </r>
  <r>
    <x v="5"/>
    <s v="CEI Setor 2506 - Distrito de Cidade Tiradentes - SIMEC 012"/>
    <s v="Cidade Tiradentes"/>
    <s v="Cidade Tiradentes"/>
    <s v="Rua Moises de Corena  X Rua Domênico Allegre (Q 36G Lote 10) (Plano A)"/>
    <s v="-23.593266, -46.396266"/>
    <s v="C"/>
    <s v="C"/>
    <s v="EA"/>
    <s v="ni"/>
    <s v="EA"/>
    <s v="NI"/>
    <s v="NI"/>
    <s v="NI"/>
    <n v="4.1000000000000003E-3"/>
    <n v="0"/>
    <n v="0"/>
    <m/>
    <m/>
    <m/>
    <m/>
    <m/>
    <m/>
    <n v="0.25"/>
    <n v="1.0250000000000001E-3"/>
    <s v="Em andamento"/>
    <s v="local-def"/>
  </r>
  <r>
    <x v="5"/>
    <s v="CEI - Conjunto Habitacional Santa Etelvina VI - CIDADE TIRADENTES"/>
    <s v="Cidade Tiradentes"/>
    <s v="Cidade Tiradentes"/>
    <s v="Av. dos Texteis - Lote 7 Quad 41G"/>
    <s v="-23.58313, -46.40923"/>
    <s v="C"/>
    <s v="C"/>
    <s v="C"/>
    <s v="C"/>
    <s v="C"/>
    <s v="C"/>
    <s v="C"/>
    <s v="C"/>
    <n v="4.1000000000000003E-3"/>
    <n v="2946604.21"/>
    <n v="0"/>
    <s v="Orçamento executado em 2013 em revisão"/>
    <m/>
    <m/>
    <m/>
    <m/>
    <m/>
    <n v="1"/>
    <n v="4.1000000000000003E-3"/>
    <s v="Concluído"/>
    <s v="local-def"/>
  </r>
  <r>
    <x v="5"/>
    <s v="CEI setor 2508 - Cidade Tiradentes"/>
    <s v="Cidade Tiradentes"/>
    <s v="Cidade Tiradentes"/>
    <s v="Av. Paulo Gracindo x Estrada do Iguatemi"/>
    <s v="-23.566554, -46.417108"/>
    <s v="EA"/>
    <s v="NI"/>
    <s v="NI"/>
    <s v="ni"/>
    <s v="NI"/>
    <s v="NI"/>
    <s v="NI"/>
    <s v="NI"/>
    <n v="4.1000000000000003E-3"/>
    <n v="0"/>
    <n v="0"/>
    <m/>
    <m/>
    <m/>
    <m/>
    <m/>
    <m/>
    <n v="0.05"/>
    <n v="2.0500000000000002E-4"/>
    <s v="Em andamento"/>
    <s v="local-def"/>
  </r>
  <r>
    <x v="5"/>
    <s v="CEI 209"/>
    <s v="Em definição"/>
    <m/>
    <m/>
    <m/>
    <s v="NI"/>
    <s v="NI"/>
    <s v="NI"/>
    <s v="ni"/>
    <s v="NI"/>
    <s v="NI"/>
    <s v="NI"/>
    <s v="NI"/>
    <n v="4.1000000000000003E-3"/>
    <n v="0"/>
    <n v="0"/>
    <m/>
    <m/>
    <m/>
    <m/>
    <m/>
    <m/>
    <n v="0"/>
    <n v="0"/>
    <s v="Não Iniciado"/>
    <s v="sem-mapa"/>
  </r>
  <r>
    <x v="5"/>
    <s v="CEI 210"/>
    <s v="Em definição"/>
    <m/>
    <m/>
    <m/>
    <s v="NI"/>
    <s v="NI"/>
    <s v="NI"/>
    <s v="ni"/>
    <s v="NI"/>
    <s v="NI"/>
    <s v="NI"/>
    <s v="NI"/>
    <n v="4.1000000000000003E-3"/>
    <n v="0"/>
    <n v="0"/>
    <m/>
    <m/>
    <m/>
    <m/>
    <m/>
    <m/>
    <n v="0"/>
    <n v="0"/>
    <s v="Não Iniciado"/>
    <s v="sem-mapa"/>
  </r>
  <r>
    <x v="5"/>
    <s v="CEI 211"/>
    <s v="Em definição"/>
    <m/>
    <m/>
    <m/>
    <s v="NI"/>
    <s v="NI"/>
    <s v="NI"/>
    <s v="ni"/>
    <s v="NI"/>
    <s v="NI"/>
    <s v="NI"/>
    <s v="NI"/>
    <n v="4.1000000000000003E-3"/>
    <n v="0"/>
    <n v="0"/>
    <m/>
    <m/>
    <m/>
    <m/>
    <m/>
    <m/>
    <n v="0"/>
    <n v="0"/>
    <s v="Não Iniciado"/>
    <s v="sem-mapa"/>
  </r>
  <r>
    <x v="5"/>
    <s v="CEI 212"/>
    <s v="Em definição"/>
    <m/>
    <m/>
    <m/>
    <s v="NI"/>
    <s v="NI"/>
    <s v="NI"/>
    <s v="ni"/>
    <s v="NI"/>
    <s v="NI"/>
    <s v="NI"/>
    <s v="NI"/>
    <n v="4.1000000000000003E-3"/>
    <n v="0"/>
    <n v="0"/>
    <m/>
    <m/>
    <m/>
    <m/>
    <m/>
    <m/>
    <n v="0"/>
    <n v="0"/>
    <s v="Não Iniciado"/>
    <s v="sem-mapa"/>
  </r>
  <r>
    <x v="5"/>
    <s v="CEI 213"/>
    <s v="Em definição"/>
    <m/>
    <m/>
    <m/>
    <s v="NI"/>
    <s v="NI"/>
    <s v="NI"/>
    <s v="ni"/>
    <s v="NI"/>
    <s v="NI"/>
    <s v="NI"/>
    <s v="NI"/>
    <n v="4.1000000000000003E-3"/>
    <n v="0"/>
    <n v="0"/>
    <m/>
    <m/>
    <m/>
    <m/>
    <m/>
    <m/>
    <n v="0"/>
    <n v="0"/>
    <s v="Não Iniciado"/>
    <s v="sem-mapa"/>
  </r>
  <r>
    <x v="5"/>
    <s v="CEI 214"/>
    <s v="Em definição"/>
    <m/>
    <m/>
    <m/>
    <s v="NI"/>
    <s v="NI"/>
    <s v="NI"/>
    <s v="ni"/>
    <s v="NI"/>
    <s v="NI"/>
    <s v="NI"/>
    <s v="NI"/>
    <n v="4.1000000000000003E-3"/>
    <n v="0"/>
    <n v="0"/>
    <m/>
    <m/>
    <m/>
    <m/>
    <m/>
    <m/>
    <n v="0"/>
    <n v="0"/>
    <s v="Não Iniciado"/>
    <s v="sem-mapa"/>
  </r>
  <r>
    <x v="5"/>
    <s v="CEI 215"/>
    <s v="Em definição"/>
    <m/>
    <m/>
    <m/>
    <s v="NI"/>
    <s v="NI"/>
    <s v="NI"/>
    <s v="ni"/>
    <s v="NI"/>
    <s v="NI"/>
    <s v="NI"/>
    <s v="NI"/>
    <n v="4.1000000000000003E-3"/>
    <n v="0"/>
    <n v="0"/>
    <m/>
    <m/>
    <m/>
    <m/>
    <m/>
    <m/>
    <n v="0"/>
    <n v="0"/>
    <s v="Não Iniciado"/>
    <s v="sem-mapa"/>
  </r>
  <r>
    <x v="5"/>
    <s v="CEI 216"/>
    <s v="Em definição"/>
    <m/>
    <m/>
    <m/>
    <s v="NI"/>
    <s v="NI"/>
    <s v="NI"/>
    <s v="ni"/>
    <s v="NI"/>
    <s v="NI"/>
    <s v="NI"/>
    <s v="NI"/>
    <n v="4.1000000000000003E-3"/>
    <n v="0"/>
    <n v="0"/>
    <m/>
    <m/>
    <m/>
    <m/>
    <m/>
    <m/>
    <n v="0"/>
    <n v="0"/>
    <s v="Não Iniciado"/>
    <s v="sem-mapa"/>
  </r>
  <r>
    <x v="5"/>
    <s v="CEI 217"/>
    <s v="Em definição"/>
    <m/>
    <m/>
    <m/>
    <s v="NI"/>
    <s v="NI"/>
    <s v="NI"/>
    <s v="ni"/>
    <s v="NI"/>
    <s v="NI"/>
    <s v="NI"/>
    <s v="NI"/>
    <n v="4.1000000000000003E-3"/>
    <n v="0"/>
    <n v="0"/>
    <m/>
    <m/>
    <m/>
    <m/>
    <m/>
    <m/>
    <n v="0"/>
    <n v="0"/>
    <s v="Não Iniciado"/>
    <s v="sem-mapa"/>
  </r>
  <r>
    <x v="5"/>
    <s v="CEI 218"/>
    <s v="Em definição"/>
    <m/>
    <m/>
    <m/>
    <s v="NI"/>
    <s v="NI"/>
    <s v="NI"/>
    <s v="ni"/>
    <s v="NI"/>
    <s v="NI"/>
    <s v="NI"/>
    <s v="NI"/>
    <n v="4.1000000000000003E-3"/>
    <n v="0"/>
    <n v="0"/>
    <m/>
    <m/>
    <m/>
    <m/>
    <m/>
    <m/>
    <n v="0"/>
    <n v="0"/>
    <s v="Não Iniciado"/>
    <s v="sem-mapa"/>
  </r>
  <r>
    <x v="5"/>
    <s v="CEI 219"/>
    <s v="Em definição"/>
    <m/>
    <m/>
    <m/>
    <s v="NI"/>
    <s v="NI"/>
    <s v="NI"/>
    <s v="ni"/>
    <s v="NI"/>
    <s v="NI"/>
    <s v="NI"/>
    <s v="NI"/>
    <n v="4.1000000000000003E-3"/>
    <n v="0"/>
    <n v="0"/>
    <m/>
    <m/>
    <m/>
    <m/>
    <m/>
    <m/>
    <n v="0"/>
    <n v="0"/>
    <s v="Não Iniciado"/>
    <s v="sem-mapa"/>
  </r>
  <r>
    <x v="5"/>
    <s v="CEI 220"/>
    <s v="Em definição"/>
    <m/>
    <m/>
    <m/>
    <s v="NI"/>
    <s v="NI"/>
    <s v="NI"/>
    <s v="ni"/>
    <s v="NI"/>
    <s v="NI"/>
    <s v="NI"/>
    <s v="NI"/>
    <n v="4.1000000000000003E-3"/>
    <n v="0"/>
    <n v="0"/>
    <m/>
    <m/>
    <m/>
    <m/>
    <m/>
    <m/>
    <n v="0"/>
    <n v="0"/>
    <s v="Não Iniciado"/>
    <s v="sem-mapa"/>
  </r>
  <r>
    <x v="5"/>
    <s v="CEI 221"/>
    <s v="Em definição"/>
    <m/>
    <m/>
    <m/>
    <s v="NI"/>
    <s v="NI"/>
    <s v="NI"/>
    <s v="ni"/>
    <s v="NI"/>
    <s v="NI"/>
    <s v="NI"/>
    <s v="NI"/>
    <n v="4.1000000000000003E-3"/>
    <n v="0"/>
    <n v="0"/>
    <m/>
    <m/>
    <m/>
    <m/>
    <m/>
    <m/>
    <n v="0"/>
    <n v="0"/>
    <s v="Não Iniciado"/>
    <s v="sem-mapa"/>
  </r>
  <r>
    <x v="5"/>
    <s v="CEI 222"/>
    <s v="Em definição"/>
    <m/>
    <m/>
    <m/>
    <s v="NI"/>
    <s v="NI"/>
    <s v="NI"/>
    <s v="ni"/>
    <s v="NI"/>
    <s v="NI"/>
    <s v="NI"/>
    <s v="NI"/>
    <n v="4.1000000000000003E-3"/>
    <n v="0"/>
    <n v="0"/>
    <m/>
    <m/>
    <m/>
    <m/>
    <m/>
    <m/>
    <n v="0"/>
    <n v="0"/>
    <s v="Não Iniciado"/>
    <s v="sem-mapa"/>
  </r>
  <r>
    <x v="5"/>
    <s v="CEI 223"/>
    <s v="Em definição"/>
    <m/>
    <m/>
    <m/>
    <s v="NI"/>
    <s v="NI"/>
    <s v="NI"/>
    <s v="ni"/>
    <s v="NI"/>
    <s v="NI"/>
    <s v="NI"/>
    <s v="NI"/>
    <n v="4.1000000000000003E-3"/>
    <n v="0"/>
    <n v="0"/>
    <m/>
    <m/>
    <m/>
    <m/>
    <m/>
    <m/>
    <n v="0"/>
    <n v="0"/>
    <s v="Não Iniciado"/>
    <s v="sem-mapa"/>
  </r>
  <r>
    <x v="5"/>
    <s v="CEI 224"/>
    <s v="Em definição"/>
    <m/>
    <m/>
    <m/>
    <s v="NI"/>
    <s v="NI"/>
    <s v="NI"/>
    <s v="ni"/>
    <s v="NI"/>
    <s v="NI"/>
    <s v="NI"/>
    <s v="NI"/>
    <n v="4.1000000000000003E-3"/>
    <n v="0"/>
    <n v="0"/>
    <m/>
    <m/>
    <m/>
    <m/>
    <m/>
    <m/>
    <n v="0"/>
    <n v="0"/>
    <s v="Não Iniciado"/>
    <s v="sem-mapa"/>
  </r>
  <r>
    <x v="5"/>
    <s v="CEI 225"/>
    <s v="Em definição"/>
    <m/>
    <m/>
    <m/>
    <s v="NI"/>
    <s v="NI"/>
    <s v="NI"/>
    <s v="ni"/>
    <s v="NI"/>
    <s v="NI"/>
    <s v="NI"/>
    <s v="NI"/>
    <n v="4.1000000000000003E-3"/>
    <n v="0"/>
    <n v="0"/>
    <m/>
    <m/>
    <m/>
    <m/>
    <m/>
    <m/>
    <n v="0"/>
    <n v="0"/>
    <s v="Não Iniciado"/>
    <s v="sem-mapa"/>
  </r>
  <r>
    <x v="5"/>
    <s v="CEI 226"/>
    <s v="Em definição"/>
    <m/>
    <m/>
    <m/>
    <s v="NI"/>
    <s v="NI"/>
    <s v="NI"/>
    <s v="ni"/>
    <s v="NI"/>
    <s v="NI"/>
    <s v="NI"/>
    <s v="NI"/>
    <n v="4.1000000000000003E-3"/>
    <n v="0"/>
    <n v="0"/>
    <m/>
    <m/>
    <m/>
    <m/>
    <m/>
    <m/>
    <n v="0"/>
    <n v="0"/>
    <s v="Não Iniciado"/>
    <s v="sem-mapa"/>
  </r>
  <r>
    <x v="5"/>
    <s v="CEI 227"/>
    <s v="Em definição"/>
    <m/>
    <m/>
    <m/>
    <s v="NI"/>
    <s v="NI"/>
    <s v="NI"/>
    <s v="ni"/>
    <s v="NI"/>
    <s v="NI"/>
    <s v="NI"/>
    <s v="NI"/>
    <n v="4.1000000000000003E-3"/>
    <n v="0"/>
    <n v="0"/>
    <m/>
    <m/>
    <m/>
    <m/>
    <m/>
    <m/>
    <n v="0"/>
    <n v="0"/>
    <s v="Não Iniciado"/>
    <s v="sem-mapa"/>
  </r>
  <r>
    <x v="5"/>
    <s v="CEI 228"/>
    <s v="Em definição"/>
    <m/>
    <m/>
    <m/>
    <s v="NI"/>
    <s v="NI"/>
    <s v="NI"/>
    <s v="ni"/>
    <s v="NI"/>
    <s v="NI"/>
    <s v="NI"/>
    <s v="NI"/>
    <n v="4.1000000000000003E-3"/>
    <n v="0"/>
    <n v="0"/>
    <m/>
    <m/>
    <m/>
    <m/>
    <m/>
    <m/>
    <n v="0"/>
    <n v="0"/>
    <s v="Não Iniciado"/>
    <s v="sem-mapa"/>
  </r>
  <r>
    <x v="5"/>
    <s v="CEI 229"/>
    <s v="Em definição"/>
    <m/>
    <m/>
    <m/>
    <s v="NI"/>
    <s v="NI"/>
    <s v="NI"/>
    <s v="ni"/>
    <s v="NI"/>
    <s v="NI"/>
    <s v="NI"/>
    <s v="NI"/>
    <n v="4.1000000000000003E-3"/>
    <n v="0"/>
    <n v="0"/>
    <m/>
    <m/>
    <m/>
    <m/>
    <m/>
    <m/>
    <n v="0"/>
    <n v="0"/>
    <s v="Não Iniciado"/>
    <s v="sem-mapa"/>
  </r>
  <r>
    <x v="5"/>
    <s v="CEI 230"/>
    <s v="Em definição"/>
    <m/>
    <m/>
    <m/>
    <s v="NI"/>
    <s v="NI"/>
    <s v="NI"/>
    <s v="ni"/>
    <s v="NI"/>
    <s v="NI"/>
    <s v="NI"/>
    <s v="NI"/>
    <n v="4.1000000000000003E-3"/>
    <n v="0"/>
    <n v="0"/>
    <m/>
    <m/>
    <m/>
    <m/>
    <m/>
    <m/>
    <n v="0"/>
    <n v="0"/>
    <s v="Não Iniciado"/>
    <s v="sem-mapa"/>
  </r>
  <r>
    <x v="5"/>
    <s v="CEI 231"/>
    <s v="Em definição"/>
    <m/>
    <m/>
    <m/>
    <s v="NI"/>
    <s v="NI"/>
    <s v="NI"/>
    <s v="ni"/>
    <s v="NI"/>
    <s v="NI"/>
    <s v="NI"/>
    <s v="NI"/>
    <n v="4.1000000000000003E-3"/>
    <n v="0"/>
    <n v="0"/>
    <m/>
    <m/>
    <m/>
    <m/>
    <m/>
    <m/>
    <n v="0"/>
    <n v="0"/>
    <s v="Não Iniciado"/>
    <s v="sem-mapa"/>
  </r>
  <r>
    <x v="5"/>
    <s v="CEI 232"/>
    <s v="Em definição"/>
    <m/>
    <m/>
    <m/>
    <s v="NI"/>
    <s v="NI"/>
    <s v="NI"/>
    <s v="ni"/>
    <s v="NI"/>
    <s v="NI"/>
    <s v="NI"/>
    <s v="NI"/>
    <n v="4.1000000000000003E-3"/>
    <n v="0"/>
    <n v="0"/>
    <m/>
    <m/>
    <m/>
    <m/>
    <m/>
    <m/>
    <n v="0"/>
    <n v="0"/>
    <s v="Não Iniciado"/>
    <s v="sem-mapa"/>
  </r>
  <r>
    <x v="5"/>
    <s v="CEI 233"/>
    <s v="Em definição"/>
    <m/>
    <m/>
    <m/>
    <s v="NI"/>
    <s v="NI"/>
    <s v="NI"/>
    <s v="ni"/>
    <s v="NI"/>
    <s v="NI"/>
    <s v="NI"/>
    <s v="NI"/>
    <n v="4.1000000000000003E-3"/>
    <n v="0"/>
    <n v="0"/>
    <m/>
    <m/>
    <m/>
    <m/>
    <m/>
    <m/>
    <n v="0"/>
    <n v="0"/>
    <s v="Não Iniciado"/>
    <s v="sem-mapa"/>
  </r>
  <r>
    <x v="5"/>
    <s v="CEI 234"/>
    <s v="Em definição"/>
    <m/>
    <m/>
    <m/>
    <s v="NI"/>
    <s v="NI"/>
    <s v="NI"/>
    <s v="ni"/>
    <s v="NI"/>
    <s v="NI"/>
    <s v="NI"/>
    <s v="NI"/>
    <n v="4.1000000000000003E-3"/>
    <n v="0"/>
    <n v="0"/>
    <m/>
    <m/>
    <m/>
    <m/>
    <m/>
    <m/>
    <n v="0"/>
    <n v="0"/>
    <s v="Não Iniciado"/>
    <s v="sem-mapa"/>
  </r>
  <r>
    <x v="5"/>
    <s v="CEI 235"/>
    <s v="Em definição"/>
    <m/>
    <m/>
    <m/>
    <s v="NI"/>
    <s v="NI"/>
    <s v="NI"/>
    <s v="ni"/>
    <s v="NI"/>
    <s v="NI"/>
    <s v="NI"/>
    <s v="NI"/>
    <n v="4.1000000000000003E-3"/>
    <n v="0"/>
    <n v="0"/>
    <m/>
    <m/>
    <m/>
    <m/>
    <m/>
    <m/>
    <n v="0"/>
    <n v="0"/>
    <s v="Não Iniciado"/>
    <s v="sem-mapa"/>
  </r>
  <r>
    <x v="5"/>
    <s v="CEI 236"/>
    <s v="Em definição"/>
    <m/>
    <m/>
    <m/>
    <s v="NI"/>
    <s v="NI"/>
    <s v="NI"/>
    <s v="ni"/>
    <s v="NI"/>
    <s v="NI"/>
    <s v="NI"/>
    <s v="NI"/>
    <n v="4.1000000000000003E-3"/>
    <n v="0"/>
    <n v="0"/>
    <m/>
    <m/>
    <m/>
    <m/>
    <m/>
    <m/>
    <n v="0"/>
    <n v="0"/>
    <s v="Não Iniciado"/>
    <s v="sem-mapa"/>
  </r>
  <r>
    <x v="5"/>
    <s v="CEI 237"/>
    <s v="Em definição"/>
    <m/>
    <m/>
    <m/>
    <s v="NI"/>
    <s v="NI"/>
    <s v="NI"/>
    <s v="ni"/>
    <s v="NI"/>
    <s v="NI"/>
    <s v="NI"/>
    <s v="NI"/>
    <n v="4.1000000000000003E-3"/>
    <n v="0"/>
    <n v="0"/>
    <m/>
    <m/>
    <m/>
    <m/>
    <m/>
    <m/>
    <n v="0"/>
    <n v="0"/>
    <s v="Não Iniciado"/>
    <s v="sem-mapa"/>
  </r>
  <r>
    <x v="5"/>
    <s v="CEI 238"/>
    <s v="Em definição"/>
    <m/>
    <m/>
    <m/>
    <s v="NI"/>
    <s v="NI"/>
    <s v="NI"/>
    <s v="ni"/>
    <s v="NI"/>
    <s v="NI"/>
    <s v="NI"/>
    <s v="NI"/>
    <n v="4.1000000000000003E-3"/>
    <n v="0"/>
    <n v="0"/>
    <m/>
    <m/>
    <m/>
    <m/>
    <m/>
    <m/>
    <n v="0"/>
    <n v="0"/>
    <s v="Não Iniciado"/>
    <s v="sem-mapa"/>
  </r>
  <r>
    <x v="5"/>
    <s v="CEI 239"/>
    <s v="Em definição"/>
    <m/>
    <m/>
    <m/>
    <s v="NI"/>
    <s v="NI"/>
    <s v="NI"/>
    <s v="ni"/>
    <s v="NI"/>
    <s v="NI"/>
    <s v="NI"/>
    <s v="NI"/>
    <n v="4.1000000000000003E-3"/>
    <n v="0"/>
    <n v="0"/>
    <m/>
    <m/>
    <m/>
    <m/>
    <m/>
    <m/>
    <n v="0"/>
    <n v="0"/>
    <s v="Não Iniciado"/>
    <s v="sem-mapa"/>
  </r>
  <r>
    <x v="5"/>
    <s v="CEI 240"/>
    <s v="Em definição"/>
    <m/>
    <m/>
    <m/>
    <s v="NI"/>
    <s v="NI"/>
    <s v="NI"/>
    <s v="ni"/>
    <s v="NI"/>
    <s v="NI"/>
    <s v="NI"/>
    <s v="NI"/>
    <n v="4.1000000000000003E-3"/>
    <n v="0"/>
    <n v="0"/>
    <m/>
    <m/>
    <m/>
    <m/>
    <m/>
    <m/>
    <n v="0"/>
    <n v="0"/>
    <s v="Não Iniciado"/>
    <s v="sem-mapa"/>
  </r>
  <r>
    <x v="5"/>
    <s v="CEI 241"/>
    <s v="Em definição"/>
    <m/>
    <m/>
    <m/>
    <s v="NI"/>
    <s v="NI"/>
    <s v="NI"/>
    <s v="ni"/>
    <s v="NI"/>
    <s v="NI"/>
    <s v="NI"/>
    <s v="NI"/>
    <n v="4.1000000000000003E-3"/>
    <n v="0"/>
    <n v="0"/>
    <m/>
    <m/>
    <m/>
    <m/>
    <m/>
    <m/>
    <n v="0"/>
    <n v="0"/>
    <s v="Não Iniciado"/>
    <s v="sem-mapa"/>
  </r>
  <r>
    <x v="5"/>
    <s v="CEI 242"/>
    <s v="Em definição"/>
    <m/>
    <m/>
    <m/>
    <s v="NI"/>
    <s v="NI"/>
    <s v="NI"/>
    <s v="ni"/>
    <s v="NI"/>
    <s v="NI"/>
    <s v="NI"/>
    <s v="NI"/>
    <n v="4.1000000000000003E-3"/>
    <n v="0"/>
    <n v="0"/>
    <m/>
    <m/>
    <m/>
    <m/>
    <m/>
    <m/>
    <n v="0"/>
    <n v="0"/>
    <s v="Não Iniciado"/>
    <s v="sem-mapa"/>
  </r>
  <r>
    <x v="5"/>
    <s v="CEI 243"/>
    <s v="Em definição"/>
    <m/>
    <m/>
    <m/>
    <s v="NI"/>
    <s v="NI"/>
    <s v="NI"/>
    <s v="ni"/>
    <s v="NI"/>
    <s v="NI"/>
    <s v="NI"/>
    <s v="NI"/>
    <n v="4.1000000000000003E-3"/>
    <n v="0"/>
    <n v="0"/>
    <m/>
    <m/>
    <m/>
    <m/>
    <m/>
    <m/>
    <n v="0"/>
    <n v="0"/>
    <s v="Não Iniciado"/>
    <s v="sem-mapa"/>
  </r>
  <r>
    <x v="5"/>
    <s v="CEI setor 2802 - ERMELINO MATARAZZO"/>
    <s v="Ermelino Matarazzo"/>
    <s v="Ermelino Matarazzo"/>
    <s v="Rua Venceslau Guimaraes, 05 (EE Jornalista Francisco Mesquita)"/>
    <s v="-23.489366, -46.494052"/>
    <s v="C"/>
    <s v="C"/>
    <s v="C"/>
    <s v="C"/>
    <s v="C"/>
    <s v="C"/>
    <s v="EA"/>
    <s v="EA"/>
    <n v="4.1000000000000003E-3"/>
    <n v="5183486.0999999996"/>
    <n v="0"/>
    <m/>
    <m/>
    <m/>
    <m/>
    <m/>
    <m/>
    <n v="0.80000000000000016"/>
    <n v="3.2800000000000008E-3"/>
    <s v="Em andamento"/>
    <s v="local-def"/>
  </r>
  <r>
    <x v="5"/>
    <s v="CEI - Alfazemas I - PONTE RASA"/>
    <s v="Ermelino Matarazzo"/>
    <s v="Ponte rasa"/>
    <s v="Rua Itapipinas, 610"/>
    <s v="-23.52548, -46.48642"/>
    <s v="C"/>
    <s v="C"/>
    <s v="C"/>
    <s v="C"/>
    <s v="C"/>
    <s v="C"/>
    <s v="C"/>
    <s v="C"/>
    <n v="4.1000000000000003E-3"/>
    <n v="0"/>
    <n v="0"/>
    <s v="Orçamento executado em 2013 em revisão"/>
    <m/>
    <m/>
    <m/>
    <m/>
    <m/>
    <n v="1"/>
    <n v="4.1000000000000003E-3"/>
    <s v="Concluído"/>
    <s v="local-def"/>
  </r>
  <r>
    <x v="5"/>
    <s v="CEI Setor 6402 - Distrito  Ponte Rasa - SIMEC 014"/>
    <s v="Ermelino Matarazzo"/>
    <s v="Ponte rasa"/>
    <s v="Rua Nelson Faria Mendes X Rua Vera Cruz de Minas"/>
    <s v="-23.515229, -46.494514"/>
    <s v="C"/>
    <s v="NI"/>
    <s v="EA"/>
    <s v="ni"/>
    <s v="EA"/>
    <s v="NI"/>
    <s v="NI"/>
    <s v="NI"/>
    <n v="4.1000000000000003E-3"/>
    <n v="0"/>
    <n v="0"/>
    <m/>
    <m/>
    <m/>
    <m/>
    <m/>
    <m/>
    <n v="0.2"/>
    <n v="8.2000000000000009E-4"/>
    <s v="Em andamento"/>
    <s v="local-def"/>
  </r>
  <r>
    <x v="5"/>
    <s v="CEI setor 1104 (Av. Gen. Penha Brasil) - BRASILANDIA"/>
    <s v="Freguesia/Brasilândia"/>
    <s v="Brasilândia"/>
    <s v="Av. Gen. Penha Brasil (próximo a Rua Aratum)"/>
    <s v="-23.449641, -46.681212"/>
    <s v="EA"/>
    <s v="C"/>
    <s v="EA"/>
    <s v="ea"/>
    <s v="C"/>
    <s v="NI"/>
    <s v="NI"/>
    <s v="NI"/>
    <n v="4.1000000000000003E-3"/>
    <n v="164372.25"/>
    <n v="0"/>
    <m/>
    <m/>
    <m/>
    <m/>
    <m/>
    <m/>
    <n v="0.27500000000000002"/>
    <n v="1.1275000000000002E-3"/>
    <s v="Em andamento"/>
    <s v="local-def"/>
  </r>
  <r>
    <x v="5"/>
    <s v="CEI setor 1105 BRASILANDIA"/>
    <s v="Freguesia/Brasilândia"/>
    <s v="Brasilândia"/>
    <s v="R. Santa Cruz da Conceição x R. Itambé do Mato Dentro x R. Júlio de Moura Lacerda x R. José da Costa Pereira (Plano B)"/>
    <s v="-23.460719, -46.686846"/>
    <s v="EA"/>
    <s v="C"/>
    <s v="EA"/>
    <s v="ea"/>
    <s v="C"/>
    <s v="NI"/>
    <s v="NI"/>
    <s v="NI"/>
    <n v="4.1000000000000003E-3"/>
    <n v="98682.48"/>
    <n v="0"/>
    <m/>
    <m/>
    <m/>
    <m/>
    <m/>
    <m/>
    <n v="0.27500000000000002"/>
    <n v="1.1275000000000002E-3"/>
    <s v="Em andamento"/>
    <s v="local-def"/>
  </r>
  <r>
    <x v="5"/>
    <s v="CEI Setor 1106 II - Distrito Brasilândia - SIMEC 059"/>
    <s v="Freguesia/Brasilândia"/>
    <s v="Brasilândia"/>
    <s v="Rua Domingos Delgado"/>
    <s v="-23.466822, -46.676463"/>
    <s v="C"/>
    <s v="NI"/>
    <s v="EA"/>
    <s v="ni"/>
    <s v="EA"/>
    <s v="NI"/>
    <s v="NI"/>
    <s v="NI"/>
    <n v="4.1000000000000003E-3"/>
    <n v="0"/>
    <n v="0"/>
    <m/>
    <m/>
    <m/>
    <m/>
    <m/>
    <m/>
    <n v="0.2"/>
    <n v="8.2000000000000009E-4"/>
    <s v="Em andamento"/>
    <s v="local-def"/>
  </r>
  <r>
    <x v="5"/>
    <s v="CEI - JARDIM DAMASCENO II"/>
    <s v="Freguesia/Brasilândia"/>
    <s v="Brasilândia"/>
    <s v="Eliseu Reinaldo Moraes Vieira, 296"/>
    <s v="-23.445990, -46.703651"/>
    <s v="C"/>
    <s v="C"/>
    <s v="C"/>
    <s v="C"/>
    <s v="C"/>
    <s v="C"/>
    <s v="C"/>
    <s v="C"/>
    <n v="4.1000000000000003E-3"/>
    <n v="1133268.3799999999"/>
    <n v="0"/>
    <s v="Orçamento executado em 2013 em revisão"/>
    <m/>
    <m/>
    <m/>
    <m/>
    <m/>
    <n v="1"/>
    <n v="4.1000000000000003E-3"/>
    <s v="Concluído"/>
    <s v="local-def"/>
  </r>
  <r>
    <x v="5"/>
    <s v="CEI setor 2901 - FREGUESIA DO O"/>
    <s v="Freguesia/Brasilândia"/>
    <s v="Freguesia do Ó"/>
    <s v="Estrada do Sabão (Próximo á Rua Amanituba)"/>
    <s v="-23.475422, -46.698760"/>
    <s v="EA"/>
    <s v="C"/>
    <s v="EA"/>
    <s v="ea"/>
    <s v="C"/>
    <s v="NI"/>
    <s v="NI"/>
    <s v="NI"/>
    <n v="4.1000000000000003E-3"/>
    <n v="84092.45"/>
    <n v="0"/>
    <s v="Depositado o recurso do convênio I e II do Estado de São Paulo"/>
    <m/>
    <m/>
    <m/>
    <m/>
    <m/>
    <n v="0.27500000000000002"/>
    <n v="1.1275000000000002E-3"/>
    <s v="Em andamento"/>
    <s v="local-def"/>
  </r>
  <r>
    <x v="5"/>
    <s v="CEI - Jardim Monte Alegre - FREGUESIA DO O"/>
    <s v="Freguesia/Brasilândia"/>
    <s v="Freguesia do Ó"/>
    <s v="Antônio Genelle, 175"/>
    <s v="-23.475831, -46.702619"/>
    <s v="C"/>
    <s v="C"/>
    <s v="C"/>
    <s v="C"/>
    <s v="C"/>
    <s v="C"/>
    <s v="C"/>
    <s v="C"/>
    <n v="4.1000000000000003E-3"/>
    <n v="2882784.47"/>
    <n v="0"/>
    <s v="Orçamento executado em 2013 em revisão"/>
    <m/>
    <m/>
    <m/>
    <m/>
    <m/>
    <n v="1"/>
    <n v="4.1000000000000003E-3"/>
    <s v="Concluído"/>
    <s v="local-def"/>
  </r>
  <r>
    <x v="5"/>
    <s v="CEMEI Setor 9608 (Jambeiro) - Distrito do Lajeado - SIMEC 019"/>
    <s v="Guaianases"/>
    <s v="Lajeado"/>
    <s v="Av. José Pinheiro Borges (Plano A1)"/>
    <s v="-23.525276, -46.436296"/>
    <s v="C"/>
    <s v="C"/>
    <s v="EA"/>
    <s v="ni"/>
    <s v="EA"/>
    <s v="NI"/>
    <s v="NI"/>
    <s v="NI"/>
    <n v="4.1000000000000003E-3"/>
    <n v="0"/>
    <n v="0"/>
    <m/>
    <m/>
    <m/>
    <m/>
    <m/>
    <m/>
    <n v="0.25"/>
    <n v="1.0250000000000001E-3"/>
    <s v="Em andamento"/>
    <s v="local-def"/>
  </r>
  <r>
    <x v="5"/>
    <s v="José Pereira da Cruz CDHU Sitio Caraguata - SACOMA"/>
    <s v="Ipiranga"/>
    <s v="Sacomã"/>
    <s v="Rua Jose Pereira da Cruz X Rua com Giacomo Cozzarelli (CDHU SITIO CARAGUATA)"/>
    <s v="-23.654060, -46.602503"/>
    <s v="C"/>
    <s v="NI"/>
    <s v="NI"/>
    <s v="ni"/>
    <s v="NI"/>
    <s v="NI"/>
    <s v="NI"/>
    <s v="NI"/>
    <n v="4.1000000000000003E-3"/>
    <n v="14021.75"/>
    <n v="0"/>
    <m/>
    <m/>
    <m/>
    <m/>
    <m/>
    <m/>
    <n v="0.1"/>
    <n v="4.1000000000000005E-4"/>
    <s v="Em andamento"/>
    <s v="local-def"/>
  </r>
  <r>
    <x v="5"/>
    <s v="CEI Setor 6801 IV - Distrito Sacomã"/>
    <s v="Ipiranga"/>
    <s v="Sacoma"/>
    <s v="Av. Almirante Delamare"/>
    <s v="-23.608287, -46.590817"/>
    <s v="C"/>
    <s v="NI"/>
    <s v="EA"/>
    <s v="ni"/>
    <s v="NI"/>
    <s v="NI"/>
    <s v="NI"/>
    <s v="NI"/>
    <n v="4.1000000000000003E-3"/>
    <n v="79077.429999999993"/>
    <n v="0"/>
    <m/>
    <m/>
    <m/>
    <m/>
    <m/>
    <m/>
    <n v="0.15000000000000002"/>
    <n v="6.150000000000001E-4"/>
    <s v="Em andamento"/>
    <s v="local-def"/>
  </r>
  <r>
    <x v="5"/>
    <s v="CEI Setor 6801 II - Distrito Sacoma - SIMEC 072"/>
    <s v="Ipiranga"/>
    <s v="Sacomã"/>
    <s v="Rua Leandro de Souza x Rua Tito Olliani (Plano B)"/>
    <s v="-23.627950, -46.593894"/>
    <s v="EA"/>
    <s v="NI"/>
    <s v="EA"/>
    <s v="ni"/>
    <s v="EA"/>
    <s v="NI"/>
    <s v="NI"/>
    <s v="NI"/>
    <n v="4.1000000000000003E-3"/>
    <n v="0"/>
    <n v="0"/>
    <m/>
    <m/>
    <m/>
    <m/>
    <m/>
    <m/>
    <n v="0.15000000000000002"/>
    <n v="6.150000000000001E-4"/>
    <s v="Em andamento"/>
    <s v="local-def"/>
  </r>
  <r>
    <x v="5"/>
    <s v="CEI setor 6801 III - Distrito Sacomã"/>
    <s v="Ipiranga"/>
    <s v="Sacomã"/>
    <s v="Rua Aurantina"/>
    <s v="-23.613044, -46.599363"/>
    <s v="EA"/>
    <s v="NI"/>
    <s v="NI"/>
    <s v="ni"/>
    <s v="NI"/>
    <s v="NI"/>
    <s v="NI"/>
    <s v="NI"/>
    <n v="4.1000000000000003E-3"/>
    <n v="0"/>
    <n v="0"/>
    <m/>
    <m/>
    <m/>
    <m/>
    <m/>
    <m/>
    <n v="0.05"/>
    <n v="2.0500000000000002E-4"/>
    <s v="Em andamento"/>
    <s v="local-def"/>
  </r>
  <r>
    <x v="5"/>
    <s v="CEI setor 6802 II - Distrito Sacomã"/>
    <s v="Ipiranga"/>
    <s v="Sacomã"/>
    <s v="Av. dos Pedrosos- Plano B"/>
    <s v="-23.644144, -46.610421"/>
    <s v="EA"/>
    <s v="NI"/>
    <s v="EA"/>
    <s v="ni"/>
    <s v="NI"/>
    <s v="NI"/>
    <s v="NI"/>
    <s v="NI"/>
    <n v="4.1000000000000003E-3"/>
    <n v="0"/>
    <n v="0"/>
    <m/>
    <m/>
    <m/>
    <m/>
    <m/>
    <m/>
    <n v="0.1"/>
    <n v="4.1000000000000005E-4"/>
    <s v="Em andamento"/>
    <s v="local-def"/>
  </r>
  <r>
    <x v="5"/>
    <s v="CEI Setor 6803 - Distrito Sacoma - SIMEC 078"/>
    <s v="Ipiranga"/>
    <s v="Sacomã"/>
    <s v="Rua Manuel Salgado (Plano B)"/>
    <s v="-23.642289, -46.601527"/>
    <s v="EA"/>
    <s v="NI"/>
    <s v="EA"/>
    <s v="ni"/>
    <s v="EA"/>
    <s v="NI"/>
    <s v="NI"/>
    <s v="NI"/>
    <n v="4.1000000000000003E-3"/>
    <n v="0"/>
    <n v="0"/>
    <m/>
    <m/>
    <m/>
    <m/>
    <m/>
    <m/>
    <n v="0.15000000000000002"/>
    <n v="6.150000000000001E-4"/>
    <s v="Em andamento"/>
    <s v="local-def"/>
  </r>
  <r>
    <x v="5"/>
    <s v="CEI Setor 6803 - Distrito Sacoma - SIMEC 085"/>
    <s v="Ipiranga"/>
    <s v="Sacomã"/>
    <s v="Rua dos Cariris Novos x Rua Joao Jose da Silva"/>
    <s v="-23.649219, -46.602387"/>
    <s v="C"/>
    <s v="EA"/>
    <s v="EA"/>
    <s v="ni"/>
    <s v="NI"/>
    <s v="NI"/>
    <s v="NI"/>
    <s v="NI"/>
    <n v="4.1000000000000003E-3"/>
    <n v="0"/>
    <n v="0"/>
    <m/>
    <m/>
    <m/>
    <m/>
    <m/>
    <m/>
    <n v="0.17499999999999999"/>
    <n v="7.1750000000000004E-4"/>
    <s v="Em andamento"/>
    <s v="local-def"/>
  </r>
  <r>
    <x v="5"/>
    <s v="CEI setor 6803 II - Distrito Sacomã"/>
    <s v="Ipiranga"/>
    <s v="Sacomã"/>
    <s v="Rua Aurelio Afieri, proximo a Rua Aquiles Jovane, Av. Ourives (Plano B)"/>
    <s v="-23.655216, -46.608577"/>
    <s v="EA"/>
    <s v="NI"/>
    <s v="NI"/>
    <s v="ni"/>
    <s v="NI"/>
    <s v="NI"/>
    <s v="NI"/>
    <s v="NI"/>
    <n v="4.1000000000000003E-3"/>
    <n v="0"/>
    <n v="0"/>
    <m/>
    <m/>
    <m/>
    <m/>
    <m/>
    <m/>
    <n v="0.05"/>
    <n v="2.0500000000000002E-4"/>
    <s v="Em andamento"/>
    <s v="local-def"/>
  </r>
  <r>
    <x v="5"/>
    <s v="CEI - Distrito Sacoma Setor 6802-3"/>
    <s v="Ipiranga"/>
    <s v="Sacomã"/>
    <s v="Rua Kurt Engelhart x Rua Judite Anderson"/>
    <s v="-23.634518, -46.601009"/>
    <s v="EA"/>
    <s v="NI"/>
    <s v="NI"/>
    <s v="ni"/>
    <s v="NI"/>
    <s v="NI"/>
    <s v="NI"/>
    <s v="NI"/>
    <n v="4.1000000000000003E-3"/>
    <n v="0"/>
    <n v="0"/>
    <m/>
    <m/>
    <m/>
    <m/>
    <m/>
    <m/>
    <n v="0.05"/>
    <n v="2.0500000000000002E-4"/>
    <s v="Em andamento"/>
    <s v="local-def"/>
  </r>
  <r>
    <x v="5"/>
    <s v="CEI - Distrito Sacoma Setor 6802-4"/>
    <s v="Ipiranga"/>
    <s v="Sacomã"/>
    <s v="Pça Henry Laurens esquina com Rua Dom Villares"/>
    <s v="-23.622432, -46.601827"/>
    <s v="EA"/>
    <s v="NI"/>
    <s v="NI"/>
    <s v="ni"/>
    <s v="NI"/>
    <s v="NI"/>
    <s v="NI"/>
    <s v="NI"/>
    <n v="4.1000000000000003E-3"/>
    <n v="0"/>
    <n v="0"/>
    <m/>
    <m/>
    <m/>
    <m/>
    <m/>
    <m/>
    <n v="0.05"/>
    <n v="2.0500000000000002E-4"/>
    <s v="Em andamento"/>
    <s v="local-def"/>
  </r>
  <r>
    <x v="5"/>
    <s v="CEI - Novo Cruzeiro - VILA CURUÇA"/>
    <s v="Itaim Paulista"/>
    <s v="Vila Curuçá"/>
    <s v="Rua Novo Cruzeiro"/>
    <s v="-23.527661, -46.406395"/>
    <s v="C"/>
    <s v="C"/>
    <s v="C"/>
    <s v="C"/>
    <s v="C"/>
    <s v="C"/>
    <s v="C"/>
    <s v="C"/>
    <n v="4.1000000000000003E-3"/>
    <n v="5516159.2599999998"/>
    <n v="0"/>
    <m/>
    <m/>
    <m/>
    <m/>
    <m/>
    <m/>
    <n v="1"/>
    <n v="4.1000000000000003E-3"/>
    <s v="Concluído"/>
    <s v="local-def"/>
  </r>
  <r>
    <x v="5"/>
    <s v="CEI Setor 3610 II - Distrito Itaim Paulista - SIMEC 047"/>
    <s v="Itaim Paulista"/>
    <s v="Itaim Paulista"/>
    <s v="Rua Paulo Tapajos, 210"/>
    <s v="-23.50365, -46.37335"/>
    <s v="C"/>
    <s v="NI"/>
    <s v="EA"/>
    <s v="ni"/>
    <s v="EA"/>
    <s v="NI"/>
    <s v="NI"/>
    <s v="NI"/>
    <n v="4.1000000000000003E-3"/>
    <n v="0"/>
    <n v="0"/>
    <m/>
    <m/>
    <m/>
    <m/>
    <m/>
    <m/>
    <n v="0.2"/>
    <n v="8.2000000000000009E-4"/>
    <s v="Em andamento"/>
    <s v="local-def"/>
  </r>
  <r>
    <x v="5"/>
    <s v="CEI Setor 3610 - Distrito Itaim Paulista - SIMEC 063"/>
    <s v="Itaim Paulista"/>
    <s v="Itaim Paulista"/>
    <s v="Rua Manuel Rodrigues Santiago"/>
    <s v="-23.516731, -46.384288"/>
    <s v="C"/>
    <s v="NI"/>
    <s v="EA"/>
    <s v="ni"/>
    <s v="EA"/>
    <s v="NI"/>
    <s v="NI"/>
    <s v="NI"/>
    <n v="4.1000000000000003E-3"/>
    <n v="0"/>
    <n v="0"/>
    <m/>
    <m/>
    <m/>
    <m/>
    <m/>
    <m/>
    <n v="0.2"/>
    <n v="8.2000000000000009E-4"/>
    <s v="Em andamento"/>
    <s v="local-def"/>
  </r>
  <r>
    <x v="5"/>
    <s v="C.H. São Miguel D/E-Rua Oito - ITAIM PAULISTA"/>
    <s v="Itaim Paulista"/>
    <s v="Itaim Paulista"/>
    <s v="Rua 8 Conjunto Habitacional Sao Miguel D/E - Encosta Norte (Rua Barão De Almeida Galeão X Rua Des. Breno Caramuru Teixeira)"/>
    <s v="-23.505594, -46.372454"/>
    <s v="C"/>
    <s v="C"/>
    <s v="C"/>
    <s v="C"/>
    <s v="C"/>
    <s v="C"/>
    <s v="EA"/>
    <s v="EA"/>
    <n v="4.1000000000000003E-3"/>
    <n v="1329563.1000000001"/>
    <n v="0"/>
    <m/>
    <m/>
    <m/>
    <m/>
    <m/>
    <m/>
    <n v="0.80000000000000016"/>
    <n v="3.2800000000000008E-3"/>
    <s v="Em andamento"/>
    <s v="local-def"/>
  </r>
  <r>
    <x v="5"/>
    <s v="CEI - Jardim Miriam I - ITAIM PAULISTA"/>
    <s v="Itaim Paulista"/>
    <s v="Itaim Paulista"/>
    <s v="Rua Antonio Joao de Medeiros"/>
    <s v="-23.511028, -46.397271"/>
    <s v="EA"/>
    <s v="C"/>
    <s v="EA"/>
    <s v="ea"/>
    <s v="C"/>
    <s v="NI"/>
    <s v="NI"/>
    <s v="NI"/>
    <n v="4.1000000000000003E-3"/>
    <n v="58886.51"/>
    <n v="0"/>
    <m/>
    <m/>
    <m/>
    <m/>
    <m/>
    <m/>
    <n v="0.27500000000000002"/>
    <n v="1.1275000000000002E-3"/>
    <s v="Em andamento"/>
    <s v="local-def"/>
  </r>
  <r>
    <x v="5"/>
    <s v="CEI Setor 8403 - Distrito  Vila Curuçá - SIMEC 040"/>
    <s v="Itaim Paulista"/>
    <s v="Vila curuçá"/>
    <s v="Rua Jorge Jones"/>
    <s v="-23.505895, -46.420738"/>
    <s v="C"/>
    <s v="NI"/>
    <s v="EA"/>
    <s v="ni"/>
    <s v="EA"/>
    <s v="NI"/>
    <s v="NI"/>
    <s v="NI"/>
    <n v="4.1000000000000003E-3"/>
    <n v="0"/>
    <n v="0"/>
    <m/>
    <m/>
    <m/>
    <m/>
    <m/>
    <m/>
    <n v="0.2"/>
    <n v="8.2000000000000009E-4"/>
    <s v="Em andamento"/>
    <s v="local-def"/>
  </r>
  <r>
    <x v="5"/>
    <s v="CEI Setor 8408 - Distrito V. Curuçá - SIMEC 053"/>
    <s v="Itaim Paulista"/>
    <s v="Vila curuçá"/>
    <s v="Rua Orminda Pinto X Rua Ocidente"/>
    <s v="-23.525778, -46.403452"/>
    <s v="C"/>
    <s v="NI"/>
    <s v="NI"/>
    <s v="ni"/>
    <s v="EA"/>
    <s v="NI"/>
    <s v="NI"/>
    <s v="NI"/>
    <n v="4.1000000000000003E-3"/>
    <n v="0"/>
    <n v="0"/>
    <m/>
    <m/>
    <m/>
    <m/>
    <m/>
    <m/>
    <n v="0.15000000000000002"/>
    <n v="6.150000000000001E-4"/>
    <s v="Em andamento"/>
    <s v="local-def"/>
  </r>
  <r>
    <x v="5"/>
    <s v="CEI 206"/>
    <s v="Em definição"/>
    <m/>
    <m/>
    <m/>
    <s v="NI"/>
    <s v="NI"/>
    <s v="NI"/>
    <s v="ni"/>
    <s v="NI"/>
    <s v="NI"/>
    <s v="NI"/>
    <s v="NI"/>
    <n v="4.1000000000000003E-3"/>
    <n v="0"/>
    <n v="0"/>
    <m/>
    <m/>
    <m/>
    <m/>
    <m/>
    <m/>
    <n v="0"/>
    <n v="0"/>
    <s v="Não Iniciado"/>
    <s v="sem-mapa"/>
  </r>
  <r>
    <x v="5"/>
    <s v="CEI 207"/>
    <s v="Em definição"/>
    <m/>
    <m/>
    <m/>
    <s v="NI"/>
    <s v="NI"/>
    <s v="NI"/>
    <s v="ni"/>
    <s v="NI"/>
    <s v="NI"/>
    <s v="NI"/>
    <s v="NI"/>
    <n v="4.1000000000000003E-3"/>
    <n v="0"/>
    <n v="0"/>
    <m/>
    <m/>
    <m/>
    <m/>
    <m/>
    <m/>
    <n v="0"/>
    <n v="0"/>
    <s v="Não Iniciado"/>
    <s v="sem-mapa"/>
  </r>
  <r>
    <x v="5"/>
    <s v="CEI Setor 2403 - Distrito Cidade Líder - SIMEC 043"/>
    <s v="Itaquera"/>
    <s v="Cidade Líder"/>
    <s v="R. Jacinto Ferreira (Plano A)"/>
    <s v="-23.563619, -46.480343"/>
    <s v="EA"/>
    <s v="NI"/>
    <s v="EA"/>
    <s v="ni"/>
    <s v="EA"/>
    <s v="NI"/>
    <s v="NI"/>
    <s v="NI"/>
    <n v="4.1000000000000003E-3"/>
    <n v="0"/>
    <n v="0"/>
    <m/>
    <m/>
    <m/>
    <m/>
    <m/>
    <m/>
    <n v="0.15000000000000002"/>
    <n v="6.150000000000001E-4"/>
    <s v="Em andamento"/>
    <s v="local-def"/>
  </r>
  <r>
    <x v="5"/>
    <s v="CEI Setor 2406 - Distrito Cidade Líder - SIMEC 017"/>
    <s v="Itaquera"/>
    <s v="Cidade Líder"/>
    <s v=" Rua Antonio Lombardo X Rua Meridionais X Rua Nova Conquista (Plano B)"/>
    <s v="-23.573475, -46.500319"/>
    <s v="C"/>
    <s v="C"/>
    <s v="EA"/>
    <s v="ni"/>
    <s v="EA"/>
    <s v="NI"/>
    <s v="NI"/>
    <s v="NI"/>
    <n v="4.1000000000000003E-3"/>
    <n v="0"/>
    <n v="0"/>
    <m/>
    <m/>
    <m/>
    <m/>
    <m/>
    <m/>
    <n v="0.25"/>
    <n v="1.0250000000000001E-3"/>
    <s v="Em andamento"/>
    <s v="local-def"/>
  </r>
  <r>
    <x v="5"/>
    <s v="CEI - Jardim Ipanema I"/>
    <s v="Itaquera"/>
    <s v="Cidade Líder"/>
    <s v="Rua Alfredo de Vasconcelos, 86"/>
    <s v="-23.56023, -46.50794"/>
    <s v="C"/>
    <s v="C"/>
    <s v="C"/>
    <s v="C"/>
    <s v="C"/>
    <s v="C"/>
    <s v="C"/>
    <s v="C"/>
    <n v="4.1000000000000003E-3"/>
    <n v="1323104.46"/>
    <n v="0"/>
    <s v="Orçamento executado em 2013 em revisão"/>
    <m/>
    <m/>
    <m/>
    <m/>
    <m/>
    <n v="1"/>
    <n v="4.1000000000000003E-3"/>
    <s v="Concluído"/>
    <s v="local-def"/>
  </r>
  <r>
    <x v="5"/>
    <s v="CEI Setor 3703 - Distrito Itaquera - SIMEC 067"/>
    <s v="Itaquera"/>
    <s v="Itaquera"/>
    <s v="Rua Desemboque X Rua Sabado D'Angelo X Av. Jacu Pessego (Nova Trabalhadores)"/>
    <s v="-23.548823-46.445507"/>
    <s v="NI"/>
    <s v="NI"/>
    <s v="EA"/>
    <s v="ni"/>
    <s v="NI"/>
    <s v="NI"/>
    <s v="NI"/>
    <s v="NI"/>
    <n v="4.1000000000000003E-3"/>
    <n v="0"/>
    <n v="0"/>
    <m/>
    <m/>
    <m/>
    <m/>
    <m/>
    <m/>
    <n v="0.05"/>
    <n v="2.0500000000000002E-4"/>
    <s v="Em andamento"/>
    <s v="local-def"/>
  </r>
  <r>
    <x v="5"/>
    <s v="CEI Setor 3705 - Distrito Itaquera - SIMEC 068"/>
    <s v="Itaquera"/>
    <s v="Itaquera"/>
    <s v="Av.Pires do Riox Tv.Califa de Bagda"/>
    <s v="-23.528265, -46.448627"/>
    <s v="EA"/>
    <s v="C"/>
    <s v="EA"/>
    <s v="ni"/>
    <s v="NI"/>
    <s v="NI"/>
    <s v="NI"/>
    <s v="NI"/>
    <n v="4.1000000000000003E-3"/>
    <n v="0"/>
    <n v="0"/>
    <m/>
    <m/>
    <m/>
    <m/>
    <m/>
    <m/>
    <n v="0.15000000000000002"/>
    <n v="6.150000000000001E-4"/>
    <s v="Em andamento"/>
    <s v="local-def"/>
  </r>
  <r>
    <x v="5"/>
    <s v="CEI Setor 4703 - Distrito José Bonifácio - SIMEC 052"/>
    <s v="Itaquera"/>
    <s v="José bonifácio"/>
    <s v="Rua Jd Tamoio X Rua Domingos Rubino"/>
    <s v="-23.553546, -46.432345"/>
    <s v="C"/>
    <s v="NI"/>
    <s v="EA"/>
    <s v="ni"/>
    <s v="EA"/>
    <s v="NI"/>
    <s v="NI"/>
    <s v="NI"/>
    <n v="4.1000000000000003E-3"/>
    <n v="0"/>
    <n v="0"/>
    <m/>
    <m/>
    <m/>
    <m/>
    <m/>
    <m/>
    <n v="0.2"/>
    <n v="8.2000000000000009E-4"/>
    <s v="Em andamento"/>
    <s v="local-def"/>
  </r>
  <r>
    <x v="5"/>
    <s v="CEMEI José Bonifácio - Distrito Itaquera - SIMEC 099"/>
    <s v="Itaquera"/>
    <s v="José bonifácio"/>
    <s v="Rua Ana Perena, 110 - COHAB 2"/>
    <s v="-23.547438, -46.436400"/>
    <s v="C"/>
    <s v="NI"/>
    <s v="EA"/>
    <s v="ni"/>
    <s v="NI"/>
    <s v="NI"/>
    <s v="NI"/>
    <s v="NI"/>
    <n v="4.1000000000000003E-3"/>
    <n v="0"/>
    <n v="0"/>
    <m/>
    <m/>
    <m/>
    <m/>
    <m/>
    <m/>
    <n v="0.15000000000000002"/>
    <n v="6.150000000000001E-4"/>
    <s v="Em andamento"/>
    <s v="local-def"/>
  </r>
  <r>
    <x v="5"/>
    <s v="CEI Setor 5702 - Distrito  Parque do Carmo - SIMEC 056"/>
    <s v="Itaquera"/>
    <s v="Parque do carmo"/>
    <s v="Rua Blecaute x Rua Jardel Filho x Rua Kleber Afonso (Plano A)"/>
    <s v="-23.567426, -46.461822"/>
    <s v="C"/>
    <s v="NI"/>
    <s v="EA"/>
    <s v="ni"/>
    <s v="EA"/>
    <s v="NI"/>
    <s v="NI"/>
    <s v="NI"/>
    <n v="4.1000000000000003E-3"/>
    <n v="0"/>
    <n v="0"/>
    <m/>
    <m/>
    <m/>
    <m/>
    <m/>
    <m/>
    <n v="0.2"/>
    <n v="8.2000000000000009E-4"/>
    <s v="Em andamento"/>
    <s v="local-def"/>
  </r>
  <r>
    <x v="5"/>
    <s v="CEI setor 3706 - ITAQUERA"/>
    <s v="Itaquera"/>
    <s v="Itaquera"/>
    <s v="Rua Raça Humana X Rua Lembrança do Futuro"/>
    <s v="-23.521244, -46.468816"/>
    <s v="NI"/>
    <s v="NI"/>
    <s v="NI"/>
    <s v="ni"/>
    <s v="NI"/>
    <s v="NI"/>
    <s v="NI"/>
    <s v="NI"/>
    <n v="4.1000000000000003E-3"/>
    <n v="0"/>
    <n v="0"/>
    <m/>
    <m/>
    <m/>
    <m/>
    <m/>
    <m/>
    <n v="0"/>
    <n v="0"/>
    <s v="Não Iniciado"/>
    <s v="local-def"/>
  </r>
  <r>
    <x v="5"/>
    <s v="CEI setor 3806  - JABAQUARA"/>
    <s v="Jabaquara"/>
    <s v="Jabaquara"/>
    <s v="Rua João Xavier de Matos X Rua das Vitaceas"/>
    <s v="-23.668574, -46.639678"/>
    <s v="EA"/>
    <s v="C"/>
    <s v="EA"/>
    <s v="ea"/>
    <s v="C"/>
    <s v="NI"/>
    <s v="NI"/>
    <s v="NI"/>
    <n v="4.1000000000000003E-3"/>
    <n v="38200"/>
    <n v="0"/>
    <m/>
    <m/>
    <m/>
    <m/>
    <m/>
    <m/>
    <n v="0.27500000000000002"/>
    <n v="1.1275000000000002E-3"/>
    <s v="Em andamento"/>
    <s v="local-def"/>
  </r>
  <r>
    <x v="5"/>
    <s v="CEI setor 3806 II - JABAQUARA"/>
    <s v="Jabaquara"/>
    <s v="Jabaquara"/>
    <s v="Avenida Euclides"/>
    <s v="-23.657121, -46.635271"/>
    <s v="EA"/>
    <s v="C"/>
    <s v="EA"/>
    <s v="ea"/>
    <s v="C"/>
    <s v="NI"/>
    <s v="NI"/>
    <s v="NI"/>
    <n v="4.1000000000000003E-3"/>
    <n v="0"/>
    <n v="0"/>
    <m/>
    <m/>
    <m/>
    <m/>
    <m/>
    <m/>
    <n v="0.27500000000000002"/>
    <n v="1.1275000000000002E-3"/>
    <s v="Em andamento"/>
    <s v="local-def"/>
  </r>
  <r>
    <x v="5"/>
    <s v="Distrito Jabaquara Setor 3803"/>
    <s v="Jabaquara"/>
    <s v="Jabaquara"/>
    <s v="Rua Anita Costa X Rua Nelson Fernandes"/>
    <s v="-23.647153, -46.638725"/>
    <s v="NI"/>
    <s v="NI"/>
    <s v="NI"/>
    <s v="ni"/>
    <s v="NI"/>
    <s v="NI"/>
    <s v="NI"/>
    <s v="NI"/>
    <n v="4.1000000000000003E-3"/>
    <n v="0"/>
    <n v="0"/>
    <m/>
    <m/>
    <m/>
    <m/>
    <m/>
    <m/>
    <n v="0"/>
    <n v="0"/>
    <s v="Não Iniciado"/>
    <s v="local-def"/>
  </r>
  <r>
    <x v="5"/>
    <s v="CEI Setor 3903 - Distrito Jacana - SIMEC  074"/>
    <s v="Jaçanã/Tremembé"/>
    <s v="Jaçanã"/>
    <s v="Rua Alzira x Rua Dr Azevedo Lima"/>
    <s v="-23.467850, -46.568092"/>
    <s v="EA"/>
    <s v="NI"/>
    <s v="EA"/>
    <s v="ni"/>
    <s v="EA"/>
    <s v="NI"/>
    <s v="NI"/>
    <s v="NI"/>
    <n v="4.1000000000000003E-3"/>
    <n v="0"/>
    <n v="0"/>
    <m/>
    <m/>
    <m/>
    <m/>
    <m/>
    <m/>
    <n v="0.15000000000000002"/>
    <n v="6.150000000000001E-4"/>
    <s v="Em andamento"/>
    <s v="local-def"/>
  </r>
  <r>
    <x v="5"/>
    <s v="CEI Setor 8103 - Distrito Tremembe - SIMEC 081"/>
    <s v="Jaçanã/Tremembé"/>
    <s v="Tremembé"/>
    <s v="Estrada Corisco frente a Cemitério PQ.da Cantareira "/>
    <s v="-23.430229, -46.579915"/>
    <s v="EA"/>
    <s v="NI"/>
    <s v="EA"/>
    <s v="ni"/>
    <s v="EA"/>
    <s v="NI"/>
    <s v="NI"/>
    <s v="NI"/>
    <n v="4.1000000000000003E-3"/>
    <n v="0"/>
    <n v="0"/>
    <m/>
    <m/>
    <m/>
    <m/>
    <m/>
    <m/>
    <n v="0.15000000000000002"/>
    <n v="6.150000000000001E-4"/>
    <s v="Em andamento"/>
    <s v="local-def"/>
  </r>
  <r>
    <x v="5"/>
    <s v="CEI Setor 8103 - Distrito Tremembe - SIMEC 084"/>
    <s v="Jaçanã/Tremembé"/>
    <s v="Tremembé"/>
    <s v="Av Cel. Sezefredo Fagundes 7228 prox a Rua Julião Fagundes"/>
    <s v="-23.427104, -46.593288"/>
    <s v="EA"/>
    <s v="C"/>
    <s v="EA"/>
    <s v="ea"/>
    <s v="C"/>
    <s v="NI"/>
    <s v="NI"/>
    <s v="NI"/>
    <n v="4.1000000000000003E-3"/>
    <n v="0"/>
    <n v="0"/>
    <m/>
    <m/>
    <m/>
    <m/>
    <m/>
    <m/>
    <n v="0.27500000000000002"/>
    <n v="1.1275000000000002E-3"/>
    <s v="Em andamento"/>
    <s v="local-def"/>
  </r>
  <r>
    <x v="5"/>
    <s v="CEI setor 8103 - TREMEMBE"/>
    <s v="Jaçanã/Tremembé"/>
    <s v="Tremembé"/>
    <s v="Rua Kotinda X Rua Cachoeira"/>
    <s v="-23.430098, -46.584300"/>
    <s v="EA"/>
    <s v="C"/>
    <s v="EA"/>
    <s v="ea"/>
    <s v="C"/>
    <s v="NI"/>
    <s v="NI"/>
    <s v="NI"/>
    <n v="4.1000000000000003E-3"/>
    <n v="0"/>
    <n v="0"/>
    <m/>
    <m/>
    <m/>
    <m/>
    <m/>
    <m/>
    <n v="0.27500000000000002"/>
    <n v="1.1275000000000002E-3"/>
    <s v="Em andamento"/>
    <s v="local-def"/>
  </r>
  <r>
    <x v="5"/>
    <s v="CEI Setor 8104 - Distrito Tremembe - SIMEC 080"/>
    <s v="Jaçanã/Tremembé"/>
    <s v="Tremembé"/>
    <s v="R. Augusto Rodrigues, em frente ao num. 682"/>
    <s v="-23.434485, -46.578319"/>
    <s v="EA"/>
    <s v="NI"/>
    <s v="EA"/>
    <s v="ni"/>
    <s v="EA"/>
    <s v="NI"/>
    <s v="NI"/>
    <s v="NI"/>
    <n v="4.1000000000000003E-3"/>
    <n v="0"/>
    <n v="0"/>
    <m/>
    <m/>
    <m/>
    <m/>
    <m/>
    <m/>
    <n v="0.15000000000000002"/>
    <n v="6.150000000000001E-4"/>
    <s v="Em andamento"/>
    <s v="local-def"/>
  </r>
  <r>
    <x v="5"/>
    <s v="CEI setor 8104 - TREMEMBE"/>
    <s v="Jaçanã/Tremembé"/>
    <s v="Tremembé"/>
    <s v="Estrada da Cachoeira X Rua Ushikichi Kamiya X Rua Simão de Abreu"/>
    <s v="-23.438526, -46.585525"/>
    <s v="EA"/>
    <s v="C"/>
    <s v="EA"/>
    <s v="ea"/>
    <s v="C"/>
    <s v="NI"/>
    <s v="NI"/>
    <s v="NI"/>
    <n v="4.1000000000000003E-3"/>
    <n v="0"/>
    <n v="0"/>
    <m/>
    <m/>
    <m/>
    <m/>
    <m/>
    <m/>
    <n v="0.27500000000000002"/>
    <n v="1.1275000000000002E-3"/>
    <s v="Em andamento"/>
    <s v="local-def"/>
  </r>
  <r>
    <x v="5"/>
    <s v="CEI Setor 8105 - Distrito Tremembe - SIMEC 083"/>
    <s v="Jaçanã/Tremembé"/>
    <s v="Tremembé"/>
    <s v="Travessa Jaime Frazer x Rua Boa Ventura Colleti"/>
    <s v="-23.443548, -46.588637"/>
    <s v="EA"/>
    <s v="EA"/>
    <s v="EA"/>
    <s v="ni"/>
    <s v="NI"/>
    <s v="NI"/>
    <s v="NI"/>
    <s v="NI"/>
    <n v="4.1000000000000003E-3"/>
    <n v="0"/>
    <n v="0"/>
    <m/>
    <m/>
    <m/>
    <m/>
    <m/>
    <m/>
    <n v="0.125"/>
    <n v="5.1250000000000004E-4"/>
    <s v="Em andamento"/>
    <s v="local-def"/>
  </r>
  <r>
    <x v="5"/>
    <s v="CEI setor 8105 - TREMEMBE"/>
    <s v="Jaçanã/Tremembé"/>
    <s v="Tremembé"/>
    <s v="R. Ushikichi Kamya x R. Sezefredo Fagundes (Prox R. Nicola Mestrino)"/>
    <s v="-23.442491, -46.593879"/>
    <s v="EA"/>
    <s v="EA"/>
    <s v="EA"/>
    <s v="ea"/>
    <s v="NI"/>
    <s v="NI"/>
    <s v="NI"/>
    <s v="NI"/>
    <n v="4.1000000000000003E-3"/>
    <n v="0"/>
    <n v="0"/>
    <m/>
    <m/>
    <m/>
    <m/>
    <m/>
    <m/>
    <n v="0.15"/>
    <n v="6.1499999999999999E-4"/>
    <s v="Em andamento"/>
    <s v="local-def"/>
  </r>
  <r>
    <x v="5"/>
    <s v="CEI setor 8105 II - TREMEMBE"/>
    <s v="Jaçanã/Tremembé"/>
    <s v="Tremembé"/>
    <s v="Rua Avelina Pereira"/>
    <s v="-23.457607, -46.601418"/>
    <s v="EA"/>
    <s v="C"/>
    <s v="EA"/>
    <s v="ea"/>
    <s v="C"/>
    <s v="NI"/>
    <s v="NI"/>
    <s v="NI"/>
    <n v="4.1000000000000003E-3"/>
    <n v="0"/>
    <n v="0"/>
    <m/>
    <m/>
    <m/>
    <m/>
    <m/>
    <m/>
    <n v="0.27500000000000002"/>
    <n v="1.1275000000000002E-3"/>
    <s v="Em andamento"/>
    <s v="local-def"/>
  </r>
  <r>
    <x v="5"/>
    <s v="CEI Setor 8106 - Distrito Tremembe - SIMEC 075"/>
    <s v="Jaçanã/Tremembé"/>
    <s v="Tremembé"/>
    <s v="Rua Padre Francisco Amos Connor x Rua Maria Amalia Lopes Azevedo Lima "/>
    <s v="-23.458213, -46.612391"/>
    <s v="EA"/>
    <s v="C"/>
    <s v="EA"/>
    <s v="ni"/>
    <s v="NI"/>
    <s v="NI"/>
    <s v="NI"/>
    <s v="NI"/>
    <n v="4.1000000000000003E-3"/>
    <n v="0"/>
    <n v="0"/>
    <m/>
    <m/>
    <m/>
    <m/>
    <m/>
    <m/>
    <n v="0.15000000000000002"/>
    <n v="6.150000000000001E-4"/>
    <s v="Em andamento"/>
    <s v="local-def"/>
  </r>
  <r>
    <x v="5"/>
    <s v="CEI Setor 8106 - Distrito Tremembe - SIMEC 082"/>
    <s v="Jaçanã/Tremembé"/>
    <s v="Tremembé"/>
    <s v="Rua Vieira de Melo"/>
    <s v="-23.451645, -46.613833"/>
    <s v="EA"/>
    <s v="C"/>
    <s v="EA"/>
    <s v="ni"/>
    <s v="NI"/>
    <s v="NI"/>
    <s v="NI"/>
    <s v="NI"/>
    <n v="4.1000000000000003E-3"/>
    <n v="0"/>
    <n v="0"/>
    <m/>
    <m/>
    <m/>
    <m/>
    <m/>
    <m/>
    <n v="0.15000000000000002"/>
    <n v="6.150000000000001E-4"/>
    <s v="Em andamento"/>
    <s v="local-def"/>
  </r>
  <r>
    <x v="5"/>
    <s v="CEI setor 4301 - JARDIM ANGELA"/>
    <s v="M'Boi Mirim"/>
    <s v="Jardim ângela"/>
    <s v="Rua das Três Marias"/>
    <s v="-23.699970, -46.788182"/>
    <s v="EA"/>
    <s v="C"/>
    <s v="EA"/>
    <s v="ea"/>
    <s v="C"/>
    <s v="NI"/>
    <s v="NI"/>
    <s v="NI"/>
    <n v="4.1000000000000003E-3"/>
    <n v="25983.16"/>
    <n v="0"/>
    <m/>
    <m/>
    <m/>
    <m/>
    <m/>
    <m/>
    <n v="0.27500000000000002"/>
    <n v="1.1275000000000002E-3"/>
    <s v="Em andamento"/>
    <s v="local-def"/>
  </r>
  <r>
    <x v="5"/>
    <s v="CEI setor 4304 - JARDIM ANGELA"/>
    <s v="M'Boi Mirim"/>
    <s v="Jardim ângela"/>
    <s v="Estrada Guavirituba, 797"/>
    <s v="-23.684433, -46.762548"/>
    <s v="EA"/>
    <s v="C"/>
    <s v="EA"/>
    <s v="ea"/>
    <s v="C"/>
    <s v="NI"/>
    <s v="NI"/>
    <s v="NI"/>
    <n v="4.1000000000000003E-3"/>
    <n v="0"/>
    <n v="0"/>
    <m/>
    <m/>
    <m/>
    <m/>
    <m/>
    <m/>
    <n v="0.27500000000000002"/>
    <n v="1.1275000000000002E-3"/>
    <s v="Em andamento"/>
    <s v="local-def"/>
  </r>
  <r>
    <x v="5"/>
    <s v="CEI Setor 4304 III - Distrito Jardim Angela - SIMEC 050"/>
    <s v="M'Boi Mirim"/>
    <s v="Jardim ângela"/>
    <s v="Rua Carmelo Cali"/>
    <s v="-23.691036, -46.765998"/>
    <s v="EA"/>
    <s v="EA"/>
    <s v="EA"/>
    <s v="ni"/>
    <s v="NI"/>
    <s v="NI"/>
    <s v="NI"/>
    <s v="NI"/>
    <n v="4.1000000000000003E-3"/>
    <n v="0"/>
    <n v="0"/>
    <m/>
    <m/>
    <m/>
    <m/>
    <m/>
    <m/>
    <n v="0.125"/>
    <n v="5.1250000000000004E-4"/>
    <s v="Em andamento"/>
    <s v="local-def"/>
  </r>
  <r>
    <x v="5"/>
    <s v="CEI Setor 4305 - Distrito Jardim Angela - SIMEC 008"/>
    <s v="M'Boi Mirim"/>
    <s v="Jardim ângela"/>
    <s v="Rua Seringal do Rio Verde em frente ao nº 73"/>
    <s v="-23.699943, -46.777464"/>
    <s v="EA"/>
    <s v="NI"/>
    <s v="EA"/>
    <s v="ni"/>
    <s v="EA"/>
    <s v="NI"/>
    <s v="NI"/>
    <s v="NI"/>
    <n v="4.1000000000000003E-3"/>
    <n v="0"/>
    <n v="0"/>
    <m/>
    <m/>
    <m/>
    <m/>
    <m/>
    <m/>
    <n v="0.15000000000000002"/>
    <n v="6.150000000000001E-4"/>
    <s v="Em andamento"/>
    <s v="local-def"/>
  </r>
  <r>
    <x v="5"/>
    <s v="CEI setor 4307 - JARDIM ANGELA"/>
    <s v="M'Boi Mirim"/>
    <s v="Jardim ângela"/>
    <s v="Rua Abutuí (Rua Carlo Caproli)"/>
    <s v="-23.738825, -46.779696"/>
    <s v="EA"/>
    <s v="C"/>
    <s v="EA"/>
    <s v="ea"/>
    <s v="C"/>
    <s v="NI"/>
    <s v="NI"/>
    <s v="NI"/>
    <n v="4.1000000000000003E-3"/>
    <n v="0"/>
    <n v="0"/>
    <m/>
    <m/>
    <m/>
    <m/>
    <m/>
    <m/>
    <n v="0.27500000000000002"/>
    <n v="1.1275000000000002E-3"/>
    <s v="Em andamento"/>
    <s v="local-def"/>
  </r>
  <r>
    <x v="5"/>
    <s v="CEI - Distrito Jardim Angela Setor 4303"/>
    <s v="M'Boi Mirim"/>
    <s v="Jardim ângela"/>
    <s v="Rua Itaparoquera 71 a 83"/>
    <s v="-23.678128, -46.756886"/>
    <s v="EA"/>
    <s v="NI"/>
    <s v="NI"/>
    <s v="ni"/>
    <s v="NI"/>
    <s v="NI"/>
    <s v="NI"/>
    <s v="NI"/>
    <n v="4.1000000000000003E-3"/>
    <n v="0"/>
    <n v="0"/>
    <m/>
    <m/>
    <m/>
    <m/>
    <m/>
    <m/>
    <n v="0.05"/>
    <n v="2.0500000000000002E-4"/>
    <s v="Em andamento"/>
    <s v="local-def"/>
  </r>
  <r>
    <x v="5"/>
    <s v="CEI - Distrito Jardim Angela Setor 4307-2"/>
    <s v="M'Boi Mirim"/>
    <s v="Jardim ângela"/>
    <s v="Estrada do Embu Guaçu , altura do 9.000 x Rua Isabel de Oliveira"/>
    <s v="-23.724825, -46.785869"/>
    <s v="EA"/>
    <s v="NI"/>
    <s v="NI"/>
    <s v="ni"/>
    <s v="NI"/>
    <s v="NI"/>
    <s v="NI"/>
    <s v="NI"/>
    <n v="4.1000000000000003E-3"/>
    <n v="0"/>
    <n v="0"/>
    <m/>
    <m/>
    <m/>
    <m/>
    <m/>
    <m/>
    <n v="0.05"/>
    <n v="2.0500000000000002E-4"/>
    <s v="Em andamento"/>
    <s v="local-def"/>
  </r>
  <r>
    <x v="5"/>
    <s v="CEI - Distrito Jardim Angela Setor 4307-3"/>
    <s v="M'Boi Mirim"/>
    <s v="Jardim ângela"/>
    <s v="Rua Isabel de Oliveira"/>
    <s v="-23.727719, -46.782147"/>
    <s v="C"/>
    <s v="NI"/>
    <s v="EA"/>
    <s v="ni"/>
    <s v="NI"/>
    <s v="NI"/>
    <s v="NI"/>
    <s v="NI"/>
    <n v="4.1000000000000003E-3"/>
    <n v="0"/>
    <n v="0"/>
    <m/>
    <m/>
    <m/>
    <m/>
    <m/>
    <m/>
    <n v="0.15000000000000002"/>
    <n v="6.150000000000001E-4"/>
    <s v="Em andamento"/>
    <s v="local-def"/>
  </r>
  <r>
    <x v="5"/>
    <s v="CEI - Distrito Jardim Angela Setor 4307-4"/>
    <s v="M'Boi Mirim"/>
    <s v="Jardim ângela"/>
    <s v="Rua Rene Castera"/>
    <s v="-23.749176, -46.777083"/>
    <s v="NI"/>
    <s v="NI"/>
    <s v="EA"/>
    <s v="ni"/>
    <s v="NI"/>
    <s v="NI"/>
    <s v="NI"/>
    <s v="NI"/>
    <n v="4.1000000000000003E-3"/>
    <n v="0"/>
    <n v="0"/>
    <m/>
    <m/>
    <m/>
    <m/>
    <m/>
    <m/>
    <n v="0.05"/>
    <n v="2.0500000000000002E-4"/>
    <s v="Em andamento"/>
    <s v="local-def"/>
  </r>
  <r>
    <x v="5"/>
    <s v="CEI - Peratuba - JARDIM ANGELA"/>
    <s v="M'Boi Mirim"/>
    <s v="Jardim ângela"/>
    <s v="Av. Peratuba altura do nº 58 X Av. Caporanga"/>
    <s v="-23.724254, -46.758858"/>
    <s v="C"/>
    <s v="C"/>
    <s v="C"/>
    <s v="C"/>
    <s v="C"/>
    <s v="C"/>
    <s v="EA"/>
    <s v="EA"/>
    <n v="4.1000000000000003E-3"/>
    <n v="0"/>
    <n v="0"/>
    <m/>
    <m/>
    <m/>
    <m/>
    <m/>
    <m/>
    <n v="0.80000000000000016"/>
    <n v="3.2800000000000008E-3"/>
    <s v="Em andamento"/>
    <s v="local-def"/>
  </r>
  <r>
    <x v="5"/>
    <s v="CEI - Tiquira - JARDIM ANGELA"/>
    <s v="M'Boi Mirim"/>
    <s v="Jardim ângela"/>
    <s v="Estrada M'Boi Mirim, Tiquira, Tijuca"/>
    <s v="-23.691563, -46.775823"/>
    <s v="C"/>
    <s v="C"/>
    <s v="C"/>
    <s v="C"/>
    <s v="C"/>
    <s v="C"/>
    <s v="EA"/>
    <s v="EA"/>
    <n v="4.1000000000000003E-3"/>
    <n v="5532439.3200000003"/>
    <n v="0"/>
    <m/>
    <m/>
    <m/>
    <m/>
    <m/>
    <m/>
    <n v="0.80000000000000016"/>
    <n v="3.2800000000000008E-3"/>
    <s v="Em andamento"/>
    <s v="local-def"/>
  </r>
  <r>
    <x v="5"/>
    <s v="CEI Setor 4601 - Distrito Jd S. Luis"/>
    <s v="M'Boi Mirim"/>
    <s v="Jardim são luis"/>
    <s v="Rua Gregorio Allegre (Plano B)"/>
    <s v="-23.650395, -46.745777"/>
    <s v="EA"/>
    <s v="NI"/>
    <s v="NI"/>
    <s v="ni"/>
    <s v="NI"/>
    <s v="NI"/>
    <s v="NI"/>
    <s v="NI"/>
    <n v="4.1000000000000003E-3"/>
    <n v="0"/>
    <n v="0"/>
    <m/>
    <m/>
    <m/>
    <m/>
    <m/>
    <m/>
    <n v="0.05"/>
    <n v="2.0500000000000002E-4"/>
    <s v="Em andamento"/>
    <s v="local-def"/>
  </r>
  <r>
    <x v="5"/>
    <s v="CEI Setor 4601 - Distrito Jd S. Luis - SIMEC 009"/>
    <s v="M'Boi Mirim"/>
    <s v="Jardim são luis"/>
    <s v="Rua Jose Geniolli X Rua Gregório Allegri(Plano A)"/>
    <s v="-23.647023, -46.745890"/>
    <s v="EA"/>
    <s v="EA"/>
    <s v="EA"/>
    <s v="ni"/>
    <s v="EA"/>
    <s v="NI"/>
    <s v="NI"/>
    <s v="NI"/>
    <n v="4.1000000000000003E-3"/>
    <n v="0"/>
    <n v="0"/>
    <m/>
    <m/>
    <m/>
    <m/>
    <m/>
    <m/>
    <n v="0.17499999999999999"/>
    <n v="7.1750000000000004E-4"/>
    <s v="Em andamento"/>
    <s v="local-def"/>
  </r>
  <r>
    <x v="5"/>
    <s v="CEI Setor 4602 II - Distrito Jd São Luis - SIMEC 035"/>
    <s v="M'Boi Mirim"/>
    <s v="Jardim são luis"/>
    <s v="Rua Paulo Lemore x Rua Nova Tuparoquera (Plano C)"/>
    <s v="-23.661620, -46.740144"/>
    <s v="NI"/>
    <s v="NI"/>
    <s v="EA"/>
    <s v="ni"/>
    <s v="NI"/>
    <s v="NI"/>
    <s v="NI"/>
    <s v="NI"/>
    <n v="4.1000000000000003E-3"/>
    <n v="0"/>
    <n v="0"/>
    <m/>
    <m/>
    <m/>
    <m/>
    <m/>
    <m/>
    <n v="0.05"/>
    <n v="2.0500000000000002E-4"/>
    <s v="Em andamento"/>
    <s v="local-def"/>
  </r>
  <r>
    <x v="5"/>
    <s v="CEI Setor 4603 - Distrito Jd São Luis - SIMEC 051"/>
    <s v="M'Boi Mirim"/>
    <s v="Jardim são luis"/>
    <s v="Rua Cornélio Zelaia X Rua da Cordialidade X Rua Arq. Roberto Patrão Assis (Plano A)"/>
    <s v="-23.657915, -46.744125"/>
    <s v="NI"/>
    <s v="NI"/>
    <s v="EA"/>
    <s v="ni"/>
    <s v="NI"/>
    <s v="NI"/>
    <s v="NI"/>
    <s v="NI"/>
    <n v="4.1000000000000003E-3"/>
    <n v="0"/>
    <n v="0"/>
    <m/>
    <m/>
    <m/>
    <m/>
    <m/>
    <m/>
    <n v="0.05"/>
    <n v="2.0500000000000002E-4"/>
    <s v="Em andamento"/>
    <s v="local-def"/>
  </r>
  <r>
    <x v="5"/>
    <s v="CEMEI Setor 4603 - Distrito Jd São Luis - SIMEC 054"/>
    <s v="M'Boi Mirim"/>
    <s v="Jardim são luis"/>
    <s v="R José Manuel de Camisa Nova e Rua Nova do Tuparoquera (Plano A)"/>
    <s v="-23.664348, -46.748007"/>
    <s v="NI"/>
    <s v="C"/>
    <s v="EA"/>
    <s v="ni"/>
    <s v="NI"/>
    <s v="NI"/>
    <s v="NI"/>
    <s v="NI"/>
    <n v="4.1000000000000003E-3"/>
    <n v="0"/>
    <n v="0"/>
    <m/>
    <m/>
    <m/>
    <m/>
    <m/>
    <m/>
    <n v="0.1"/>
    <n v="4.1000000000000005E-4"/>
    <s v="Em andamento"/>
    <s v="local-def"/>
  </r>
  <r>
    <x v="5"/>
    <s v="CEI Setor 8002 - Distrito  Tatuapé - SIMEC 018"/>
    <s v="Mooca"/>
    <s v="Tatuapé"/>
    <s v="Rua Serra do Botucatu e Rua Serra de Bragança (Plano A)"/>
    <s v="-23.543354, -46.563155"/>
    <s v="C"/>
    <s v="NI"/>
    <s v="EA"/>
    <s v="ni"/>
    <s v="EA"/>
    <s v="NI"/>
    <s v="NI"/>
    <s v="NI"/>
    <n v="4.1000000000000003E-3"/>
    <n v="0"/>
    <n v="0"/>
    <m/>
    <m/>
    <m/>
    <m/>
    <m/>
    <m/>
    <n v="0.2"/>
    <n v="8.2000000000000009E-4"/>
    <s v="Em andamento"/>
    <s v="local-def"/>
  </r>
  <r>
    <x v="5"/>
    <s v="CEI Setor 5505 - Distrito Parelheiros - SIMEC 069"/>
    <s v="Parelheiros"/>
    <s v="Parelheiros"/>
    <s v="Rua Orlando Pontes x Rua Saverio de Donato (Plano B )"/>
    <s v="-23.813152, -46.736405"/>
    <s v="EA"/>
    <s v="NI"/>
    <s v="EA"/>
    <s v="ni"/>
    <s v="EA"/>
    <s v="NI"/>
    <s v="NI"/>
    <s v="NI"/>
    <n v="4.1000000000000003E-3"/>
    <n v="0"/>
    <n v="0"/>
    <m/>
    <m/>
    <m/>
    <m/>
    <m/>
    <m/>
    <n v="0.15000000000000002"/>
    <n v="6.150000000000001E-4"/>
    <s v="Em andamento"/>
    <s v="local-def"/>
  </r>
  <r>
    <x v="5"/>
    <s v="CEI Setor 5506 - Distrito Parelheiros - SIMEC 071"/>
    <s v="Parelheiros"/>
    <s v="Parelheiros"/>
    <s v="Rua Domenico Lanzetti x Rua Batista Cirri x Rua Luigi Caruso (Plano B)"/>
    <s v="-23.819939, -46.704171"/>
    <s v="EA"/>
    <s v="NI"/>
    <s v="EA"/>
    <s v="ni"/>
    <s v="EA"/>
    <s v="NI"/>
    <s v="NI"/>
    <s v="NI"/>
    <n v="4.1000000000000003E-3"/>
    <n v="0"/>
    <n v="0"/>
    <m/>
    <m/>
    <m/>
    <m/>
    <m/>
    <m/>
    <n v="0.15000000000000002"/>
    <n v="6.150000000000001E-4"/>
    <s v="Em andamento"/>
    <s v="local-def"/>
  </r>
  <r>
    <x v="5"/>
    <s v="CEI setor 5507 - PARELHEIROS"/>
    <s v="Parelheiros"/>
    <s v="Parelheiros"/>
    <s v="Rua Sebastião da Barra X Rua Nacip Haydan"/>
    <s v="-23.826857, -46.726898"/>
    <s v="EA"/>
    <s v="C"/>
    <s v="EA"/>
    <s v="ea"/>
    <s v="NI"/>
    <s v="NI"/>
    <s v="NI"/>
    <s v="NI"/>
    <n v="4.1000000000000003E-3"/>
    <n v="125534.3"/>
    <n v="0"/>
    <m/>
    <m/>
    <m/>
    <m/>
    <m/>
    <m/>
    <n v="0.17500000000000002"/>
    <n v="7.1750000000000015E-4"/>
    <s v="Em andamento"/>
    <s v="local-def"/>
  </r>
  <r>
    <x v="5"/>
    <s v="CEI Setor 0505 - Distrito Arthur Alvim - SIMEC 055"/>
    <s v="Penha"/>
    <s v="Artur Alvim"/>
    <s v="Rua Crateus x Rua Bacabal x Rua Catende"/>
    <s v="-23.535494, -46.480750"/>
    <s v="C"/>
    <s v="EA"/>
    <s v="EA"/>
    <s v="ni"/>
    <s v="NI"/>
    <s v="NI"/>
    <s v="NI"/>
    <s v="NI"/>
    <n v="4.1000000000000003E-3"/>
    <n v="0"/>
    <n v="0"/>
    <m/>
    <m/>
    <m/>
    <m/>
    <m/>
    <m/>
    <n v="0.17499999999999999"/>
    <n v="7.1750000000000004E-4"/>
    <s v="Em andamento"/>
    <s v="local-def"/>
  </r>
  <r>
    <x v="5"/>
    <s v="CEI - Conjunto Habitacional Padre Manuel de Paiva - ARTHUR ALVIM"/>
    <s v="Penha"/>
    <s v="Artur Alvim"/>
    <s v="Rua Estefano Filippini, 105"/>
    <s v="-23.55244, -46.48189"/>
    <s v="C"/>
    <s v="C"/>
    <s v="C"/>
    <s v="C"/>
    <s v="C"/>
    <s v="C"/>
    <s v="C"/>
    <s v="C"/>
    <n v="4.1000000000000003E-3"/>
    <n v="5048429.1500000004"/>
    <n v="0"/>
    <s v="Orçamento executado em 2013 em revisão"/>
    <m/>
    <m/>
    <m/>
    <m/>
    <m/>
    <n v="1"/>
    <n v="4.1000000000000003E-3"/>
    <s v="Concluído"/>
    <s v="local-def"/>
  </r>
  <r>
    <x v="5"/>
    <s v="CEI setor 1802 - CANGAIBA"/>
    <s v="Penha"/>
    <s v="Cangaíba"/>
    <s v="Rua Maria Angélica Franci X Avenida Cangaíba"/>
    <s v="-23.505108, -46.510123"/>
    <s v="C"/>
    <s v="C"/>
    <s v="C"/>
    <s v="C"/>
    <s v="C"/>
    <s v="C"/>
    <s v="EA"/>
    <s v="EA"/>
    <n v="4.1000000000000003E-3"/>
    <n v="299899.45"/>
    <n v="0"/>
    <m/>
    <m/>
    <m/>
    <m/>
    <m/>
    <m/>
    <n v="0.80000000000000016"/>
    <n v="3.2800000000000008E-3"/>
    <s v="Em andamento"/>
    <s v="local-def"/>
  </r>
  <r>
    <x v="5"/>
    <s v="CEI setor 1802 II - CANGAIBA"/>
    <s v="Penha"/>
    <s v="Cangaíba"/>
    <s v="Rua Mutuipe X Rua Riacho da Cruz X Rua Canutama"/>
    <s v="-23.499598, -46.498798"/>
    <s v="C"/>
    <s v="EA"/>
    <s v="C"/>
    <s v="ea"/>
    <s v="NI"/>
    <s v="NI"/>
    <s v="NI"/>
    <s v="NI"/>
    <n v="4.1000000000000003E-3"/>
    <n v="0"/>
    <n v="0"/>
    <m/>
    <m/>
    <m/>
    <m/>
    <m/>
    <m/>
    <n v="0.25"/>
    <n v="1.0250000000000001E-3"/>
    <s v="Em andamento"/>
    <s v="local-def"/>
  </r>
  <r>
    <x v="5"/>
    <s v="CEI Setor 1802 III - Distrito Penha"/>
    <s v="Penha"/>
    <s v="Cangaíba"/>
    <s v="Rua São José do Campestre x Rua Pastorial do Itapetinga"/>
    <s v="-23.501448, -46.507291"/>
    <s v="EA"/>
    <s v="NI"/>
    <s v="NI"/>
    <s v="ni"/>
    <s v="NI"/>
    <s v="NI"/>
    <s v="NI"/>
    <s v="NI"/>
    <n v="4.1000000000000003E-3"/>
    <n v="0"/>
    <n v="0"/>
    <m/>
    <m/>
    <m/>
    <m/>
    <m/>
    <m/>
    <n v="0.05"/>
    <n v="2.0500000000000002E-4"/>
    <s v="Em andamento"/>
    <s v="local-def"/>
  </r>
  <r>
    <x v="5"/>
    <s v="CEI - Vila Silvia I - CANGAIBA"/>
    <s v="Penha"/>
    <s v="Cangaíba"/>
    <s v="Rua Novo Oriente do Piauí, 170"/>
    <s v="-23.49447, -46.50669"/>
    <s v="C"/>
    <s v="C"/>
    <s v="C"/>
    <s v="C"/>
    <s v="C"/>
    <s v="C"/>
    <s v="C"/>
    <s v="C"/>
    <n v="4.1000000000000003E-3"/>
    <s v="4.577.501.40"/>
    <n v="0"/>
    <s v="Orçamento executado em 2013 em revisão"/>
    <m/>
    <m/>
    <m/>
    <m/>
    <m/>
    <n v="1"/>
    <n v="4.1000000000000003E-3"/>
    <s v="Concluído"/>
    <s v="local-def"/>
  </r>
  <r>
    <x v="5"/>
    <s v="CEI setor 9101 - Distrito Vila Matilde"/>
    <s v="Penha"/>
    <s v="Vila matilde"/>
    <s v="Rua Julio Colaço"/>
    <s v="-23.538358, -46.542828"/>
    <s v="EA"/>
    <s v="NI"/>
    <s v="NI"/>
    <s v="ni"/>
    <s v="NI"/>
    <s v="NI"/>
    <s v="NI"/>
    <s v="NI"/>
    <n v="4.1000000000000003E-3"/>
    <n v="0"/>
    <n v="0"/>
    <m/>
    <m/>
    <m/>
    <m/>
    <m/>
    <m/>
    <n v="0.05"/>
    <n v="2.0500000000000002E-4"/>
    <s v="Em andamento"/>
    <s v="local-def"/>
  </r>
  <r>
    <x v="5"/>
    <s v="CEI setor 9105 - Distrito Vila Matilde"/>
    <s v="Penha"/>
    <s v="Vila matilde"/>
    <s v="Av. Engenheiro Soares de Camargo, em frente Praça Leonildes Ramos Sayago"/>
    <s v="-23.539435, -46.504731"/>
    <s v="NI"/>
    <s v="NI"/>
    <s v="EA"/>
    <s v="ni"/>
    <s v="NI"/>
    <s v="NI"/>
    <s v="NI"/>
    <s v="NI"/>
    <n v="4.1000000000000003E-3"/>
    <n v="0"/>
    <n v="0"/>
    <m/>
    <m/>
    <m/>
    <m/>
    <m/>
    <m/>
    <n v="0.05"/>
    <n v="2.0500000000000002E-4"/>
    <s v="Em andamento"/>
    <s v="local-def"/>
  </r>
  <r>
    <x v="5"/>
    <s v="CEI Setor 0307 - Distrito Anhanguera - SIMEC 031"/>
    <s v="Perus"/>
    <s v="Anhanguera"/>
    <s v="Rua Bernardino Bertolotti  X Rua Osório A. Castro 238 (plano D)"/>
    <s v="-23.448528, -46.788742"/>
    <s v="EA"/>
    <s v="NI"/>
    <s v="EA"/>
    <s v="ni"/>
    <s v="EA"/>
    <s v="NI"/>
    <s v="NI"/>
    <s v="NI"/>
    <n v="4.1000000000000003E-3"/>
    <n v="0"/>
    <n v="0"/>
    <m/>
    <m/>
    <m/>
    <m/>
    <m/>
    <m/>
    <n v="0.15000000000000002"/>
    <n v="6.150000000000001E-4"/>
    <s v="Em andamento"/>
    <s v="local-def"/>
  </r>
  <r>
    <x v="5"/>
    <s v="CEI Setor 0308 - Distrito  Anhanguera - SIMEC 020"/>
    <s v="Perus"/>
    <s v="Anhanguera"/>
    <s v="Rua Ricardo Dalton X Rua Pompeo Bertini (em frente à EMEF Paulo Prado)"/>
    <s v="-23.429969, -46.793785"/>
    <s v="C"/>
    <s v="NI"/>
    <s v="EA"/>
    <s v="ni"/>
    <s v="EA"/>
    <s v="NI"/>
    <s v="NI"/>
    <s v="NI"/>
    <n v="4.1000000000000003E-3"/>
    <n v="0"/>
    <n v="0"/>
    <m/>
    <m/>
    <m/>
    <m/>
    <m/>
    <m/>
    <n v="0.2"/>
    <n v="8.2000000000000009E-4"/>
    <s v="Em andamento"/>
    <s v="local-def"/>
  </r>
  <r>
    <x v="5"/>
    <s v="CEI setor 6102 - PERUS"/>
    <s v="Perus"/>
    <s v="Perus"/>
    <s v="Rua Alagoa Nova X Rua Estevao Ribeiro Rezende"/>
    <s v="-23.400325, -46.745535"/>
    <s v="EA"/>
    <s v="EA"/>
    <s v="EA"/>
    <s v="ea"/>
    <s v="NI"/>
    <s v="NI"/>
    <s v="NI"/>
    <s v="NI"/>
    <n v="4.1000000000000003E-3"/>
    <n v="0"/>
    <n v="0"/>
    <m/>
    <m/>
    <m/>
    <m/>
    <m/>
    <m/>
    <n v="0.15"/>
    <n v="6.1499999999999999E-4"/>
    <s v="Em andamento"/>
    <s v="local-def"/>
  </r>
  <r>
    <x v="5"/>
    <s v="CEI - Setor 6101 II - PERUS"/>
    <s v="Perus"/>
    <s v="Perus"/>
    <s v="Rua Roque Callage X Rua Joaquim Xavier Pinheiro"/>
    <s v="-23.413673, -46.755471"/>
    <s v="C"/>
    <s v="C"/>
    <s v="EA"/>
    <s v="ea"/>
    <s v="C"/>
    <s v="NI"/>
    <s v="NI"/>
    <s v="NI"/>
    <n v="4.1000000000000003E-3"/>
    <n v="0"/>
    <n v="0"/>
    <m/>
    <m/>
    <m/>
    <m/>
    <m/>
    <m/>
    <n v="0.32500000000000001"/>
    <n v="1.3325000000000001E-3"/>
    <s v="Em andamento"/>
    <s v="local-def"/>
  </r>
  <r>
    <x v="5"/>
    <s v="CEI Setor 4208 II"/>
    <s v="Pirituba"/>
    <s v="Jaraguá"/>
    <s v="Av. Elisio Teixeira Leite X Rua Monte Azul Paulista"/>
    <s v="-23.439731, -46.717051"/>
    <s v="NI"/>
    <s v="NI"/>
    <s v="NI"/>
    <s v="ni"/>
    <s v="NI"/>
    <s v="NI"/>
    <s v="NI"/>
    <s v="NI"/>
    <n v="4.1000000000000003E-3"/>
    <n v="0"/>
    <n v="0"/>
    <m/>
    <m/>
    <m/>
    <m/>
    <m/>
    <m/>
    <n v="0"/>
    <n v="0"/>
    <s v="Não Iniciado"/>
    <s v="local-def"/>
  </r>
  <r>
    <x v="5"/>
    <s v="Distrito Perus Setor 6101"/>
    <s v="Perus"/>
    <s v="Perus"/>
    <s v="Rua Martim Lobo de Saldanha"/>
    <s v="-23.407312, -46.766642"/>
    <s v="NI"/>
    <s v="NI"/>
    <s v="NI"/>
    <s v="ni"/>
    <s v="NI"/>
    <s v="NI"/>
    <s v="NI"/>
    <s v="NI"/>
    <n v="4.1000000000000003E-3"/>
    <n v="0"/>
    <n v="0"/>
    <m/>
    <m/>
    <m/>
    <m/>
    <m/>
    <m/>
    <n v="0"/>
    <n v="0"/>
    <s v="Não Iniciado"/>
    <s v="local-def"/>
  </r>
  <r>
    <x v="5"/>
    <s v="CEI - JARDIM EDITE"/>
    <s v="Pinheiros"/>
    <s v="Itaim Bibi"/>
    <s v="Rua Charles Coulomb, 30"/>
    <s v="-23.61350, -46.69321"/>
    <s v="C"/>
    <s v="C"/>
    <s v="C"/>
    <s v="C"/>
    <s v="C"/>
    <s v="C"/>
    <s v="C"/>
    <s v="C"/>
    <n v="4.1000000000000003E-3"/>
    <n v="0"/>
    <n v="0"/>
    <s v="Orçamento executado em 2013 em revisão"/>
    <m/>
    <m/>
    <m/>
    <m/>
    <m/>
    <n v="1"/>
    <n v="4.1000000000000003E-3"/>
    <s v="Concluído"/>
    <s v="local-def"/>
  </r>
  <r>
    <x v="5"/>
    <s v="CEI setor 4201 - Distrito Jaraguá"/>
    <s v="Pirituba"/>
    <s v="Jaraguá"/>
    <s v="Rua Antonio Cardoso Nogueira"/>
    <s v="-23.449030, -46.755440"/>
    <s v="EA"/>
    <s v="NI"/>
    <s v="NI"/>
    <s v="ni"/>
    <s v="NI"/>
    <s v="NI"/>
    <s v="NI"/>
    <s v="NI"/>
    <n v="4.1000000000000003E-3"/>
    <n v="0"/>
    <n v="0"/>
    <m/>
    <m/>
    <m/>
    <m/>
    <m/>
    <m/>
    <n v="0.05"/>
    <n v="2.0500000000000002E-4"/>
    <s v="Em andamento"/>
    <s v="local-def"/>
  </r>
  <r>
    <x v="5"/>
    <s v="CEI Setor 4203 - Distrito Jaraguá - SIMEC 029"/>
    <s v="Pirituba"/>
    <s v="Jaraguá"/>
    <s v="Rua Vasco Balboa X Rua Hipolito Vieites (Plano A)"/>
    <s v="-23.442457, -46.753217"/>
    <s v="C"/>
    <s v="NI"/>
    <s v="EA"/>
    <s v="ni"/>
    <s v="EA"/>
    <s v="NI"/>
    <s v="NI"/>
    <s v="NI"/>
    <n v="4.1000000000000003E-3"/>
    <n v="9265.11"/>
    <n v="0"/>
    <m/>
    <m/>
    <m/>
    <m/>
    <m/>
    <m/>
    <n v="0.2"/>
    <n v="8.2000000000000009E-4"/>
    <s v="Em andamento"/>
    <s v="local-def"/>
  </r>
  <r>
    <x v="5"/>
    <s v="CEI setor 4205 II - Distrito Jaraguá"/>
    <s v="Pirituba"/>
    <s v="Jaraguá"/>
    <s v="Rua Saverio Valente (Plano B)"/>
    <s v="-23.441336, -46.737991"/>
    <s v="C"/>
    <s v="NI"/>
    <s v="EA"/>
    <s v="ni"/>
    <s v="NI"/>
    <s v="NI"/>
    <s v="NI"/>
    <s v="NI"/>
    <n v="4.1000000000000003E-3"/>
    <n v="0"/>
    <n v="0"/>
    <m/>
    <m/>
    <m/>
    <m/>
    <m/>
    <m/>
    <n v="0.15000000000000002"/>
    <n v="6.150000000000001E-4"/>
    <s v="Em andamento"/>
    <s v="local-def"/>
  </r>
  <r>
    <x v="5"/>
    <s v="CEI Setor 4205 III - Distrito Jaragua - SIMEC 073"/>
    <s v="Pirituba"/>
    <s v="Jaraguá"/>
    <s v="Rua Saverio Valente"/>
    <s v="-23.441336, -46.737991"/>
    <s v="NI"/>
    <s v="NI"/>
    <s v="EA"/>
    <s v="ni"/>
    <s v="NI"/>
    <s v="NI"/>
    <s v="NI"/>
    <s v="NI"/>
    <n v="4.1000000000000003E-3"/>
    <n v="0"/>
    <n v="0"/>
    <m/>
    <m/>
    <m/>
    <m/>
    <m/>
    <m/>
    <n v="0.05"/>
    <n v="2.0500000000000002E-4"/>
    <s v="Em andamento"/>
    <s v="local-def"/>
  </r>
  <r>
    <x v="5"/>
    <s v="CEI setor 4205 IV - Distrito Jaraguá"/>
    <s v="Pirituba"/>
    <s v="Jaraguá"/>
    <s v="Av. Friedrich Von Voith (Plano B)"/>
    <s v="-23.447540, -46.736870"/>
    <s v="C"/>
    <s v="EA"/>
    <s v="EA"/>
    <s v="ni"/>
    <s v="NI"/>
    <s v="NI"/>
    <s v="NI"/>
    <s v="NI"/>
    <n v="4.1000000000000003E-3"/>
    <n v="0"/>
    <n v="0"/>
    <m/>
    <m/>
    <m/>
    <m/>
    <m/>
    <m/>
    <n v="0.17499999999999999"/>
    <n v="7.1750000000000004E-4"/>
    <s v="Em andamento"/>
    <s v="local-def"/>
  </r>
  <r>
    <x v="5"/>
    <s v="CEI Setor 4208 II - Distrito Jaraguá - SIMEC  021"/>
    <s v="Pirituba"/>
    <s v="Jaraguá"/>
    <s v="Av. Elisio Teixeira Leite x Rua Monte Azul Paulista (Plano E)"/>
    <s v="-23.439802, -46.717176"/>
    <s v="C"/>
    <s v="C"/>
    <s v="EA"/>
    <s v="ea"/>
    <s v="C"/>
    <s v="NI"/>
    <s v="NI"/>
    <s v="NI"/>
    <n v="4.1000000000000003E-3"/>
    <n v="0"/>
    <n v="0"/>
    <m/>
    <m/>
    <m/>
    <m/>
    <m/>
    <m/>
    <n v="0.32500000000000001"/>
    <n v="1.3325000000000001E-3"/>
    <s v="Em andamento"/>
    <s v="local-def"/>
  </r>
  <r>
    <x v="5"/>
    <s v="CEI - Ilha da Juventude - JARAGUA"/>
    <s v="Pirituba"/>
    <s v="Jaraguá"/>
    <s v="Rua Ilha da Juventude, s/nº"/>
    <s v="-23.446802, -46.712361"/>
    <s v="C"/>
    <s v="C"/>
    <s v="C"/>
    <s v="C"/>
    <s v="C"/>
    <s v="C"/>
    <s v="C"/>
    <s v="C"/>
    <n v="4.1000000000000003E-3"/>
    <n v="5235055.9800000004"/>
    <n v="0"/>
    <s v="Orçamento executado em 2013 em revisão"/>
    <m/>
    <m/>
    <m/>
    <m/>
    <m/>
    <n v="1"/>
    <n v="4.1000000000000003E-3"/>
    <s v="Concluído"/>
    <s v="local-def"/>
  </r>
  <r>
    <x v="5"/>
    <s v="CEI - Parque das Nacoes - JARAGUA"/>
    <s v="Pirituba"/>
    <s v="Jaraguá"/>
    <s v="Parque das Nacoes II - Travessa 3 próximo à Rua James Petersen"/>
    <s v="-23.437241, -46.739946"/>
    <s v="C"/>
    <s v="C"/>
    <s v="C"/>
    <s v="C"/>
    <s v="C"/>
    <s v="C"/>
    <s v="C"/>
    <s v="C"/>
    <n v="4.1000000000000003E-3"/>
    <n v="0"/>
    <n v="0"/>
    <m/>
    <m/>
    <m/>
    <m/>
    <m/>
    <m/>
    <n v="1"/>
    <n v="4.1000000000000003E-3"/>
    <s v="Concluído"/>
    <s v="local-def"/>
  </r>
  <r>
    <x v="5"/>
    <s v="CEI - Pirituba - JARAGUA"/>
    <s v="Pirituba"/>
    <s v="Jaraguá"/>
    <s v="Avenida Elísio Teixeira Leite, s/nº (área remanescente da EMEF Pirituba III)"/>
    <s v="-23.46775, -46.70916"/>
    <s v="C"/>
    <s v="C"/>
    <s v="C"/>
    <s v="C"/>
    <s v="C"/>
    <s v="C"/>
    <s v="C"/>
    <s v="C"/>
    <n v="4.1000000000000003E-3"/>
    <n v="4598774.6399999997"/>
    <n v="0"/>
    <s v="Orçamento executado em 2013 em revisão"/>
    <m/>
    <m/>
    <m/>
    <m/>
    <m/>
    <n v="1"/>
    <n v="4.1000000000000003E-3"/>
    <s v="Concluído"/>
    <s v="local-def"/>
  </r>
  <r>
    <x v="5"/>
    <s v="CEI Setor 6304 - Distrito Pirituba - SIMEC  033"/>
    <s v="Pirituba"/>
    <s v="Pirituba"/>
    <s v="Av. Menotti Laudisio x Rua Dendê  (Plano C)"/>
    <s v="-23.482062, -46.726537"/>
    <s v="EA"/>
    <s v="NI"/>
    <s v="EA"/>
    <s v="ni"/>
    <s v="EA"/>
    <s v="NI"/>
    <s v="NI"/>
    <s v="NI"/>
    <n v="4.1000000000000003E-3"/>
    <n v="0"/>
    <n v="0"/>
    <m/>
    <m/>
    <m/>
    <m/>
    <m/>
    <m/>
    <n v="0.15000000000000002"/>
    <n v="6.150000000000001E-4"/>
    <s v="Em andamento"/>
    <s v="local-def"/>
  </r>
  <r>
    <x v="5"/>
    <s v="CEI setor 6304 II  - PIRITUBA"/>
    <s v="Pirituba"/>
    <s v="Pirituba"/>
    <s v="Av. Menotti Laudisio X Rua Mathilde Carlos Montesanti X Rua Diatomáceas"/>
    <s v="-23.482289, -46.724562"/>
    <s v="EA"/>
    <s v="EA"/>
    <s v="EA"/>
    <s v="ea"/>
    <s v="NI"/>
    <s v="NI"/>
    <s v="NI"/>
    <s v="NI"/>
    <n v="4.1000000000000003E-3"/>
    <n v="0"/>
    <n v="0"/>
    <m/>
    <m/>
    <m/>
    <m/>
    <m/>
    <m/>
    <n v="0.15"/>
    <n v="6.1499999999999999E-4"/>
    <s v="Em andamento"/>
    <s v="local-def"/>
  </r>
  <r>
    <x v="5"/>
    <s v="CEI - VILA CLARICE - PIRITUBA"/>
    <s v="Pirituba"/>
    <s v="Pirituba"/>
    <s v="Rua Desembargador Joaquim Bandeira Melo, Rua Roberto Boyle, Rua Robert Barany"/>
    <s v="-23.472121, -46.750007"/>
    <s v="C"/>
    <s v="C"/>
    <s v="C"/>
    <s v="C"/>
    <s v="C"/>
    <s v="C"/>
    <s v="C"/>
    <s v="C"/>
    <n v="4.1000000000000003E-3"/>
    <n v="4201258.5599999996"/>
    <n v="0"/>
    <s v="Orçamento executado em 2013 em revisão"/>
    <m/>
    <m/>
    <m/>
    <m/>
    <m/>
    <n v="1"/>
    <n v="4.1000000000000003E-3"/>
    <s v="Concluído"/>
    <s v="local-def"/>
  </r>
  <r>
    <x v="5"/>
    <s v="CEI - Cidade Azul - JABAQUARA"/>
    <s v="Santo Amaro"/>
    <s v="Jabaquara"/>
    <s v="Av. Rodrigues Montemor, 395"/>
    <s v="-23.663671, -46.648130"/>
    <s v="C"/>
    <s v="C"/>
    <s v="EA"/>
    <s v="ni"/>
    <s v="NI"/>
    <s v="NI"/>
    <s v="NI"/>
    <s v="NI"/>
    <n v="4.1000000000000003E-3"/>
    <n v="46251.74"/>
    <n v="0"/>
    <m/>
    <m/>
    <m/>
    <m/>
    <m/>
    <m/>
    <n v="0.2"/>
    <n v="8.2000000000000009E-4"/>
    <s v="Em andamento"/>
    <s v="local-def"/>
  </r>
  <r>
    <x v="5"/>
    <s v="CEI setor 3303 - Distrito Iguatemi"/>
    <s v="São Mateus"/>
    <s v="Iguatemi"/>
    <s v="Estrada do Palanque"/>
    <s v="-23.614512, -46.408881"/>
    <s v="EA"/>
    <s v="NI"/>
    <s v="NI"/>
    <s v="ni"/>
    <s v="NI"/>
    <s v="NI"/>
    <s v="NI"/>
    <s v="NI"/>
    <n v="4.1000000000000003E-3"/>
    <n v="0"/>
    <n v="0"/>
    <m/>
    <m/>
    <m/>
    <m/>
    <m/>
    <m/>
    <n v="0.05"/>
    <n v="2.0500000000000002E-4"/>
    <s v="Em andamento"/>
    <s v="local-def"/>
  </r>
  <r>
    <x v="5"/>
    <s v="CEI Setor 3304 - Distrito Iguatemi - SIMEC 024"/>
    <s v="São Mateus"/>
    <s v="Iguatemi"/>
    <s v="Rua Arraial do Tijuco x Rua Bernardo Antunes Rolim x Rua Mendes Freire"/>
    <s v="-23.605374, -46.434563"/>
    <s v="EA"/>
    <s v="C"/>
    <s v="EA"/>
    <s v="ni"/>
    <s v="EA"/>
    <s v="NI"/>
    <s v="NI"/>
    <s v="NI"/>
    <n v="4.1000000000000003E-3"/>
    <n v="0"/>
    <n v="0"/>
    <m/>
    <m/>
    <m/>
    <m/>
    <m/>
    <m/>
    <n v="0.2"/>
    <n v="8.2000000000000009E-4"/>
    <s v="Em andamento"/>
    <s v="local-def"/>
  </r>
  <r>
    <x v="5"/>
    <s v="CEI setor 3304 II - Distrito Iguatemi"/>
    <s v="São Mateus"/>
    <s v="Iguatemi"/>
    <s v="Rua Luiza Sarazin"/>
    <s v="-23.601207, -46.431980"/>
    <s v="C"/>
    <s v="C"/>
    <s v="NI"/>
    <s v="ni"/>
    <s v="NI"/>
    <s v="NI"/>
    <s v="NI"/>
    <s v="NI"/>
    <n v="4.1000000000000003E-3"/>
    <n v="0"/>
    <n v="0"/>
    <m/>
    <m/>
    <m/>
    <m/>
    <m/>
    <m/>
    <n v="0.15000000000000002"/>
    <n v="6.150000000000001E-4"/>
    <s v="Em andamento"/>
    <s v="local-def"/>
  </r>
  <r>
    <x v="5"/>
    <s v="CEI setor 3304 III - Distrito Iguatemi"/>
    <s v="São Mateus"/>
    <s v="Iguatemi"/>
    <s v="Rua Gonçalves de Mendonça"/>
    <s v="-23.598932, -46.438985"/>
    <s v="EA"/>
    <s v="NI"/>
    <s v="NI"/>
    <s v="ni"/>
    <s v="NI"/>
    <s v="NI"/>
    <s v="NI"/>
    <s v="NI"/>
    <n v="4.1000000000000003E-3"/>
    <n v="0"/>
    <n v="0"/>
    <m/>
    <m/>
    <m/>
    <m/>
    <m/>
    <m/>
    <n v="0.05"/>
    <n v="2.0500000000000002E-4"/>
    <s v="Em andamento"/>
    <s v="local-def"/>
  </r>
  <r>
    <x v="5"/>
    <s v="CEI setor 3304 IV - Distrito Iguatemi"/>
    <s v="São Mateus"/>
    <s v="Iguatemi"/>
    <s v="Av. Bento Guelfi"/>
    <s v="-23.607011, -46.427329"/>
    <s v="EA"/>
    <s v="EA"/>
    <s v="NI"/>
    <s v="ni"/>
    <s v="NI"/>
    <s v="NI"/>
    <s v="NI"/>
    <s v="NI"/>
    <n v="4.1000000000000003E-3"/>
    <n v="0"/>
    <n v="0"/>
    <m/>
    <m/>
    <m/>
    <m/>
    <m/>
    <m/>
    <n v="7.5000000000000011E-2"/>
    <n v="3.0750000000000005E-4"/>
    <s v="Em andamento"/>
    <s v="local-def"/>
  </r>
  <r>
    <x v="5"/>
    <s v="CEI Setor 3305 - Distrito Iguatemi 086"/>
    <s v="São Mateus"/>
    <s v="Iguatemi"/>
    <s v="Rua Bernardo Antunes Rolim x Avenida Bento Guelfi"/>
    <s v="-23.601246, -46.431980"/>
    <s v="NI"/>
    <s v="EA"/>
    <s v="EA"/>
    <s v="ni"/>
    <s v="NI"/>
    <s v="NI"/>
    <s v="NI"/>
    <s v="NI"/>
    <n v="4.1000000000000003E-3"/>
    <n v="0"/>
    <n v="0"/>
    <m/>
    <m/>
    <m/>
    <m/>
    <m/>
    <m/>
    <n v="7.5000000000000011E-2"/>
    <n v="3.0750000000000005E-4"/>
    <s v="Em andamento"/>
    <s v="local-def"/>
  </r>
  <r>
    <x v="5"/>
    <s v="CEI setor 3306 - Distrito Iguatemi"/>
    <s v="São Mateus"/>
    <s v="Iguatemi"/>
    <s v="Rua Aguaricó x Rua Cinquenta e Dois"/>
    <s v="-23.599392, -46.448841"/>
    <s v="EA"/>
    <s v="NI"/>
    <s v="NI"/>
    <s v="ni"/>
    <s v="NI"/>
    <s v="NI"/>
    <s v="NI"/>
    <s v="NI"/>
    <n v="4.1000000000000003E-3"/>
    <n v="0"/>
    <n v="0"/>
    <m/>
    <m/>
    <m/>
    <m/>
    <m/>
    <m/>
    <n v="0.05"/>
    <n v="2.0500000000000002E-4"/>
    <s v="Em andamento"/>
    <s v="local-def"/>
  </r>
  <r>
    <x v="5"/>
    <s v="CEI Setor 3307 - Distrito Iguatemi - SIMEC 045"/>
    <s v="São Mateus"/>
    <s v="Iguatemi"/>
    <s v="Rua Sessenta e Seis x Rua Sessenta e Tres"/>
    <s v="-23.602290, -46.449652"/>
    <s v="EA"/>
    <s v="C"/>
    <s v="EA"/>
    <s v="ni"/>
    <s v="NI"/>
    <s v="NI"/>
    <s v="NI"/>
    <s v="NI"/>
    <n v="4.1000000000000003E-3"/>
    <n v="0"/>
    <n v="0"/>
    <m/>
    <m/>
    <m/>
    <m/>
    <m/>
    <m/>
    <n v="0.15000000000000002"/>
    <n v="6.150000000000001E-4"/>
    <s v="Em andamento"/>
    <s v="local-def"/>
  </r>
  <r>
    <x v="5"/>
    <s v="CEI setor 3307 II - Distrito Iguatemi"/>
    <s v="São Mateus"/>
    <s v="Iguatemi"/>
    <s v="Rua Sessenta e Três"/>
    <s v="-23.602454, -46.448985"/>
    <s v="EA"/>
    <s v="C"/>
    <s v="NI"/>
    <s v="ni"/>
    <s v="NI"/>
    <s v="NI"/>
    <s v="NI"/>
    <s v="NI"/>
    <n v="4.1000000000000003E-3"/>
    <n v="0"/>
    <n v="0"/>
    <m/>
    <m/>
    <m/>
    <m/>
    <m/>
    <m/>
    <n v="0.1"/>
    <n v="4.1000000000000005E-4"/>
    <s v="Em andamento"/>
    <s v="local-def"/>
  </r>
  <r>
    <x v="5"/>
    <s v="CEI Setor 7301 - SÃO MATEUS"/>
    <s v="São Mateus"/>
    <s v="São Mateus"/>
    <s v="Av. Mateo Bei X Antonio Previato"/>
    <s v="-23.598453, -46.485946"/>
    <s v="EA"/>
    <s v="NI"/>
    <s v="EA"/>
    <s v="ni"/>
    <s v="NI"/>
    <s v="NI"/>
    <s v="NI"/>
    <s v="NI"/>
    <n v="4.1000000000000003E-3"/>
    <n v="0"/>
    <n v="0"/>
    <m/>
    <m/>
    <m/>
    <m/>
    <m/>
    <m/>
    <n v="0.1"/>
    <n v="4.1000000000000005E-4"/>
    <s v="Em andamento"/>
    <s v="local-def"/>
  </r>
  <r>
    <x v="5"/>
    <s v="CEI setor 7301 - SÃO MATEUS"/>
    <s v="São Mateus"/>
    <s v="São Mateus"/>
    <s v="Rua Gomes de Melo X Rua Pacheco Gato X Rua Tavares Guerreiro"/>
    <s v="-23.587147, -46.488569"/>
    <s v="C"/>
    <s v="C"/>
    <s v="C"/>
    <s v="C"/>
    <s v="C"/>
    <s v="C"/>
    <s v="C"/>
    <s v="C"/>
    <n v="4.1000000000000003E-3"/>
    <n v="5034486.8099999996"/>
    <n v="0"/>
    <s v="Orçamento executado em 2013 em revisão"/>
    <m/>
    <m/>
    <m/>
    <m/>
    <m/>
    <n v="1"/>
    <n v="4.1000000000000003E-3"/>
    <s v="Concluído"/>
    <s v="local-def"/>
  </r>
  <r>
    <x v="5"/>
    <s v="CEI Setor 7302 - Distrito São Mateus - SIMEC 077"/>
    <s v="São Mateus"/>
    <s v="São Mateus"/>
    <s v="Rua Andre de Almeida prox.Rua Eduardo Celestino (Plano B)"/>
    <s v="-23.594843, -46.477895"/>
    <s v="EA"/>
    <s v="C"/>
    <s v="EA"/>
    <s v="ni"/>
    <s v="NI"/>
    <s v="NI"/>
    <s v="NI"/>
    <s v="NI"/>
    <n v="4.1000000000000003E-3"/>
    <n v="0"/>
    <n v="0"/>
    <m/>
    <m/>
    <m/>
    <m/>
    <m/>
    <m/>
    <n v="0.15000000000000002"/>
    <n v="6.150000000000001E-4"/>
    <s v="Em andamento"/>
    <s v="local-def"/>
  </r>
  <r>
    <x v="5"/>
    <s v="CEI setor 7305 - Distrito São Mateus"/>
    <s v="São Mateus"/>
    <s v="São Mateus"/>
    <s v="Rua Conego Macario de Almeida  Plano B"/>
    <s v="-23.613565, -46.479908"/>
    <s v="NI"/>
    <s v="NI"/>
    <s v="NI"/>
    <s v="ni"/>
    <s v="NI"/>
    <s v="NI"/>
    <s v="NI"/>
    <s v="NI"/>
    <n v="4.1000000000000003E-3"/>
    <n v="0"/>
    <n v="0"/>
    <m/>
    <m/>
    <m/>
    <m/>
    <m/>
    <m/>
    <n v="0"/>
    <n v="0"/>
    <s v="Não Iniciado"/>
    <s v="local-def"/>
  </r>
  <r>
    <x v="5"/>
    <s v="CEI setor 7501 - Distrito São Rafael"/>
    <s v="São Mateus"/>
    <s v="São rafael"/>
    <s v="Rua Aldeia de Santo Inácio x Avenida Paulo Nunes Felix"/>
    <s v="-23.623330, -46.471941"/>
    <s v="EA"/>
    <s v="NI"/>
    <s v="NI"/>
    <s v="ni"/>
    <s v="NI"/>
    <s v="NI"/>
    <s v="NI"/>
    <s v="NI"/>
    <n v="4.1000000000000003E-3"/>
    <n v="0"/>
    <n v="0"/>
    <m/>
    <m/>
    <m/>
    <m/>
    <m/>
    <m/>
    <n v="0.05"/>
    <n v="2.0500000000000002E-4"/>
    <s v="Em andamento"/>
    <s v="local-def"/>
  </r>
  <r>
    <x v="5"/>
    <s v="CEI Setor 7504 - Distrito São Rafael - SIMEC 028"/>
    <s v="São Mateus"/>
    <s v="São rafael"/>
    <s v="RUA BANDEIRA DO GUAIRA X AV.SAPOPEMBA_PLANO B (SETOR 7503)"/>
    <s v="-23.623260, -46.470373"/>
    <s v="EA"/>
    <s v="NI"/>
    <s v="EA"/>
    <s v="ni"/>
    <s v="NI"/>
    <s v="NI"/>
    <s v="NI"/>
    <s v="NI"/>
    <n v="4.1000000000000003E-3"/>
    <n v="0"/>
    <n v="0"/>
    <m/>
    <m/>
    <m/>
    <m/>
    <m/>
    <m/>
    <n v="0.1"/>
    <n v="4.1000000000000005E-4"/>
    <s v="Em andamento"/>
    <s v="local-def"/>
  </r>
  <r>
    <x v="5"/>
    <s v="CEI setor 7505 II - Distrito São Rafael"/>
    <s v="São Mateus"/>
    <s v="São rafael"/>
    <s v="KM 28,AV SAPOPEMBA-ESTR RIO CLARO"/>
    <s v="-23.619462, -46.425062"/>
    <s v="C"/>
    <s v="NI"/>
    <s v="EA"/>
    <s v="ni"/>
    <s v="NI"/>
    <s v="NI"/>
    <s v="NI"/>
    <s v="NI"/>
    <n v="4.1000000000000003E-3"/>
    <n v="0"/>
    <n v="0"/>
    <m/>
    <m/>
    <m/>
    <m/>
    <m/>
    <m/>
    <n v="0.15000000000000002"/>
    <n v="6.150000000000001E-4"/>
    <s v="Em andamento"/>
    <s v="local-def"/>
  </r>
  <r>
    <x v="5"/>
    <s v="CEI setor 7505 III - Distrito São Rafael"/>
    <s v="São Mateus"/>
    <s v="São rafael"/>
    <s v="Rua Lima Bonfante"/>
    <s v="-23.628214, -46.446267"/>
    <s v="EA"/>
    <s v="EA"/>
    <s v="EA"/>
    <s v="ni"/>
    <s v="NI"/>
    <s v="NI"/>
    <s v="NI"/>
    <s v="NI"/>
    <n v="4.1000000000000003E-3"/>
    <n v="0"/>
    <n v="0"/>
    <m/>
    <m/>
    <m/>
    <m/>
    <m/>
    <m/>
    <n v="0.125"/>
    <n v="5.1250000000000004E-4"/>
    <s v="Em andamento"/>
    <s v="local-def"/>
  </r>
  <r>
    <x v="5"/>
    <s v="CEI setor 7505 IV - Distrito São Rafael"/>
    <s v="São Mateus"/>
    <s v="São rafael"/>
    <s v="Rua Três  x Rua IPATIENS"/>
    <s v="-23.639734, -46.436229"/>
    <s v="NI"/>
    <s v="NI"/>
    <s v="NI"/>
    <s v="ni"/>
    <s v="NI"/>
    <s v="NI"/>
    <s v="NI"/>
    <s v="NI"/>
    <n v="4.1000000000000003E-3"/>
    <n v="0"/>
    <n v="0"/>
    <m/>
    <m/>
    <m/>
    <m/>
    <m/>
    <m/>
    <n v="0"/>
    <n v="0"/>
    <s v="Não Iniciado"/>
    <s v="local-def"/>
  </r>
  <r>
    <x v="5"/>
    <s v="CEI setor 7508 - Distrito São Rafael"/>
    <s v="São Mateus"/>
    <s v="São rafael"/>
    <s v="Rua Pedro Medeiros (Plano B)"/>
    <s v="-23.621461, -46.442236"/>
    <s v="NI"/>
    <s v="NI"/>
    <s v="NI"/>
    <s v="ni"/>
    <s v="NI"/>
    <s v="NI"/>
    <s v="NI"/>
    <s v="NI"/>
    <n v="4.1000000000000003E-3"/>
    <n v="0"/>
    <n v="0"/>
    <m/>
    <m/>
    <m/>
    <m/>
    <m/>
    <m/>
    <n v="0"/>
    <n v="0"/>
    <s v="Não Iniciado"/>
    <s v="local-def"/>
  </r>
  <r>
    <x v="5"/>
    <s v="CEI - Pequeninos do Reino - SÃO RAFAEL"/>
    <s v="São Mateus"/>
    <s v="São rafael"/>
    <s v="Travessa da Dispersão, 20"/>
    <s v="-23.63411, -46.45619"/>
    <s v="C"/>
    <s v="C"/>
    <s v="C"/>
    <s v="C"/>
    <s v="C"/>
    <s v="C"/>
    <s v="C"/>
    <s v="C"/>
    <n v="4.1000000000000003E-3"/>
    <n v="1941295.19"/>
    <n v="0"/>
    <s v="Orçamento executado em 2013 em revisão"/>
    <m/>
    <m/>
    <m/>
    <m/>
    <m/>
    <n v="1"/>
    <n v="4.1000000000000003E-3"/>
    <s v="Concluído"/>
    <s v="local-def"/>
  </r>
  <r>
    <x v="5"/>
    <s v="CEI - SETOR 7505 - JARDIM SANTO ANDRÉ I"/>
    <s v="São Mateus"/>
    <s v="São Rafael"/>
    <s v="Rua Miguel Ferreira de Mello"/>
    <s v="-23.631181, -46.443195"/>
    <s v="C"/>
    <s v="C"/>
    <s v="C"/>
    <s v="C"/>
    <s v="C"/>
    <s v="C"/>
    <s v="C"/>
    <s v="C"/>
    <n v="4.1000000000000003E-3"/>
    <n v="0"/>
    <n v="0"/>
    <s v="Orçamento executado em 2013 em revisão"/>
    <m/>
    <m/>
    <m/>
    <m/>
    <m/>
    <n v="1"/>
    <n v="4.1000000000000003E-3"/>
    <s v="Concluído"/>
    <s v="local-def"/>
  </r>
  <r>
    <x v="5"/>
    <s v="CEI setor 4403 (Rua Muniz Falcão X Rua Dr. Francisco Tancredi) - JARDIM HELENA"/>
    <s v="São Miguel"/>
    <s v="Jardim helena"/>
    <s v="R. Muniz Falcão x R. Dr. Francisco Tancredi"/>
    <s v="-23.487975, -46.426455"/>
    <s v="EA"/>
    <s v="C"/>
    <s v="EA"/>
    <s v="ea"/>
    <s v="C"/>
    <s v="NI"/>
    <s v="NI"/>
    <s v="NI"/>
    <n v="4.1000000000000003E-3"/>
    <n v="0"/>
    <n v="0"/>
    <m/>
    <m/>
    <m/>
    <m/>
    <m/>
    <m/>
    <n v="0.27500000000000002"/>
    <n v="1.1275000000000002E-3"/>
    <s v="Em andamento"/>
    <s v="local-def"/>
  </r>
  <r>
    <x v="5"/>
    <s v="CEI setor 4406 - JARDIM HELENA"/>
    <s v="São Miguel"/>
    <s v="Jardim helena"/>
    <s v="Rua Miguel de Quadros Marinho X Rua Manajos X Rua Capinharos"/>
    <s v="-23.482698, -46.385738"/>
    <s v="EA"/>
    <s v="C"/>
    <s v="EA"/>
    <s v="ea"/>
    <s v="C"/>
    <s v="NI"/>
    <s v="NI"/>
    <s v="NI"/>
    <n v="4.1000000000000003E-3"/>
    <n v="0"/>
    <n v="0"/>
    <m/>
    <m/>
    <m/>
    <m/>
    <m/>
    <m/>
    <n v="0.27500000000000002"/>
    <n v="1.1275000000000002E-3"/>
    <s v="Em andamento"/>
    <s v="local-def"/>
  </r>
  <r>
    <x v="5"/>
    <s v="CEI - Jardim Helena I - JARDIM HELENA"/>
    <s v="São Miguel"/>
    <s v="Jardim helena"/>
    <s v="Avenida Kumaki Aoki, 1145"/>
    <s v="-23.47925, -46.41845"/>
    <s v="C"/>
    <s v="C"/>
    <s v="C"/>
    <s v="C"/>
    <s v="C"/>
    <s v="C"/>
    <s v="C"/>
    <s v="C"/>
    <n v="4.1000000000000003E-3"/>
    <n v="4750333.8899999997"/>
    <n v="0"/>
    <s v="Orçamento executado em 2013 em revisão"/>
    <m/>
    <m/>
    <m/>
    <m/>
    <m/>
    <n v="1"/>
    <n v="4.1000000000000003E-3"/>
    <s v="Concluído"/>
    <s v="local-def"/>
  </r>
  <r>
    <x v="5"/>
    <s v="CEI - JARDIM LAPENA"/>
    <s v="São Miguel"/>
    <s v="São Miguel"/>
    <s v="Rua Dr. Almiro dos Reis, s/nº"/>
    <s v="-23.489312, -46.447618"/>
    <s v="C"/>
    <s v="C"/>
    <s v="C"/>
    <s v="C"/>
    <s v="C"/>
    <s v="C"/>
    <s v="C"/>
    <s v="C"/>
    <n v="4.1000000000000003E-3"/>
    <n v="4278743.13"/>
    <n v="0"/>
    <s v="Orçamento executado em 2013 em revisão"/>
    <m/>
    <m/>
    <m/>
    <m/>
    <m/>
    <n v="1"/>
    <n v="4.1000000000000003E-3"/>
    <s v="Concluído"/>
    <s v="local-def"/>
  </r>
  <r>
    <x v="5"/>
    <s v="CEI - JARDIM LAPENA I"/>
    <s v="São Miguel"/>
    <s v="São Miguel"/>
    <s v="Rua Serra da Juruoca, s/nº (AREA DO DAEE)"/>
    <s v="-23.488267, -46.447946"/>
    <s v="C"/>
    <s v="C"/>
    <s v="C"/>
    <s v="C"/>
    <s v="C"/>
    <s v="C"/>
    <s v="C"/>
    <s v="C"/>
    <n v="4.1000000000000003E-3"/>
    <n v="8640887.4299999997"/>
    <n v="0"/>
    <s v="Orçamento executado em 2013 em revisão"/>
    <m/>
    <m/>
    <m/>
    <m/>
    <m/>
    <n v="1"/>
    <n v="4.1000000000000003E-3"/>
    <s v="Concluído"/>
    <s v="local-def"/>
  </r>
  <r>
    <x v="5"/>
    <s v="CEI - CDHU JACUI A"/>
    <s v="São Miguel"/>
    <s v="Vila jacuí"/>
    <s v="CDHU Jacui A - área institucional 6 e 7"/>
    <s v="-23.49888, -46.45010"/>
    <s v="C"/>
    <s v="C"/>
    <s v="C"/>
    <s v="C"/>
    <s v="C"/>
    <s v="C"/>
    <s v="C"/>
    <s v="C"/>
    <n v="4.1000000000000003E-3"/>
    <n v="4559179.32"/>
    <n v="0"/>
    <s v="Orçamento executado em 2013 em revisão"/>
    <m/>
    <m/>
    <m/>
    <m/>
    <m/>
    <n v="1"/>
    <n v="4.1000000000000003E-3"/>
    <s v="Concluído"/>
    <s v="local-def"/>
  </r>
  <r>
    <x v="5"/>
    <s v="CEI Setor 8701 - Distrito V. Jacuí - SIMEC 064"/>
    <s v="São Miguel"/>
    <s v="Vila jacuí"/>
    <s v="Área institucional CDHU Jacuí A (Rua Seis, próxima a Rua Ventura Branco)"/>
    <s v="-23.484966, -46.466001"/>
    <s v="C"/>
    <s v="C"/>
    <s v="EA"/>
    <s v="ea"/>
    <s v="C"/>
    <s v="NI"/>
    <s v="NI"/>
    <s v="NI"/>
    <n v="4.1000000000000003E-3"/>
    <n v="0"/>
    <n v="0"/>
    <m/>
    <m/>
    <m/>
    <m/>
    <m/>
    <m/>
    <n v="0.32500000000000001"/>
    <n v="1.3325000000000001E-3"/>
    <s v="Em andamento"/>
    <s v="local-def"/>
  </r>
  <r>
    <x v="5"/>
    <s v="CEI Setor 8703 - Distrito  V. Jacuí - SIMEC 041"/>
    <s v="São Miguel"/>
    <s v="Vila jacuí"/>
    <s v="Rua Henrique Xavier Brito x Av. São Miguel, 7290"/>
    <s v="-23.49900, -46.46582"/>
    <s v="C"/>
    <s v="C"/>
    <s v="EA"/>
    <s v="ni"/>
    <s v="EA"/>
    <s v="NI"/>
    <s v="NI"/>
    <s v="NI"/>
    <n v="4.1000000000000003E-3"/>
    <n v="0"/>
    <n v="0"/>
    <m/>
    <m/>
    <m/>
    <m/>
    <m/>
    <m/>
    <n v="0.25"/>
    <n v="1.0250000000000001E-3"/>
    <s v="Em andamento"/>
    <s v="local-def"/>
  </r>
  <r>
    <x v="5"/>
    <s v="CEI Setor 8707 - Distrito  V. Jacuí - SIMEC 042"/>
    <s v="São Miguel"/>
    <s v="Vila jacuí"/>
    <s v="Rua Faveira do Mato x Rua Baltazar Santana X Rua José Carlos Mastromonico (Plano A)"/>
    <s v="-23.508717, -46.445825"/>
    <s v="C"/>
    <s v="NI"/>
    <s v="EA"/>
    <s v="ni"/>
    <s v="EA"/>
    <s v="NI"/>
    <s v="NI"/>
    <s v="NI"/>
    <n v="4.1000000000000003E-3"/>
    <n v="0"/>
    <n v="0"/>
    <m/>
    <m/>
    <m/>
    <m/>
    <m/>
    <m/>
    <n v="0.2"/>
    <n v="8.2000000000000009E-4"/>
    <s v="Em andamento"/>
    <s v="local-def"/>
  </r>
  <r>
    <x v="5"/>
    <s v="CEI Setor 7607 - Distrito Sapopemba - SIMEC 030"/>
    <s v="Sapopemba"/>
    <s v="Sapopemba"/>
    <s v="Avenida Sapopemba, 11100 (prox. a Rua Ubim)"/>
    <s v="-23.611290, -46.504017"/>
    <s v="EA"/>
    <s v="NI"/>
    <s v="EA"/>
    <s v="ni"/>
    <s v="NI"/>
    <s v="NI"/>
    <s v="NI"/>
    <s v="NI"/>
    <n v="4.1000000000000003E-3"/>
    <n v="0"/>
    <n v="0"/>
    <m/>
    <m/>
    <m/>
    <m/>
    <m/>
    <m/>
    <n v="0.1"/>
    <n v="4.1000000000000005E-4"/>
    <s v="Em andamento"/>
    <s v="local-def"/>
  </r>
  <r>
    <x v="5"/>
    <s v="CEI - Conjunto Habitacional Teotônio Vilela I - SAPOPEMBA"/>
    <s v="Sapopemba"/>
    <s v="Sapopemba"/>
    <s v="Rua Tomás de Santa Maria, 78"/>
    <s v="-23.60559, -46.50398"/>
    <s v="C"/>
    <s v="C"/>
    <s v="C"/>
    <s v="C"/>
    <s v="C"/>
    <s v="C"/>
    <s v="C"/>
    <s v="C"/>
    <n v="4.1000000000000003E-3"/>
    <n v="5697358.8600000003"/>
    <n v="0"/>
    <s v="Orçamento executado em 2013 em revisão"/>
    <m/>
    <m/>
    <m/>
    <m/>
    <m/>
    <n v="1"/>
    <n v="4.1000000000000003E-3"/>
    <s v="Concluído"/>
    <s v="local-def"/>
  </r>
  <r>
    <x v="5"/>
    <s v="CEI - Mãe Esperança II - SAPOPEMBA"/>
    <s v="Sapopemba"/>
    <s v="Sapopemba"/>
    <s v="Rua Jose Gabriel Nunes, 41"/>
    <s v="-23.59366, -46.50960"/>
    <s v="C"/>
    <s v="C"/>
    <s v="C"/>
    <s v="C"/>
    <s v="C"/>
    <s v="C"/>
    <s v="EA"/>
    <s v="EA"/>
    <n v="4.1000000000000003E-3"/>
    <n v="5184393.96"/>
    <n v="0"/>
    <m/>
    <m/>
    <m/>
    <m/>
    <m/>
    <m/>
    <n v="0.80000000000000016"/>
    <n v="3.2800000000000008E-3"/>
    <s v="Em andamento"/>
    <s v="local-def"/>
  </r>
  <r>
    <x v="5"/>
    <s v="Itaquera B-Fazenda da Juta (CDHU) - Setor 7604"/>
    <s v="Sapopemba"/>
    <s v="Sapopemba"/>
    <s v="Rua Augustin Liberti X Rua 12"/>
    <s v="-23.617544, -46.487898"/>
    <s v="NI"/>
    <s v="NI"/>
    <s v="NI"/>
    <s v="ni"/>
    <s v="NI"/>
    <s v="NI"/>
    <s v="NI"/>
    <s v="NI"/>
    <n v="4.1000000000000003E-3"/>
    <n v="0"/>
    <n v="0"/>
    <m/>
    <m/>
    <m/>
    <m/>
    <m/>
    <m/>
    <n v="0"/>
    <n v="0"/>
    <s v="Não Iniciado"/>
    <s v="local-def"/>
  </r>
  <r>
    <x v="5"/>
    <s v="CEI setor 4901 - Distrito Liberdade"/>
    <s v="Sé"/>
    <s v="Liberdade"/>
    <s v="Rua Glicério, 598,610 , 624 e 642"/>
    <s v="-23.656947, -46.524050"/>
    <s v="EA"/>
    <s v="NI"/>
    <s v="EA"/>
    <s v="ni"/>
    <s v="NI"/>
    <s v="NI"/>
    <s v="NI"/>
    <s v="NI"/>
    <n v="4.1000000000000003E-3"/>
    <n v="0"/>
    <n v="0"/>
    <m/>
    <m/>
    <m/>
    <m/>
    <m/>
    <m/>
    <n v="0.1"/>
    <n v="4.1000000000000005E-4"/>
    <s v="Em andamento"/>
    <s v="local-def"/>
  </r>
  <r>
    <x v="5"/>
    <s v="CEI setor 4901 II - Distrito Liberdade"/>
    <s v="Sé"/>
    <s v="Liberdade"/>
    <s v="RUA SÃO PAULO X AV. PREFEITO PASSOS"/>
    <s v="-23.556853, -46.626792"/>
    <s v="NI"/>
    <s v="NI"/>
    <s v="EA"/>
    <s v="ni"/>
    <s v="NI"/>
    <s v="NI"/>
    <s v="NI"/>
    <s v="NI"/>
    <n v="4.1000000000000003E-3"/>
    <n v="0"/>
    <n v="0"/>
    <m/>
    <m/>
    <m/>
    <m/>
    <m/>
    <m/>
    <n v="0.05"/>
    <n v="2.0500000000000002E-4"/>
    <s v="Em andamento"/>
    <s v="local-def"/>
  </r>
  <r>
    <x v="5"/>
    <s v="CEI - Manuel Dutra - BELA VISTA"/>
    <s v="Sé"/>
    <s v="Bela Vista"/>
    <s v="Rua Manuel Dutra, 613"/>
    <s v="-23.555774, -46.648863"/>
    <s v="C"/>
    <s v="C"/>
    <s v="NI"/>
    <s v="ea"/>
    <s v="C"/>
    <s v="NI"/>
    <s v="NI"/>
    <s v="NI"/>
    <n v="4.1000000000000003E-3"/>
    <n v="0"/>
    <n v="0"/>
    <m/>
    <m/>
    <m/>
    <m/>
    <m/>
    <m/>
    <n v="0.27500000000000002"/>
    <n v="1.1275000000000002E-3"/>
    <s v="Em andamento"/>
    <s v="local-def"/>
  </r>
  <r>
    <x v="5"/>
    <s v="CEI setor 7801 II - Distrito Sé"/>
    <s v="Sé"/>
    <s v="Sé"/>
    <s v="Parque Dom Pedro II"/>
    <s v="-23.545060, -46.631393"/>
    <s v="C"/>
    <s v="NI"/>
    <s v="EA"/>
    <s v="ni"/>
    <s v="NI"/>
    <s v="NI"/>
    <s v="NI"/>
    <s v="NI"/>
    <n v="4.1000000000000003E-3"/>
    <n v="0"/>
    <n v="0"/>
    <m/>
    <m/>
    <m/>
    <m/>
    <m/>
    <m/>
    <n v="0.15000000000000002"/>
    <n v="6.150000000000001E-4"/>
    <s v="Em andamento"/>
    <s v="local-def"/>
  </r>
  <r>
    <x v="5"/>
    <s v="CEI setor 7203 - SÃO LUCAS"/>
    <s v="Vila Prudente"/>
    <s v="São lucas"/>
    <s v="Rua Cachoeira Sao Benedito"/>
    <s v="-23.612736, -46.535807"/>
    <s v="C"/>
    <s v="C"/>
    <s v="C"/>
    <s v="C"/>
    <s v="C"/>
    <s v="C"/>
    <s v="C"/>
    <s v="C"/>
    <n v="4.1000000000000003E-3"/>
    <n v="4778359.46"/>
    <n v="0"/>
    <m/>
    <m/>
    <m/>
    <m/>
    <m/>
    <m/>
    <n v="1"/>
    <n v="4.1000000000000003E-3"/>
    <s v="Concluído"/>
    <s v="local-def"/>
  </r>
  <r>
    <x v="5"/>
    <s v="Distrito Sé Setor 7801"/>
    <s v="Sé"/>
    <s v="Sé"/>
    <s v="Rua das Carmelitas X Rua Tabatinguera"/>
    <s v="-23.552121, -46.629173"/>
    <s v="NI"/>
    <s v="NI"/>
    <s v="NI"/>
    <s v="ni"/>
    <s v="NI"/>
    <s v="NI"/>
    <s v="NI"/>
    <s v="NI"/>
    <n v="4.1000000000000003E-3"/>
    <n v="0"/>
    <n v="0"/>
    <m/>
    <m/>
    <m/>
    <m/>
    <m/>
    <m/>
    <n v="0"/>
    <n v="0"/>
    <s v="Não Iniciado"/>
    <s v="local-def"/>
  </r>
  <r>
    <x v="5"/>
    <s v="Distrito Vila Formosa Setor 8501"/>
    <s v="Aricanduva/Formosa/Carrão"/>
    <s v="Vila Formosa"/>
    <s v="Av. Guilherme Giorgi x Rua Baquile"/>
    <s v="-23.554177, -46.545194"/>
    <s v="EA"/>
    <s v="NI"/>
    <s v="EA"/>
    <s v="ni"/>
    <s v="NI"/>
    <s v="NI"/>
    <s v="NI"/>
    <s v="NI"/>
    <n v="4.1000000000000003E-3"/>
    <n v="0"/>
    <n v="0"/>
    <m/>
    <m/>
    <m/>
    <m/>
    <m/>
    <m/>
    <n v="0.1"/>
    <n v="4.1000000000000005E-4"/>
    <s v="Em andamento"/>
    <s v="local-def"/>
  </r>
  <r>
    <x v="5"/>
    <s v="Distrito Parelheiros Setor 5507"/>
    <s v="Parelheiros"/>
    <s v="Parelheiros"/>
    <s v="Av. Sadamu Inoue X Rua Amaro Alves do Rosario"/>
    <s v="-23.814706, -46.735167"/>
    <s v="NI"/>
    <s v="NI"/>
    <s v="NI"/>
    <s v="ni"/>
    <s v="NI"/>
    <s v="NI"/>
    <s v="NI"/>
    <s v="NI"/>
    <n v="4.1000000000000003E-3"/>
    <n v="0"/>
    <n v="0"/>
    <m/>
    <m/>
    <m/>
    <m/>
    <m/>
    <m/>
    <n v="0"/>
    <n v="0"/>
    <s v="Não Iniciado"/>
    <s v="local-def"/>
  </r>
  <r>
    <x v="5"/>
    <s v="CEI setor 7201 (Vila Ema)"/>
    <s v="Vila Prudente"/>
    <s v="São lucas"/>
    <s v="Rua Antonio Pires de Campos, 98"/>
    <s v="-23.592226, -46.538817"/>
    <s v="NI"/>
    <s v="NI"/>
    <s v="NI"/>
    <s v="ni"/>
    <s v="NI"/>
    <s v="NI"/>
    <s v="NI"/>
    <s v="NI"/>
    <n v="4.1000000000000003E-3"/>
    <n v="0"/>
    <n v="0"/>
    <m/>
    <m/>
    <m/>
    <m/>
    <m/>
    <m/>
    <n v="0"/>
    <n v="0"/>
    <s v="Não Iniciado"/>
    <s v="local-def"/>
  </r>
  <r>
    <x v="5"/>
    <s v="CEI setor 6801 (Rua Barão do Rio da Prata)"/>
    <s v="Ipiranga"/>
    <s v="Sacomã"/>
    <s v="Rua Barão do Rio da Prata"/>
    <s v="-23.605410, -46.595406"/>
    <s v="EA"/>
    <s v="EA"/>
    <s v="EA"/>
    <s v="ea"/>
    <s v="NI"/>
    <s v="NI"/>
    <s v="NI"/>
    <s v="NI"/>
    <n v="4.1000000000000003E-3"/>
    <n v="0"/>
    <n v="0"/>
    <m/>
    <m/>
    <m/>
    <m/>
    <m/>
    <m/>
    <n v="0.15"/>
    <n v="6.1499999999999999E-4"/>
    <s v="Em andamento"/>
    <s v="local-def"/>
  </r>
  <r>
    <x v="6"/>
    <s v="EMEI - ALDO GIANNINI, ENG. - VILA JACUI"/>
    <s v="São Miguel"/>
    <s v="Vila jacuí"/>
    <s v="Rua Arraial de Santa Barbara, 1080"/>
    <s v="-23.503376, -46.471410"/>
    <s v="C"/>
    <s v="C"/>
    <s v="C"/>
    <s v="C"/>
    <s v="C"/>
    <s v="C"/>
    <s v="C"/>
    <s v="C"/>
    <n v="1.61E-2"/>
    <n v="4135439.6199999996"/>
    <n v="0"/>
    <s v="420 novas vagas "/>
    <m/>
    <m/>
    <m/>
    <m/>
    <m/>
    <n v="1"/>
    <n v="1.61E-2"/>
    <s v="Concluído"/>
    <s v="local-def"/>
  </r>
  <r>
    <x v="6"/>
    <s v="EMEI - ALFAZEMAS - PONTE RASA"/>
    <s v="Ermelino Matarazzo"/>
    <s v="Ponte rasa"/>
    <s v="Rua Itapipinas, 570"/>
    <s v="-23.525297, -46.486222"/>
    <s v="C"/>
    <s v="C"/>
    <s v="C"/>
    <s v="C"/>
    <s v="C"/>
    <s v="C"/>
    <s v="C"/>
    <s v="C"/>
    <n v="1.61E-2"/>
    <n v="8059007.7300000004"/>
    <n v="0"/>
    <s v="420 novas vagas "/>
    <m/>
    <m/>
    <m/>
    <m/>
    <m/>
    <n v="1"/>
    <n v="1.61E-2"/>
    <s v="Concluído"/>
    <s v="local-def"/>
  </r>
  <r>
    <x v="6"/>
    <s v="EMEI - CDHU GUAIANAZES B - JOSE BONIFACIO"/>
    <s v="Itaquera"/>
    <s v="José bonifácio"/>
    <s v="Hera Canad X Begonia Real (Estrada Sao Simao)"/>
    <s v="-23.582064, -46.419788"/>
    <s v="C"/>
    <s v="C"/>
    <s v="C"/>
    <s v="C"/>
    <s v="C"/>
    <s v="C"/>
    <s v="C"/>
    <s v="C"/>
    <n v="1.61E-2"/>
    <n v="5834992.9800000004"/>
    <n v="0"/>
    <m/>
    <m/>
    <m/>
    <m/>
    <m/>
    <m/>
    <n v="1"/>
    <n v="1.61E-2"/>
    <s v="Concluído"/>
    <s v="local-def"/>
  </r>
  <r>
    <x v="6"/>
    <s v="EMEI - CDHU ITAIM A - ITAIM PAULISTA"/>
    <s v="Itaim Paulista"/>
    <s v="Itaim Paulista"/>
    <s v="área institucional 1 (Rua Roberto Said x Rua 7)"/>
    <s v="-23.515123, -46.385386"/>
    <s v="C"/>
    <s v="C"/>
    <s v="C"/>
    <s v="C"/>
    <s v="C"/>
    <s v="C"/>
    <s v="C"/>
    <s v="C"/>
    <n v="1.61E-2"/>
    <n v="4356517.7"/>
    <n v="0"/>
    <s v="560 novas vagas "/>
    <m/>
    <m/>
    <m/>
    <m/>
    <m/>
    <n v="1"/>
    <n v="1.61E-2"/>
    <s v="Concluído"/>
    <s v="local-def"/>
  </r>
  <r>
    <x v="6"/>
    <s v="EMEI - Estrada do Corredor - JARAGUA"/>
    <s v="Pirituba"/>
    <s v="Jaraguá"/>
    <s v="Av. Tres Com Estrada Do Corredor - Quadra C - AI 3 - Conj. Hab. Jaragua A2 - CDHU - antiga escola de latinha Roge Ferreira"/>
    <s v="-23.446945, -46.731950"/>
    <s v="C"/>
    <s v="C"/>
    <s v="C"/>
    <s v="C"/>
    <s v="C"/>
    <s v="C"/>
    <s v="C"/>
    <s v="C"/>
    <n v="1.61E-2"/>
    <n v="4359929.26"/>
    <n v="0"/>
    <s v="560 novas vagas "/>
    <m/>
    <m/>
    <m/>
    <m/>
    <m/>
    <n v="1"/>
    <n v="1.61E-2"/>
    <s v="Concluído"/>
    <s v="local-def"/>
  </r>
  <r>
    <x v="6"/>
    <s v="EMEI - GEORGE SAVALLA GOMES - CAREQUINHA - CAPAO REDONDO"/>
    <s v="Campo Limpo"/>
    <s v="Capão Redondo"/>
    <s v="Rua Luzia Pinhata Andreatti X Rua Abilio Alves de Souza (antiga Rua JOSE CHURRIGUERRA X D RODRIGO SANC)"/>
    <s v="-23.661347, -46.781299"/>
    <s v="C"/>
    <s v="C"/>
    <s v="C"/>
    <s v="C"/>
    <s v="C"/>
    <s v="C"/>
    <s v="C"/>
    <s v="C"/>
    <n v="1.61E-2"/>
    <n v="4188505.99"/>
    <n v="0"/>
    <s v="Serão disponibilizadas 420 vagas."/>
    <m/>
    <m/>
    <m/>
    <m/>
    <m/>
    <n v="1"/>
    <n v="1.61E-2"/>
    <s v="Concluído"/>
    <s v="local-def"/>
  </r>
  <r>
    <x v="6"/>
    <s v="EMEI - ISOLINA LEONEL FERREIRA, PROFA. - SACOMA"/>
    <s v="Ipiranga"/>
    <s v="Sacomã"/>
    <s v="Estrada das Lagrimas, 603"/>
    <s v="-23.606744, -46.598230"/>
    <s v="C"/>
    <s v="C"/>
    <s v="C"/>
    <s v="C"/>
    <s v="C"/>
    <s v="C"/>
    <s v="C"/>
    <s v="C"/>
    <n v="1.61E-2"/>
    <n v="5319301.01"/>
    <n v="0"/>
    <s v="560 novas vagas "/>
    <m/>
    <m/>
    <m/>
    <m/>
    <m/>
    <n v="1"/>
    <n v="1.61E-2"/>
    <s v="Concluído"/>
    <s v="local-def"/>
  </r>
  <r>
    <x v="6"/>
    <s v="EMEI - JARDIM DOS REIS I - JARDIM ANGELA"/>
    <s v="M'Boi Mirim"/>
    <s v="Jardim ângela"/>
    <s v="Rua do Jararau, 89"/>
    <s v="-23.703050, -46.791365"/>
    <s v="C"/>
    <s v="C"/>
    <s v="C"/>
    <s v="C"/>
    <s v="C"/>
    <s v="C"/>
    <s v="C"/>
    <s v="C"/>
    <n v="1.61E-2"/>
    <n v="2917896.97"/>
    <n v="0"/>
    <s v="420 novas vagas "/>
    <m/>
    <m/>
    <m/>
    <m/>
    <m/>
    <n v="1"/>
    <n v="1.61E-2"/>
    <s v="Concluído"/>
    <s v="local-def"/>
  </r>
  <r>
    <x v="6"/>
    <s v="EMEI - JARDIM SANTA TEREZA - BRASILANDIA"/>
    <s v="Freguesia/Brasilândia"/>
    <s v="Brasilândia"/>
    <s v="Rua Expedito Armando C. de Mello X C. Lamarca (Rua Augusto Cesar Sandino)"/>
    <s v="-23.460751, -46.681057"/>
    <s v="C"/>
    <s v="C"/>
    <s v="C"/>
    <s v="C"/>
    <s v="C"/>
    <s v="C"/>
    <s v="C"/>
    <s v="C"/>
    <n v="1.61E-2"/>
    <n v="4077031.89"/>
    <n v="0"/>
    <s v="420 novas vagas "/>
    <m/>
    <m/>
    <m/>
    <m/>
    <m/>
    <n v="1"/>
    <n v="1.61E-2"/>
    <s v="Concluído"/>
    <s v="local-def"/>
  </r>
  <r>
    <x v="6"/>
    <s v="EMEI - PARQUE DAS NACOES II - JARAGUA"/>
    <s v="Pirituba"/>
    <s v="Jaraguá"/>
    <s v="Parque das Nacoes II - Travessa 3 próximo à Rua James Petersen"/>
    <s v="-23.437241, -46.739946"/>
    <s v="C"/>
    <s v="C"/>
    <s v="C"/>
    <s v="C"/>
    <s v="C"/>
    <s v="C"/>
    <s v="C"/>
    <s v="C"/>
    <n v="1.61E-2"/>
    <n v="13040615.75"/>
    <n v="0"/>
    <m/>
    <m/>
    <m/>
    <m/>
    <m/>
    <m/>
    <n v="1"/>
    <n v="1.61E-2"/>
    <s v="Concluído"/>
    <s v="local-def"/>
  </r>
  <r>
    <x v="6"/>
    <s v="EMEI - Porto Nacional - BRASILANDIA"/>
    <s v="Freguesia/Brasilândia"/>
    <s v="Brasilândia"/>
    <s v="Rua Porto Nacional"/>
    <s v="-23.461855, -46.702917"/>
    <s v="C"/>
    <s v="C"/>
    <s v="C"/>
    <s v="C"/>
    <s v="C"/>
    <s v="C"/>
    <s v="C"/>
    <s v="C"/>
    <n v="1.61E-2"/>
    <n v="5068917.0999999996"/>
    <n v="0"/>
    <s v="560 novas vagas "/>
    <m/>
    <m/>
    <m/>
    <m/>
    <m/>
    <n v="1"/>
    <n v="1.61E-2"/>
    <s v="Concluído"/>
    <s v="local-def"/>
  </r>
  <r>
    <x v="6"/>
    <s v="EMEI - SETOR 7505 - JARDIM SANTO ANDRÉ"/>
    <s v="São Mateus"/>
    <s v="São Rafael"/>
    <s v="Rua Miguel Ferreira de Mello"/>
    <s v="-23.631181, -46.443195"/>
    <s v="C"/>
    <s v="C"/>
    <s v="C"/>
    <s v="C"/>
    <s v="C"/>
    <s v="C"/>
    <s v="C"/>
    <s v="C"/>
    <n v="1.61E-2"/>
    <n v="18701192.199999999"/>
    <n v="0"/>
    <s v="480 novas vagas "/>
    <m/>
    <m/>
    <m/>
    <m/>
    <m/>
    <n v="1"/>
    <n v="1.61E-2"/>
    <s v="Concluído"/>
    <s v="local-def"/>
  </r>
  <r>
    <x v="6"/>
    <s v="EMEI - VILA CALU - JARDIM ANGELA"/>
    <s v="M'Boi Mirim"/>
    <s v="Jardim ângela"/>
    <s v="Rua Humberto Marcal, SN"/>
    <s v="-23.738425, -46.793691"/>
    <s v="C"/>
    <s v="C"/>
    <s v="C"/>
    <s v="C"/>
    <s v="C"/>
    <s v="C"/>
    <s v="C"/>
    <s v="C"/>
    <n v="1.61E-2"/>
    <n v="5402041.2199999997"/>
    <n v="0"/>
    <s v="420 novas vagas "/>
    <m/>
    <m/>
    <m/>
    <m/>
    <m/>
    <n v="1"/>
    <n v="1.61E-2"/>
    <s v="Concluído"/>
    <s v="local-def"/>
  </r>
  <r>
    <x v="6"/>
    <s v="EMEI - VILA NATAL - GRAJAU"/>
    <s v="Capela do Socorro"/>
    <s v="Grajaú"/>
    <s v="Rua Lima Natal, 99"/>
    <s v="-23.760455, -46.710656"/>
    <s v="C"/>
    <s v="C"/>
    <s v="C"/>
    <s v="C"/>
    <s v="C"/>
    <s v="C"/>
    <s v="C"/>
    <s v="C"/>
    <n v="1.61E-2"/>
    <n v="4152878.31"/>
    <n v="0"/>
    <s v="560 novas vagas "/>
    <m/>
    <m/>
    <m/>
    <m/>
    <m/>
    <n v="1"/>
    <n v="1.61E-2"/>
    <s v="Concluído"/>
    <s v="local-def"/>
  </r>
  <r>
    <x v="6"/>
    <s v="EMEI setor 1604 (Av. Zike Tuma) - CAMPO GRANDE"/>
    <s v="Santo Amaro"/>
    <s v="Campo Grande"/>
    <s v="Av. Zike Tuma, 419 E 632 - Cooperativa Habitacional da APEOESP - Subsede"/>
    <s v="-23.689520, -46.672528"/>
    <s v="C"/>
    <s v="C"/>
    <s v="C"/>
    <s v="C"/>
    <s v="C"/>
    <s v="C"/>
    <s v="C"/>
    <s v="C"/>
    <n v="1.61E-2"/>
    <n v="6006136.2000000002"/>
    <n v="0"/>
    <s v="Serão disponibilizadas 560 vagas."/>
    <m/>
    <m/>
    <m/>
    <m/>
    <m/>
    <n v="1"/>
    <n v="1.61E-2"/>
    <s v="Concluído"/>
    <s v="local-def"/>
  </r>
  <r>
    <x v="6"/>
    <s v="EMEI - Campo Limpo VI - Setor 1701 (Rua Domingos de Goes) - CAMPO LIMPO"/>
    <s v="Campo Limpo"/>
    <s v="Campo Limpo"/>
    <s v="Rua Domingos de Goes - CDHU"/>
    <s v="-23.632438, -46.762588"/>
    <s v="C"/>
    <s v="C"/>
    <s v="C"/>
    <s v="C"/>
    <s v="C"/>
    <s v="C"/>
    <s v="EA"/>
    <s v="EA"/>
    <n v="1.61E-2"/>
    <n v="1833907.77"/>
    <n v="0"/>
    <s v="Serão disponibilizadas 560 vagas."/>
    <m/>
    <m/>
    <m/>
    <m/>
    <m/>
    <n v="0.80000000000000016"/>
    <n v="1.2880000000000003E-2"/>
    <s v="Em andamento"/>
    <s v="local-def"/>
  </r>
  <r>
    <x v="6"/>
    <s v="EMEI - CAPAO REDONDO III - Setor 1904 (Rua Comendador Sant'Anna) - CAPAO REDONDO"/>
    <s v="Campo Limpo"/>
    <s v="Capão Redondo"/>
    <s v="Rua Com. Sant'Anna, 745"/>
    <s v="-23.673586, -46.773450"/>
    <s v="C"/>
    <s v="C"/>
    <s v="C"/>
    <s v="C"/>
    <s v="C"/>
    <s v="C"/>
    <s v="EA"/>
    <s v="EA"/>
    <n v="1.61E-2"/>
    <n v="8572107.9800000004"/>
    <n v="0"/>
    <s v="Serão disponibilizadas 560 vagas."/>
    <m/>
    <m/>
    <m/>
    <m/>
    <m/>
    <n v="0.80000000000000016"/>
    <n v="1.2880000000000003E-2"/>
    <s v="Em andamento"/>
    <s v="local-def"/>
  </r>
  <r>
    <x v="6"/>
    <s v="EMEI - FIGUEIRA GRANDE - JARDIM SÃO LUIS"/>
    <s v="M'Boi Mirim"/>
    <s v="Jardim são luis"/>
    <s v="Rua Pedro da Costa Faleiro"/>
    <s v="-23.680779, -46.746661"/>
    <s v="C"/>
    <s v="C"/>
    <s v="C"/>
    <s v="C"/>
    <s v="C"/>
    <s v="C"/>
    <s v="EA"/>
    <s v="EA"/>
    <n v="1.61E-2"/>
    <n v="1195894.6100000001"/>
    <n v="0"/>
    <s v="Serão disponibilizadas 420 vagas."/>
    <m/>
    <m/>
    <m/>
    <m/>
    <m/>
    <n v="0.80000000000000016"/>
    <n v="1.2880000000000003E-2"/>
    <s v="Em andamento"/>
    <s v="local-def"/>
  </r>
  <r>
    <x v="6"/>
    <s v="EMEI - JARDIM KAGOHARA - JARDIM ANGELA"/>
    <s v="M'Boi Mirim"/>
    <s v="Jardim ângela"/>
    <s v="Rua Fermatas, 120"/>
    <s v="-23.689976, -46.760548"/>
    <s v="C"/>
    <s v="C"/>
    <s v="C"/>
    <s v="C"/>
    <s v="C"/>
    <s v="C"/>
    <s v="EA"/>
    <s v="EA"/>
    <n v="1.61E-2"/>
    <n v="1643965.53"/>
    <n v="0"/>
    <s v="Serão disponibilizadas 420 vagas."/>
    <m/>
    <m/>
    <m/>
    <m/>
    <m/>
    <n v="0.80000000000000016"/>
    <n v="1.2880000000000003E-2"/>
    <s v="Em andamento"/>
    <s v="local-def"/>
  </r>
  <r>
    <x v="6"/>
    <s v="EMEI - PARQUE SANTO ANTONIO - JARDIM SÃO LUIS"/>
    <s v="M'Boi Mirim"/>
    <s v="Jardim são luis"/>
    <s v="Rua Rinaldo de Handel"/>
    <s v="-23.666590, -46.748823"/>
    <s v="C"/>
    <s v="C"/>
    <s v="C"/>
    <s v="C"/>
    <s v="C"/>
    <s v="C"/>
    <s v="EA"/>
    <s v="EA"/>
    <n v="1.61E-2"/>
    <n v="1572169.85"/>
    <n v="0"/>
    <s v="Serão disponibilizadas 420 vagas."/>
    <m/>
    <m/>
    <m/>
    <m/>
    <m/>
    <n v="0.80000000000000016"/>
    <n v="1.2880000000000003E-2"/>
    <s v="Em andamento"/>
    <s v="local-def"/>
  </r>
  <r>
    <x v="6"/>
    <s v="EMEI - PERATUBA I (Setor 4309) - JARDIM ANGELA"/>
    <s v="M'Boi Mirim"/>
    <s v="Jardim ângela"/>
    <s v="Av. Peratuba altura do nº 58 X Av. Caporanga"/>
    <s v="-23.724254, -46.758858"/>
    <s v="C"/>
    <s v="C"/>
    <s v="C"/>
    <s v="C"/>
    <s v="C"/>
    <s v="C"/>
    <s v="EA"/>
    <s v="EA"/>
    <n v="1.61E-2"/>
    <n v="20347052.190000001"/>
    <n v="0"/>
    <s v="Serão disponibilizadas 500 vagas."/>
    <m/>
    <m/>
    <m/>
    <m/>
    <m/>
    <n v="0.80000000000000016"/>
    <n v="1.2880000000000003E-2"/>
    <s v="Em andamento"/>
    <s v="local-def"/>
  </r>
  <r>
    <x v="6"/>
    <s v="EMEI setor 2505 (Rua dos Texteis X Rua São Valfredo) - CIDADE TIRADENTES"/>
    <s v="Cidade Tiradentes"/>
    <s v="Cidade Tiradentes"/>
    <s v="Rua dos Texteis X Rua São Valfredo"/>
    <s v="-23.587250, -46.406318"/>
    <s v="C"/>
    <s v="C"/>
    <s v="C"/>
    <s v="C"/>
    <s v="C"/>
    <s v="C"/>
    <s v="C"/>
    <s v="C"/>
    <n v="1.61E-2"/>
    <n v="4918703.8899999997"/>
    <n v="0"/>
    <s v="Serão disponibilizadas 560 vagas."/>
    <m/>
    <m/>
    <m/>
    <m/>
    <m/>
    <n v="1"/>
    <n v="1.61E-2"/>
    <s v="Concluído"/>
    <s v="local-def"/>
  </r>
  <r>
    <x v="6"/>
    <s v="EMEI - PARQUE BOULOGNE - JARDIM ANGELA"/>
    <s v="M'Boi Mirim"/>
    <s v="Jardim ângela"/>
    <s v="Tijuco da Serra X Antipodas"/>
    <s v="-23.703385, -46.773111"/>
    <s v="C"/>
    <s v="C"/>
    <s v="C"/>
    <s v="ni"/>
    <s v="C"/>
    <s v="NI"/>
    <s v="NI"/>
    <s v="NI"/>
    <n v="1.61E-2"/>
    <n v="36835.54"/>
    <n v="0"/>
    <m/>
    <m/>
    <m/>
    <m/>
    <m/>
    <m/>
    <n v="0.35"/>
    <n v="5.6349999999999994E-3"/>
    <s v="Em andamento"/>
    <s v="local-def"/>
  </r>
  <r>
    <x v="6"/>
    <s v="EMEI - PERIMETRAL II - VILA ANDRADE"/>
    <s v="Campo Limpo"/>
    <s v="Vila andrade"/>
    <s v="Terreno /Educação 2 (Independencia X Ricardo Avenarius - próximo à Rua Itagotinga)"/>
    <s v="-23.620316, -46.724609"/>
    <s v="C"/>
    <s v="C"/>
    <s v="C"/>
    <s v="ni"/>
    <s v="C"/>
    <s v="NI"/>
    <s v="NI"/>
    <s v="NI"/>
    <n v="1.61E-2"/>
    <n v="0"/>
    <n v="0"/>
    <m/>
    <m/>
    <m/>
    <m/>
    <m/>
    <m/>
    <n v="0.35"/>
    <n v="5.6349999999999994E-3"/>
    <s v="Em andamento"/>
    <s v="local-def"/>
  </r>
  <r>
    <x v="6"/>
    <s v="EMEI setor 1905 (Travessa Passareira) - CAPÃO REDONDO"/>
    <s v="Campo Limpo"/>
    <s v="Capão Redondo"/>
    <s v="Travessa Passareira, 200"/>
    <s v="-23.672171, -46.783933"/>
    <s v="C"/>
    <s v="C"/>
    <s v="C"/>
    <s v="ea"/>
    <s v="C"/>
    <s v="EA"/>
    <s v="NI"/>
    <s v="NI"/>
    <n v="1.61E-2"/>
    <n v="602843.17000000004"/>
    <n v="0"/>
    <s v="Serão disponibilizadas 560 vagas."/>
    <m/>
    <m/>
    <m/>
    <m/>
    <m/>
    <n v="0.47499999999999998"/>
    <n v="7.6474999999999998E-3"/>
    <s v="Em andamento"/>
    <s v="local-def"/>
  </r>
  <r>
    <x v="6"/>
    <s v="EMEI setor 1906 (Rua Andorinha dos Beirais) - CAPAO REDONDO"/>
    <s v="Campo Limpo"/>
    <s v="Capão Redondo"/>
    <s v="Rua Andorinha dos Beirais - Parque Fernanda/ Quadra 16/ Lote 1Rua Andorinha dos Beirais - Parque Fernanda/ Quadra 16/ Lote 1"/>
    <s v="-23.675056, -46.795818"/>
    <s v="C"/>
    <s v="C"/>
    <s v="C"/>
    <s v="ni"/>
    <s v="C"/>
    <s v="NI"/>
    <s v="NI"/>
    <s v="NI"/>
    <n v="1.61E-2"/>
    <n v="34419.35"/>
    <n v="0"/>
    <m/>
    <m/>
    <m/>
    <m/>
    <m/>
    <m/>
    <n v="0.35"/>
    <n v="5.6349999999999994E-3"/>
    <s v="Em andamento"/>
    <s v="local-def"/>
  </r>
  <r>
    <x v="6"/>
    <s v="EMEI setor 1302 (Rua Luiz Macário de Castro) - CACHOEIRINHA"/>
    <s v="Casa Verde/Cachoeirinha"/>
    <s v="Cachoeirinha"/>
    <s v="R. Afonso Lopes Vieira x R. Luis Macario ( em Substiuição a R. A Afonso L Vieirax Gal Penh Brasil) "/>
    <s v="-23.464426, -46.664946"/>
    <s v="EA"/>
    <s v="C"/>
    <s v="EA"/>
    <s v="ni"/>
    <s v="C"/>
    <s v="NI"/>
    <s v="NI"/>
    <s v="NI"/>
    <n v="1.61E-2"/>
    <n v="126367.72"/>
    <n v="0"/>
    <m/>
    <m/>
    <m/>
    <m/>
    <m/>
    <m/>
    <n v="0.25"/>
    <n v="4.0249999999999999E-3"/>
    <s v="Em andamento"/>
    <s v="local-def"/>
  </r>
  <r>
    <x v="6"/>
    <s v="EMEI setor 1706 (Estrada Pirajussara) - CAMPO LIMPO"/>
    <s v="Campo Limpo"/>
    <s v="Campo Limpo"/>
    <s v="Estrada Pirajussara- Valo Velho, altura do número 450"/>
    <s v="-23.602058, -46.748473"/>
    <s v="C"/>
    <s v="C"/>
    <s v="EA"/>
    <s v="ni"/>
    <s v="C"/>
    <s v="NI"/>
    <s v="NI"/>
    <s v="NI"/>
    <n v="1.61E-2"/>
    <n v="36553.86"/>
    <n v="0"/>
    <m/>
    <m/>
    <m/>
    <m/>
    <m/>
    <m/>
    <n v="0.30000000000000004"/>
    <n v="4.830000000000001E-3"/>
    <s v="Em andamento"/>
    <s v="local-def"/>
  </r>
  <r>
    <x v="6"/>
    <s v="EMEI - CONJ HABITACIONAL JACUÍ A - VILA JACUI"/>
    <s v="São Miguel"/>
    <s v="Vila jacuí"/>
    <s v="C.H.Jacui A - CDHU - Av. 1 X R. 10 (AI 3)"/>
    <s v="-23.484760, -46.464795"/>
    <s v="C"/>
    <s v="C"/>
    <s v="NI"/>
    <s v="ni"/>
    <s v="NI"/>
    <s v="NI"/>
    <s v="NI"/>
    <s v="NI"/>
    <n v="1.61E-2"/>
    <n v="0"/>
    <n v="0"/>
    <m/>
    <m/>
    <m/>
    <m/>
    <m/>
    <m/>
    <n v="0.15000000000000002"/>
    <n v="2.4150000000000005E-3"/>
    <s v="Em andamento"/>
    <s v="local-def"/>
  </r>
  <r>
    <x v="6"/>
    <s v="EMEI - JARDIM DIONISIO - JARDIM ANGELA"/>
    <s v="M'Boi Mirim"/>
    <s v="Jardim ângela"/>
    <s v="Rua William Cremer, sn"/>
    <s v="-23.685313, -46.768073"/>
    <s v="C"/>
    <s v="C"/>
    <s v="NI"/>
    <s v="ni"/>
    <s v="NI"/>
    <s v="NI"/>
    <s v="NI"/>
    <s v="NI"/>
    <n v="1.61E-2"/>
    <n v="0"/>
    <n v="0"/>
    <m/>
    <m/>
    <m/>
    <m/>
    <m/>
    <m/>
    <n v="0.15000000000000002"/>
    <n v="2.4150000000000005E-3"/>
    <s v="Em andamento"/>
    <s v="local-def"/>
  </r>
  <r>
    <x v="6"/>
    <s v="CEMEI setor 2309 (Av. Orfeu Paravente X Rua Royan) - CIDADE DUTRA"/>
    <s v="Capela do Socorro"/>
    <s v="Cidade Dutra"/>
    <s v="Av. Orfeu Paravente X Rua Royan -Jardim Kioto"/>
    <s v="-23.735534, -46.717518"/>
    <s v="EA"/>
    <s v="NI"/>
    <s v="NI"/>
    <s v="ni"/>
    <s v="NI"/>
    <s v="NI"/>
    <s v="NI"/>
    <s v="NI"/>
    <n v="1.61E-2"/>
    <n v="3478295.2"/>
    <n v="0"/>
    <m/>
    <m/>
    <m/>
    <m/>
    <m/>
    <m/>
    <n v="0.05"/>
    <n v="8.0500000000000005E-4"/>
    <s v="Em andamento"/>
    <s v="local-def"/>
  </r>
  <r>
    <x v="6"/>
    <s v="EMEI - ANA MARCHIONE SALLES, PROFA. - PONTE RASA"/>
    <s v="Ermelino Matarazzo"/>
    <s v="Ponte rasa"/>
    <s v="Rua Amador Bueno da Veiga X Rua das Folhagens"/>
    <s v="-23.515396, -46.507562"/>
    <s v="EA"/>
    <s v="C"/>
    <s v="NI"/>
    <s v="ni"/>
    <s v="C"/>
    <s v="NI"/>
    <s v="NI"/>
    <s v="NI"/>
    <n v="1.61E-2"/>
    <n v="104985.19"/>
    <n v="0"/>
    <m/>
    <m/>
    <m/>
    <m/>
    <m/>
    <m/>
    <n v="0.2"/>
    <n v="3.2200000000000002E-3"/>
    <s v="Em andamento"/>
    <s v="local-def"/>
  </r>
  <r>
    <x v="6"/>
    <s v="EMEI - CHACARA JOCKEY - VILA SONIA"/>
    <s v="Butantã"/>
    <s v="Vila Sônia"/>
    <s v="R. Santa Eufrásia - Prox. R. Santa Crescencia"/>
    <s v="-23.597310, -46.745268"/>
    <s v="EA"/>
    <s v="C"/>
    <s v="NI"/>
    <s v="ni"/>
    <s v="C"/>
    <s v="NI"/>
    <s v="NI"/>
    <s v="NI"/>
    <n v="1.61E-2"/>
    <n v="0"/>
    <n v="0"/>
    <m/>
    <m/>
    <m/>
    <m/>
    <m/>
    <m/>
    <n v="0.2"/>
    <n v="3.2200000000000002E-3"/>
    <s v="Em andamento"/>
    <s v="local-def"/>
  </r>
  <r>
    <x v="6"/>
    <s v="EMEI - JARDIM JAQUELINE - VILA SONIA"/>
    <s v="Butantã"/>
    <s v="Vila Sônia"/>
    <s v="Rua Bonifacio Veronese x Rua Edvard Camilo"/>
    <s v="-23.597107, -46.750752"/>
    <s v="EA"/>
    <s v="C"/>
    <s v="NI"/>
    <s v="ni"/>
    <s v="C"/>
    <s v="NI"/>
    <s v="NI"/>
    <s v="NI"/>
    <n v="1.61E-2"/>
    <n v="0"/>
    <n v="0"/>
    <m/>
    <m/>
    <m/>
    <m/>
    <m/>
    <m/>
    <n v="0.2"/>
    <n v="3.2200000000000002E-3"/>
    <s v="Em andamento"/>
    <s v="local-def"/>
  </r>
  <r>
    <x v="6"/>
    <s v="EMEI - PARAISOPOLIS - TERRENO 4 - VILA ANDRADE"/>
    <s v="Campo Limpo"/>
    <s v="Vila andrade"/>
    <s v="Terreno 4/ Educação/ SEHAB - Rua Major Jose Marioto Ferreira X Rua das Goiabeiras"/>
    <s v="-23.612359, -46.727950"/>
    <s v="EA"/>
    <s v="EA"/>
    <s v="NI"/>
    <s v="ni"/>
    <s v="NI"/>
    <s v="NI"/>
    <s v="NI"/>
    <s v="NI"/>
    <n v="1.61E-2"/>
    <n v="0"/>
    <n v="0"/>
    <m/>
    <m/>
    <m/>
    <m/>
    <m/>
    <m/>
    <n v="7.5000000000000011E-2"/>
    <n v="1.2075000000000002E-3"/>
    <s v="Em andamento"/>
    <s v="local-def"/>
  </r>
  <r>
    <x v="6"/>
    <s v="EMEI setor 1702 (Estrada do Campo Limpo) - CAMPO LIMPO"/>
    <s v="Campo Limpo"/>
    <s v="Campo Limpo"/>
    <s v="Estrada do Campo Limpo, 5.965"/>
    <s v="-23.615477, -46.756783"/>
    <s v="EA"/>
    <s v="C"/>
    <s v="NI"/>
    <s v="ni"/>
    <s v="C"/>
    <s v="NI"/>
    <s v="NI"/>
    <s v="NI"/>
    <n v="1.61E-2"/>
    <n v="0"/>
    <n v="0"/>
    <m/>
    <m/>
    <m/>
    <m/>
    <m/>
    <m/>
    <n v="0.2"/>
    <n v="3.2200000000000002E-3"/>
    <s v="Em andamento"/>
    <s v="local-def"/>
  </r>
  <r>
    <x v="6"/>
    <s v="EMEI setor 1907 (Rua das Perobeiras) - CAPAO REDONDO"/>
    <s v="Campo Limpo"/>
    <s v="Capão Redondo"/>
    <s v="R. das Perobeiras (Plano A)"/>
    <s v="-23.689407, -46.797455"/>
    <s v="EA"/>
    <s v="C"/>
    <s v="NI"/>
    <s v="ni"/>
    <s v="C"/>
    <s v="NI"/>
    <s v="NI"/>
    <s v="NI"/>
    <n v="1.61E-2"/>
    <n v="35216.160000000003"/>
    <n v="0"/>
    <m/>
    <m/>
    <m/>
    <m/>
    <m/>
    <m/>
    <n v="0.2"/>
    <n v="3.2200000000000002E-3"/>
    <s v="Em andamento"/>
    <s v="local-def"/>
  </r>
  <r>
    <x v="6"/>
    <s v="EMEI setor 2203 (Rua São João da Boa Vista X Rua Edith Mason X Rua Maria de Rohan) - CIDADE ADEMAR"/>
    <s v="Cidade Ademar"/>
    <s v="Cidade Ademar"/>
    <s v="Rua São João da Boa Vista X Rua Edith Mason X Rua Maria de Rohan"/>
    <s v="-23.677920, -46.647580"/>
    <s v="EA"/>
    <s v="C"/>
    <s v="NI"/>
    <s v="ni"/>
    <s v="C"/>
    <s v="NI"/>
    <s v="NI"/>
    <s v="NI"/>
    <n v="1.61E-2"/>
    <n v="0"/>
    <n v="0"/>
    <m/>
    <m/>
    <m/>
    <m/>
    <m/>
    <m/>
    <n v="0.2"/>
    <n v="3.2200000000000002E-3"/>
    <s v="Em andamento"/>
    <s v="local-def"/>
  </r>
  <r>
    <x v="6"/>
    <s v="EMEI setor 2205 (Rua Marta Brunet X Rua Lorenzo Marilins) - CIDADE ADEMAR"/>
    <s v="Cidade Ademar"/>
    <s v="Cidade Ademar"/>
    <s v="R. Marta Brunet x R. Lorenzo Mavilis - Plano B"/>
    <s v="-23.686371, -46.635438"/>
    <s v="EA"/>
    <s v="C"/>
    <s v="NI"/>
    <s v="ni"/>
    <s v="C"/>
    <s v="NI"/>
    <s v="NI"/>
    <s v="NI"/>
    <n v="1.61E-2"/>
    <n v="0"/>
    <n v="0"/>
    <m/>
    <m/>
    <m/>
    <m/>
    <m/>
    <m/>
    <n v="0.2"/>
    <n v="3.2200000000000002E-3"/>
    <s v="Em andamento"/>
    <s v="local-def"/>
  </r>
  <r>
    <x v="6"/>
    <s v="EMEI setor 2205 II (Rua Angelo Cristianini X Rua Estrela Solitária) - CIDADE ADEMAR"/>
    <s v="Cidade Ademar"/>
    <s v="Cidade Ademar"/>
    <s v="Área 4 - Cidade Ademar (Rua Angelo Cristianini X Rua Estrela Solitária)"/>
    <s v="-23.687705, -46.642494"/>
    <s v="EA"/>
    <s v="C"/>
    <s v="NI"/>
    <s v="ni"/>
    <s v="C"/>
    <s v="NI"/>
    <s v="NI"/>
    <s v="NI"/>
    <n v="1.61E-2"/>
    <n v="0"/>
    <n v="0"/>
    <m/>
    <m/>
    <m/>
    <m/>
    <m/>
    <m/>
    <n v="0.2"/>
    <n v="3.2200000000000002E-3"/>
    <s v="Em andamento"/>
    <s v="local-def"/>
  </r>
  <r>
    <x v="6"/>
    <s v="EMEI setor 2206 (Rua Padre Antônio de Gouveia) - CIDADE ADEMAR"/>
    <s v="Cidade Ademar"/>
    <s v="Cidade Ademar"/>
    <s v="R. Padre Antônio de Gouveia - PLANO B - proximo Al. Dr Silvio de Campos"/>
    <s v="-23.678290, -46.639072"/>
    <s v="EA"/>
    <s v="C"/>
    <s v="NI"/>
    <s v="ni"/>
    <s v="C"/>
    <s v="NI"/>
    <s v="NI"/>
    <s v="NI"/>
    <n v="1.61E-2"/>
    <n v="212502.62"/>
    <n v="0"/>
    <m/>
    <m/>
    <m/>
    <m/>
    <m/>
    <m/>
    <n v="0.2"/>
    <n v="3.2200000000000002E-3"/>
    <s v="Em andamento"/>
    <s v="local-def"/>
  </r>
  <r>
    <x v="6"/>
    <s v="EMEI setor 2303 (Rua Marly Oliveira Cobra) - CIDADE DUTRA"/>
    <s v="Capela do Socorro"/>
    <s v="Cidade Dutra"/>
    <s v="Rua Marly Oliveira Cobra"/>
    <s v="-23.716130, -46.696855"/>
    <s v="EA"/>
    <s v="C"/>
    <s v="NI"/>
    <s v="ni"/>
    <s v="C"/>
    <s v="NI"/>
    <s v="NI"/>
    <s v="NI"/>
    <n v="1.61E-2"/>
    <n v="115519.53"/>
    <n v="0"/>
    <m/>
    <m/>
    <m/>
    <m/>
    <m/>
    <m/>
    <n v="0.2"/>
    <n v="3.2200000000000002E-3"/>
    <s v="Em andamento"/>
    <s v="local-def"/>
  </r>
  <r>
    <x v="6"/>
    <s v="EMEI setor 2304 (Rua Nova Irlanda) - CIDADE DUTRA"/>
    <s v="Capela do Socorro"/>
    <s v="Cidade Dutra"/>
    <s v="Rua Nova Irlanda"/>
    <s v="-23.722259, -46.684577"/>
    <s v="EA"/>
    <s v="C"/>
    <s v="NI"/>
    <s v="ni"/>
    <s v="C"/>
    <s v="NI"/>
    <s v="NI"/>
    <s v="NI"/>
    <n v="1.61E-2"/>
    <n v="167771.87"/>
    <n v="0"/>
    <m/>
    <m/>
    <m/>
    <m/>
    <m/>
    <m/>
    <n v="0.2"/>
    <n v="3.2200000000000002E-3"/>
    <s v="Em andamento"/>
    <s v="local-def"/>
  </r>
  <r>
    <x v="6"/>
    <s v="EMEI setor 2307 (Rua Frederico René de Jaegher) - CIDADE DUTRA"/>
    <s v="Capela do Socorro"/>
    <s v="Cidade Dutra"/>
    <s v="Rua Frederico René de Jaegher, 1631 - Rio Bonito"/>
    <s v="-23.725480, -46.711607"/>
    <s v="EA"/>
    <s v="C"/>
    <s v="NI"/>
    <s v="ni"/>
    <s v="C"/>
    <s v="NI"/>
    <s v="NI"/>
    <s v="NI"/>
    <n v="1.61E-2"/>
    <n v="17681.400000000001"/>
    <n v="0"/>
    <m/>
    <m/>
    <m/>
    <m/>
    <m/>
    <m/>
    <n v="0.2"/>
    <n v="3.2200000000000002E-3"/>
    <s v="Em andamento"/>
    <s v="local-def"/>
  </r>
  <r>
    <x v="6"/>
    <s v="EMEI setor 2308 (Jardim das Imbuias) - CIDADE DUTRA"/>
    <s v="Capela do Socorro"/>
    <s v="Cidade Dutra"/>
    <s v="Rua Indochina X Rua Jose Luis Monteiro"/>
    <s v="-23.730748, -46.707512"/>
    <s v="EA"/>
    <s v="C"/>
    <s v="NI"/>
    <s v="ni"/>
    <s v="C"/>
    <s v="NI"/>
    <s v="NI"/>
    <s v="NI"/>
    <n v="1.61E-2"/>
    <n v="16049.29"/>
    <n v="0"/>
    <m/>
    <m/>
    <m/>
    <m/>
    <m/>
    <m/>
    <n v="0.2"/>
    <n v="3.2200000000000002E-3"/>
    <s v="Em andamento"/>
    <s v="local-def"/>
  </r>
  <r>
    <x v="6"/>
    <s v="EMEI setor 2403 (Rua Jacinto Ferreira) - CIDADE LIDER"/>
    <s v="Itaquera"/>
    <s v="Cidade Líder"/>
    <s v="Rua Jacinto Ferreira"/>
    <s v="-23.563952, -46.480482"/>
    <s v="EA"/>
    <s v="C"/>
    <s v="NI"/>
    <s v="ni"/>
    <s v="C"/>
    <s v="NI"/>
    <s v="NI"/>
    <s v="NI"/>
    <n v="1.61E-2"/>
    <n v="146200"/>
    <n v="0"/>
    <m/>
    <m/>
    <m/>
    <m/>
    <m/>
    <m/>
    <n v="0.2"/>
    <n v="3.2200000000000002E-3"/>
    <s v="Em andamento"/>
    <s v="local-def"/>
  </r>
  <r>
    <x v="6"/>
    <s v="EMEI setor 2502 (Rua Sonata ao Luar) - CIDADE TIRADENTES"/>
    <s v="Cidade Tiradentes"/>
    <s v="Cidade Tiradentes"/>
    <s v="R. Sonata ao Luar - Loteamento  dom Angélicox bar Teix Camargo"/>
    <s v="-23.581934, -46.382748"/>
    <s v="EA"/>
    <s v="C"/>
    <s v="NI"/>
    <s v="ni"/>
    <s v="C"/>
    <s v="NI"/>
    <s v="NI"/>
    <s v="NI"/>
    <n v="1.61E-2"/>
    <n v="0"/>
    <n v="0"/>
    <m/>
    <m/>
    <m/>
    <m/>
    <m/>
    <m/>
    <n v="0.2"/>
    <n v="3.2200000000000002E-3"/>
    <s v="Em andamento"/>
    <s v="local-def"/>
  </r>
  <r>
    <x v="6"/>
    <s v="EMEI setor 2901 (Rua Francisco de Paula Bonilha X Rua Pedro Velasca) - FREGUESIA DO O"/>
    <s v="Freguesia/Brasilândia"/>
    <s v="Freguesia do Ó"/>
    <s v="Rua Francisco de Paula Bonilha X Rua Pedro Velasca"/>
    <s v="-23.468017, -46.705136"/>
    <s v="EA"/>
    <s v="C"/>
    <s v="NI"/>
    <s v="ni"/>
    <s v="C"/>
    <s v="NI"/>
    <s v="NI"/>
    <s v="NI"/>
    <n v="1.61E-2"/>
    <n v="0"/>
    <n v="0"/>
    <m/>
    <m/>
    <m/>
    <m/>
    <m/>
    <m/>
    <n v="0.2"/>
    <n v="3.2200000000000002E-3"/>
    <s v="Em andamento"/>
    <s v="local-def"/>
  </r>
  <r>
    <x v="6"/>
    <s v="EMEI setor 3001 (Rua Domingos Rinaldelli) - GRAJAU"/>
    <s v="Capela do Socorro"/>
    <s v="Grajaú"/>
    <s v="Rua Domingos Rinaldelli"/>
    <s v="-23.744148, -46.683336"/>
    <s v="EA"/>
    <s v="C"/>
    <s v="NI"/>
    <s v="ni"/>
    <s v="C"/>
    <s v="NI"/>
    <s v="NI"/>
    <s v="NI"/>
    <n v="1.61E-2"/>
    <n v="0"/>
    <n v="0"/>
    <m/>
    <m/>
    <m/>
    <m/>
    <m/>
    <m/>
    <n v="0.2"/>
    <n v="3.2200000000000002E-3"/>
    <s v="Em andamento"/>
    <s v="local-def"/>
  </r>
  <r>
    <x v="6"/>
    <s v="EMEI setor 3005 (Rua Dr. Leão de Araújo Novaes x Rua Haroldo Nogueira) - GRAJAU"/>
    <s v="Capela do Socorro"/>
    <s v="Grajaú"/>
    <s v="Rua Dr. Leão de Araújo Novaes (Chácara Cocaia) x Rua Haroldo Nogueira"/>
    <s v="-23.767619, -46.692729"/>
    <s v="EA"/>
    <s v="C"/>
    <s v="NI"/>
    <s v="ni"/>
    <s v="C"/>
    <s v="NI"/>
    <s v="NI"/>
    <s v="NI"/>
    <n v="1.61E-2"/>
    <n v="4039.59"/>
    <n v="0"/>
    <m/>
    <m/>
    <m/>
    <m/>
    <m/>
    <m/>
    <n v="0.2"/>
    <n v="3.2200000000000002E-3"/>
    <s v="Em andamento"/>
    <s v="local-def"/>
  </r>
  <r>
    <x v="6"/>
    <s v="EMEI setor 3006 (Rua Tres Coracoes) - GRAJAU"/>
    <s v="Capela do Socorro"/>
    <s v="Grajaú"/>
    <s v="Rua Tres Coraçoes"/>
    <s v="-23.773814, -46.676347"/>
    <s v="EA"/>
    <s v="C"/>
    <s v="NI"/>
    <s v="ni"/>
    <s v="C"/>
    <s v="NI"/>
    <s v="NI"/>
    <s v="NI"/>
    <n v="1.61E-2"/>
    <n v="116290.54999999999"/>
    <n v="0"/>
    <m/>
    <m/>
    <m/>
    <m/>
    <m/>
    <m/>
    <n v="0.2"/>
    <n v="3.2200000000000002E-3"/>
    <s v="Em andamento"/>
    <s v="local-def"/>
  </r>
  <r>
    <x v="6"/>
    <s v="EMEI setor 3008 (Estrada do Barro Branco com Rua Nelia Andre) - GRAJAU"/>
    <s v="Capela do Socorro"/>
    <s v="Grajaú"/>
    <s v="Estrada do Barro Branco com Rua Nelia Andre"/>
    <s v="-23.761561, -46.670652"/>
    <s v="EA"/>
    <s v="C"/>
    <s v="NI"/>
    <s v="ni"/>
    <s v="C"/>
    <s v="NI"/>
    <s v="NI"/>
    <s v="NI"/>
    <n v="1.61E-2"/>
    <n v="14164.61"/>
    <n v="0"/>
    <m/>
    <m/>
    <m/>
    <m/>
    <m/>
    <m/>
    <n v="0.2"/>
    <n v="3.2200000000000002E-3"/>
    <s v="Em andamento"/>
    <s v="local-def"/>
  </r>
  <r>
    <x v="6"/>
    <s v="EMEI setor 3010 (Rua Dona Belmira Marin) - GRAJAU"/>
    <s v="Capela do Socorro"/>
    <s v="Grajaú"/>
    <s v="Rua Dona Belmira Marin (mesmo terreno do CEI Lar Altair Martins)"/>
    <s v="-23.753088, -46.682584"/>
    <s v="EA"/>
    <s v="NI"/>
    <s v="NI"/>
    <s v="ni"/>
    <s v="EA"/>
    <s v="NI"/>
    <s v="NI"/>
    <s v="NI"/>
    <n v="1.61E-2"/>
    <n v="19929.169999999998"/>
    <n v="0"/>
    <m/>
    <m/>
    <m/>
    <m/>
    <m/>
    <m/>
    <n v="0.1"/>
    <n v="1.6100000000000001E-3"/>
    <s v="Em andamento"/>
    <s v="local-def"/>
  </r>
  <r>
    <x v="6"/>
    <s v="EMEI setor 3012 (Travessa Pau Santo X Travessa Jameleiro) - GRAJAU"/>
    <s v="Capela do Socorro"/>
    <s v="Grajaú"/>
    <s v="Travessa Pau Santo X Travessa Jameleiro"/>
    <s v="-23.741117, -46.669684"/>
    <s v="EA"/>
    <s v="C"/>
    <s v="NI"/>
    <s v="ni"/>
    <s v="C"/>
    <s v="NI"/>
    <s v="NI"/>
    <s v="NI"/>
    <n v="1.61E-2"/>
    <n v="117227.22"/>
    <n v="0"/>
    <m/>
    <m/>
    <m/>
    <m/>
    <m/>
    <m/>
    <n v="0.2"/>
    <n v="3.2200000000000002E-3"/>
    <s v="Em andamento"/>
    <s v="local-def"/>
  </r>
  <r>
    <x v="6"/>
    <s v="EMEI setor 3607 (Rua Jorge dos Santos X Av. Marechal Tito) - ITAIM PAULISTA"/>
    <s v="Itaim Paulista"/>
    <s v="Itaim Paulista"/>
    <s v="Rua Jorge dos Santos X Av. Marechal Tito"/>
    <s v="-23.489676, -46.385332"/>
    <s v="EA"/>
    <s v="C"/>
    <s v="NI"/>
    <s v="ni"/>
    <s v="C"/>
    <s v="NI"/>
    <s v="NI"/>
    <s v="NI"/>
    <n v="1.61E-2"/>
    <n v="158726.11000000002"/>
    <n v="0"/>
    <m/>
    <m/>
    <m/>
    <m/>
    <m/>
    <m/>
    <n v="0.2"/>
    <n v="3.2200000000000002E-3"/>
    <s v="Em andamento"/>
    <s v="local-def"/>
  </r>
  <r>
    <x v="6"/>
    <s v="EMEI setor 3801 (Rua Alberto Sampaio) - JABAQUARA"/>
    <s v="Jabaquara"/>
    <s v="Jabaquara"/>
    <s v="Rua Alberto Sampaio"/>
    <s v="-23.656321, -46.659156"/>
    <s v="EA"/>
    <s v="C"/>
    <s v="NI"/>
    <s v="ni"/>
    <s v="C"/>
    <s v="NI"/>
    <s v="NI"/>
    <s v="NI"/>
    <n v="1.61E-2"/>
    <n v="0"/>
    <n v="0"/>
    <m/>
    <m/>
    <m/>
    <m/>
    <m/>
    <m/>
    <n v="0.2"/>
    <n v="3.2200000000000002E-3"/>
    <s v="Em andamento"/>
    <s v="local-def"/>
  </r>
  <r>
    <x v="6"/>
    <s v="EMEI setor 3806 (Rua João Xavier de Matos X Rua das Vitaceas) - JABAQUARA"/>
    <s v="Jabaquara"/>
    <s v="Jabaquara"/>
    <s v="Rua João Xavier de Matos X Rua das Vitaceas"/>
    <s v="-23.669192, -46.639135"/>
    <s v="EA"/>
    <s v="C"/>
    <s v="NI"/>
    <s v="ni"/>
    <s v="C"/>
    <s v="NI"/>
    <s v="NI"/>
    <s v="NI"/>
    <n v="1.61E-2"/>
    <n v="112400"/>
    <n v="0"/>
    <m/>
    <m/>
    <m/>
    <m/>
    <m/>
    <m/>
    <n v="0.2"/>
    <n v="3.2200000000000002E-3"/>
    <s v="Em andamento"/>
    <s v="local-def"/>
  </r>
  <r>
    <x v="6"/>
    <s v="EMEI setor 4304 (Estrada Guavirituba, 797) - JARDIM ANGELA"/>
    <s v="M'Boi Mirim"/>
    <s v="Jardim ângela"/>
    <s v="Estrada Guavirituba, 797"/>
    <s v="-23.684304, -46.762541"/>
    <s v="C"/>
    <s v="C"/>
    <s v="C"/>
    <s v="ea"/>
    <s v="C"/>
    <s v="EA"/>
    <s v="NI"/>
    <s v="NI"/>
    <n v="1.61E-2"/>
    <n v="78766.039999999994"/>
    <n v="0"/>
    <s v="Serão disponibilizadas 560 vagas."/>
    <m/>
    <m/>
    <m/>
    <m/>
    <m/>
    <n v="0.47499999999999998"/>
    <n v="7.6474999999999998E-3"/>
    <s v="Em andamento"/>
    <s v="local-def"/>
  </r>
  <r>
    <x v="6"/>
    <s v="EMEI setor 4307 (Rua Abutuí) - JARDIM ANGELA"/>
    <s v="M'Boi Mirim"/>
    <s v="Jardim ângela"/>
    <s v="Rua Abutuí (Rua Carlo Caproli)"/>
    <s v="-23.738805, -46.779704"/>
    <s v="EA"/>
    <s v="C"/>
    <s v="NI"/>
    <s v="ni"/>
    <s v="C"/>
    <s v="NI"/>
    <s v="NI"/>
    <s v="NI"/>
    <n v="1.61E-2"/>
    <n v="46453.36"/>
    <n v="0"/>
    <m/>
    <m/>
    <m/>
    <m/>
    <m/>
    <m/>
    <n v="0.2"/>
    <n v="3.2200000000000002E-3"/>
    <s v="Em andamento"/>
    <s v="local-def"/>
  </r>
  <r>
    <x v="6"/>
    <s v="EMEI setor 5504 (Rua Sadamu Inoue) - PARELHEIROS"/>
    <s v="Parelheiros"/>
    <s v="Parelheiros"/>
    <s v="Rua Sadamu Inoue (ao lado da EE Paulino Nunes Esposo, nº 365) X Rua José Nicolau de Lima"/>
    <s v="-23.777149, -46.722690"/>
    <s v="EA"/>
    <s v="C"/>
    <s v="NI"/>
    <s v="ni"/>
    <s v="C"/>
    <s v="NI"/>
    <s v="NI"/>
    <s v="NI"/>
    <n v="1.61E-2"/>
    <n v="79112.56"/>
    <n v="0"/>
    <m/>
    <m/>
    <m/>
    <m/>
    <m/>
    <m/>
    <n v="0.2"/>
    <n v="3.2200000000000002E-3"/>
    <s v="Em andamento"/>
    <s v="local-def"/>
  </r>
  <r>
    <x v="6"/>
    <s v="EMEI setor 5803 (Rua dos Abiquaras) - PEDREIRA"/>
    <s v="Cidade Ademar"/>
    <s v="Pedreira"/>
    <s v="R. dos Abiquaras - Plano E"/>
    <s v="-23.702012, -46.632908"/>
    <s v="EA"/>
    <s v="C"/>
    <s v="NI"/>
    <s v="ni"/>
    <s v="C"/>
    <s v="NI"/>
    <s v="NI"/>
    <s v="NI"/>
    <n v="1.61E-2"/>
    <n v="0"/>
    <n v="0"/>
    <m/>
    <m/>
    <m/>
    <m/>
    <m/>
    <m/>
    <n v="0.2"/>
    <n v="3.2200000000000002E-3"/>
    <s v="Em andamento"/>
    <s v="local-def"/>
  </r>
  <r>
    <x v="6"/>
    <s v="EMEI setor 7601 (Rua Cristovão Jaques) - SAPOPEMBA"/>
    <s v="Sapopemba"/>
    <s v="Sapopemba"/>
    <s v="Rua Cristovão Jaques"/>
    <s v="-23.590808, -46.523646"/>
    <s v="EA"/>
    <s v="C"/>
    <s v="NI"/>
    <s v="ni"/>
    <s v="C"/>
    <s v="NI"/>
    <s v="NI"/>
    <s v="NI"/>
    <n v="1.61E-2"/>
    <n v="0"/>
    <n v="0"/>
    <m/>
    <m/>
    <m/>
    <m/>
    <m/>
    <m/>
    <n v="0.2"/>
    <n v="3.2200000000000002E-3"/>
    <s v="Em andamento"/>
    <s v="local-def"/>
  </r>
  <r>
    <x v="6"/>
    <s v="EMEI setor 8103 (Rua Kotinda X Rua Cachoeira) - TREMEMBE"/>
    <s v="Jaçanã/Tremembé"/>
    <s v="Tremembé"/>
    <s v="Rua Kotinda X Rua Cachoeira"/>
    <s v="-23.430129, -46.584405"/>
    <s v="EA"/>
    <s v="C"/>
    <s v="NI"/>
    <s v="ni"/>
    <s v="C"/>
    <s v="NI"/>
    <s v="NI"/>
    <s v="NI"/>
    <n v="0"/>
    <n v="0"/>
    <n v="0"/>
    <m/>
    <m/>
    <m/>
    <m/>
    <m/>
    <m/>
    <n v="0.2"/>
    <n v="0"/>
    <s v="Em andamento"/>
    <s v="local-def"/>
  </r>
  <r>
    <x v="6"/>
    <s v="EMEI setor 8104 (Rua dos Sabias da Cantareira) - TREMEMBE"/>
    <s v="Jaçanã/Tremembé"/>
    <s v="Tremembé"/>
    <s v="Rua dos Sabias da Cantareira - plano A (próximo à Rodovia Fernão Dias)Rua dos Sabias da Cantareira - plano A (próximo à Rodovia Fernão Dias)"/>
    <s v="-23.434984, -46.569848"/>
    <s v="EA"/>
    <s v="C"/>
    <s v="NI"/>
    <s v="ni"/>
    <s v="C"/>
    <s v="NI"/>
    <s v="NI"/>
    <s v="NI"/>
    <n v="0"/>
    <n v="0"/>
    <n v="0"/>
    <m/>
    <m/>
    <m/>
    <m/>
    <m/>
    <m/>
    <n v="0.2"/>
    <n v="0"/>
    <s v="Em andamento"/>
    <s v="local-def"/>
  </r>
  <r>
    <x v="6"/>
    <s v="EMEI setor 9601 (Rua Gaspar Barbosa) - LAJEADO"/>
    <s v="Guaianases"/>
    <s v="Lajeado"/>
    <s v="Rua Gaspar Barbosa (antiga Rua Francisco Nunes Cubas)"/>
    <s v="-23.547199, -46.394802"/>
    <s v="EA"/>
    <s v="C"/>
    <s v="NI"/>
    <s v="ni"/>
    <s v="C"/>
    <s v="NI"/>
    <s v="NI"/>
    <s v="NI"/>
    <n v="0"/>
    <n v="0"/>
    <n v="0"/>
    <m/>
    <m/>
    <m/>
    <m/>
    <m/>
    <m/>
    <n v="0.2"/>
    <n v="0"/>
    <s v="Em andamento"/>
    <s v="local-def"/>
  </r>
  <r>
    <x v="6"/>
    <s v="EMEI setor 9603 (Rua Tibúrcio de Sousa esquina com Francisco Souto Maior) - LAJEADO"/>
    <s v="Guaianases"/>
    <s v="Lajeado"/>
    <s v="R. Tiburcio de Souza x R. Francisco de Souto Maior"/>
    <s v="-23.523045, -46.386399"/>
    <s v="EA"/>
    <s v="C"/>
    <s v="NI"/>
    <s v="ni"/>
    <s v="C"/>
    <s v="NI"/>
    <s v="NI"/>
    <s v="NI"/>
    <n v="0"/>
    <n v="0"/>
    <n v="0"/>
    <m/>
    <m/>
    <m/>
    <m/>
    <m/>
    <m/>
    <n v="0.2"/>
    <n v="0"/>
    <s v="Em andamento"/>
    <s v="local-def"/>
  </r>
  <r>
    <x v="6"/>
    <s v="EMEI setor 9605 (Rua Rio Maturaca) - LAJEADO"/>
    <s v="Guaianases"/>
    <s v="Lajeado"/>
    <s v="Rua Rio Maturaca"/>
    <s v="-23.536298, -46.414905"/>
    <s v="EA"/>
    <s v="C"/>
    <s v="NI"/>
    <s v="ni"/>
    <s v="C"/>
    <s v="NI"/>
    <s v="NI"/>
    <s v="NI"/>
    <n v="0"/>
    <n v="0"/>
    <n v="0"/>
    <m/>
    <m/>
    <m/>
    <m/>
    <m/>
    <m/>
    <n v="0.2"/>
    <n v="0"/>
    <s v="Em andamento"/>
    <s v="local-def"/>
  </r>
  <r>
    <x v="7"/>
    <s v="Hospital Municipal - Brasilândia"/>
    <s v="Freguesia/Brasilândia"/>
    <s v="Freguesia do Ó"/>
    <s v="Estrada do Sabão, 478"/>
    <s v="-23.476754, -46.699834"/>
    <s v="C"/>
    <s v="C"/>
    <s v="C"/>
    <s v="ea"/>
    <s v="EA"/>
    <s v="NI"/>
    <s v="NI"/>
    <s v="NI"/>
    <n v="0.33329999999999999"/>
    <n v="0"/>
    <n v="0"/>
    <m/>
    <m/>
    <m/>
    <m/>
    <m/>
    <m/>
    <n v="0.32500000000000001"/>
    <n v="0.1083225"/>
    <s v="Em andamento"/>
    <s v="local-def"/>
  </r>
  <r>
    <x v="7"/>
    <s v="Hospital Municipal - Parelheiros"/>
    <s v="Parelheiros"/>
    <s v="Parelheiros"/>
    <s v="Rua Eusébio Goghi X Rua Cacual"/>
    <s v="-23.824524, -46.726585"/>
    <s v="C"/>
    <s v="C"/>
    <s v="C"/>
    <s v="ea"/>
    <s v="C"/>
    <s v="NI"/>
    <s v="NI"/>
    <s v="NI"/>
    <n v="0.33329999999999999"/>
    <n v="0"/>
    <n v="0"/>
    <s v="Lançada a licitação para contratar empresa para a obra do Hospital de Parelheiros."/>
    <m/>
    <m/>
    <m/>
    <m/>
    <m/>
    <n v="0.375"/>
    <n v="0.1249875"/>
    <s v="Em andamento"/>
    <s v="local-def"/>
  </r>
  <r>
    <x v="7"/>
    <s v="Novo Hospital Municipal (em substituição ao Hospital Municipal Alexandre Zaio)"/>
    <s v="Penha"/>
    <s v="Vila matilde"/>
    <s v="Rua Alves Maldonado, 128"/>
    <s v="-23.542717, -46.501714"/>
    <s v="C"/>
    <s v="EA"/>
    <s v="C"/>
    <s v="ea"/>
    <s v="EA"/>
    <s v="NI"/>
    <s v="NI"/>
    <s v="NI"/>
    <n v="0.33329999999999999"/>
    <n v="0"/>
    <n v="0"/>
    <m/>
    <m/>
    <m/>
    <m/>
    <m/>
    <m/>
    <n v="0.3"/>
    <n v="9.9989999999999996E-2"/>
    <s v="Em andamento"/>
    <s v="local-def"/>
  </r>
  <r>
    <x v="8"/>
    <s v="UBS Integral Jardim Edith"/>
    <s v="Pinheiros"/>
    <s v="Itaim Bibi"/>
    <s v="Rua Charles Coulomb, 80"/>
    <s v="-23.613357, -46.693766"/>
    <s v="C"/>
    <s v="C"/>
    <s v="C"/>
    <s v="C"/>
    <s v="C"/>
    <s v="C"/>
    <s v="C"/>
    <s v="C"/>
    <n v="2.3300000000000001E-2"/>
    <n v="263696.01"/>
    <n v="0"/>
    <s v="Inaugurada em 14/10/13 com capacidade de atendimento de 31 mil pessoas na área de abrangência, com uma equipe da Estratégia da Saúde da Família, ginecologistas (5), pediatras (5), psiquiatra (1) e saúde bucal. Cobertura de todo o território pelos Agentes Comunitários de Saúde."/>
    <m/>
    <m/>
    <m/>
    <m/>
    <m/>
    <n v="1"/>
    <n v="2.3300000000000001E-2"/>
    <s v="Concluído"/>
    <s v="local-def"/>
  </r>
  <r>
    <x v="8"/>
    <s v="UBS Integral Jardim Mirian II"/>
    <s v="Cidade Ademar"/>
    <s v="Cidade Ademar"/>
    <s v="Av. Cupecê, 5185"/>
    <s v="-23.679314, -46.640035"/>
    <s v="C"/>
    <s v="C"/>
    <s v="C"/>
    <s v="C"/>
    <s v="C"/>
    <s v="C"/>
    <s v="C"/>
    <s v="C"/>
    <n v="2.3300000000000001E-2"/>
    <n v="806199.3"/>
    <n v="0"/>
    <s v="Inaugurada em 03/08/13: capacidade de atendimento de 40 mil pessoas na área de abrangência, com sete equipes da Estratégia de Saúde da Família, além de pediatras (5) e ginecologistas (5). Conta também com psiquiatra, psicólogo e fonoaudiólogo e saúde bucal. O atendimento baseia-se em ações programáticas, demanda espontânea e atenção aos trabalhadores e estudantes da área. Existe cobertura de toda área de abrangência pelos Agentes Comunitário de Saúde"/>
    <m/>
    <m/>
    <m/>
    <m/>
    <m/>
    <n v="1"/>
    <n v="2.3300000000000001E-2"/>
    <s v="Concluído"/>
    <s v="local-def"/>
  </r>
  <r>
    <x v="8"/>
    <s v="UBS Integral Jardim Vera Cruz"/>
    <s v="M'Boi Mirim"/>
    <s v="M' boi mirim"/>
    <s v="Avenida dos Funcionários Públicos, 379"/>
    <s v="-23.733420, -46.783361"/>
    <s v="C"/>
    <s v="C"/>
    <s v="C"/>
    <s v="C"/>
    <s v="C"/>
    <s v="C"/>
    <s v="C"/>
    <s v="C"/>
    <n v="2.3300000000000001E-2"/>
    <n v="1340000"/>
    <n v="36513.32"/>
    <s v="Inaugurada em 24/08/13 com capacidade de atendimento de 23 mil pessoas na área de abrangência, com 6 equipes da Estratégia de Saúde da Família, pediatras (5), ginecologistas (5), psiquiatra, psicólogo, fonoaudiólogo, terapeuta ocupacional e saúde bucal.  Cobertura de todo o território pelos Agentes Comunitários de Saúde. No mesmo terreno funciona a unidade da Rede Hora Certa M' Boi Mirim II."/>
    <m/>
    <m/>
    <m/>
    <m/>
    <m/>
    <n v="1"/>
    <n v="2.3300000000000001E-2"/>
    <s v="Concluído"/>
    <s v="local-def"/>
  </r>
  <r>
    <x v="8"/>
    <s v="UBS Integral Maringá/Talarico"/>
    <s v="Penha"/>
    <s v="Vila Matilde"/>
    <s v="Rua Muaná, 214"/>
    <s v="-23.552981, -46.515050"/>
    <s v="C"/>
    <s v="C"/>
    <s v="C"/>
    <s v="C"/>
    <s v="C"/>
    <s v="C"/>
    <s v="C"/>
    <s v="C"/>
    <n v="2.3300000000000001E-2"/>
    <n v="167475.46"/>
    <n v="0"/>
    <s v=" Inaugurada em 17/09/13: capacidade de atendimento de 22 mil pessoas na área de abrangência, com duas equipes da Estratégia de Saúde da Família e pediatras (5) e ginecologistas (5), bem como psiquiatra, psicólogo, fonoaudiólogo, terapeuta ocupacional, saúde bucal e equipe de Equipe Multiprofissional de Atenção Domiciliar - EMAD. O atendimento baseia-se em consultas programáticas e de demanda espontânea, além de cobertura de todo o território pelos Agentes Comunitários de Saúde"/>
    <m/>
    <m/>
    <m/>
    <m/>
    <m/>
    <n v="1"/>
    <n v="2.3300000000000001E-2"/>
    <s v="Concluído"/>
    <s v="local-def"/>
  </r>
  <r>
    <x v="8"/>
    <s v="UBS Integral São Vicente de Paula"/>
    <s v="Ipiranga"/>
    <s v="Ipiranga"/>
    <s v="Rua Vicente da Costa, 289"/>
    <s v="-23.591029, -46.609071"/>
    <s v="C"/>
    <s v="C"/>
    <s v="C"/>
    <s v="ea"/>
    <s v="C"/>
    <s v="C"/>
    <s v="EA"/>
    <s v="EA"/>
    <n v="2.3300000000000001E-2"/>
    <n v="2963396.16"/>
    <n v="0"/>
    <m/>
    <m/>
    <m/>
    <m/>
    <m/>
    <m/>
    <n v="0.77500000000000002"/>
    <n v="1.8057500000000001E-2"/>
    <s v="Em andamento"/>
    <s v="local-def"/>
  </r>
  <r>
    <x v="8"/>
    <s v="UBS Integral Brasilandia III"/>
    <s v="Pirituba"/>
    <s v="Jaraguá"/>
    <s v="Av. Interativa /R. Vale do Luar (COHAB Brasilandia B)"/>
    <s v="-23.446539, -46.710986"/>
    <s v="C"/>
    <s v="C"/>
    <s v="C"/>
    <s v="ea"/>
    <s v="EA"/>
    <s v="NI"/>
    <s v="NI"/>
    <s v="NI"/>
    <n v="2.3300000000000001E-2"/>
    <n v="0"/>
    <n v="117224.70999999999"/>
    <m/>
    <m/>
    <m/>
    <m/>
    <m/>
    <m/>
    <n v="0.32500000000000001"/>
    <n v="7.5725000000000002E-3"/>
    <s v="Em andamento"/>
    <s v="local-def"/>
  </r>
  <r>
    <x v="8"/>
    <s v="UBS Integral Cidade Nova São Miguel / Sacolão PÚBLICA"/>
    <s v="São Miguel"/>
    <s v="São Miguel"/>
    <s v="R. Rosaria x Av.Mohamad Ibraim Saleh"/>
    <s v="-23.504121, -46.432309"/>
    <s v="C"/>
    <s v="C"/>
    <s v="C"/>
    <s v="ea"/>
    <s v="EA"/>
    <s v="NI"/>
    <s v="NI"/>
    <s v="NI"/>
    <n v="2.3300000000000001E-2"/>
    <n v="0"/>
    <n v="22672.78"/>
    <m/>
    <m/>
    <m/>
    <m/>
    <m/>
    <m/>
    <n v="0.32500000000000001"/>
    <n v="7.5725000000000002E-3"/>
    <s v="Em andamento"/>
    <s v="local-def"/>
  </r>
  <r>
    <x v="8"/>
    <s v="UBS Integral Encosta II"/>
    <s v="Itaim Paulista"/>
    <s v="Itaim Paulista"/>
    <s v="R. Renata Agondi, s/n x R. Carlos Aguiar"/>
    <s v="-23.502838, -46.380054"/>
    <s v="C"/>
    <s v="C"/>
    <s v="C"/>
    <s v="ea"/>
    <s v="EA"/>
    <s v="NI"/>
    <s v="NI"/>
    <s v="NI"/>
    <n v="2.3300000000000001E-2"/>
    <n v="0"/>
    <n v="10374.06"/>
    <m/>
    <m/>
    <m/>
    <m/>
    <m/>
    <m/>
    <n v="0.32500000000000001"/>
    <n v="7.5725000000000002E-3"/>
    <s v="Em andamento"/>
    <s v="local-def"/>
  </r>
  <r>
    <x v="8"/>
    <s v="UBS Integral Jardim Eliane II"/>
    <s v="Capela do Socorro"/>
    <s v="Grajaú"/>
    <s v="R. Maria Pape, s/n"/>
    <s v="-23.761591, -46.673675"/>
    <s v="C"/>
    <s v="C"/>
    <s v="C"/>
    <s v="ea"/>
    <s v="EA"/>
    <s v="NI"/>
    <s v="NI"/>
    <s v="NI"/>
    <n v="2.3300000000000001E-2"/>
    <n v="0"/>
    <n v="56219.519999999997"/>
    <m/>
    <m/>
    <m/>
    <m/>
    <m/>
    <m/>
    <n v="0.32500000000000001"/>
    <n v="7.5725000000000002E-3"/>
    <s v="Em andamento"/>
    <s v="local-def"/>
  </r>
  <r>
    <x v="8"/>
    <s v="UBS Integral Jardim Fontalis"/>
    <s v="Jaçanã/Tremembé"/>
    <s v="Tremembé"/>
    <s v="R. Ushikichi Kamiya, 1383"/>
    <s v="-23.438511, -46.583632"/>
    <s v="C"/>
    <s v="C"/>
    <s v="C"/>
    <s v="ea"/>
    <s v="EA"/>
    <s v="NI"/>
    <s v="NI"/>
    <s v="NI"/>
    <n v="2.3300000000000001E-2"/>
    <n v="0"/>
    <n v="1204749.29"/>
    <m/>
    <m/>
    <m/>
    <m/>
    <m/>
    <m/>
    <n v="0.32500000000000001"/>
    <n v="7.5725000000000002E-3"/>
    <s v="Em andamento"/>
    <s v="local-def"/>
  </r>
  <r>
    <x v="8"/>
    <s v="UBS Integral Jardim Helena"/>
    <s v="São Miguel"/>
    <s v="Jardim Helena"/>
    <s v="R. Capachos x R. Catulé "/>
    <s v="-23.480340, -46.380592"/>
    <s v="C"/>
    <s v="C"/>
    <s v="C"/>
    <s v="ea"/>
    <s v="EA"/>
    <s v="NI"/>
    <s v="NI"/>
    <s v="NI"/>
    <n v="2.3300000000000001E-2"/>
    <n v="0"/>
    <n v="125633.26999999999"/>
    <m/>
    <m/>
    <m/>
    <m/>
    <m/>
    <m/>
    <n v="0.32500000000000001"/>
    <n v="7.5725000000000002E-3"/>
    <s v="Em andamento"/>
    <s v="local-def"/>
  </r>
  <r>
    <x v="8"/>
    <s v="UBS Integral Primavera / Colorado"/>
    <s v="Sapopemba"/>
    <s v="Sapopemba"/>
    <s v="R. Chiquinha Gonzaga, 349"/>
    <s v="-23.590118, -46.526140"/>
    <s v="C"/>
    <s v="C"/>
    <s v="C"/>
    <s v="ea"/>
    <s v="EA"/>
    <s v="NI"/>
    <s v="NI"/>
    <s v="NI"/>
    <n v="2.3300000000000001E-2"/>
    <n v="0"/>
    <n v="21016.91"/>
    <s v="Unidade em análise de terreno. Localização passível de alteração."/>
    <m/>
    <m/>
    <m/>
    <m/>
    <m/>
    <n v="0.32500000000000001"/>
    <n v="7.5725000000000002E-3"/>
    <s v="Em andamento"/>
    <s v="local-def"/>
  </r>
  <r>
    <x v="8"/>
    <s v="UBS Integral Jardim São Carlos Cesar Augusto Romano"/>
    <s v="São Miguel"/>
    <s v="Jardim jacuí"/>
    <s v="R. Cel Cesar Augusto Romano, 250"/>
    <s v="-23.508132, -46.474717"/>
    <s v="C"/>
    <s v="C"/>
    <s v="C"/>
    <s v="ea"/>
    <s v="EA"/>
    <s v="NI"/>
    <s v="NI"/>
    <s v="NI"/>
    <n v="2.3300000000000001E-2"/>
    <n v="0"/>
    <n v="12757.58"/>
    <m/>
    <m/>
    <m/>
    <m/>
    <m/>
    <m/>
    <n v="0.32500000000000001"/>
    <n v="7.5725000000000002E-3"/>
    <s v="Em andamento"/>
    <s v="local-def"/>
  </r>
  <r>
    <x v="8"/>
    <s v="UBS Integral Jova Rural"/>
    <s v="Jaçanã/Tremembé"/>
    <s v="Jaçanã"/>
    <s v="R. Alfeu Alcântara Monteiro x R. Nilda C. Cunha"/>
    <s v="-23.454764, -46.579540"/>
    <s v="C"/>
    <s v="C"/>
    <s v="C"/>
    <s v="ea"/>
    <s v="EA"/>
    <s v="NI"/>
    <s v="NI"/>
    <s v="NI"/>
    <n v="2.3300000000000001E-2"/>
    <n v="0"/>
    <n v="12294.6"/>
    <m/>
    <m/>
    <m/>
    <m/>
    <m/>
    <m/>
    <n v="0.32500000000000001"/>
    <n v="7.5725000000000002E-3"/>
    <s v="Em andamento"/>
    <s v="local-def"/>
  </r>
  <r>
    <x v="8"/>
    <s v="UBS Integral Parque das Nações Unidas"/>
    <s v="Pirituba"/>
    <s v="Jaraguá"/>
    <s v="Av. 4 x R. 3 x R. 8 (prox. R. Friedrich von Voith)"/>
    <s v="-23.437676, -46.740039"/>
    <s v="C"/>
    <s v="C"/>
    <s v="C"/>
    <s v="ea"/>
    <s v="EA"/>
    <s v="NI"/>
    <s v="NI"/>
    <s v="NI"/>
    <n v="2.3300000000000001E-2"/>
    <n v="0"/>
    <n v="21578.98"/>
    <m/>
    <m/>
    <m/>
    <m/>
    <m/>
    <m/>
    <n v="0.32500000000000001"/>
    <n v="7.5725000000000002E-3"/>
    <s v="Em andamento"/>
    <s v="local-def"/>
  </r>
  <r>
    <x v="8"/>
    <s v="UBS Integral Vila Sonia II (Jd. Colombo)"/>
    <s v="Butantã"/>
    <s v="Vila Sônia"/>
    <s v="R. José Capobianco, 232"/>
    <s v="-23.601385, -46.730062"/>
    <s v="C"/>
    <s v="C"/>
    <s v="C"/>
    <s v="ea"/>
    <s v="EA"/>
    <s v="NI"/>
    <s v="NI"/>
    <s v="NI"/>
    <n v="2.3300000000000001E-2"/>
    <n v="0"/>
    <n v="27416.510000000002"/>
    <m/>
    <m/>
    <m/>
    <m/>
    <m/>
    <m/>
    <n v="0.32500000000000001"/>
    <n v="7.5725000000000002E-3"/>
    <s v="Em andamento"/>
    <s v="local-def"/>
  </r>
  <r>
    <x v="8"/>
    <s v="UBS Integral Arlindo Bettio"/>
    <s v="Ermelino Matarazzo"/>
    <s v="Ermelino Matarazzo"/>
    <s v="R. ARLINDO BETTIO, s/n"/>
    <s v="-23.499088, -46.491920"/>
    <s v="C"/>
    <s v="C"/>
    <s v="C"/>
    <s v="ni"/>
    <s v="NI"/>
    <s v="NI"/>
    <s v="NI"/>
    <s v="NI"/>
    <n v="2.3300000000000001E-2"/>
    <n v="0"/>
    <n v="0"/>
    <s v="Unidade em análise de terreno. Localização passível de alteração."/>
    <m/>
    <m/>
    <m/>
    <m/>
    <m/>
    <n v="0.25"/>
    <n v="5.8250000000000003E-3"/>
    <s v="Em andamento"/>
    <s v="local-def"/>
  </r>
  <r>
    <x v="8"/>
    <s v="UBS Integral Jardim Orion"/>
    <s v="Capela do Socorro"/>
    <s v="Grajaú"/>
    <s v="R. João Goulart, 2400"/>
    <s v="-23.723922, -46.678376"/>
    <s v="C"/>
    <s v="C"/>
    <s v="C"/>
    <s v="ea"/>
    <s v="NI"/>
    <s v="NI"/>
    <s v="NI"/>
    <s v="NI"/>
    <n v="2.3300000000000001E-2"/>
    <n v="0"/>
    <n v="0"/>
    <m/>
    <m/>
    <m/>
    <m/>
    <m/>
    <m/>
    <n v="0.27500000000000002"/>
    <n v="6.4075000000000009E-3"/>
    <s v="Em andamento"/>
    <s v="local-def"/>
  </r>
  <r>
    <x v="8"/>
    <s v="UBS Integral Jardim São Bernardo"/>
    <s v="Capela do Socorro"/>
    <s v="Grajaú"/>
    <s v="R. Antonio Carlos Beijamim dos Santos, 836"/>
    <s v="-23.747766, -46.697196"/>
    <s v="C"/>
    <s v="C"/>
    <s v="C"/>
    <s v="ea"/>
    <s v="NI"/>
    <s v="NI"/>
    <s v="NI"/>
    <s v="NI"/>
    <n v="2.3300000000000001E-2"/>
    <n v="0"/>
    <n v="0"/>
    <s v="Unidade em análise de terreno. Localização passível de alteração."/>
    <m/>
    <m/>
    <m/>
    <m/>
    <m/>
    <n v="0.27500000000000002"/>
    <n v="6.4075000000000009E-3"/>
    <s v="Em andamento"/>
    <s v="local-def"/>
  </r>
  <r>
    <x v="8"/>
    <s v="UBS Integral Nascer do Sol"/>
    <s v="Cidade Tiradentes"/>
    <s v="Cidade Tiradentes"/>
    <s v="R. Senador Nelson Carneiro x R. Nascer do Sol"/>
    <s v="-23.591645, -46.408846"/>
    <s v="C"/>
    <s v="C"/>
    <s v="C"/>
    <s v="ea"/>
    <s v="NI"/>
    <s v="NI"/>
    <s v="NI"/>
    <s v="NI"/>
    <n v="2.3300000000000001E-2"/>
    <n v="0"/>
    <n v="0"/>
    <m/>
    <m/>
    <m/>
    <m/>
    <m/>
    <m/>
    <n v="0.27500000000000002"/>
    <n v="6.4075000000000009E-3"/>
    <s v="Em andamento"/>
    <s v="local-def"/>
  </r>
  <r>
    <x v="8"/>
    <s v="UBS Integral Sepetiba"/>
    <s v="Lapa"/>
    <s v="Lapa"/>
    <s v="Av. Sepetiba, 660"/>
    <s v="-23.535205, -46.701033"/>
    <s v="C"/>
    <s v="C"/>
    <s v="C"/>
    <s v="ea"/>
    <s v="NI"/>
    <s v="NI"/>
    <s v="NI"/>
    <s v="NI"/>
    <n v="2.3300000000000001E-2"/>
    <n v="0"/>
    <n v="0"/>
    <m/>
    <m/>
    <m/>
    <m/>
    <m/>
    <m/>
    <n v="0.27500000000000002"/>
    <n v="6.4075000000000009E-3"/>
    <s v="Em andamento"/>
    <s v="local-def"/>
  </r>
  <r>
    <x v="8"/>
    <s v="UBS Integral Vila Ema"/>
    <s v="Vila Prudente"/>
    <s v="São Lucas"/>
    <s v="R. Margarida Stach - R. Gustavo Stach"/>
    <s v="-23.581161, -46.546316"/>
    <s v="C"/>
    <s v="C"/>
    <s v="C"/>
    <s v="ea"/>
    <s v="NI"/>
    <s v="NI"/>
    <s v="NI"/>
    <s v="NI"/>
    <n v="2.3300000000000001E-2"/>
    <n v="0"/>
    <n v="0"/>
    <m/>
    <m/>
    <m/>
    <m/>
    <m/>
    <m/>
    <n v="0.27500000000000002"/>
    <n v="6.4075000000000009E-3"/>
    <s v="Em andamento"/>
    <s v="local-def"/>
  </r>
  <r>
    <x v="8"/>
    <s v="UBS Integral Vila Rubi"/>
    <s v="Capela do Socorro"/>
    <s v="Cidade Dutra"/>
    <s v="R. Archote do Peru, s/n"/>
    <s v="-23.729280, -46.693317"/>
    <s v="C"/>
    <s v="C"/>
    <s v="C"/>
    <s v="ea"/>
    <s v="NI"/>
    <s v="NI"/>
    <s v="NI"/>
    <s v="NI"/>
    <n v="2.3300000000000001E-2"/>
    <n v="0"/>
    <n v="0"/>
    <m/>
    <m/>
    <m/>
    <m/>
    <m/>
    <m/>
    <n v="0.27500000000000002"/>
    <n v="6.4075000000000009E-3"/>
    <s v="Em andamento"/>
    <s v="local-def"/>
  </r>
  <r>
    <x v="8"/>
    <s v="UBS Integral Cel. Bento Bicudo"/>
    <s v="Lapa"/>
    <s v="Lapa"/>
    <s v="R. Cel Bento Bicudo, 350"/>
    <s v="-23.512004, -46.708673"/>
    <s v="C"/>
    <s v="C"/>
    <s v="C"/>
    <s v="ni"/>
    <s v="NI"/>
    <s v="NI"/>
    <s v="NI"/>
    <s v="NI"/>
    <n v="2.3300000000000001E-2"/>
    <n v="0"/>
    <n v="0"/>
    <m/>
    <m/>
    <m/>
    <m/>
    <m/>
    <m/>
    <n v="0.25"/>
    <n v="5.8250000000000003E-3"/>
    <s v="Em andamento"/>
    <s v="local-def"/>
  </r>
  <r>
    <x v="8"/>
    <s v="UBS Integral Engenheiro Alberto Meyer"/>
    <s v="Freguesia/Brasilândia"/>
    <s v="Brasilândia"/>
    <s v="R. Eng. Alberto Meyer, 318"/>
    <s v="-23.479894, -46.689254"/>
    <s v="C"/>
    <s v="C"/>
    <s v="C"/>
    <s v="ni"/>
    <s v="NI"/>
    <s v="NI"/>
    <s v="NI"/>
    <s v="NI"/>
    <n v="2.3300000000000001E-2"/>
    <n v="0"/>
    <n v="13251.42"/>
    <m/>
    <m/>
    <m/>
    <m/>
    <m/>
    <m/>
    <n v="0.25"/>
    <n v="5.8250000000000003E-3"/>
    <s v="Em andamento"/>
    <s v="local-def"/>
  </r>
  <r>
    <x v="8"/>
    <s v="UBS Integral Estrada das Cachoeiras"/>
    <s v="Butantã"/>
    <s v="Rio Pequeno"/>
    <s v="Av. Escola Politécnica, 192"/>
    <s v="-23.562710, -46.749880"/>
    <s v="C"/>
    <s v="C"/>
    <s v="C"/>
    <s v="ni"/>
    <s v="NI"/>
    <s v="NI"/>
    <s v="NI"/>
    <s v="NI"/>
    <n v="2.3300000000000001E-2"/>
    <n v="0"/>
    <n v="23162.29"/>
    <m/>
    <m/>
    <m/>
    <m/>
    <m/>
    <m/>
    <n v="0.25"/>
    <n v="5.8250000000000003E-3"/>
    <s v="Em andamento"/>
    <s v="local-def"/>
  </r>
  <r>
    <x v="8"/>
    <s v="UBS Integral Jardim Seckler II"/>
    <s v="Ipiranga"/>
    <s v="Sacomã"/>
    <s v="R. Cosme de Souza, 408"/>
    <s v="-23.623936, -46.586568"/>
    <s v="C"/>
    <s v="C"/>
    <s v="C"/>
    <s v="ni"/>
    <s v="NI"/>
    <s v="NI"/>
    <s v="NI"/>
    <s v="NI"/>
    <n v="2.3300000000000001E-2"/>
    <n v="0"/>
    <n v="30350.800000000003"/>
    <m/>
    <m/>
    <m/>
    <m/>
    <m/>
    <m/>
    <n v="0.25"/>
    <n v="5.8250000000000003E-3"/>
    <s v="Em andamento"/>
    <s v="local-def"/>
  </r>
  <r>
    <x v="8"/>
    <s v="UBS Integral Manoel Fernandes Leão"/>
    <s v="Freguesia/Brasilândia"/>
    <s v="Brasilândia"/>
    <s v="R. Manoel Fernandes Leão, 500"/>
    <s v="-23.440271, -46.710698"/>
    <s v="C"/>
    <s v="C"/>
    <s v="C"/>
    <s v="ni"/>
    <s v="NI"/>
    <s v="NI"/>
    <s v="NI"/>
    <s v="NI"/>
    <n v="2.3300000000000001E-2"/>
    <n v="0"/>
    <n v="0"/>
    <m/>
    <m/>
    <m/>
    <m/>
    <m/>
    <m/>
    <n v="0.25"/>
    <n v="5.8250000000000003E-3"/>
    <s v="Em andamento"/>
    <s v="local-def"/>
  </r>
  <r>
    <x v="8"/>
    <s v="UBS Integral Cantinho do Céu &quot;Mananciais&quot;"/>
    <s v="Capela do Socorro"/>
    <s v="Grajaú"/>
    <s v="R. Rodrigues Alves x R. dos Acordes"/>
    <s v="-23.745107, -46.661714"/>
    <s v="C"/>
    <s v="C"/>
    <s v="C"/>
    <s v="ea"/>
    <s v="NI"/>
    <s v="NI"/>
    <s v="NI"/>
    <s v="NI"/>
    <n v="2.3300000000000001E-2"/>
    <n v="0"/>
    <n v="961181.8"/>
    <m/>
    <m/>
    <m/>
    <m/>
    <m/>
    <m/>
    <n v="0.27500000000000002"/>
    <n v="6.4075000000000009E-3"/>
    <s v="Em andamento"/>
    <s v="local-def"/>
  </r>
  <r>
    <x v="8"/>
    <s v="UBS Integral Pro Morar"/>
    <s v="Sapopemba"/>
    <s v="Sapopemba"/>
    <s v="R. Giovanni Nasco x R. Daniel da Anunciação"/>
    <s v="-23.605389, -46.498712"/>
    <s v="C"/>
    <s v="C"/>
    <s v="C"/>
    <s v="ea"/>
    <s v="NI"/>
    <s v="NI"/>
    <s v="NI"/>
    <s v="NI"/>
    <n v="2.3300000000000001E-2"/>
    <n v="0"/>
    <n v="0"/>
    <m/>
    <m/>
    <m/>
    <m/>
    <m/>
    <m/>
    <n v="0.27500000000000002"/>
    <n v="6.4075000000000009E-3"/>
    <s v="Em andamento"/>
    <s v="local-def"/>
  </r>
  <r>
    <x v="8"/>
    <s v="UBS Integral Vila da Paz &quot;Mananciais&quot;"/>
    <s v="Capela do Socorro"/>
    <s v="Cidade Dutra"/>
    <s v="Av. Jair Ribeiro da Silva, alt. no 680 "/>
    <s v="-23.704405, -46.686714"/>
    <s v="C"/>
    <s v="C"/>
    <s v="C"/>
    <s v="ea"/>
    <s v="NI"/>
    <s v="NI"/>
    <s v="NI"/>
    <s v="NI"/>
    <n v="2.3300000000000001E-2"/>
    <n v="0"/>
    <n v="0"/>
    <m/>
    <m/>
    <m/>
    <m/>
    <m/>
    <m/>
    <n v="0.27500000000000002"/>
    <n v="6.4075000000000009E-3"/>
    <s v="Em andamento"/>
    <s v="local-def"/>
  </r>
  <r>
    <x v="8"/>
    <s v="UBS Integral Bom Retiro"/>
    <s v="Sé"/>
    <s v="Bom Retiro"/>
    <s v="R. Gen. Flores, 28"/>
    <s v="-23.525928, -46.642071"/>
    <s v="C"/>
    <s v="C"/>
    <s v="C"/>
    <s v="ni"/>
    <s v="NI"/>
    <s v="NI"/>
    <s v="NI"/>
    <s v="NI"/>
    <n v="2.3300000000000001E-2"/>
    <n v="0"/>
    <n v="0"/>
    <s v="Unidade em análise de terreno. Localização passível de alteração."/>
    <m/>
    <m/>
    <m/>
    <m/>
    <m/>
    <n v="0.25"/>
    <n v="5.8250000000000003E-3"/>
    <s v="Em andamento"/>
    <s v="local-def"/>
  </r>
  <r>
    <x v="8"/>
    <s v="UBS Integral Jardim Antártica"/>
    <s v="Casa Verde/Cachoeirinha"/>
    <s v="Casa Verde"/>
    <s v="R. Solar X R. Lembrança x R. Francisco Machado da Silva"/>
    <s v="-23.454663, -46.656828"/>
    <s v="C"/>
    <s v="C"/>
    <s v="C"/>
    <s v="ni"/>
    <s v="NI"/>
    <s v="NI"/>
    <s v="NI"/>
    <s v="NI"/>
    <n v="2.3300000000000001E-2"/>
    <n v="0"/>
    <n v="13889.29"/>
    <s v="Unidade em análise de terreno. Localização passível de alteração."/>
    <m/>
    <m/>
    <m/>
    <m/>
    <m/>
    <n v="0.25"/>
    <n v="5.8250000000000003E-3"/>
    <s v="Em andamento"/>
    <s v="local-def"/>
  </r>
  <r>
    <x v="8"/>
    <s v="UBS Integral Jardim Apuanã"/>
    <s v="Jaçanã/Tremembé"/>
    <s v="Tremembé"/>
    <s v="R. Filhos da Terra, 801"/>
    <s v="-23.451002, -46.585303"/>
    <s v="C"/>
    <s v="C"/>
    <s v="C"/>
    <s v="ea"/>
    <s v="NI"/>
    <s v="NI"/>
    <s v="NI"/>
    <s v="NI"/>
    <n v="2.3300000000000001E-2"/>
    <n v="0"/>
    <n v="0"/>
    <s v="Unidade em análise de terreno. Localização passível de alteração."/>
    <m/>
    <m/>
    <m/>
    <m/>
    <m/>
    <n v="0.27500000000000002"/>
    <n v="6.4075000000000009E-3"/>
    <s v="Em andamento"/>
    <s v="local-def"/>
  </r>
  <r>
    <x v="8"/>
    <s v="UBS Integral Jardim São Nicolau"/>
    <s v="Penha"/>
    <s v="Artur Alvim"/>
    <s v="R. Brook Taylor X R. Pierre Jansen"/>
    <s v="-23.529566, -46.476379"/>
    <s v="C"/>
    <s v="C"/>
    <s v="C"/>
    <s v="ea"/>
    <s v="NI"/>
    <s v="NI"/>
    <s v="NI"/>
    <s v="NI"/>
    <n v="2.3300000000000001E-2"/>
    <n v="0"/>
    <n v="0"/>
    <s v="Unidade em análise de terreno. Localização passível de alteração."/>
    <m/>
    <m/>
    <m/>
    <m/>
    <m/>
    <n v="0.27500000000000002"/>
    <n v="6.4075000000000009E-3"/>
    <s v="Em andamento"/>
    <s v="local-def"/>
  </r>
  <r>
    <x v="8"/>
    <s v="UBS Integral Jardim Cabuçú"/>
    <s v="Jaçanã/Tremembé"/>
    <s v="Jaçanã"/>
    <s v="R. Miguel Arrojado Lisboa, 299"/>
    <s v="-23.468076, -46.566498"/>
    <s v="C"/>
    <s v="C"/>
    <s v="C"/>
    <s v="ea"/>
    <s v="NI"/>
    <s v="NI"/>
    <s v="NI"/>
    <s v="NI"/>
    <n v="2.3300000000000001E-2"/>
    <n v="0"/>
    <n v="13889.17"/>
    <s v="Unidade em análise de terreno. Localização passível de alteração."/>
    <m/>
    <m/>
    <m/>
    <m/>
    <m/>
    <n v="0.27500000000000002"/>
    <n v="6.4075000000000009E-3"/>
    <s v="Em andamento"/>
    <s v="local-def"/>
  </r>
  <r>
    <x v="8"/>
    <s v="UBS Integral Brasilandia IV"/>
    <s v="Freguesia/Brasilândia"/>
    <m/>
    <m/>
    <m/>
    <s v="EA"/>
    <s v="C"/>
    <s v="C"/>
    <s v="ni"/>
    <s v="NI"/>
    <s v="NI"/>
    <s v="NI"/>
    <s v="NI"/>
    <n v="2.3300000000000001E-2"/>
    <n v="0"/>
    <n v="0"/>
    <s v="Unidade em análise de terreno. Localização passível de alteração."/>
    <m/>
    <m/>
    <m/>
    <m/>
    <m/>
    <n v="0.2"/>
    <n v="4.6600000000000001E-3"/>
    <s v="Em andamento"/>
    <s v="local-em-def"/>
  </r>
  <r>
    <x v="8"/>
    <s v="UBS Integral Complexo Prates"/>
    <s v="Sé"/>
    <m/>
    <m/>
    <m/>
    <s v="EA"/>
    <s v="C"/>
    <s v="C"/>
    <s v="ea"/>
    <s v="NI"/>
    <s v="NI"/>
    <s v="NI"/>
    <s v="NI"/>
    <n v="2.3300000000000001E-2"/>
    <n v="0"/>
    <n v="0"/>
    <s v="Unidade em análise de terreno. Localização passível de alteração."/>
    <m/>
    <m/>
    <m/>
    <m/>
    <m/>
    <n v="0.22500000000000001"/>
    <n v="5.2425000000000006E-3"/>
    <s v="Em andamento"/>
    <s v="local-em-def"/>
  </r>
  <r>
    <x v="8"/>
    <s v="UBS Integral Ebanos"/>
    <s v="Capela do Socorro"/>
    <m/>
    <m/>
    <m/>
    <s v="EA"/>
    <s v="C"/>
    <s v="C"/>
    <s v="ni"/>
    <s v="NI"/>
    <s v="NI"/>
    <s v="NI"/>
    <s v="NI"/>
    <n v="2.3300000000000001E-2"/>
    <n v="0"/>
    <n v="0"/>
    <s v="Unidade em análise de terreno. Localização passível de alteração."/>
    <m/>
    <m/>
    <m/>
    <m/>
    <m/>
    <n v="0.2"/>
    <n v="4.6600000000000001E-3"/>
    <s v="Em andamento"/>
    <s v="local-em-def"/>
  </r>
  <r>
    <x v="8"/>
    <s v="UBS Integral Jardim Helian"/>
    <s v="Itaquera"/>
    <m/>
    <m/>
    <m/>
    <s v="EA"/>
    <s v="C"/>
    <s v="C"/>
    <s v="ea"/>
    <s v="NI"/>
    <s v="NI"/>
    <s v="NI"/>
    <s v="NI"/>
    <n v="2.3300000000000001E-2"/>
    <n v="0"/>
    <n v="0"/>
    <s v="Unidade em análise de terreno. Localização passível de alteração."/>
    <m/>
    <m/>
    <m/>
    <m/>
    <m/>
    <n v="0.22500000000000001"/>
    <n v="5.2425000000000006E-3"/>
    <s v="Em andamento"/>
    <s v="local-em-def"/>
  </r>
  <r>
    <x v="8"/>
    <s v="UBS Integral Jardim Julieta"/>
    <s v="Vila Maria/Vila Guilherme"/>
    <m/>
    <m/>
    <m/>
    <s v="EA"/>
    <s v="C"/>
    <s v="C"/>
    <s v="ea"/>
    <s v="NI"/>
    <s v="NI"/>
    <s v="NI"/>
    <s v="NI"/>
    <n v="2.3300000000000001E-2"/>
    <n v="0"/>
    <n v="0"/>
    <m/>
    <m/>
    <m/>
    <m/>
    <m/>
    <m/>
    <n v="0.22500000000000001"/>
    <n v="5.2425000000000006E-3"/>
    <s v="Em andamento"/>
    <s v="local-em-def"/>
  </r>
  <r>
    <x v="8"/>
    <s v="UBS Integral Malta Cardoso II"/>
    <s v="Butantã"/>
    <m/>
    <m/>
    <m/>
    <s v="EA"/>
    <s v="C"/>
    <s v="C"/>
    <s v="ni"/>
    <s v="NI"/>
    <s v="NI"/>
    <s v="NI"/>
    <s v="NI"/>
    <n v="2.3300000000000001E-2"/>
    <n v="0"/>
    <n v="0"/>
    <s v="Unidade em análise de terreno. Localização passível de alteração."/>
    <m/>
    <m/>
    <m/>
    <m/>
    <m/>
    <n v="0.2"/>
    <n v="4.6600000000000001E-3"/>
    <s v="Em andamento"/>
    <s v="local-em-def"/>
  </r>
  <r>
    <x v="8"/>
    <s v="UBS Integral Morada do Sol II"/>
    <s v="Perus"/>
    <m/>
    <m/>
    <m/>
    <s v="EA"/>
    <s v="C"/>
    <s v="C"/>
    <s v="ni"/>
    <s v="NI"/>
    <s v="NI"/>
    <s v="NI"/>
    <s v="NI"/>
    <n v="2.3300000000000001E-2"/>
    <n v="0"/>
    <n v="0"/>
    <s v="Unidade em análise de terreno. Localização passível de alteração."/>
    <m/>
    <m/>
    <m/>
    <m/>
    <m/>
    <n v="0.2"/>
    <n v="4.6600000000000001E-3"/>
    <s v="Em andamento"/>
    <s v="local-em-def"/>
  </r>
  <r>
    <x v="8"/>
    <s v="UBS Integral Palanque"/>
    <s v="São Mateus"/>
    <m/>
    <m/>
    <m/>
    <s v="EA"/>
    <s v="C"/>
    <s v="C"/>
    <s v="ni"/>
    <s v="NI"/>
    <s v="NI"/>
    <s v="NI"/>
    <s v="NI"/>
    <n v="0"/>
    <n v="0"/>
    <n v="0"/>
    <s v="Unidade em análise de terreno. Localização passível de alteração."/>
    <m/>
    <m/>
    <m/>
    <m/>
    <m/>
    <n v="0.2"/>
    <n v="0"/>
    <s v="Em andamento"/>
    <s v="local-em-def"/>
  </r>
  <r>
    <x v="8"/>
    <s v="UBS Integral Parque das Flores"/>
    <s v="São Mateus"/>
    <m/>
    <m/>
    <m/>
    <s v="EA"/>
    <s v="C"/>
    <s v="C"/>
    <s v="ni"/>
    <s v="NI"/>
    <s v="NI"/>
    <s v="NI"/>
    <s v="NI"/>
    <n v="0"/>
    <n v="0"/>
    <n v="0"/>
    <s v="Unidade em análise de terreno. Localização passível de alteração."/>
    <m/>
    <m/>
    <m/>
    <m/>
    <m/>
    <n v="0.2"/>
    <n v="0"/>
    <s v="Em andamento"/>
    <s v="local-em-def"/>
  </r>
  <r>
    <x v="8"/>
    <s v="UBS Integral Vila Esperança"/>
    <s v="Penha"/>
    <m/>
    <m/>
    <m/>
    <s v="EA"/>
    <s v="C"/>
    <s v="C"/>
    <s v="ea"/>
    <s v="NI"/>
    <s v="NI"/>
    <s v="NI"/>
    <s v="NI"/>
    <n v="0"/>
    <n v="0"/>
    <n v="134930.18"/>
    <s v="Unidade em análise de terreno. Localização passível de alteração."/>
    <m/>
    <m/>
    <m/>
    <m/>
    <m/>
    <n v="0.22500000000000001"/>
    <n v="0"/>
    <s v="Em andamento"/>
    <s v="local-em-def"/>
  </r>
  <r>
    <x v="8"/>
    <s v="UBS Integral Vila Guarani II"/>
    <s v="Jabaquara"/>
    <m/>
    <m/>
    <m/>
    <s v="EA"/>
    <s v="C"/>
    <s v="C"/>
    <s v="ni"/>
    <s v="NI"/>
    <s v="NI"/>
    <s v="NI"/>
    <s v="NI"/>
    <n v="0"/>
    <n v="0"/>
    <n v="0"/>
    <s v="Unidade em análise de terreno. Localização passível de alteração."/>
    <m/>
    <m/>
    <m/>
    <m/>
    <m/>
    <n v="0.2"/>
    <n v="0"/>
    <s v="Em andamento"/>
    <s v="local-em-def"/>
  </r>
  <r>
    <x v="8"/>
    <s v="UBS Integral Sacomã II"/>
    <s v="Ipiranga"/>
    <m/>
    <m/>
    <m/>
    <s v="EA"/>
    <s v="C"/>
    <s v="C"/>
    <s v="ni"/>
    <s v="NI"/>
    <s v="NI"/>
    <s v="NI"/>
    <s v="NI"/>
    <n v="0"/>
    <n v="0"/>
    <n v="0"/>
    <s v="Unidade em análise de terreno. Localização passível de alteração."/>
    <m/>
    <m/>
    <m/>
    <m/>
    <m/>
    <n v="0.2"/>
    <n v="0"/>
    <s v="Em andamento"/>
    <s v="local-em-def"/>
  </r>
  <r>
    <x v="8"/>
    <s v="UBS Integral Limoeiro"/>
    <s v="São Mateus"/>
    <m/>
    <m/>
    <m/>
    <s v="EA"/>
    <s v="C"/>
    <s v="EA"/>
    <s v="ea"/>
    <s v="NI"/>
    <s v="NI"/>
    <s v="NI"/>
    <s v="NI"/>
    <n v="0"/>
    <n v="0"/>
    <n v="0"/>
    <s v="Unidade em análise de terreno. Localização passível de alteração."/>
    <m/>
    <m/>
    <m/>
    <m/>
    <m/>
    <n v="0.17500000000000002"/>
    <n v="0"/>
    <s v="Em andamento"/>
    <s v="local-em-def"/>
  </r>
  <r>
    <x v="8"/>
    <s v="UBS Integral Cambucí"/>
    <s v="Sé"/>
    <s v="Cambuci"/>
    <s v="Av. Lacerda Franco, 791/795"/>
    <s v="-23.569327, -46.623594"/>
    <s v="C"/>
    <s v="C"/>
    <s v="NI"/>
    <s v="ni"/>
    <s v="NI"/>
    <s v="NI"/>
    <s v="NI"/>
    <s v="NI"/>
    <n v="0"/>
    <n v="0"/>
    <n v="0"/>
    <s v="Unidade em análise de terreno. Localização passível de alteração."/>
    <m/>
    <m/>
    <m/>
    <m/>
    <m/>
    <n v="0.15000000000000002"/>
    <n v="0"/>
    <s v="Em andamento"/>
    <s v="local-def"/>
  </r>
  <r>
    <x v="8"/>
    <s v="UBS Integral Jardim Cibele"/>
    <s v="Itaquera"/>
    <m/>
    <m/>
    <m/>
    <s v="EA"/>
    <s v="C"/>
    <s v="EA"/>
    <s v="ni"/>
    <s v="NI"/>
    <s v="NI"/>
    <s v="NI"/>
    <s v="NI"/>
    <n v="0"/>
    <n v="0"/>
    <n v="0"/>
    <s v="Unidade em análise de terreno. Localização passível de alteração."/>
    <m/>
    <m/>
    <m/>
    <m/>
    <m/>
    <n v="0.15000000000000002"/>
    <n v="0"/>
    <s v="Em andamento"/>
    <s v="local-em-def"/>
  </r>
  <r>
    <x v="8"/>
    <s v="UBS Integral Jardim dos Álamos"/>
    <s v="Parelheiros"/>
    <m/>
    <m/>
    <m/>
    <s v="EA"/>
    <s v="C"/>
    <s v="EA"/>
    <s v="ni"/>
    <s v="NI"/>
    <s v="NI"/>
    <s v="NI"/>
    <s v="NI"/>
    <n v="0"/>
    <n v="0"/>
    <n v="0"/>
    <s v="Unidade em análise de terreno. Localização passível de alteração."/>
    <m/>
    <m/>
    <m/>
    <m/>
    <m/>
    <n v="0.15000000000000002"/>
    <n v="0"/>
    <s v="Em andamento"/>
    <s v="local-em-def"/>
  </r>
  <r>
    <x v="8"/>
    <s v="UBS Integral Jardim Elisa Maria"/>
    <s v="Freguesia/Brasilândia"/>
    <m/>
    <m/>
    <m/>
    <s v="EA"/>
    <s v="C"/>
    <s v="EA"/>
    <s v="ni"/>
    <s v="NI"/>
    <s v="NI"/>
    <s v="NI"/>
    <s v="NI"/>
    <n v="0"/>
    <n v="0"/>
    <n v="0"/>
    <s v="Unidade em análise de terreno. Localização passível de alteração."/>
    <m/>
    <m/>
    <m/>
    <m/>
    <m/>
    <n v="0.15000000000000002"/>
    <n v="0"/>
    <s v="Em andamento"/>
    <s v="local-em-def"/>
  </r>
  <r>
    <x v="8"/>
    <s v="UBS Integral Kioto"/>
    <s v="Capela do Socorro"/>
    <s v="Capela do Socorro"/>
    <s v="Av. Orfeo Paravento x R. Royan"/>
    <s v="-23.735321, -46.717772"/>
    <s v="C"/>
    <s v="C"/>
    <s v="NI"/>
    <s v="ea"/>
    <s v="NI"/>
    <s v="NI"/>
    <s v="NI"/>
    <s v="NI"/>
    <n v="0"/>
    <n v="0"/>
    <n v="0"/>
    <s v="Unidade em análise de terreno. Localização passível de alteração."/>
    <m/>
    <m/>
    <m/>
    <m/>
    <m/>
    <n v="0.17500000000000002"/>
    <n v="0"/>
    <s v="Em andamento"/>
    <s v="local-def"/>
  </r>
  <r>
    <x v="8"/>
    <s v="UBS Integral Sacolão das Artes"/>
    <s v="Campo Limpo"/>
    <s v="Capão Redondo"/>
    <s v="Av. Cândido José Xavier, 577"/>
    <s v="-23.661701, -46.756406"/>
    <s v="C"/>
    <s v="C"/>
    <s v="NI"/>
    <s v="ni"/>
    <s v="NI"/>
    <s v="NI"/>
    <s v="NI"/>
    <s v="NI"/>
    <n v="0"/>
    <n v="0"/>
    <n v="0"/>
    <s v="Unidade em análise de terreno. Localização passível de alteração."/>
    <m/>
    <m/>
    <m/>
    <m/>
    <m/>
    <n v="0.15000000000000002"/>
    <n v="0"/>
    <s v="Em andamento"/>
    <s v="local-def"/>
  </r>
  <r>
    <x v="8"/>
    <s v="UBS Integral Conjunto Faria Lima"/>
    <s v="Capela do Socorro"/>
    <m/>
    <m/>
    <m/>
    <s v="EA"/>
    <s v="C"/>
    <s v="NI"/>
    <s v="ni"/>
    <s v="NI"/>
    <s v="NI"/>
    <s v="NI"/>
    <s v="NI"/>
    <n v="0"/>
    <n v="0"/>
    <n v="37045.99"/>
    <s v="Unidade em análise de terreno. Localização passível de alteração."/>
    <m/>
    <m/>
    <m/>
    <m/>
    <m/>
    <n v="0.1"/>
    <n v="0"/>
    <s v="Em andamento"/>
    <s v="local-em-def"/>
  </r>
  <r>
    <x v="8"/>
    <s v="UBS Integral Jardim Guanhembu"/>
    <s v="Capela do Socorro"/>
    <m/>
    <m/>
    <m/>
    <s v="EA"/>
    <s v="C"/>
    <s v="NI"/>
    <s v="ni"/>
    <s v="NI"/>
    <s v="NI"/>
    <s v="NI"/>
    <s v="NI"/>
    <n v="0"/>
    <n v="0"/>
    <n v="0"/>
    <s v="Unidade em análise de terreno. Localização passível de alteração."/>
    <m/>
    <m/>
    <m/>
    <m/>
    <m/>
    <n v="0.1"/>
    <n v="0"/>
    <s v="Em andamento"/>
    <s v="local-em-def"/>
  </r>
  <r>
    <x v="8"/>
    <s v="UBS Integral Jardim Reimberg"/>
    <s v="Capela do Socorro"/>
    <m/>
    <m/>
    <m/>
    <s v="EA"/>
    <s v="C"/>
    <s v="NI"/>
    <s v="ni"/>
    <s v="NI"/>
    <s v="NI"/>
    <s v="NI"/>
    <s v="NI"/>
    <n v="0"/>
    <n v="0"/>
    <n v="0"/>
    <s v="Unidade em análise de terreno. Localização passível de alteração."/>
    <m/>
    <m/>
    <m/>
    <m/>
    <m/>
    <n v="0.1"/>
    <n v="0"/>
    <s v="Em andamento"/>
    <s v="local-em-def"/>
  </r>
  <r>
    <x v="8"/>
    <s v="UBS Integral Jardim São Paulo"/>
    <s v="Guaianases"/>
    <m/>
    <m/>
    <m/>
    <s v="EA"/>
    <s v="C"/>
    <s v="NI"/>
    <s v="ni"/>
    <s v="NI"/>
    <s v="NI"/>
    <s v="NI"/>
    <s v="NI"/>
    <n v="0"/>
    <n v="0"/>
    <n v="0"/>
    <s v="Unidade em análise de terreno. Localização passível de alteração."/>
    <m/>
    <m/>
    <m/>
    <m/>
    <m/>
    <n v="0.1"/>
    <n v="0"/>
    <s v="Em andamento"/>
    <s v="local-em-def"/>
  </r>
  <r>
    <x v="8"/>
    <s v="UBS Integral Vila Sonia III (Jaqueline)"/>
    <s v="Butantã"/>
    <m/>
    <m/>
    <m/>
    <s v="EA"/>
    <s v="C"/>
    <s v="NI"/>
    <s v="ni"/>
    <s v="NI"/>
    <s v="NI"/>
    <s v="NI"/>
    <s v="NI"/>
    <n v="0"/>
    <n v="0"/>
    <n v="0"/>
    <s v="Unidade em análise de terreno. Localização passível de alteração."/>
    <m/>
    <m/>
    <m/>
    <m/>
    <m/>
    <n v="0.1"/>
    <n v="0"/>
    <s v="Em andamento"/>
    <s v="local-em-def"/>
  </r>
  <r>
    <x v="8"/>
    <s v="UBS Integral Jardim Popular"/>
    <s v="São Mateus"/>
    <m/>
    <m/>
    <m/>
    <s v="NI"/>
    <s v="C"/>
    <s v="NI"/>
    <s v="ni"/>
    <s v="NI"/>
    <s v="NI"/>
    <s v="NI"/>
    <s v="NI"/>
    <n v="0"/>
    <n v="0"/>
    <n v="0"/>
    <s v="Unidade em análise de terreno. Localização passível de alteração."/>
    <m/>
    <m/>
    <m/>
    <m/>
    <m/>
    <n v="0.05"/>
    <n v="0"/>
    <s v="Em andamento"/>
    <s v="local-em-def"/>
  </r>
  <r>
    <x v="8"/>
    <s v="UBS Integral Jardim Vitória"/>
    <s v="Cidade Tiradentes"/>
    <m/>
    <m/>
    <m/>
    <s v="NI"/>
    <s v="C"/>
    <s v="NI"/>
    <s v="ni"/>
    <s v="NI"/>
    <s v="NI"/>
    <s v="NI"/>
    <s v="NI"/>
    <n v="0"/>
    <n v="0"/>
    <n v="0"/>
    <s v="Unidade em análise de terreno. Localização passível de alteração."/>
    <m/>
    <m/>
    <m/>
    <m/>
    <m/>
    <n v="0.05"/>
    <n v="0"/>
    <s v="Em andamento"/>
    <s v="local-em-def"/>
  </r>
  <r>
    <x v="8"/>
    <s v="UBS Integral Pateo do Pari"/>
    <s v="Aricanduva/Formosa/Carrão"/>
    <m/>
    <m/>
    <m/>
    <s v="NI"/>
    <s v="C"/>
    <s v="NI"/>
    <s v="ni"/>
    <s v="NI"/>
    <s v="NI"/>
    <s v="NI"/>
    <s v="NI"/>
    <n v="0"/>
    <n v="0"/>
    <n v="0"/>
    <s v="Unidade em análise de terreno. Localização passível de alteração."/>
    <m/>
    <m/>
    <m/>
    <m/>
    <m/>
    <n v="0.05"/>
    <n v="0"/>
    <s v="Em andamento"/>
    <s v="local-em-def"/>
  </r>
  <r>
    <x v="8"/>
    <s v="UBS Integral Vila Jaguaré"/>
    <s v="Lapa"/>
    <m/>
    <m/>
    <m/>
    <s v="NI"/>
    <s v="C"/>
    <s v="NI"/>
    <s v="ni"/>
    <s v="NI"/>
    <s v="NI"/>
    <s v="NI"/>
    <s v="NI"/>
    <n v="0"/>
    <n v="0"/>
    <n v="0"/>
    <s v="Unidade em análise de terreno. Localização passível de alteração."/>
    <m/>
    <m/>
    <m/>
    <m/>
    <m/>
    <n v="0.05"/>
    <n v="0"/>
    <s v="Em andamento"/>
    <s v="local-em-def"/>
  </r>
  <r>
    <x v="8"/>
    <s v="UBS Integral Vila Mariana"/>
    <s v="Vila Mariana"/>
    <m/>
    <m/>
    <m/>
    <s v="NI"/>
    <s v="C"/>
    <s v="NI"/>
    <s v="ni"/>
    <s v="NI"/>
    <s v="NI"/>
    <s v="NI"/>
    <s v="NI"/>
    <n v="0"/>
    <n v="0"/>
    <n v="0"/>
    <s v="Unidade em análise de terreno. Localização passível de alteração."/>
    <m/>
    <m/>
    <m/>
    <m/>
    <m/>
    <n v="0.05"/>
    <n v="0"/>
    <s v="Em andamento"/>
    <s v="local-em-def"/>
  </r>
  <r>
    <x v="9"/>
    <s v="UPA Vila Santa Catarina (Santa Marina)"/>
    <s v="Vila Mariana"/>
    <s v="Cupecê"/>
    <s v="Rua Cidade de Bagdá,539"/>
    <s v="-23.656607, -46.652904"/>
    <s v="C"/>
    <s v="C"/>
    <s v="C"/>
    <s v="ni"/>
    <s v="EA"/>
    <s v="EA"/>
    <s v="NI"/>
    <s v="NI"/>
    <n v="0.04"/>
    <n v="0"/>
    <n v="3305112.18"/>
    <s v="Obras em andamento com projeção de entrega no final de 2014"/>
    <m/>
    <m/>
    <m/>
    <m/>
    <m/>
    <n v="0.4"/>
    <n v="1.6E-2"/>
    <s v="Em andamento"/>
    <s v="local-def"/>
  </r>
  <r>
    <x v="9"/>
    <s v="UPA AMA Capão Redondo (serviço existente - construção nova)"/>
    <s v="Campo Limpo"/>
    <s v="Campo Limpo"/>
    <s v="Rua Comendador Santana, 774"/>
    <s v="-23.673958, -46.773553"/>
    <s v="C"/>
    <s v="C"/>
    <s v="C"/>
    <s v="ni"/>
    <s v="NI"/>
    <s v="NI"/>
    <s v="NI"/>
    <s v="NI"/>
    <n v="0.04"/>
    <n v="0"/>
    <n v="0"/>
    <m/>
    <m/>
    <m/>
    <m/>
    <m/>
    <m/>
    <n v="0.25"/>
    <n v="0.01"/>
    <s v="Em andamento"/>
    <s v="local-def"/>
  </r>
  <r>
    <x v="9"/>
    <s v="UPA AMA Dr. Carmino Caricchio - Tatuapé (serviço existente - construção nova)"/>
    <s v="Mooca"/>
    <s v="Tatuapé"/>
    <s v="Avenida Condessa Elisabeth de Rubiano"/>
    <s v="-23.534833, -46.569133"/>
    <s v="C"/>
    <s v="C"/>
    <s v="C"/>
    <s v="ni"/>
    <s v="NI"/>
    <s v="NI"/>
    <s v="NI"/>
    <s v="NI"/>
    <n v="0.04"/>
    <n v="0"/>
    <n v="0"/>
    <m/>
    <m/>
    <m/>
    <m/>
    <m/>
    <m/>
    <n v="0.25"/>
    <n v="0.01"/>
    <s v="Em andamento"/>
    <s v="local-def"/>
  </r>
  <r>
    <x v="9"/>
    <s v="UPA AMA Dr. Ignácio Proença de Golveia - Mooca (serviço existente - construção nova)"/>
    <s v="Mooca"/>
    <s v="Mooca"/>
    <s v="Rua Dr. Fomn, s/n"/>
    <s v="-23.545543, -46.595454"/>
    <s v="C"/>
    <s v="C"/>
    <s v="C"/>
    <s v="ni"/>
    <s v="NI"/>
    <s v="NI"/>
    <s v="NI"/>
    <s v="NI"/>
    <n v="0.04"/>
    <n v="0"/>
    <n v="0"/>
    <m/>
    <m/>
    <m/>
    <m/>
    <m/>
    <m/>
    <n v="0.25"/>
    <n v="0.01"/>
    <s v="Em andamento"/>
    <s v="local-def"/>
  </r>
  <r>
    <x v="9"/>
    <s v="UPA AMA Ermelino Matarazzo (serviço existente - construção nova)"/>
    <s v="Ermelino Matarazzo"/>
    <s v="Ermelino Matarazzo"/>
    <s v="Rua Rodrigo de Brum, 1989"/>
    <s v="-23.500552, -46.472520"/>
    <s v="C"/>
    <s v="C"/>
    <s v="C"/>
    <s v="ni"/>
    <s v="NI"/>
    <s v="NI"/>
    <s v="NI"/>
    <s v="NI"/>
    <n v="0.04"/>
    <n v="0"/>
    <n v="0"/>
    <m/>
    <m/>
    <m/>
    <m/>
    <m/>
    <m/>
    <n v="0.25"/>
    <n v="0.01"/>
    <s v="Em andamento"/>
    <s v="local-def"/>
  </r>
  <r>
    <x v="9"/>
    <s v="UPA AMA José Soares Hungria - Pirituba (serviço existente - construção nova)"/>
    <s v="Pirituba"/>
    <s v="Pirituba"/>
    <s v="Rua Menotti Laudisio, 100"/>
    <s v="-23.484332, -46.728665"/>
    <s v="C"/>
    <s v="C"/>
    <s v="C"/>
    <s v="ni"/>
    <s v="NI"/>
    <s v="NI"/>
    <s v="NI"/>
    <s v="NI"/>
    <n v="0.04"/>
    <n v="0"/>
    <n v="0"/>
    <m/>
    <m/>
    <m/>
    <m/>
    <m/>
    <m/>
    <n v="0.25"/>
    <n v="0.01"/>
    <s v="Em andamento"/>
    <s v="local-def"/>
  </r>
  <r>
    <x v="9"/>
    <s v="UPA AMA Parelheiros (serviço existente - construção nova)"/>
    <s v="Parelheiros"/>
    <s v="Parelheiros"/>
    <s v="Rua Sadamu Inoue, s/n"/>
    <s v="-23.799302, -46.731492"/>
    <s v="C"/>
    <s v="C"/>
    <s v="C"/>
    <s v="ni"/>
    <s v="NI"/>
    <s v="NI"/>
    <s v="NI"/>
    <s v="NI"/>
    <n v="0.04"/>
    <n v="0"/>
    <n v="0"/>
    <m/>
    <m/>
    <m/>
    <m/>
    <m/>
    <m/>
    <n v="0.25"/>
    <n v="0.01"/>
    <s v="Em andamento"/>
    <s v="local-def"/>
  </r>
  <r>
    <x v="9"/>
    <s v="UPA AMA Pires do Rio (Tito Lopes) (serviço existente - construção nova)"/>
    <s v="São Miguel"/>
    <s v="São Miguel"/>
    <s v="Avenida Pires do Rio, 294"/>
    <s v="-23.498945, -46.442331"/>
    <s v="C"/>
    <s v="C"/>
    <s v="C"/>
    <s v="ni"/>
    <s v="NI"/>
    <s v="NI"/>
    <s v="NI"/>
    <s v="NI"/>
    <n v="0.04"/>
    <n v="0"/>
    <n v="483326.41"/>
    <m/>
    <m/>
    <m/>
    <m/>
    <m/>
    <m/>
    <n v="0.25"/>
    <n v="0.01"/>
    <s v="Em andamento"/>
    <s v="local-def"/>
  </r>
  <r>
    <x v="9"/>
    <s v="UPA AMA Sacomã (serviço existente - construção nova)"/>
    <s v="Ipiranga"/>
    <s v="Ipiranga"/>
    <s v="Estrada das Lágrimas, 1403"/>
    <s v="-23.613587, -46.594109"/>
    <s v="C"/>
    <s v="C"/>
    <s v="C"/>
    <s v="ni"/>
    <s v="NI"/>
    <s v="NI"/>
    <s v="NI"/>
    <s v="NI"/>
    <n v="0.04"/>
    <n v="0"/>
    <n v="0"/>
    <m/>
    <m/>
    <m/>
    <m/>
    <m/>
    <m/>
    <n v="0.25"/>
    <n v="0.01"/>
    <s v="Em andamento"/>
    <s v="local-def"/>
  </r>
  <r>
    <x v="9"/>
    <s v="UPA Hospital São Paulo  - Vila Mariana (construção nova)"/>
    <s v="Vila Mariana"/>
    <s v="Vila mariana"/>
    <s v="Rua Diogo de Faria, 609"/>
    <s v="-23.595681, -46.642581"/>
    <s v="C"/>
    <s v="C"/>
    <s v="C"/>
    <s v="ni"/>
    <s v="NI"/>
    <s v="NI"/>
    <s v="NI"/>
    <s v="NI"/>
    <n v="0.04"/>
    <n v="0"/>
    <n v="0"/>
    <s v="Unidade em análise de terreno. Localização passível de alteração."/>
    <m/>
    <m/>
    <m/>
    <m/>
    <m/>
    <n v="0.25"/>
    <n v="0.01"/>
    <s v="Em andamento"/>
    <s v="local-def"/>
  </r>
  <r>
    <x v="9"/>
    <s v="UPA PA Municipal Gloria Rodrigues dos Santos Bonfim (serviço existente - construção nova)"/>
    <s v="Cidade Tiradentes"/>
    <s v="Cidade Tiradentes"/>
    <s v="Rua Cachoeira Morena, s/n"/>
    <s v="-23.571434, -46.403352"/>
    <s v="C"/>
    <s v="C"/>
    <s v="C"/>
    <s v="ni"/>
    <s v="NI"/>
    <s v="NI"/>
    <s v="NI"/>
    <s v="NI"/>
    <n v="0"/>
    <n v="0"/>
    <n v="19293.71"/>
    <m/>
    <m/>
    <m/>
    <m/>
    <m/>
    <m/>
    <n v="0.25"/>
    <n v="0"/>
    <s v="Em andamento"/>
    <s v="local-def"/>
  </r>
  <r>
    <x v="9"/>
    <s v="UPA Prof. Waldomiro de Paula - Itaquera (serviço existente - construção nova)"/>
    <s v="Itaquera"/>
    <s v="Itaquera"/>
    <s v="Rua Miguel Inacio Curi, s/n"/>
    <s v="-23.544599, -46.466503"/>
    <s v="C"/>
    <s v="C"/>
    <s v="C"/>
    <s v="ni"/>
    <s v="NI"/>
    <s v="NI"/>
    <s v="NI"/>
    <s v="NI"/>
    <n v="0"/>
    <n v="0"/>
    <n v="14038.37"/>
    <m/>
    <m/>
    <m/>
    <m/>
    <m/>
    <m/>
    <n v="0.25"/>
    <n v="0"/>
    <s v="Em andamento"/>
    <s v="local-def"/>
  </r>
  <r>
    <x v="9"/>
    <s v="UPA PS Municipal José Silvio de Camargo / Santo Amaro (serviço existente - construção nova)"/>
    <s v="Santo Amaro"/>
    <s v="Santo amaro"/>
    <s v="Avenida Adolfo Pinheiros, 805"/>
    <s v="-23.646188, -46.701534"/>
    <s v="C"/>
    <s v="C"/>
    <s v="C"/>
    <s v="ni"/>
    <s v="NI"/>
    <s v="NI"/>
    <s v="NI"/>
    <s v="NI"/>
    <n v="0"/>
    <n v="0"/>
    <n v="0"/>
    <m/>
    <m/>
    <m/>
    <m/>
    <m/>
    <m/>
    <n v="0.25"/>
    <n v="0"/>
    <s v="Em andamento"/>
    <s v="local-def"/>
  </r>
  <r>
    <x v="9"/>
    <s v="UPA São Luiz Gonzaga (construção nova)"/>
    <s v="Jaçanã/Tremembé"/>
    <s v="Jaçanã"/>
    <s v="Rua Michel Ouchana, 94"/>
    <s v="-23.460136, -46.582185"/>
    <s v="C"/>
    <s v="C"/>
    <s v="C"/>
    <s v="ni"/>
    <s v="NI"/>
    <s v="NI"/>
    <s v="NI"/>
    <s v="NI"/>
    <n v="0"/>
    <n v="0"/>
    <n v="0"/>
    <s v="Unidade em análise de terreno. Localização passível de alteração."/>
    <m/>
    <m/>
    <m/>
    <m/>
    <m/>
    <n v="0.25"/>
    <n v="0"/>
    <s v="Em andamento"/>
    <s v="local-def"/>
  </r>
  <r>
    <x v="9"/>
    <s v="UPA AMA Eng. Goulart José Pires - Cangaíba (serviço existente - construção nova)"/>
    <s v="Penha"/>
    <m/>
    <m/>
    <m/>
    <s v="EA"/>
    <s v="C"/>
    <s v="C"/>
    <s v="ni"/>
    <s v="NI"/>
    <s v="NI"/>
    <s v="NI"/>
    <s v="NI"/>
    <n v="0"/>
    <n v="0"/>
    <n v="0"/>
    <s v="Unidade em análise de terreno. Localização passível de alteração."/>
    <m/>
    <m/>
    <m/>
    <m/>
    <m/>
    <n v="0.2"/>
    <n v="0"/>
    <s v="Em andamento"/>
    <s v="local-em-def"/>
  </r>
  <r>
    <x v="9"/>
    <s v="UPA AMA Parque Anhanguera (serviço existente - construção nova)"/>
    <s v="Perus"/>
    <m/>
    <m/>
    <m/>
    <s v="EA"/>
    <s v="C"/>
    <s v="C"/>
    <s v="ni"/>
    <s v="NI"/>
    <s v="NI"/>
    <s v="NI"/>
    <s v="NI"/>
    <n v="0"/>
    <n v="0"/>
    <n v="0"/>
    <s v="Unidade em análise de terreno. Localização passível de alteração."/>
    <m/>
    <m/>
    <m/>
    <m/>
    <m/>
    <n v="0.2"/>
    <n v="0"/>
    <s v="Em andamento"/>
    <s v="local-em-def"/>
  </r>
  <r>
    <x v="9"/>
    <s v="UPA Hospital das Clínicas - Pinheiros (construção nova)"/>
    <s v="Pinheiros"/>
    <m/>
    <m/>
    <m/>
    <s v="EA"/>
    <s v="C"/>
    <s v="C"/>
    <s v="ni"/>
    <s v="NI"/>
    <s v="NI"/>
    <s v="NI"/>
    <s v="NI"/>
    <n v="0"/>
    <n v="0"/>
    <n v="0"/>
    <s v="Unidade em análise de terreno. Localização passível de alteração."/>
    <m/>
    <m/>
    <m/>
    <m/>
    <m/>
    <n v="0.2"/>
    <n v="0"/>
    <s v="Em andamento"/>
    <s v="local-em-def"/>
  </r>
  <r>
    <x v="9"/>
    <s v="UPA Hospital do Servidor Público Municipal - HSPM (construção nova)"/>
    <s v="Sé"/>
    <m/>
    <m/>
    <m/>
    <s v="EA"/>
    <s v="C"/>
    <s v="C"/>
    <s v="ni"/>
    <s v="NI"/>
    <s v="NI"/>
    <s v="NI"/>
    <s v="NI"/>
    <n v="0"/>
    <n v="0"/>
    <n v="0"/>
    <s v="Unidade em análise de terreno. Localização passível de alteração."/>
    <m/>
    <m/>
    <m/>
    <m/>
    <m/>
    <n v="0.2"/>
    <n v="0"/>
    <s v="Em andamento"/>
    <s v="local-em-def"/>
  </r>
  <r>
    <x v="9"/>
    <s v="UPA PA Municipal Dr. Atualpa Girão Rabelo (serviço existente - construção nova)"/>
    <s v="Itaim Paulista"/>
    <m/>
    <m/>
    <m/>
    <s v="EA"/>
    <s v="C"/>
    <s v="C"/>
    <s v="ni"/>
    <s v="NI"/>
    <s v="NI"/>
    <s v="NI"/>
    <s v="NI"/>
    <n v="0"/>
    <n v="0"/>
    <n v="0"/>
    <s v="Unidade em análise de terreno. Localização passível de alteração."/>
    <m/>
    <m/>
    <m/>
    <m/>
    <m/>
    <n v="0.2"/>
    <n v="0"/>
    <s v="Em andamento"/>
    <s v="local-em-def"/>
  </r>
  <r>
    <x v="9"/>
    <s v="UPA São Jorge (construção nova)"/>
    <s v="Butantã"/>
    <m/>
    <m/>
    <m/>
    <s v="EA"/>
    <s v="C"/>
    <s v="C"/>
    <s v="ni"/>
    <s v="NI"/>
    <s v="NI"/>
    <s v="NI"/>
    <s v="NI"/>
    <n v="0"/>
    <n v="0"/>
    <n v="0"/>
    <s v="Unidade em análise de terreno. Localização passível de alteração."/>
    <m/>
    <m/>
    <m/>
    <m/>
    <m/>
    <n v="0.2"/>
    <n v="0"/>
    <s v="Em andamento"/>
    <s v="local-em-def"/>
  </r>
  <r>
    <x v="9"/>
    <s v="UPA Vila Nhocuné - Alexandre Zaio (serviço existente - construção nova)"/>
    <s v="Penha"/>
    <m/>
    <m/>
    <m/>
    <s v="EA"/>
    <s v="C"/>
    <s v="C"/>
    <s v="ni"/>
    <s v="NI"/>
    <s v="NI"/>
    <s v="NI"/>
    <s v="NI"/>
    <n v="0"/>
    <n v="0"/>
    <n v="0"/>
    <s v="Unidade em análise de terreno. Localização passível de alteração."/>
    <m/>
    <m/>
    <m/>
    <m/>
    <m/>
    <n v="0.2"/>
    <n v="0"/>
    <s v="Em andamento"/>
    <s v="local-em-def"/>
  </r>
  <r>
    <x v="9"/>
    <s v="UPA AMA Dr. Arthur Ribeiro Saboya -Jabaquara (serviço existente - construção nova)"/>
    <s v="Jabaquara"/>
    <s v="Jabaquara"/>
    <s v="Avenida Francisco P. Q. Ribeiro, 860"/>
    <s v="-23.652601, -46.644797"/>
    <s v="C"/>
    <s v="C"/>
    <s v="NI"/>
    <s v="ni"/>
    <s v="NI"/>
    <s v="NI"/>
    <s v="NI"/>
    <s v="NI"/>
    <n v="0"/>
    <n v="0"/>
    <n v="6130.32"/>
    <m/>
    <m/>
    <m/>
    <m/>
    <m/>
    <m/>
    <n v="0.15000000000000002"/>
    <n v="0"/>
    <s v="Em andamento"/>
    <s v="local-def"/>
  </r>
  <r>
    <x v="9"/>
    <s v="UPA City Jaraguá (construção nova)"/>
    <s v="Pirituba"/>
    <s v="Jaraguá"/>
    <s v="Estrada de Taipas, 1648"/>
    <s v="-23.442221, -46.734635"/>
    <s v="C"/>
    <s v="C"/>
    <s v="NI"/>
    <s v="ni"/>
    <s v="NI"/>
    <s v="NI"/>
    <s v="NI"/>
    <s v="NI"/>
    <n v="0"/>
    <n v="0"/>
    <n v="0"/>
    <m/>
    <m/>
    <m/>
    <m/>
    <m/>
    <m/>
    <n v="0.15000000000000002"/>
    <n v="0"/>
    <s v="Em andamento"/>
    <s v="local-def"/>
  </r>
  <r>
    <x v="9"/>
    <s v="UPA Pedreira (construção nova)"/>
    <s v="Santo Amaro"/>
    <s v="Pedreira"/>
    <s v="Rua Antonio do Campo, 1"/>
    <s v="-23.695244, -46.676499"/>
    <s v="C"/>
    <s v="C"/>
    <s v="NI"/>
    <s v="ni"/>
    <s v="NI"/>
    <s v="NI"/>
    <s v="NI"/>
    <s v="NI"/>
    <n v="0"/>
    <n v="0"/>
    <n v="179915"/>
    <m/>
    <m/>
    <m/>
    <m/>
    <m/>
    <m/>
    <n v="0.15000000000000002"/>
    <n v="0"/>
    <s v="Em andamento"/>
    <s v="local-def"/>
  </r>
  <r>
    <x v="9"/>
    <s v="UPA PS Municipal Perus (contrução nova)"/>
    <s v="Perus"/>
    <s v="Perus"/>
    <s v="Rua Fiorelli Peccicacco, s/n"/>
    <s v="-23.404197, -46.751140"/>
    <s v="C"/>
    <s v="C"/>
    <s v="NI"/>
    <s v="ni"/>
    <s v="NI"/>
    <s v="NI"/>
    <s v="NI"/>
    <s v="NI"/>
    <n v="0"/>
    <n v="0"/>
    <n v="4967.76"/>
    <m/>
    <m/>
    <m/>
    <m/>
    <m/>
    <m/>
    <n v="0.15000000000000002"/>
    <n v="0"/>
    <s v="Em andamento"/>
    <s v="local-def"/>
  </r>
  <r>
    <x v="9"/>
    <s v="UPA PS Municipal Prof. João Catarin Mezomo - Lapa (serviço existente - construção nova)"/>
    <s v="Lapa"/>
    <s v="Lapa"/>
    <s v="Avenida Queiroz Filho, 313"/>
    <s v="-23.537037, -46.723437"/>
    <s v="C"/>
    <s v="C"/>
    <s v="NI"/>
    <s v="ni"/>
    <s v="NI"/>
    <s v="NI"/>
    <s v="NI"/>
    <s v="NI"/>
    <n v="0"/>
    <n v="0"/>
    <n v="13649.52"/>
    <m/>
    <m/>
    <m/>
    <m/>
    <m/>
    <m/>
    <n v="0.15000000000000002"/>
    <n v="0"/>
    <s v="Em andamento"/>
    <s v="local-def"/>
  </r>
  <r>
    <x v="9"/>
    <s v="UPA Santa Casa de São Paulo"/>
    <s v="Sé"/>
    <m/>
    <m/>
    <m/>
    <s v="EA"/>
    <s v="C"/>
    <s v="NI"/>
    <s v="ni"/>
    <s v="NI"/>
    <s v="NI"/>
    <s v="NI"/>
    <s v="NI"/>
    <n v="0"/>
    <n v="0"/>
    <n v="0"/>
    <s v="Unidade em análise de terreno. Localização passível de alteração."/>
    <m/>
    <m/>
    <m/>
    <m/>
    <m/>
    <n v="0.1"/>
    <n v="0"/>
    <s v="Em andamento"/>
    <s v="local-em-def"/>
  </r>
  <r>
    <x v="10"/>
    <s v="CAPS AD III JD NELIA / Itaim UA Adulto"/>
    <s v="Itaim Paulista"/>
    <s v="Itaim Paulista"/>
    <s v="Estrada Dom João Neri, 4531"/>
    <s v="-23.531231, -46.397078"/>
    <s v="C"/>
    <s v="C"/>
    <s v="C"/>
    <s v="ni"/>
    <s v="NI"/>
    <s v="NI"/>
    <s v="NI"/>
    <s v="NI"/>
    <n v="3.3300000000000003E-2"/>
    <n v="0"/>
    <n v="0"/>
    <m/>
    <m/>
    <m/>
    <m/>
    <m/>
    <m/>
    <n v="0.25"/>
    <n v="8.3250000000000008E-3"/>
    <s v="Em andamento"/>
    <s v="local-def"/>
  </r>
  <r>
    <x v="10"/>
    <s v="CAPS AD III BRASILANDIA / UA Infanto-juvenil"/>
    <s v="Freguesia/Brasilândia"/>
    <s v="Brasilândia"/>
    <s v="Av. Otaviano Alves de Lima, s/n"/>
    <s v="-23.507923, -46.706364"/>
    <s v="EA"/>
    <s v="C"/>
    <s v="C"/>
    <s v="ni"/>
    <s v="NI"/>
    <s v="NI"/>
    <s v="NI"/>
    <s v="NI"/>
    <n v="3.3300000000000003E-2"/>
    <n v="0"/>
    <n v="0"/>
    <s v="Unidade em análise de terreno. Localização passível de alteração."/>
    <m/>
    <m/>
    <m/>
    <m/>
    <m/>
    <n v="0.2"/>
    <n v="6.660000000000001E-3"/>
    <s v="Em andamento"/>
    <s v="local-def"/>
  </r>
  <r>
    <x v="10"/>
    <s v="CAPS AD III CIDADE ADEMAR / UA Infanto-juvenil"/>
    <s v="Cidade Ademar"/>
    <s v="Cidade Ademar"/>
    <s v="Rua Prof. Cardoso de Melo, 1000"/>
    <s v="-23.698294, -46.638688"/>
    <s v="EA"/>
    <s v="C"/>
    <s v="C"/>
    <s v="ni"/>
    <s v="NI"/>
    <s v="NI"/>
    <s v="NI"/>
    <s v="NI"/>
    <n v="3.3300000000000003E-2"/>
    <n v="0"/>
    <n v="0"/>
    <s v="Unidade em análise de terreno. Localização passível de alteração."/>
    <m/>
    <m/>
    <m/>
    <m/>
    <m/>
    <n v="0.2"/>
    <n v="6.660000000000001E-3"/>
    <s v="Em andamento"/>
    <s v="local-def"/>
  </r>
  <r>
    <x v="10"/>
    <s v="CAPS AD III JD HELENA / UA Adulto S. Miguel"/>
    <s v="São Miguel"/>
    <s v="Jardim helena"/>
    <s v="Rua das Violetas, s/nº"/>
    <s v="-23.480452, -46.419175"/>
    <s v="EA"/>
    <s v="C"/>
    <s v="C"/>
    <s v="ni"/>
    <s v="NI"/>
    <s v="NI"/>
    <s v="NI"/>
    <s v="NI"/>
    <n v="3.3300000000000003E-2"/>
    <n v="0"/>
    <n v="0"/>
    <s v="Unidade em análise de terreno. Localização passível de alteração."/>
    <m/>
    <m/>
    <m/>
    <m/>
    <m/>
    <n v="0.2"/>
    <n v="6.660000000000001E-3"/>
    <s v="Em andamento"/>
    <s v="local-def"/>
  </r>
  <r>
    <x v="10"/>
    <s v="CAPS AD III PARELHEIROS / UA Adulto"/>
    <s v="Parelheiros"/>
    <s v="Parelheiros"/>
    <s v="Rua Terezinha Prado de Oliveira, 100"/>
    <s v="-23.828585, -46.723266"/>
    <s v="EA"/>
    <s v="C"/>
    <s v="C"/>
    <s v="ni"/>
    <s v="NI"/>
    <s v="NI"/>
    <s v="NI"/>
    <s v="NI"/>
    <n v="3.3300000000000003E-2"/>
    <n v="0"/>
    <n v="0"/>
    <s v="Unidade em análise de terreno. Localização passível de alteração."/>
    <m/>
    <m/>
    <m/>
    <m/>
    <m/>
    <n v="0.2"/>
    <n v="6.660000000000001E-3"/>
    <s v="Em andamento"/>
    <s v="local-def"/>
  </r>
  <r>
    <x v="10"/>
    <s v="CAPS AD III PERUS"/>
    <s v="Perus"/>
    <s v="Perus"/>
    <s v="Av. Fiorelli Peccicacco, 500"/>
    <s v="-23.404355, -46.750954"/>
    <s v="EA"/>
    <s v="C"/>
    <s v="C"/>
    <s v="ni"/>
    <s v="NI"/>
    <s v="NI"/>
    <s v="NI"/>
    <s v="NI"/>
    <n v="3.3300000000000003E-2"/>
    <n v="0"/>
    <n v="0"/>
    <s v="Unidade em análise de terreno. Localização passível de alteração."/>
    <m/>
    <m/>
    <m/>
    <m/>
    <m/>
    <n v="0.2"/>
    <n v="6.660000000000001E-3"/>
    <s v="Em andamento"/>
    <s v="local-def"/>
  </r>
  <r>
    <x v="10"/>
    <s v="CAPS AD III VILA MARIANA"/>
    <s v="Vila Mariana"/>
    <s v="Vila mariana"/>
    <s v="Rua Pedro de Toledo (próx. Rua Lenadro Dupré)"/>
    <s v="-23.598019, -46.646926"/>
    <s v="EA"/>
    <s v="C"/>
    <s v="C"/>
    <s v="ni"/>
    <s v="NI"/>
    <s v="NI"/>
    <s v="NI"/>
    <s v="NI"/>
    <n v="3.3300000000000003E-2"/>
    <n v="0"/>
    <n v="0"/>
    <s v="Unidade em análise de terreno. Localização passível de alteração."/>
    <m/>
    <m/>
    <m/>
    <m/>
    <m/>
    <n v="0.2"/>
    <n v="6.660000000000001E-3"/>
    <s v="Em andamento"/>
    <s v="local-def"/>
  </r>
  <r>
    <x v="10"/>
    <s v="CAPS AD III VILA MARIA"/>
    <s v="Vila Maria/Vila Guilherme"/>
    <s v="Vila medeiros"/>
    <s v="Av. do Poeta, 740"/>
    <s v="-23.486083, -46.565705"/>
    <s v="EA"/>
    <s v="C"/>
    <s v="C"/>
    <s v="ni"/>
    <s v="NI"/>
    <s v="NI"/>
    <s v="NI"/>
    <s v="NI"/>
    <n v="3.3300000000000003E-2"/>
    <n v="0"/>
    <n v="0"/>
    <s v="Unidade em análise de terreno. Localização passível de alteração."/>
    <m/>
    <m/>
    <m/>
    <m/>
    <m/>
    <n v="0.2"/>
    <n v="6.660000000000001E-3"/>
    <s v="Em andamento"/>
    <s v="local-def"/>
  </r>
  <r>
    <x v="10"/>
    <s v="CAPS AD III VILA SONIA"/>
    <s v="Butantã"/>
    <s v="Vila Sônia"/>
    <s v="Rua José Capobianco, 232"/>
    <s v="-23.601416, -46.730135"/>
    <s v="EA"/>
    <s v="C"/>
    <s v="C"/>
    <s v="ni"/>
    <s v="NI"/>
    <s v="NI"/>
    <s v="NI"/>
    <s v="NI"/>
    <n v="3.3300000000000003E-2"/>
    <n v="0"/>
    <n v="0"/>
    <s v="Unidade em análise de terreno. Localização passível de alteração."/>
    <m/>
    <m/>
    <m/>
    <m/>
    <m/>
    <n v="0.2"/>
    <n v="6.660000000000001E-3"/>
    <s v="Em andamento"/>
    <s v="local-def"/>
  </r>
  <r>
    <x v="10"/>
    <s v="CAPS AD III CIDADE TIRADENTES / UA Adulto"/>
    <s v="Cidade Tiradentes"/>
    <s v="Cidade Tiradentes"/>
    <s v="Plano A - Rua Moises Corena Plano B - Rua Moisés de Corena x Rua Varzea Nova"/>
    <s v="-23.594295, -46.397064"/>
    <s v="C"/>
    <s v="C"/>
    <s v="NI"/>
    <s v="ni"/>
    <s v="NI"/>
    <s v="NI"/>
    <s v="NI"/>
    <s v="NI"/>
    <n v="3.3300000000000003E-2"/>
    <n v="0"/>
    <n v="0"/>
    <m/>
    <m/>
    <m/>
    <m/>
    <m/>
    <m/>
    <n v="0.15000000000000002"/>
    <n v="4.9950000000000012E-3"/>
    <s v="Em andamento"/>
    <s v="local-def"/>
  </r>
  <r>
    <x v="10"/>
    <s v="CAPS ADULTO III GRAJAU"/>
    <s v="Capela do Socorro"/>
    <s v="Grajaú"/>
    <s v="Rua Três Corações"/>
    <s v="-23.772903, -46.676862"/>
    <s v="C"/>
    <s v="C"/>
    <s v="NI"/>
    <s v="ni"/>
    <s v="NI"/>
    <s v="NI"/>
    <s v="NI"/>
    <s v="NI"/>
    <n v="3.3300000000000003E-2"/>
    <n v="0"/>
    <n v="0"/>
    <m/>
    <m/>
    <m/>
    <m/>
    <m/>
    <m/>
    <n v="0.15000000000000002"/>
    <n v="4.9950000000000012E-3"/>
    <s v="Em andamento"/>
    <s v="local-def"/>
  </r>
  <r>
    <x v="10"/>
    <s v="CAPS Adulto III SÃO MATEUS"/>
    <s v="São Mateus"/>
    <s v="São Mateus"/>
    <s v="Rua Maria Luiza do Val Penteado"/>
    <s v="-23.607830, -46.482924"/>
    <s v="C"/>
    <s v="C"/>
    <s v="NI"/>
    <s v="ni"/>
    <s v="NI"/>
    <s v="NI"/>
    <s v="NI"/>
    <s v="NI"/>
    <n v="3.3300000000000003E-2"/>
    <n v="0"/>
    <n v="0"/>
    <m/>
    <m/>
    <m/>
    <m/>
    <m/>
    <m/>
    <n v="0.15000000000000002"/>
    <n v="4.9950000000000012E-3"/>
    <s v="Em andamento"/>
    <s v="local-def"/>
  </r>
  <r>
    <x v="10"/>
    <s v="CAPS INFANTIL CIDADE TIRADENTES / UA Infanto-juvenil"/>
    <s v="Cidade Tiradentes"/>
    <s v="Cidade Tiradentes"/>
    <s v="Plano A - Rua dos Texteis Plano B - Rua Moisés de Corena         "/>
    <s v="-23.597016, -46.397132"/>
    <s v="EA"/>
    <s v="C"/>
    <s v="NI"/>
    <s v="ni"/>
    <s v="NI"/>
    <s v="NI"/>
    <s v="NI"/>
    <s v="NI"/>
    <n v="3.3300000000000003E-2"/>
    <n v="0"/>
    <n v="0"/>
    <s v="Unidade em análise de terreno. Localização passível de alteração."/>
    <m/>
    <m/>
    <m/>
    <m/>
    <m/>
    <n v="0.1"/>
    <n v="3.3300000000000005E-3"/>
    <s v="Em andamento"/>
    <s v="local-def"/>
  </r>
  <r>
    <x v="10"/>
    <s v="CAPS INFANTIL GRAJAU"/>
    <s v="Capela do Socorro"/>
    <s v="Grajaú"/>
    <s v="Rua Professor Alfredo Attie"/>
    <s v="-23.740837, -46.686166"/>
    <s v="EA"/>
    <s v="C"/>
    <s v="NI"/>
    <s v="ni"/>
    <s v="NI"/>
    <s v="NI"/>
    <s v="NI"/>
    <s v="NI"/>
    <n v="3.3300000000000003E-2"/>
    <n v="0"/>
    <n v="0"/>
    <s v="Unidade em análise de terreno. Localização passível de alteração."/>
    <m/>
    <m/>
    <m/>
    <m/>
    <m/>
    <n v="0.1"/>
    <n v="3.3300000000000005E-3"/>
    <s v="Em andamento"/>
    <s v="local-def"/>
  </r>
  <r>
    <x v="10"/>
    <s v="CAPS ADULTO III ITAIM PAULISTA"/>
    <s v="Itaim Paulista"/>
    <s v="Itaim Paulista"/>
    <s v="Rua Georgina Diniz Braghiroli"/>
    <s v="-23.509348, -46.423109"/>
    <s v="EA"/>
    <s v="C"/>
    <s v="NI"/>
    <s v="ni"/>
    <s v="NI"/>
    <s v="NI"/>
    <s v="NI"/>
    <s v="NI"/>
    <n v="3.3300000000000003E-2"/>
    <n v="0"/>
    <n v="0"/>
    <s v="Unidade em análise de terreno. Localização passível de alteração."/>
    <m/>
    <m/>
    <m/>
    <m/>
    <m/>
    <n v="0.1"/>
    <n v="3.3300000000000005E-3"/>
    <s v="Em andamento"/>
    <s v="local-def"/>
  </r>
  <r>
    <x v="10"/>
    <s v="CAPS ADULTO III JD HELENA"/>
    <s v="São Miguel"/>
    <s v="Jardim helena"/>
    <s v="Praça Craveiro do Campo"/>
    <s v="-23.478687, -46.420400"/>
    <s v="EA"/>
    <s v="C"/>
    <s v="NI"/>
    <s v="ni"/>
    <s v="NI"/>
    <s v="NI"/>
    <s v="NI"/>
    <s v="NI"/>
    <n v="3.3300000000000003E-2"/>
    <n v="0"/>
    <n v="0"/>
    <s v="Unidade em análise de terreno. Localização passível de alteração."/>
    <m/>
    <m/>
    <m/>
    <m/>
    <m/>
    <n v="0.1"/>
    <n v="3.3300000000000005E-3"/>
    <s v="Em andamento"/>
    <s v="local-def"/>
  </r>
  <r>
    <x v="10"/>
    <s v="CAPS INFANTIL JD HELENA"/>
    <s v="São Miguel"/>
    <s v="Jardim helena"/>
    <s v="Praça Craveiro do Campo"/>
    <s v="-23.478687, -46.420400"/>
    <s v="EA"/>
    <s v="C"/>
    <s v="NI"/>
    <s v="ni"/>
    <s v="NI"/>
    <s v="NI"/>
    <s v="NI"/>
    <s v="NI"/>
    <n v="3.3300000000000003E-2"/>
    <n v="0"/>
    <n v="0"/>
    <s v="Unidade em análise de terreno. Localização passível de alteração."/>
    <m/>
    <m/>
    <m/>
    <m/>
    <m/>
    <n v="0.1"/>
    <n v="3.3300000000000005E-3"/>
    <s v="Em andamento"/>
    <s v="local-def"/>
  </r>
  <r>
    <x v="10"/>
    <s v="CAPS ADULTO III PERUS"/>
    <s v="Perus"/>
    <s v="Perus"/>
    <s v="Av. Fiorelli Peccicacco, 500"/>
    <s v="-23.404355, -46.750954"/>
    <s v="EA"/>
    <s v="C"/>
    <s v="NI"/>
    <s v="ni"/>
    <s v="NI"/>
    <s v="NI"/>
    <s v="NI"/>
    <s v="NI"/>
    <n v="3.3300000000000003E-2"/>
    <n v="0"/>
    <n v="0"/>
    <s v="Unidade em análise de terreno. Localização passível de alteração."/>
    <m/>
    <m/>
    <m/>
    <m/>
    <m/>
    <n v="0.1"/>
    <n v="3.3300000000000005E-3"/>
    <s v="Em andamento"/>
    <s v="local-def"/>
  </r>
  <r>
    <x v="10"/>
    <s v="CAPS INFANTIL PIRITUBA"/>
    <s v="Pirituba"/>
    <s v="Pirituba"/>
    <s v="Rua General Lauro Cavalcanti de Farias, 171"/>
    <s v="-23.492671, -46.747072"/>
    <s v="EA"/>
    <s v="C"/>
    <s v="NI"/>
    <s v="ni"/>
    <s v="NI"/>
    <s v="NI"/>
    <s v="NI"/>
    <s v="NI"/>
    <n v="3.3300000000000003E-2"/>
    <n v="0"/>
    <n v="0"/>
    <s v="Unidade em análise de terreno. Localização passível de alteração."/>
    <m/>
    <m/>
    <m/>
    <m/>
    <m/>
    <n v="0.1"/>
    <n v="3.3300000000000005E-3"/>
    <s v="Em andamento"/>
    <s v="local-def"/>
  </r>
  <r>
    <x v="10"/>
    <s v="CAPS INFANTIL SÃO MATEUS"/>
    <s v="São Mateus"/>
    <s v="São Mateus"/>
    <s v="Rua Julio Cesar Moreira, 50"/>
    <s v="-23.621408, -46.466783"/>
    <s v="EA"/>
    <s v="C"/>
    <s v="NI"/>
    <s v="ni"/>
    <s v="NI"/>
    <s v="NI"/>
    <s v="NI"/>
    <s v="NI"/>
    <n v="3.3300000000000003E-2"/>
    <n v="0"/>
    <n v="0"/>
    <s v="Unidade em análise de terreno. Localização passível de alteração."/>
    <m/>
    <m/>
    <m/>
    <m/>
    <m/>
    <n v="0.1"/>
    <n v="3.3300000000000005E-3"/>
    <s v="Em andamento"/>
    <s v="local-def"/>
  </r>
  <r>
    <x v="10"/>
    <s v="CAPS ADULTO III SÃO MIGUEL PAULISTA"/>
    <s v="São Miguel"/>
    <s v="São Miguel"/>
    <s v="Rua Cardon, 1242"/>
    <s v="-23.520036, -46.441226"/>
    <s v="EA"/>
    <s v="C"/>
    <s v="NI"/>
    <s v="ni"/>
    <s v="NI"/>
    <s v="NI"/>
    <s v="NI"/>
    <s v="NI"/>
    <n v="3.3300000000000003E-2"/>
    <n v="0"/>
    <n v="0"/>
    <s v="Unidade em análise de terreno. Localização passível de alteração."/>
    <m/>
    <m/>
    <m/>
    <m/>
    <m/>
    <n v="0.1"/>
    <n v="3.3300000000000005E-3"/>
    <s v="Em andamento"/>
    <s v="local-def"/>
  </r>
  <r>
    <x v="10"/>
    <s v="CAPS INFANTIL SÃO MIGUEL PAULISTA"/>
    <s v="São Miguel"/>
    <s v="São Miguel"/>
    <s v="Av. São Miguel x Rua Pau D'Arc Roxo x Rua Henrique Xavier de Brito"/>
    <s v="-23.499062, -46.466021"/>
    <s v="EA"/>
    <s v="C"/>
    <s v="NI"/>
    <s v="ni"/>
    <s v="NI"/>
    <s v="NI"/>
    <s v="NI"/>
    <s v="NI"/>
    <n v="3.3300000000000003E-2"/>
    <n v="0"/>
    <n v="0"/>
    <s v="Unidade em análise de terreno. Localização passível de alteração."/>
    <m/>
    <m/>
    <m/>
    <m/>
    <m/>
    <n v="0.1"/>
    <n v="3.3300000000000005E-3"/>
    <s v="Em andamento"/>
    <s v="local-def"/>
  </r>
  <r>
    <x v="10"/>
    <s v="CAPS ADULTO III VILA MARIANA / UA Adulto"/>
    <s v="Vila Mariana"/>
    <s v="Vila mariana"/>
    <s v="Rua Pedro de Toledo (próx. Rua Leandro Dupré)"/>
    <s v="-23.598019, -46.646926"/>
    <s v="EA"/>
    <s v="C"/>
    <s v="NI"/>
    <s v="ni"/>
    <s v="NI"/>
    <s v="NI"/>
    <s v="NI"/>
    <s v="NI"/>
    <n v="3.3300000000000003E-2"/>
    <n v="0"/>
    <n v="0"/>
    <s v="Unidade em análise de terreno. Localização passível de alteração."/>
    <m/>
    <m/>
    <m/>
    <m/>
    <m/>
    <n v="0.1"/>
    <n v="3.3300000000000005E-3"/>
    <s v="Em andamento"/>
    <s v="local-def"/>
  </r>
  <r>
    <x v="10"/>
    <s v="CAPS ADULTO III VILA MARIA"/>
    <s v="Vila Maria/Vila Guilherme"/>
    <s v="Vila medeiros"/>
    <s v="Av. do Poeta, 740"/>
    <s v="-23.486083, -46.565705"/>
    <s v="EA"/>
    <s v="C"/>
    <s v="NI"/>
    <s v="ni"/>
    <s v="NI"/>
    <s v="NI"/>
    <s v="NI"/>
    <s v="NI"/>
    <n v="3.3300000000000003E-2"/>
    <n v="0"/>
    <n v="0"/>
    <s v="Unidade em análise de terreno. Localização passível de alteração."/>
    <m/>
    <m/>
    <m/>
    <m/>
    <m/>
    <n v="0.1"/>
    <n v="3.3300000000000005E-3"/>
    <s v="Em andamento"/>
    <s v="local-def"/>
  </r>
  <r>
    <x v="10"/>
    <s v="CAPS ADULTO III BUTANTA / UA Adulto"/>
    <s v="Butantã"/>
    <s v="Vila Sônia"/>
    <s v="Rua Domingos Portela"/>
    <s v="-23.593944, -46.745262"/>
    <s v="EA"/>
    <s v="C"/>
    <s v="NI"/>
    <s v="ni"/>
    <s v="NI"/>
    <s v="NI"/>
    <s v="NI"/>
    <s v="NI"/>
    <n v="3.3300000000000003E-2"/>
    <n v="0"/>
    <n v="0"/>
    <s v="Unidade em análise de terreno. Localização passível de alteração."/>
    <m/>
    <m/>
    <m/>
    <m/>
    <m/>
    <n v="0.1"/>
    <n v="3.3300000000000005E-3"/>
    <s v="Em andamento"/>
    <s v="local-def"/>
  </r>
  <r>
    <x v="10"/>
    <s v="CAPS ADULTO III RIO PEQUENO"/>
    <s v="Butantã"/>
    <s v="Vila Sônia"/>
    <s v="Rua Joaquim Celidonio Gomes dos Reis, 336"/>
    <s v="-23.577911, -46.763326"/>
    <s v="EA"/>
    <s v="C"/>
    <s v="NI"/>
    <s v="ni"/>
    <s v="NI"/>
    <s v="NI"/>
    <s v="NI"/>
    <s v="NI"/>
    <n v="3.3300000000000003E-2"/>
    <n v="0"/>
    <n v="0"/>
    <s v="Unidade em análise de terreno. Localização passível de alteração."/>
    <m/>
    <m/>
    <m/>
    <m/>
    <m/>
    <n v="0.1"/>
    <n v="3.3300000000000005E-3"/>
    <s v="Em andamento"/>
    <s v="local-def"/>
  </r>
  <r>
    <x v="10"/>
    <s v="CAPS INFANTIL BUTANTA / UA Infanto-juvenil"/>
    <s v="Butantã"/>
    <s v="Vila Sônia"/>
    <s v="Rua Domingos Portela"/>
    <s v="-23.593944, -46.745262"/>
    <s v="EA"/>
    <s v="C"/>
    <s v="NI"/>
    <s v="ni"/>
    <s v="NI"/>
    <s v="NI"/>
    <s v="NI"/>
    <s v="NI"/>
    <n v="0"/>
    <n v="0"/>
    <n v="0"/>
    <s v="Unidade em análise de terreno. Localização passível de alteração."/>
    <m/>
    <m/>
    <m/>
    <m/>
    <m/>
    <n v="0.1"/>
    <n v="0"/>
    <s v="Em andamento"/>
    <s v="local-def"/>
  </r>
  <r>
    <x v="11"/>
    <s v="Casa de Cultura Casarão Celso Garcia"/>
    <s v="Mooca"/>
    <s v="Belém"/>
    <s v="Avenida Celso Garcia, 849"/>
    <s v="-23.53864, -46.60428"/>
    <s v="C"/>
    <s v="EA"/>
    <s v="EA"/>
    <s v="ni"/>
    <s v="NI"/>
    <s v="NI"/>
    <s v="NI"/>
    <s v="NI"/>
    <n v="6.25E-2"/>
    <n v="0"/>
    <n v="0"/>
    <s v="Departamento de Patrimônio Histórico está instruindo processo para tombamento do imóvel. Foram licitadas as obras de contenção e limpeza que permitirão a finalização do projeto."/>
    <m/>
    <m/>
    <m/>
    <m/>
    <m/>
    <n v="0.17499999999999999"/>
    <n v="1.0937499999999999E-2"/>
    <s v="Em andamento"/>
    <s v="local-def"/>
  </r>
  <r>
    <x v="11"/>
    <s v="Biblioteca Camila Cerqueira César"/>
    <s v="Butantã"/>
    <s v="Butantã"/>
    <s v="Rua Waldemar Sanches, 41"/>
    <m/>
    <s v="C"/>
    <s v="C"/>
    <s v="C"/>
    <s v="ea"/>
    <s v="EA"/>
    <s v="NI"/>
    <s v="NI"/>
    <s v="NI"/>
    <n v="6.25E-2"/>
    <n v="0"/>
    <n v="0"/>
    <m/>
    <m/>
    <m/>
    <m/>
    <m/>
    <m/>
    <n v="0.32500000000000001"/>
    <n v="2.0312500000000001E-2"/>
    <s v="Em andamento"/>
    <s v="local-def"/>
  </r>
  <r>
    <x v="11"/>
    <s v="Equipamento cultural - Sacolão das Artes"/>
    <s v="Campo Limpo"/>
    <s v="Capão Redondo"/>
    <s v="Avenida Cândido José Xavier, 577"/>
    <s v="-23.66187, -46.75642"/>
    <s v="C"/>
    <s v="EA"/>
    <s v="EA"/>
    <s v="ni"/>
    <s v="NI"/>
    <s v="NI"/>
    <s v="NI"/>
    <s v="NI"/>
    <n v="6.25E-2"/>
    <n v="0"/>
    <n v="0"/>
    <m/>
    <m/>
    <m/>
    <m/>
    <m/>
    <m/>
    <n v="0.17499999999999999"/>
    <n v="1.0937499999999999E-2"/>
    <s v="Em andamento"/>
    <s v="local-def"/>
  </r>
  <r>
    <x v="11"/>
    <s v="Casa de Cultura de Ermelino Matarazzo"/>
    <s v="Ermelino Matarazzo"/>
    <s v="Ermelino Matarazzo"/>
    <s v="Avenida Paranaguá, altura do 1.600"/>
    <s v="-23.49160, -46.47869"/>
    <s v="C"/>
    <s v="C"/>
    <s v="EA"/>
    <s v="ea"/>
    <s v="EA"/>
    <s v="NI"/>
    <s v="NI"/>
    <s v="NI"/>
    <n v="6.25E-2"/>
    <n v="0"/>
    <n v="0"/>
    <m/>
    <m/>
    <m/>
    <m/>
    <m/>
    <m/>
    <n v="0.27500000000000002"/>
    <n v="1.7187500000000001E-2"/>
    <s v="Em andamento"/>
    <s v="local-def"/>
  </r>
  <r>
    <x v="11"/>
    <s v="Biblioteca Cora Coralina"/>
    <s v="Guaianases"/>
    <s v="Guaianases"/>
    <s v="Rua Otelo Augusto Ribeiro, 113"/>
    <m/>
    <s v="C"/>
    <s v="C"/>
    <s v="C"/>
    <s v="ea"/>
    <s v="EA"/>
    <s v="NI"/>
    <s v="NI"/>
    <s v="NI"/>
    <n v="6.25E-2"/>
    <n v="0"/>
    <n v="0"/>
    <m/>
    <m/>
    <m/>
    <m/>
    <m/>
    <m/>
    <n v="0.32500000000000001"/>
    <n v="2.0312500000000001E-2"/>
    <s v="Em andamento"/>
    <s v="local-def"/>
  </r>
  <r>
    <x v="11"/>
    <s v="Casa de Cultura de Jabaquara"/>
    <s v="Jabaquara"/>
    <s v="Jabaquara"/>
    <s v="Rua Arsênio Tavolieri, 45"/>
    <s v="-23.65128, -46.64522"/>
    <s v="C"/>
    <s v="C"/>
    <s v="EA"/>
    <s v="ni"/>
    <s v="NI"/>
    <s v="NI"/>
    <s v="NI"/>
    <s v="NI"/>
    <n v="6.25E-2"/>
    <n v="0"/>
    <n v="0"/>
    <s v="Projeto prevê uma reorganização institucional para integrar o conjunto formado pelo Sítio da Ressaca e Biblioteca Paulo Duarte"/>
    <m/>
    <m/>
    <m/>
    <m/>
    <m/>
    <n v="0.2"/>
    <n v="1.2500000000000001E-2"/>
    <s v="Em andamento"/>
    <s v="local-def"/>
  </r>
  <r>
    <x v="11"/>
    <s v="Equipamento cultural - Edifício da Antiga Sociedade Philarmônica Alemã Lyra"/>
    <s v="Sé"/>
    <s v="Liberdade"/>
    <s v="Rua São Joaquim, 329"/>
    <s v="-23.56140, -46.63539"/>
    <s v="C"/>
    <s v="EA"/>
    <s v="EA"/>
    <s v="ni"/>
    <s v="NI"/>
    <s v="NI"/>
    <s v="NI"/>
    <s v="NI"/>
    <n v="6.25E-2"/>
    <n v="0"/>
    <n v="0"/>
    <s v="Aberto processo de tombamento pelo Conpresp em 2012. Imóvel em área envoltória da residência do Ramos de Azevedo (tombada ex-officio)."/>
    <m/>
    <m/>
    <m/>
    <m/>
    <m/>
    <n v="0.17499999999999999"/>
    <n v="1.0937499999999999E-2"/>
    <s v="Em andamento"/>
    <s v="local-def"/>
  </r>
  <r>
    <x v="11"/>
    <s v="Casa de Cultura de Parelheiros"/>
    <s v="Parelheiros"/>
    <s v="Parelheiros"/>
    <s v="Rua Nazle Mauad Lufti, 200"/>
    <s v="-23.83133, -46.73040"/>
    <s v="C"/>
    <s v="NI"/>
    <s v="EA"/>
    <s v="ni"/>
    <s v="NI"/>
    <s v="NI"/>
    <s v="NI"/>
    <s v="NI"/>
    <n v="6.25E-2"/>
    <n v="0"/>
    <n v="0"/>
    <m/>
    <m/>
    <m/>
    <m/>
    <m/>
    <m/>
    <n v="0.15000000000000002"/>
    <n v="9.3750000000000014E-3"/>
    <s v="Em andamento"/>
    <s v="local-def"/>
  </r>
  <r>
    <x v="11"/>
    <s v="Casa de Cultura de Pirituba"/>
    <s v="Pirituba"/>
    <s v="São Domingos"/>
    <s v="Av. Mutinga, 1425"/>
    <s v="-23.48611, -46.73924"/>
    <s v="C"/>
    <s v="C"/>
    <s v="EA"/>
    <s v="ni"/>
    <s v="NI"/>
    <s v="NI"/>
    <s v="NI"/>
    <s v="NI"/>
    <n v="6.25E-2"/>
    <n v="0"/>
    <n v="0"/>
    <m/>
    <m/>
    <m/>
    <m/>
    <m/>
    <m/>
    <n v="0.2"/>
    <n v="1.2500000000000001E-2"/>
    <s v="Em andamento"/>
    <s v="local-def"/>
  </r>
  <r>
    <x v="11"/>
    <s v="Casa de Cultura de São Mateus"/>
    <s v="São Mateus"/>
    <s v="São Rafael"/>
    <s v="Rua Quaresma Delgado, 376"/>
    <s v="-23.62491, -46.46813"/>
    <s v="C"/>
    <s v="NI"/>
    <s v="EA"/>
    <s v="ea"/>
    <s v="NI"/>
    <s v="NI"/>
    <s v="NI"/>
    <s v="NI"/>
    <n v="6.25E-2"/>
    <n v="0"/>
    <n v="0"/>
    <m/>
    <m/>
    <m/>
    <m/>
    <m/>
    <m/>
    <n v="0.17500000000000002"/>
    <n v="1.0937500000000001E-2"/>
    <s v="Em andamento"/>
    <s v="local-def"/>
  </r>
  <r>
    <x v="11"/>
    <s v="Casa de Cultura da Vila Guilherme"/>
    <s v="Vila Maria/Vila Guilherme"/>
    <s v="Vila guilherme"/>
    <s v="Praça Oscar Silva, s/nº"/>
    <s v="-23.507476, -46.601089"/>
    <s v="C"/>
    <s v="NI"/>
    <s v="EA"/>
    <s v="ni"/>
    <s v="NI"/>
    <s v="NI"/>
    <s v="NI"/>
    <s v="NI"/>
    <n v="6.25E-2"/>
    <n v="0"/>
    <n v="0"/>
    <s v="Edifício tombado pelo  Conselho Municipal de Preservação do Patrimônio Histórico, Cultural e Ambiental da Cidade de São Paulo (CONPRESP) em 2013"/>
    <m/>
    <m/>
    <m/>
    <m/>
    <m/>
    <n v="0.15000000000000002"/>
    <n v="9.3750000000000014E-3"/>
    <s v="Em andamento"/>
    <s v="local-def"/>
  </r>
  <r>
    <x v="11"/>
    <s v="Casa de Cultura do Sítio Mirim"/>
    <s v="São Miguel"/>
    <s v="Vila jacui"/>
    <s v="Av. Dr. Assis Ribeiro"/>
    <s v="-23.53675, -46.45407"/>
    <s v="C"/>
    <s v="C"/>
    <s v="EA"/>
    <s v="ni"/>
    <s v="NI"/>
    <s v="NI"/>
    <s v="NI"/>
    <s v="NI"/>
    <n v="6.25E-2"/>
    <n v="0"/>
    <n v="0"/>
    <m/>
    <m/>
    <m/>
    <m/>
    <m/>
    <m/>
    <n v="0.2"/>
    <n v="1.2500000000000001E-2"/>
    <s v="Em andamento"/>
    <s v="local-def"/>
  </r>
  <r>
    <x v="11"/>
    <s v="Equipamento cultural 13"/>
    <s v="Em definição"/>
    <m/>
    <m/>
    <m/>
    <s v="NI"/>
    <s v="NI"/>
    <s v="NI"/>
    <s v="ni"/>
    <s v="NI"/>
    <s v="NI"/>
    <s v="NI"/>
    <s v="NI"/>
    <n v="6.25E-2"/>
    <n v="0"/>
    <n v="0"/>
    <m/>
    <m/>
    <m/>
    <m/>
    <m/>
    <m/>
    <n v="0"/>
    <n v="0"/>
    <s v="Não Iniciado"/>
    <s v="sem-mapa"/>
  </r>
  <r>
    <x v="11"/>
    <s v="Equipamento cultural 14"/>
    <s v="Em definição"/>
    <m/>
    <m/>
    <m/>
    <s v="NI"/>
    <s v="NI"/>
    <s v="NI"/>
    <s v="ni"/>
    <s v="NI"/>
    <s v="NI"/>
    <s v="NI"/>
    <s v="NI"/>
    <n v="6.25E-2"/>
    <n v="0"/>
    <n v="0"/>
    <m/>
    <m/>
    <m/>
    <m/>
    <m/>
    <m/>
    <n v="0"/>
    <n v="0"/>
    <s v="Não Iniciado"/>
    <s v="sem-mapa"/>
  </r>
  <r>
    <x v="11"/>
    <s v="Equipamento cultural 15"/>
    <s v="Em definição"/>
    <m/>
    <m/>
    <m/>
    <s v="NI"/>
    <s v="NI"/>
    <s v="NI"/>
    <s v="ni"/>
    <s v="NI"/>
    <s v="NI"/>
    <s v="NI"/>
    <s v="NI"/>
    <n v="6.25E-2"/>
    <n v="0"/>
    <n v="0"/>
    <m/>
    <m/>
    <m/>
    <m/>
    <m/>
    <m/>
    <n v="0"/>
    <n v="0"/>
    <s v="Não Iniciado"/>
    <s v="sem-mapa"/>
  </r>
  <r>
    <x v="11"/>
    <s v="Equipamento cultural 16"/>
    <s v="Em definição"/>
    <m/>
    <m/>
    <m/>
    <s v="NI"/>
    <s v="NI"/>
    <s v="NI"/>
    <s v="ni"/>
    <s v="NI"/>
    <s v="NI"/>
    <s v="NI"/>
    <s v="NI"/>
    <n v="6.25E-2"/>
    <n v="0"/>
    <n v="0"/>
    <m/>
    <m/>
    <m/>
    <m/>
    <m/>
    <m/>
    <n v="0"/>
    <n v="0"/>
    <s v="Não Iniciado"/>
    <s v="sem-mapa"/>
  </r>
  <r>
    <x v="12"/>
    <s v="Centro Cultural do M' Boi Mirim"/>
    <s v="M'Boi Mirim"/>
    <s v="Jardim São luiz"/>
    <s v="Av. Inácio Dias da Silva, s/nº"/>
    <s v="-23.67381, -46.74280"/>
    <s v="C"/>
    <s v="C"/>
    <s v="C"/>
    <s v="ni"/>
    <s v="NI"/>
    <s v="NI"/>
    <s v="NI"/>
    <s v="NI"/>
    <n v="0.33"/>
    <n v="0"/>
    <n v="0"/>
    <s v="O Centro Cultural de M'Boi Mirim será custeado com recursos do Programa Mananciais."/>
    <m/>
    <m/>
    <m/>
    <m/>
    <m/>
    <n v="0.25"/>
    <n v="8.2500000000000004E-2"/>
    <s v="Em andamento"/>
    <s v="local-def"/>
  </r>
  <r>
    <x v="12"/>
    <s v="Centro Cultural de Itaquera"/>
    <s v="Itaquera"/>
    <s v="Itaquera"/>
    <s v="Rua Vitório Santim, 44"/>
    <s v="-23.53675, -46.45407"/>
    <s v="C"/>
    <s v="C"/>
    <s v="EA"/>
    <s v="ni"/>
    <s v="NI"/>
    <s v="NI"/>
    <s v="NI"/>
    <s v="NI"/>
    <n v="0.33"/>
    <n v="0"/>
    <n v="0"/>
    <m/>
    <m/>
    <m/>
    <m/>
    <m/>
    <m/>
    <n v="0.2"/>
    <n v="6.6000000000000003E-2"/>
    <s v="Em andamento"/>
    <s v="local-def"/>
  </r>
  <r>
    <x v="13"/>
    <s v="Unidades Habitacionais - Iguape A - COHAB / MCMV"/>
    <s v="Itaquera"/>
    <m/>
    <s v="Av. Itaquera alt. Av. Waldemar Tietz"/>
    <s v="-23.553396, -46.490743"/>
    <s v="C"/>
    <s v="C"/>
    <s v="C"/>
    <s v="C"/>
    <s v="C"/>
    <s v="C"/>
    <s v="C"/>
    <s v="C"/>
    <n v="5.4999999999999997E-3"/>
    <n v="0"/>
    <n v="5850000"/>
    <s v="Compreende 300 unidades habitacionais"/>
    <m/>
    <m/>
    <m/>
    <m/>
    <m/>
    <n v="1"/>
    <n v="5.4999999999999997E-3"/>
    <s v="Concluído"/>
    <s v="local-def"/>
  </r>
  <r>
    <x v="13"/>
    <s v="Unidades Habitacionais - Leme - COHAB / MCMV"/>
    <s v="Cidade Tiradentes"/>
    <m/>
    <s v="R. Alfonso Asturaro s/nº x R. Ricardo da Costa"/>
    <s v="-23.586230, -46.394790"/>
    <s v="C"/>
    <s v="C"/>
    <s v="C"/>
    <s v="C"/>
    <s v="C"/>
    <s v="C"/>
    <s v="C"/>
    <s v="C"/>
    <n v="1.1000000000000001E-3"/>
    <n v="0"/>
    <n v="1170000"/>
    <s v="Compreende 60 unidades habitacionais"/>
    <m/>
    <m/>
    <m/>
    <m/>
    <m/>
    <n v="1"/>
    <n v="1.1000000000000001E-3"/>
    <s v="Concluído"/>
    <s v="local-def"/>
  </r>
  <r>
    <x v="13"/>
    <s v="Unidades Habitacionais - Barra Bonita"/>
    <s v="Penha"/>
    <m/>
    <s v="R. Peixoto Werneck x R. Pe. Tomás de Vilanova"/>
    <s v="-23.542714, -46.487029"/>
    <s v="C"/>
    <s v="C"/>
    <s v="C"/>
    <s v="C"/>
    <s v="C"/>
    <s v="C"/>
    <s v="C"/>
    <s v="C"/>
    <n v="2.2000000000000001E-3"/>
    <n v="0"/>
    <n v="0"/>
    <s v="Compreende 120 unidades habitacionais"/>
    <m/>
    <m/>
    <m/>
    <m/>
    <m/>
    <n v="1"/>
    <n v="2.2000000000000001E-3"/>
    <s v="Concluído"/>
    <s v="local-def"/>
  </r>
  <r>
    <x v="13"/>
    <s v="Unidades Habitacionais - Campos do Jordão"/>
    <s v="Penha"/>
    <m/>
    <s v="R. Peixoto Werneck x R. Pe. Miguel de Campos"/>
    <s v="-23.542101, -46.486871"/>
    <s v="C"/>
    <s v="C"/>
    <s v="C"/>
    <s v="C"/>
    <s v="C"/>
    <s v="C"/>
    <s v="C"/>
    <s v="C"/>
    <n v="1.8E-3"/>
    <n v="0"/>
    <n v="0"/>
    <s v="Compreende 100 unidades habitacionais"/>
    <m/>
    <m/>
    <m/>
    <m/>
    <m/>
    <n v="1"/>
    <n v="1.8E-3"/>
    <s v="Concluído"/>
    <s v="local-def"/>
  </r>
  <r>
    <x v="13"/>
    <s v="Unidades Habitacionais - Paranapiacaba"/>
    <s v="Butantã"/>
    <m/>
    <s v="R. Flor da Madrugada próx. A R. Lírio do Vale"/>
    <s v="-23.599970, -46.499094"/>
    <s v="C"/>
    <s v="C"/>
    <s v="C"/>
    <s v="C"/>
    <s v="C"/>
    <s v="C"/>
    <s v="C"/>
    <s v="C"/>
    <n v="5.0000000000000001E-4"/>
    <n v="0"/>
    <n v="585000"/>
    <s v="Compreende 30 unidades habitacionais"/>
    <m/>
    <m/>
    <m/>
    <m/>
    <m/>
    <n v="1"/>
    <n v="5.0000000000000001E-4"/>
    <s v="Concluído"/>
    <s v="local-def"/>
  </r>
  <r>
    <x v="13"/>
    <s v="Unidades Habitacionais - Caçapava"/>
    <s v="Itaquera"/>
    <m/>
    <s v="R. Isidoro de Lara x R. Imburana"/>
    <s v="-23.545958, -46.441792"/>
    <s v="C"/>
    <s v="C"/>
    <s v="C"/>
    <s v="C"/>
    <s v="C"/>
    <s v="C"/>
    <s v="C"/>
    <s v="C"/>
    <n v="8.9999999999999998E-4"/>
    <n v="0"/>
    <n v="0"/>
    <s v="Compreende 50 unidades habitacionais"/>
    <m/>
    <m/>
    <m/>
    <m/>
    <m/>
    <n v="1"/>
    <n v="8.9999999999999998E-4"/>
    <s v="Concluído"/>
    <s v="local-def"/>
  </r>
  <r>
    <x v="13"/>
    <s v="Unidades Habitacionais - Peruíbe"/>
    <s v="Campo Limpo"/>
    <m/>
    <s v="R. Aviadora Anésia Pinheiro Machado x Rua Ubiratan Pereira Maciel"/>
    <s v="-23.678134, -46.792209"/>
    <s v="C"/>
    <s v="C"/>
    <s v="C"/>
    <s v="C"/>
    <s v="C"/>
    <s v="C"/>
    <s v="C"/>
    <s v="C"/>
    <n v="6.9999999999999999E-4"/>
    <n v="0"/>
    <n v="0"/>
    <s v="Compreende 40 unidades habitacionais"/>
    <m/>
    <m/>
    <m/>
    <m/>
    <m/>
    <n v="1"/>
    <n v="6.9999999999999999E-4"/>
    <s v="Concluído"/>
    <s v="local-def"/>
  </r>
  <r>
    <x v="13"/>
    <s v="Unidades Habitacionais - Santa Adélia"/>
    <s v="Itaquera"/>
    <m/>
    <s v="R. Fascinação alt. R. Neve na Bahia"/>
    <s v="-23.552587, -46.429158"/>
    <s v="C"/>
    <s v="C"/>
    <s v="C"/>
    <s v="C"/>
    <s v="C"/>
    <s v="C"/>
    <s v="C"/>
    <s v="C"/>
    <n v="2.0999999999999999E-3"/>
    <n v="0"/>
    <n v="0"/>
    <s v="Compreende 118 unidades habitacionais"/>
    <m/>
    <m/>
    <m/>
    <m/>
    <m/>
    <n v="1"/>
    <n v="2.0999999999999999E-3"/>
    <s v="Concluído"/>
    <s v="local-def"/>
  </r>
  <r>
    <x v="13"/>
    <s v="Unidades Habitacionais - Brotas"/>
    <s v="Penha"/>
    <m/>
    <s v="Acesso a R. Tomás Feliciano"/>
    <m/>
    <s v="C"/>
    <s v="C"/>
    <s v="C"/>
    <s v="C"/>
    <s v="C"/>
    <s v="C"/>
    <s v="C"/>
    <s v="C"/>
    <n v="1.5E-3"/>
    <n v="0"/>
    <n v="0"/>
    <s v="Compreende 80 unidades habitacionais"/>
    <m/>
    <m/>
    <m/>
    <m/>
    <m/>
    <n v="1"/>
    <n v="1.5E-3"/>
    <s v="Concluído"/>
    <s v="local-def"/>
  </r>
  <r>
    <x v="13"/>
    <s v="Unidades Habitacionais - Jacareí"/>
    <s v="Penha"/>
    <m/>
    <s v="Av. Itaquera x R. Nerval Ferreira Braga"/>
    <s v="-23.554229, -46.485054"/>
    <s v="C"/>
    <s v="C"/>
    <s v="C"/>
    <s v="C"/>
    <s v="C"/>
    <s v="C"/>
    <s v="C"/>
    <s v="C"/>
    <n v="6.9999999999999999E-4"/>
    <n v="0"/>
    <n v="0"/>
    <s v="Compreende 40 unidades habitacionais"/>
    <m/>
    <m/>
    <m/>
    <m/>
    <m/>
    <n v="1"/>
    <n v="6.9999999999999999E-4"/>
    <s v="Concluído"/>
    <s v="local-def"/>
  </r>
  <r>
    <x v="13"/>
    <s v="Unidades Habitacionais - Vale das Flores (Entidades)"/>
    <s v="Pirituba"/>
    <m/>
    <m/>
    <m/>
    <s v="C"/>
    <s v="C"/>
    <s v="C"/>
    <s v="C"/>
    <s v="C"/>
    <s v="C"/>
    <s v="C"/>
    <s v="C"/>
    <n v="1.1000000000000001E-3"/>
    <n v="0"/>
    <n v="1228500"/>
    <s v="Compreende 63 unidades habitacionais"/>
    <m/>
    <m/>
    <m/>
    <m/>
    <m/>
    <n v="1"/>
    <n v="1.1000000000000001E-3"/>
    <s v="Concluído"/>
    <s v="local-em-def"/>
  </r>
  <r>
    <x v="13"/>
    <s v="Unidades Habitacionais - Heliópolis H / Sabesp 2"/>
    <s v="Ipiranga"/>
    <s v="Sacomã"/>
    <s v="Gleba H:  Localizada entre as vias Rua Coronel Silva Castro, Rua Conego Xavier e Rua Barão do Rio da Pedra.  Área da Sabesp 2: Localizada dentro da ETE-ABC, entre a Av. Almirante Delamare e Córrego dos Meninos."/>
    <s v="-23.606489, -46.595472"/>
    <s v="C"/>
    <s v="C"/>
    <s v="C"/>
    <s v="C"/>
    <s v="C"/>
    <s v="C"/>
    <s v="C"/>
    <s v="C"/>
    <n v="1.8E-3"/>
    <n v="0"/>
    <n v="0"/>
    <s v="Compreende 98 unidades habitacionais"/>
    <m/>
    <m/>
    <m/>
    <m/>
    <m/>
    <n v="1"/>
    <n v="1.8E-3"/>
    <s v="Concluído"/>
    <s v="local-def"/>
  </r>
  <r>
    <x v="13"/>
    <s v="Unidades Habitacionais - Heliópolis G / Condominio A"/>
    <s v="Ipiranga"/>
    <s v="Sacomã"/>
    <s v="Gleba G:  entre as vias Av. das Juntas Provisórias, Rua Comandante Taylor e Rua Maciel Parente. Rocinha: Ruas Dr. João Pedro de Carvalho, Santo Amaro e Ingá."/>
    <s v="-23.600423, -46.596117"/>
    <s v="C"/>
    <s v="C"/>
    <s v="C"/>
    <s v="C"/>
    <s v="C"/>
    <s v="C"/>
    <s v="C"/>
    <s v="C"/>
    <n v="3.5999999999999999E-3"/>
    <n v="0"/>
    <n v="2524697.52"/>
    <s v="Compreende 199 unidades habitacionais"/>
    <s v="Entrega de 199 UH no Condomino A em Agosto/2014"/>
    <m/>
    <m/>
    <m/>
    <m/>
    <n v="1"/>
    <n v="3.5999999999999999E-3"/>
    <s v="Concluído"/>
    <s v="local-def"/>
  </r>
  <r>
    <x v="13"/>
    <s v="Unidades Habitacionais - Cidade Azul"/>
    <s v="Jabaquara"/>
    <s v="Jabaquara"/>
    <s v="Entre as Ruas Manuel Alves Mesquita,  Manuel Monteiro, Bras de Melo Moniz - próximo a Av. Cupecê."/>
    <s v="-23.663704, -46.648162"/>
    <s v="C"/>
    <s v="C"/>
    <s v="C"/>
    <s v="C"/>
    <s v="C"/>
    <s v="C"/>
    <s v="C"/>
    <s v="C"/>
    <n v="1.4E-3"/>
    <n v="0"/>
    <n v="0"/>
    <s v="Compreende 76 unidades habitacionais"/>
    <s v="Obra concluída em 2013"/>
    <m/>
    <m/>
    <m/>
    <m/>
    <n v="1"/>
    <n v="1.4E-3"/>
    <s v="Concluído"/>
    <s v="local-def"/>
  </r>
  <r>
    <x v="13"/>
    <s v="Unidades Habitacionais - Jardim São Francisco"/>
    <s v="São Mateus"/>
    <m/>
    <m/>
    <m/>
    <s v="C"/>
    <s v="C"/>
    <s v="C"/>
    <s v="C"/>
    <s v="C"/>
    <s v="C"/>
    <s v="C"/>
    <s v="C"/>
    <n v="2.3999999999999998E-3"/>
    <n v="0"/>
    <n v="2574000"/>
    <s v="Compreende 132 unidades habitacionais"/>
    <m/>
    <m/>
    <m/>
    <m/>
    <m/>
    <n v="1"/>
    <n v="2.3999999999999998E-3"/>
    <s v="Concluído"/>
    <s v="local-em-def"/>
  </r>
  <r>
    <x v="13"/>
    <s v="Unidades Habitacionais - Tiro ao Pombo / lote 13"/>
    <s v="Freguesia/Brasilândia"/>
    <m/>
    <m/>
    <m/>
    <s v="C"/>
    <s v="C"/>
    <s v="C"/>
    <s v="C"/>
    <s v="C"/>
    <s v="C"/>
    <s v="C"/>
    <s v="C"/>
    <n v="1E-4"/>
    <n v="0"/>
    <n v="117000"/>
    <s v="Compreende 6 unidades habitacionais"/>
    <m/>
    <m/>
    <m/>
    <m/>
    <m/>
    <n v="1"/>
    <n v="1E-4"/>
    <s v="Concluído"/>
    <s v="local-em-def"/>
  </r>
  <r>
    <x v="13"/>
    <s v="Unidades Habitacionais - Vila Andrade B - CDHU/HABI"/>
    <s v="Cidade Tiradentes"/>
    <m/>
    <m/>
    <m/>
    <s v="C"/>
    <s v="C"/>
    <s v="C"/>
    <s v="C"/>
    <s v="C"/>
    <s v="C"/>
    <s v="C"/>
    <s v="C"/>
    <n v="3.0999999999999999E-3"/>
    <n v="0"/>
    <n v="3354000"/>
    <s v="Compreende 172 unidades habitacionais"/>
    <m/>
    <m/>
    <m/>
    <m/>
    <m/>
    <n v="1"/>
    <n v="3.0999999999999999E-3"/>
    <s v="Concluído"/>
    <s v="local-em-def"/>
  </r>
  <r>
    <x v="13"/>
    <s v="Unidades Habitacionais - Vila Andrade G"/>
    <s v="Campo Limpo"/>
    <m/>
    <m/>
    <m/>
    <s v="C"/>
    <s v="C"/>
    <s v="C"/>
    <s v="C"/>
    <s v="C"/>
    <s v="C"/>
    <s v="C"/>
    <s v="C"/>
    <n v="2.0999999999999999E-3"/>
    <n v="0"/>
    <n v="2262000"/>
    <s v="Compreende 116 unidades habitacionais"/>
    <m/>
    <m/>
    <m/>
    <m/>
    <m/>
    <n v="1"/>
    <n v="2.0999999999999999E-3"/>
    <s v="Concluído"/>
    <s v="local-em-def"/>
  </r>
  <r>
    <x v="13"/>
    <s v="Minas Gás (Execução SEHAB)"/>
    <s v="Freguesia/Brasilândia"/>
    <s v="Casa Verde"/>
    <m/>
    <s v="-23.505219, -46.684072"/>
    <s v="C"/>
    <s v="C"/>
    <s v="C"/>
    <s v="C"/>
    <s v="C"/>
    <s v="C"/>
    <s v="C"/>
    <s v="C"/>
    <n v="1.8E-3"/>
    <n v="0"/>
    <n v="3111211.31"/>
    <s v="Compreende 100 unidades habitacionais"/>
    <s v="Entregues 100 UH setembro/2014"/>
    <m/>
    <m/>
    <m/>
    <m/>
    <n v="1"/>
    <n v="1.8E-3"/>
    <s v="Concluído"/>
    <s v="local-em-def"/>
  </r>
  <r>
    <x v="13"/>
    <s v="Unidades Habitacionais - Gutemberg "/>
    <s v="Santo Amaro"/>
    <s v="Campo Belo"/>
    <s v="Gutemberg: Rua Gutember x Casemiro de Abreu.  "/>
    <s v="-23.630133, -46.671147"/>
    <s v="C"/>
    <s v="C"/>
    <s v="C"/>
    <s v="C"/>
    <s v="C"/>
    <s v="C"/>
    <s v="C"/>
    <s v="C"/>
    <n v="2.9999999999999997E-4"/>
    <n v="0"/>
    <n v="0"/>
    <s v="Compreende 19 unidades habitacionais"/>
    <s v="Obra concluída em 2013"/>
    <m/>
    <m/>
    <m/>
    <m/>
    <n v="1"/>
    <n v="2.9999999999999997E-4"/>
    <s v="Concluído"/>
    <s v="local-def"/>
  </r>
  <r>
    <x v="13"/>
    <s v="Unidades Habitacionais - Jardim Edite / lote 09"/>
    <s v="Pinheiros"/>
    <m/>
    <m/>
    <m/>
    <s v="C"/>
    <s v="C"/>
    <s v="C"/>
    <s v="C"/>
    <s v="C"/>
    <s v="C"/>
    <s v="C"/>
    <s v="C"/>
    <n v="2.8999999999999998E-3"/>
    <n v="0"/>
    <n v="3120000"/>
    <s v="Compreende 160 unidades habitacionais"/>
    <m/>
    <m/>
    <m/>
    <m/>
    <m/>
    <n v="1"/>
    <n v="2.8999999999999998E-3"/>
    <s v="Concluído"/>
    <s v="local-em-def"/>
  </r>
  <r>
    <x v="13"/>
    <s v="Unidades Habitacionais - Corruíras"/>
    <s v="Jabaquara"/>
    <s v="Jabaquara"/>
    <s v="Corruíras: Localizado entre a Av. Gen. Daltro Filho, Rua das Corruíras e Rua dos Cisnes."/>
    <s v="-23.654540, -46.645471"/>
    <s v="C"/>
    <s v="C"/>
    <s v="C"/>
    <s v="C"/>
    <s v="C"/>
    <s v="C"/>
    <s v="C"/>
    <s v="C"/>
    <n v="4.4000000000000003E-3"/>
    <n v="0"/>
    <n v="7790.6"/>
    <s v="Compreende 244 unidades habitacionais"/>
    <s v="Obra concluída em 2013"/>
    <m/>
    <m/>
    <m/>
    <m/>
    <n v="1"/>
    <n v="4.4000000000000003E-3"/>
    <s v="Concluído"/>
    <s v="local-def"/>
  </r>
  <r>
    <x v="13"/>
    <s v="Unidades Habitacionais - Real Parque 1ª Etapa"/>
    <s v="Butantã"/>
    <s v="Morumbi"/>
    <s v="Real Parque: Localizada entre os limites das vias Rua Paulo Bourroul,  Rua César Vallejo,  Barão  de  Castro  Lima,  Rua  Conde  de  Itaguaí,  e  lotes particulares, próximo a Marginal Pinheiros. "/>
    <s v="-23.605472, -46.702069"/>
    <s v="C"/>
    <s v="C"/>
    <s v="C"/>
    <s v="C"/>
    <s v="C"/>
    <s v="C"/>
    <s v="C"/>
    <s v="C"/>
    <n v="6.8999999999999999E-3"/>
    <n v="0"/>
    <n v="0"/>
    <s v="Compreende 380 unidades habitacionais"/>
    <s v="Obra concluída em 2013"/>
    <m/>
    <m/>
    <m/>
    <m/>
    <n v="1"/>
    <n v="6.8999999999999999E-3"/>
    <s v="Concluído"/>
    <s v="local-def"/>
  </r>
  <r>
    <x v="13"/>
    <s v="Unidades Habitacionais - Heliópolis Sabesp 1 / Gaivotas"/>
    <s v="Ipiranga"/>
    <s v="Sacomã"/>
    <s v=" Sabesp 1: dentro da ETE-ABC, próximo a Av. Almirante Delamare, Córrego dos Meninos e Av. Guido Aliberti. "/>
    <s v="-23.613558, -46.582495"/>
    <s v="C"/>
    <s v="C"/>
    <s v="C"/>
    <s v="C"/>
    <s v="C"/>
    <s v="C"/>
    <s v="EA"/>
    <s v="EA"/>
    <n v="2.8E-3"/>
    <n v="0"/>
    <n v="2301777.94"/>
    <s v="Compreende 152 unidades habitacionais"/>
    <s v="Em andamento a construção de UH."/>
    <m/>
    <m/>
    <m/>
    <m/>
    <n v="0.80000000000000016"/>
    <n v="2.2400000000000002E-3"/>
    <s v="Em andamento"/>
    <s v="local-def"/>
  </r>
  <r>
    <x v="13"/>
    <s v="Unidades Habitacionais - Heliópolis / Estrada das Lágrimas"/>
    <s v="Ipiranga"/>
    <s v="Sacomã"/>
    <s v="Estrada das Lágrimas: entre a Estrada das Lágrimas, Rua Pelegrino Varani, Rua Pantaleão Dantas e Rua Francisco Maria Caropreso."/>
    <s v="-23.629171, -46.588735"/>
    <s v="C"/>
    <s v="C"/>
    <s v="C"/>
    <s v="C"/>
    <s v="C"/>
    <s v="EA"/>
    <s v="NI"/>
    <s v="NI"/>
    <n v="3.3999999999999998E-3"/>
    <n v="0"/>
    <n v="0"/>
    <s v="Compreende 187 unidades habitacionais"/>
    <s v="Em andamento a construção de UH."/>
    <m/>
    <m/>
    <m/>
    <m/>
    <n v="0.5"/>
    <n v="1.6999999999999999E-3"/>
    <s v="Em andamento"/>
    <s v="local-def"/>
  </r>
  <r>
    <x v="13"/>
    <s v="Unidades Habitacionais - Paraisópolis"/>
    <s v="Campo Limpo, Butantã"/>
    <s v="Vila Andrade"/>
    <s v="Paraisópolis: Localiza-se à esquerda da Av. Giovanni Gronchi (tendo-se como referência o sentido centro-bairro), estendendo-se até as proximidades do Cemitério Morumbi."/>
    <s v="-23.621242, -46.727810"/>
    <s v="C"/>
    <s v="EA"/>
    <s v="C"/>
    <s v="C"/>
    <s v="C"/>
    <s v="C"/>
    <s v="EA"/>
    <s v="EA"/>
    <n v="0"/>
    <n v="0"/>
    <n v="11721453.180000002"/>
    <s v="Compreende 0 unidades habitacionais"/>
    <s v="UH concluídas"/>
    <m/>
    <m/>
    <m/>
    <m/>
    <n v="0.77500000000000002"/>
    <n v="0"/>
    <s v="Em andamento"/>
    <s v="local-def"/>
  </r>
  <r>
    <x v="13"/>
    <s v="Unidades Habitacionais - Sapé A"/>
    <s v="Butantã"/>
    <s v="Rio Pequeno"/>
    <s v="Sapé A:  Localizada entre os limites da Avenida Waldemar Roberto, Avenida do Rio Pequeno, Rua Tomé de Lara Falcão, Rua General Syzeno Sarmento. "/>
    <s v="-23.572934, -46.760514"/>
    <s v="C"/>
    <s v="C"/>
    <s v="C"/>
    <s v="C"/>
    <s v="C"/>
    <s v="C"/>
    <s v="EA"/>
    <s v="EA"/>
    <n v="5.1999999999999998E-3"/>
    <n v="0"/>
    <n v="2923772.4000000004"/>
    <s v="Compreende 288 unidades habitacionais"/>
    <s v="Em andamento a construção de UH."/>
    <m/>
    <m/>
    <m/>
    <m/>
    <n v="0.80000000000000016"/>
    <n v="4.1600000000000005E-3"/>
    <s v="Em andamento"/>
    <s v="local-def"/>
  </r>
  <r>
    <x v="13"/>
    <s v="Unidades Habitacionais - Sapé B"/>
    <s v="Butantã"/>
    <s v="Rio Pequeno"/>
    <s v="Sapé B:  Localizada entre os limites da Avenida Waldemar Roberto, Rua General Syzeno Sarmento, Rua Calixto Garcia e Rua Maria Rita Balbino. "/>
    <s v="-23.580389, -46.756717"/>
    <s v="C"/>
    <s v="C"/>
    <s v="C"/>
    <s v="C"/>
    <s v="C"/>
    <s v="C"/>
    <s v="EA"/>
    <s v="EA"/>
    <n v="3.8999999999999998E-3"/>
    <n v="0"/>
    <n v="1427846.77"/>
    <s v="Compreende 212 unidades habitacionais"/>
    <s v="Em andamento a construção de UH."/>
    <m/>
    <m/>
    <m/>
    <m/>
    <n v="0.80000000000000016"/>
    <n v="3.1200000000000004E-3"/>
    <s v="Em andamento"/>
    <s v="local-def"/>
  </r>
  <r>
    <x v="13"/>
    <s v="Unidades Habitacionais - Diogo Pires / lote 15"/>
    <s v="Lapa"/>
    <s v="Jaguaré"/>
    <s v="Localizada entre os limites da Via Avenida Dracena e Alexandre Mackenzie e vizinho aos empreendimentos da Favela Nova Jaguaré e a Área de Provisão Alexandre Mackenzie."/>
    <s v="-23.539448, -46.746692"/>
    <s v="C"/>
    <s v="C"/>
    <s v="C"/>
    <s v="C"/>
    <s v="C"/>
    <s v="C"/>
    <s v="C"/>
    <s v="EA"/>
    <n v="4.4000000000000003E-3"/>
    <n v="0"/>
    <n v="379655.26"/>
    <s v="Compreende 240 unidades habitacionais"/>
    <s v="Em andamento a construção de UH."/>
    <m/>
    <m/>
    <m/>
    <m/>
    <n v="0.97500000000000009"/>
    <n v="4.2900000000000004E-3"/>
    <s v="Em andamento"/>
    <s v="local-def"/>
  </r>
  <r>
    <x v="13"/>
    <s v="Unidades Habitacionais - Ponte dos Remédios"/>
    <s v="Lapa"/>
    <s v="Vila Leopoldina"/>
    <s v="Localizada entre os limites das Vias Avenida Embaixador Macedo Soares (marginal esquerda do Rio Tietê), e pelas Ruas Major Paladino, Rua Tenente João Salustiano Lira e Rua Ministro Silva Maia, próximo à Ponte dos Remédios."/>
    <s v="-23.520809, -46.744338"/>
    <s v="C"/>
    <s v="C"/>
    <s v="C"/>
    <s v="C"/>
    <s v="C"/>
    <s v="C"/>
    <s v="C"/>
    <s v="EA"/>
    <n v="6.1999999999999998E-3"/>
    <n v="0"/>
    <n v="1403908.53"/>
    <s v="Compreende 340 unidades habitacionais"/>
    <s v="Em andamento a construção de UH."/>
    <m/>
    <m/>
    <m/>
    <m/>
    <n v="0.97500000000000009"/>
    <n v="6.045E-3"/>
    <s v="Em andamento"/>
    <s v="local-def"/>
  </r>
  <r>
    <x v="13"/>
    <s v="Unidades Habitacionais - Vitotoma Mastroroza / lote 03"/>
    <s v="São Mateus"/>
    <s v="São Mateus"/>
    <s v="Localizado entre os limites das Vias Avenida Arq. Vilanova Artigas, Faixas de Transmissão da Eletropaulo, CTEEP  e Rua Vitotoma Mastroroza."/>
    <s v="-23.591718, -46.494748"/>
    <s v="C"/>
    <s v="C"/>
    <s v="C"/>
    <s v="C"/>
    <s v="C"/>
    <s v="C"/>
    <s v="C"/>
    <s v="EA"/>
    <n v="6.9999999999999999E-4"/>
    <n v="0"/>
    <n v="463148.76"/>
    <s v="Compreende 40 unidades habitacionais"/>
    <s v="Em andamento a construção de UH."/>
    <m/>
    <m/>
    <m/>
    <m/>
    <n v="0.97500000000000009"/>
    <n v="6.8250000000000006E-4"/>
    <s v="Em andamento"/>
    <s v="local-def"/>
  </r>
  <r>
    <x v="13"/>
    <s v="Unidades Habitacionais - Lidiane / lote 14"/>
    <s v="Casa Verde/Cachoeirinha"/>
    <s v="Limão"/>
    <s v="Localizada entre os limites das Vias Rua Sampaio Corrêa, Rua Eulálio da Costa Carvalho."/>
    <s v="-23.510100, -46.676680"/>
    <s v="C"/>
    <s v="C"/>
    <s v="C"/>
    <s v="C"/>
    <s v="C"/>
    <s v="C"/>
    <s v="C"/>
    <s v="EA"/>
    <n v="4.3E-3"/>
    <n v="0"/>
    <n v="745429.58"/>
    <s v="Compreende 238 unidades habitacionais"/>
    <s v="Em andamento a construção de UH."/>
    <m/>
    <m/>
    <m/>
    <m/>
    <n v="0.97500000000000009"/>
    <n v="4.1925E-3"/>
    <s v="Em andamento"/>
    <s v="local-def"/>
  </r>
  <r>
    <x v="13"/>
    <s v="Unidades Habitacionais - Bamburral / lote 14"/>
    <s v="Perus"/>
    <s v="Perus"/>
    <s v="Localizada entre os limites das Vias Rua Bamburral, Rua Silveirânia e Rua Árvore de São Tomás."/>
    <s v="-23.411346, -46.760511"/>
    <s v="C"/>
    <s v="C"/>
    <s v="C"/>
    <s v="C"/>
    <s v="C"/>
    <s v="C"/>
    <s v="EA"/>
    <s v="EA"/>
    <n v="2.5000000000000001E-3"/>
    <n v="0"/>
    <n v="191488.61"/>
    <s v="Compreende 154 unidades habitacionais"/>
    <s v="Em andamento a construção de UH."/>
    <m/>
    <m/>
    <m/>
    <m/>
    <n v="0.80000000000000016"/>
    <n v="2.0000000000000005E-3"/>
    <s v="Em andamento"/>
    <s v="local-def"/>
  </r>
  <r>
    <x v="13"/>
    <s v="Unidades Habitacionais - Jardim São Francisco"/>
    <s v="São Mateus"/>
    <s v="São Rafael"/>
    <s v="Localizada entre os limites das Vias Avenida dos Sertanistas, Rua Cinira Polonio e Rua Morro das Pedras."/>
    <s v="-23.633850, -46.458342"/>
    <s v="C"/>
    <s v="C"/>
    <s v="C"/>
    <s v="C"/>
    <s v="C"/>
    <s v="C"/>
    <s v="C"/>
    <s v="EA"/>
    <n v="2.3999999999999998E-3"/>
    <n v="0"/>
    <n v="5363023.3099999996"/>
    <s v="Compreende 132 unidades habitacionais"/>
    <s v="Em andamento a construção de UH."/>
    <m/>
    <m/>
    <m/>
    <m/>
    <n v="0.97500000000000009"/>
    <n v="2.3400000000000001E-3"/>
    <s v="Em andamento"/>
    <s v="local-def"/>
  </r>
  <r>
    <x v="13"/>
    <s v="Unidades Habitacionais - Viela da Paz - Condominio B C e E"/>
    <s v="Butantã"/>
    <s v="Rio Pequeno"/>
    <s v="Viela da Paz: Limites - Ruas Sebastião Falconi, Diogo Pereira, Faustino da Silva, Dr. Rabelo do Amaral, Av. João Caiaffa, Francisco Fernandes. "/>
    <s v="-23.613014, -46.748753"/>
    <s v="EA"/>
    <s v="C"/>
    <s v="C"/>
    <s v="ea"/>
    <s v="C"/>
    <s v="EA"/>
    <s v="EA"/>
    <s v="EA"/>
    <n v="4.1000000000000003E-3"/>
    <n v="0"/>
    <n v="6525341.8399999999"/>
    <s v="Compreende 224 unidades habitacionais"/>
    <s v="Em andamento a construção de UH."/>
    <m/>
    <m/>
    <m/>
    <m/>
    <n v="0.62500000000000011"/>
    <n v="2.5625000000000005E-3"/>
    <s v="Em andamento"/>
    <s v="local-def"/>
  </r>
  <r>
    <x v="13"/>
    <s v="Unidades Habitacioansi - Heliópolis / Sabesp 2 / 1ª Etapa"/>
    <s v="Ipiranga"/>
    <s v="Sacomã"/>
    <s v="Área da Sabesp 2: Localizada dentro da ETE-ABC, entre a Av. Almirante Delamare e Córrego dos Meninos."/>
    <s v="-23.598417, -46.583053"/>
    <s v="C"/>
    <s v="C"/>
    <s v="C"/>
    <s v="C"/>
    <s v="C"/>
    <s v="EA"/>
    <s v="EA"/>
    <s v="EA"/>
    <n v="1.3100000000000001E-2"/>
    <n v="0"/>
    <n v="4991343.22"/>
    <s v="Compreende 720 unidades habitacionais"/>
    <s v="Em andamento a construção de UH."/>
    <m/>
    <m/>
    <m/>
    <m/>
    <n v="0.70000000000000007"/>
    <n v="9.1700000000000011E-3"/>
    <s v="Em andamento"/>
    <s v="local-def"/>
  </r>
  <r>
    <x v="13"/>
    <s v="Heliópolis G / Condominio B"/>
    <s v="Ipiranga"/>
    <s v="Sacomã"/>
    <s v="Gleba G:  entre as Ruas Comandante Taylor e Rua Maciel Parente. "/>
    <s v="-23.600403, -46.596085"/>
    <s v="C"/>
    <s v="C"/>
    <s v="C"/>
    <s v="C"/>
    <s v="C"/>
    <s v="NI"/>
    <s v="NI"/>
    <s v="NI"/>
    <n v="4.0000000000000001E-3"/>
    <n v="0"/>
    <n v="0"/>
    <s v="Compreende 221 unidades habitacionais"/>
    <m/>
    <m/>
    <m/>
    <m/>
    <m/>
    <n v="0.4"/>
    <n v="1.6000000000000001E-3"/>
    <s v="Em andamento"/>
    <s v="local-def"/>
  </r>
  <r>
    <x v="13"/>
    <s v="Unidades Habitacionais - Real Parque 2ª Etapa"/>
    <s v="Butantã"/>
    <s v="Morumbi"/>
    <s v="Real Parque: Localizada entre os limites das vias Rua Paulo Bourroul,  Rua César Vallejo,  Barão  de  Castro  Lima,  Rua  Conde  de  Itaguaí,  e  lotes particulares, próximo a Marginal Pinheiros."/>
    <s v="-23.608370, -46.701991"/>
    <s v="EA"/>
    <s v="C"/>
    <s v="C"/>
    <s v="C"/>
    <s v="C"/>
    <s v="EA"/>
    <s v="EA"/>
    <s v="EA"/>
    <n v="0"/>
    <n v="0"/>
    <n v="17567603.510000002"/>
    <s v="Compreende 315 unidades habitacionais"/>
    <s v="Em andamento a construção de UH."/>
    <m/>
    <m/>
    <m/>
    <m/>
    <n v="0.65"/>
    <n v="0"/>
    <s v="Em andamento"/>
    <s v="local-def"/>
  </r>
  <r>
    <x v="13"/>
    <s v="Mirassol "/>
    <s v="Cidade Tiradentes"/>
    <m/>
    <s v="R. Coração de Maçã s/nº x R. Conto de Areia"/>
    <s v="-23.581829, -46.401213"/>
    <s v="C"/>
    <s v="C"/>
    <s v="C"/>
    <s v="ea"/>
    <s v="C"/>
    <s v="EA"/>
    <s v="NI"/>
    <s v="NI"/>
    <n v="4.7000000000000002E-3"/>
    <n v="0"/>
    <n v="0"/>
    <s v="Compreende 260 unidades habitacionais"/>
    <s v="Em andamento a construção de UH."/>
    <m/>
    <m/>
    <m/>
    <m/>
    <n v="0.47499999999999998"/>
    <n v="2.2325000000000001E-3"/>
    <s v="Em andamento"/>
    <s v="local-def"/>
  </r>
  <r>
    <x v="13"/>
    <s v="Caraguatatuba"/>
    <s v="Itaquera"/>
    <m/>
    <s v="R. Amor de Índio x R. Domingos Rubino"/>
    <s v="-23.553650, -46.431849"/>
    <s v="C"/>
    <s v="C"/>
    <s v="C"/>
    <s v="ea"/>
    <s v="C"/>
    <s v="EA"/>
    <s v="NI"/>
    <s v="NI"/>
    <n v="1.7100000000000001E-2"/>
    <n v="0"/>
    <n v="0"/>
    <s v="Compreende 940 unidades habitacionais"/>
    <s v="Em andamento a construção de UH."/>
    <m/>
    <m/>
    <m/>
    <m/>
    <n v="0.47499999999999998"/>
    <n v="8.1224999999999995E-3"/>
    <s v="Em andamento"/>
    <s v="local-def"/>
  </r>
  <r>
    <x v="13"/>
    <s v="Ribeirão Preto "/>
    <s v="M'Boi Mirim"/>
    <m/>
    <s v="R. Ferreirópolis, 07"/>
    <s v="-23.670825, -46.760354"/>
    <s v="C"/>
    <s v="C"/>
    <s v="C"/>
    <s v="ea"/>
    <s v="C"/>
    <s v="EA"/>
    <s v="NI"/>
    <s v="NI"/>
    <n v="3.3E-3"/>
    <n v="0"/>
    <n v="0"/>
    <s v="Compreende 180 unidades habitacionais"/>
    <s v="Em andamento a construção de UH."/>
    <m/>
    <m/>
    <m/>
    <m/>
    <n v="0.47499999999999998"/>
    <n v="1.5674999999999999E-3"/>
    <s v="Em andamento"/>
    <s v="local-def"/>
  </r>
  <r>
    <x v="13"/>
    <s v="Pirassununga "/>
    <s v="Cidade Tiradentes"/>
    <m/>
    <s v="R. Conj. Sítio Conceição, 01 x R. Pequeno Romance"/>
    <s v="-23.579062, -46.395294"/>
    <s v="C"/>
    <s v="C"/>
    <s v="C"/>
    <s v="ea"/>
    <s v="C"/>
    <s v="EA"/>
    <s v="NI"/>
    <s v="NI"/>
    <n v="3.5999999999999999E-3"/>
    <n v="0"/>
    <n v="0"/>
    <s v="Compreende 200 unidades habitacionais"/>
    <s v="Em andamento a construção de UH."/>
    <m/>
    <m/>
    <m/>
    <m/>
    <n v="0.47499999999999998"/>
    <n v="1.7099999999999999E-3"/>
    <s v="Em andamento"/>
    <s v="local-def"/>
  </r>
  <r>
    <x v="13"/>
    <s v="Atibaia I, II e III"/>
    <s v="Vila Prudente"/>
    <m/>
    <s v="R. Antonio de França e Silva x R. Alberto Lazari x R. Clara Petrela"/>
    <s v="-23.622565, -46.502973"/>
    <s v="C"/>
    <s v="C"/>
    <s v="C"/>
    <s v="ea"/>
    <s v="C"/>
    <s v="EA"/>
    <s v="NI"/>
    <s v="NI"/>
    <n v="5.4999999999999997E-3"/>
    <n v="0"/>
    <n v="0"/>
    <s v="Compreende 300 unidades habitacionais"/>
    <s v="Em andamento a construção de UH."/>
    <m/>
    <m/>
    <m/>
    <m/>
    <n v="0.47499999999999998"/>
    <n v="2.6124999999999998E-3"/>
    <s v="Em andamento"/>
    <s v="local-def"/>
  </r>
  <r>
    <x v="13"/>
    <s v="Itariri"/>
    <s v="Campo Limpo"/>
    <m/>
    <s v="R. Aviadora Anésia Pinheiro Machado x Rua Osni Pereira Duarte"/>
    <s v="-23.677877, -46.792182"/>
    <s v="C"/>
    <s v="C"/>
    <s v="C"/>
    <s v="ea"/>
    <s v="C"/>
    <s v="EA"/>
    <s v="NI"/>
    <s v="NI"/>
    <n v="1.1000000000000001E-3"/>
    <n v="0"/>
    <n v="0"/>
    <s v="Compreende 60 unidades habitacionais"/>
    <s v="Em andamento a construção de UH."/>
    <m/>
    <m/>
    <m/>
    <m/>
    <n v="0.47499999999999998"/>
    <n v="5.2249999999999996E-4"/>
    <s v="Em andamento"/>
    <s v="local-def"/>
  </r>
  <r>
    <x v="13"/>
    <s v="Lorena"/>
    <s v="Campo Limpo"/>
    <m/>
    <s v="R. Aviadora Anésia Pinheiro Machado x Rua Osni Pereira Duarte"/>
    <s v="-23.677877, -46.792182"/>
    <s v="C"/>
    <s v="C"/>
    <s v="C"/>
    <s v="ea"/>
    <s v="C"/>
    <s v="EA"/>
    <s v="NI"/>
    <s v="NI"/>
    <n v="6.9999999999999999E-4"/>
    <n v="0"/>
    <n v="0"/>
    <s v="Compreende 40 unidades habitacionais"/>
    <s v="Em andamento a construção de UH."/>
    <m/>
    <m/>
    <m/>
    <m/>
    <n v="0.47499999999999998"/>
    <n v="3.325E-4"/>
    <s v="Em andamento"/>
    <s v="local-def"/>
  </r>
  <r>
    <x v="13"/>
    <s v="Franca "/>
    <s v="Butantã"/>
    <m/>
    <s v="Av. Eng. Antonio Eiras Garcia x R. Pe. Marçal Rodrigues"/>
    <s v="-23.604489, -46.789435"/>
    <s v="C"/>
    <s v="C"/>
    <s v="C"/>
    <s v="ea"/>
    <s v="C"/>
    <s v="EA"/>
    <s v="NI"/>
    <s v="NI"/>
    <n v="4.4000000000000003E-3"/>
    <n v="0"/>
    <n v="0"/>
    <s v="Compreende 240 unidades habitacionais"/>
    <s v="Em andamento a construção de UH."/>
    <m/>
    <m/>
    <m/>
    <m/>
    <n v="0.47499999999999998"/>
    <n v="2.0899999999999998E-3"/>
    <s v="Em andamento"/>
    <s v="local-def"/>
  </r>
  <r>
    <x v="13"/>
    <s v="Araraquara "/>
    <s v="Campo Limpo"/>
    <m/>
    <s v="R. Gingadinho x R. Tajal x R. Nicolo di Pietro"/>
    <s v="-23.680862, -46.792162"/>
    <s v="C"/>
    <s v="C"/>
    <s v="C"/>
    <s v="ea"/>
    <s v="C"/>
    <s v="EA"/>
    <s v="NI"/>
    <s v="NI"/>
    <n v="2.8999999999999998E-3"/>
    <n v="0"/>
    <n v="0"/>
    <s v="Compreende 160 unidades habitacionais"/>
    <s v="Em andamento a construção de UH."/>
    <m/>
    <m/>
    <m/>
    <m/>
    <n v="0.47499999999999998"/>
    <n v="1.3774999999999998E-3"/>
    <s v="Em andamento"/>
    <s v="local-def"/>
  </r>
  <r>
    <x v="13"/>
    <s v="Botucatu"/>
    <s v="Guaianases"/>
    <m/>
    <s v="Rua Pedro de Campos Tourinho "/>
    <s v="-23.520492, -46.425943"/>
    <s v="C"/>
    <s v="C"/>
    <s v="C"/>
    <s v="ea"/>
    <s v="C"/>
    <s v="EA"/>
    <s v="NI"/>
    <s v="NI"/>
    <n v="5.3E-3"/>
    <n v="0"/>
    <n v="0"/>
    <s v="Compreende 294 unidades habitacionais"/>
    <s v="Em andamento a construção de UH."/>
    <m/>
    <m/>
    <m/>
    <m/>
    <n v="0.47499999999999998"/>
    <n v="2.5174999999999998E-3"/>
    <s v="Em andamento"/>
    <s v="local-def"/>
  </r>
  <r>
    <x v="13"/>
    <s v="São Sebastião"/>
    <s v="Itaquera"/>
    <m/>
    <s v="R. Francesco Calegari x R. Frei Antonio Faggiano, alt. R. Cole Porter"/>
    <s v="-23.552330, -46.433097"/>
    <s v="C"/>
    <s v="C"/>
    <s v="C"/>
    <s v="ea"/>
    <s v="C"/>
    <s v="EA"/>
    <s v="NI"/>
    <s v="NI"/>
    <n v="2.8E-3"/>
    <n v="0"/>
    <n v="0"/>
    <s v="Compreende 156 unidades habitacionais"/>
    <s v="Em andamento a construção de UH."/>
    <m/>
    <m/>
    <m/>
    <m/>
    <n v="0.47499999999999998"/>
    <n v="1.33E-3"/>
    <s v="Em andamento"/>
    <s v="local-def"/>
  </r>
  <r>
    <x v="13"/>
    <s v="Estevão Baião"/>
    <s v="Santo Amaro"/>
    <s v="Campo Belo"/>
    <s v="Estevão Baião: Rua Estevão Baião x Viaza. Próximo a Av. Jornalista Roberto Marinho."/>
    <s v="-23.630300, -46.669286"/>
    <s v="C"/>
    <s v="C"/>
    <s v="C"/>
    <s v="C"/>
    <s v="C"/>
    <s v="EA"/>
    <s v="NI"/>
    <s v="NI"/>
    <n v="5.4999999999999997E-3"/>
    <n v="0"/>
    <n v="1165210.9000000001"/>
    <s v="Compreende 300 unidades habitacionais"/>
    <s v="Em andamento a construção de UH."/>
    <m/>
    <m/>
    <m/>
    <m/>
    <n v="0.5"/>
    <n v="2.7499999999999998E-3"/>
    <s v="Em andamento"/>
    <s v="local-def"/>
  </r>
  <r>
    <x v="13"/>
    <s v="São Francisco Lageado"/>
    <s v="Itaim Paulista"/>
    <m/>
    <m/>
    <m/>
    <s v="C"/>
    <s v="C"/>
    <s v="C"/>
    <s v="ea"/>
    <s v="C"/>
    <s v="EA"/>
    <s v="NI"/>
    <s v="NI"/>
    <n v="4.5999999999999999E-3"/>
    <n v="0"/>
    <n v="0"/>
    <s v="Compreende 252 unidades habitacionais"/>
    <m/>
    <m/>
    <m/>
    <m/>
    <m/>
    <n v="0.47499999999999998"/>
    <n v="2.1849999999999999E-3"/>
    <s v="Em andamento"/>
    <s v="local-em-def"/>
  </r>
  <r>
    <x v="13"/>
    <s v="Dom José 1"/>
    <s v="Campo Limpo"/>
    <m/>
    <m/>
    <m/>
    <s v="C"/>
    <s v="C"/>
    <s v="C"/>
    <s v="ea"/>
    <s v="C"/>
    <s v="EA"/>
    <s v="NI"/>
    <s v="NI"/>
    <n v="3.5999999999999999E-3"/>
    <n v="0"/>
    <n v="0"/>
    <s v="Compreende 200 unidades habitacionais"/>
    <m/>
    <m/>
    <m/>
    <m/>
    <m/>
    <n v="0.47499999999999998"/>
    <n v="1.7099999999999999E-3"/>
    <s v="Em andamento"/>
    <s v="local-em-def"/>
  </r>
  <r>
    <x v="13"/>
    <s v="Emccamp - America do Sul"/>
    <s v="Capela do Socorro"/>
    <m/>
    <s v="Rua Estrada do Barro Branco, s/n"/>
    <m/>
    <s v="C"/>
    <s v="C"/>
    <s v="C"/>
    <s v="ea"/>
    <s v="NI"/>
    <s v="NI"/>
    <s v="NI"/>
    <s v="NI"/>
    <n v="2.1600000000000001E-2"/>
    <n v="0"/>
    <n v="0"/>
    <s v="Compreende 1188 unidades habitacionais"/>
    <m/>
    <m/>
    <m/>
    <m/>
    <m/>
    <n v="0.27500000000000002"/>
    <n v="5.9400000000000008E-3"/>
    <s v="Em andamento"/>
    <s v="local-def"/>
  </r>
  <r>
    <x v="13"/>
    <s v="Cury - Parque São Rafael I"/>
    <s v="São Mateus"/>
    <m/>
    <s v="Rua José de Assis Alvarenga"/>
    <m/>
    <s v="C"/>
    <s v="C"/>
    <s v="C"/>
    <s v="ea"/>
    <s v="NI"/>
    <s v="NI"/>
    <s v="NI"/>
    <s v="NI"/>
    <n v="1.7500000000000002E-2"/>
    <n v="0"/>
    <n v="0"/>
    <s v="Compreende 960 unidades habitacionais"/>
    <m/>
    <m/>
    <m/>
    <m/>
    <m/>
    <n v="0.27500000000000002"/>
    <n v="4.8125000000000008E-3"/>
    <s v="Em andamento"/>
    <s v="local-def"/>
  </r>
  <r>
    <x v="13"/>
    <s v="Cury - Parque São Rafael II"/>
    <s v="São Mateus"/>
    <m/>
    <m/>
    <m/>
    <s v="C"/>
    <s v="C"/>
    <s v="C"/>
    <s v="ea"/>
    <s v="NI"/>
    <s v="NI"/>
    <s v="NI"/>
    <s v="NI"/>
    <n v="2.29E-2"/>
    <n v="0"/>
    <n v="0"/>
    <s v="Compreende 1260 unidades habitacionais"/>
    <m/>
    <m/>
    <m/>
    <m/>
    <m/>
    <n v="0.27500000000000002"/>
    <n v="6.2975000000000001E-3"/>
    <s v="Em andamento"/>
    <s v="local-em-def"/>
  </r>
  <r>
    <x v="13"/>
    <s v="Sugoi - Bento Guelfi"/>
    <s v="São Mateus"/>
    <m/>
    <s v="Avenida Bento Guelfi, 1800 "/>
    <s v="-23.610781, -46.425722"/>
    <s v="C"/>
    <s v="C"/>
    <s v="C"/>
    <s v="ea"/>
    <s v="NI"/>
    <s v="NI"/>
    <s v="NI"/>
    <s v="NI"/>
    <n v="4.36E-2"/>
    <n v="0"/>
    <n v="0"/>
    <s v="Compreende 2400 unidades habitacionais"/>
    <m/>
    <m/>
    <m/>
    <m/>
    <m/>
    <n v="0.27500000000000002"/>
    <n v="1.1990000000000001E-2"/>
    <s v="Em andamento"/>
    <s v="local-def"/>
  </r>
  <r>
    <x v="13"/>
    <s v="El Global - Badra DERSA"/>
    <s v="Perus"/>
    <m/>
    <s v="Rua Ilha do Frade, Rua Argentina e Rua Argélia, bairro de Perus"/>
    <s v="-23.406192, -46.746733"/>
    <s v="C"/>
    <s v="C"/>
    <s v="C"/>
    <s v="ea"/>
    <s v="NI"/>
    <s v="NI"/>
    <s v="NI"/>
    <s v="NI"/>
    <n v="2.7099999999999999E-2"/>
    <n v="0"/>
    <n v="0"/>
    <s v="Compreende 1488 unidades habitacionais"/>
    <m/>
    <m/>
    <m/>
    <m/>
    <m/>
    <n v="0.27500000000000002"/>
    <n v="7.4524999999999999E-3"/>
    <s v="Em andamento"/>
    <s v="local-def"/>
  </r>
  <r>
    <x v="13"/>
    <s v="Emccamp - Espanha"/>
    <s v="Cidade Ademar"/>
    <m/>
    <s v="Rua Salvador Dali, 235"/>
    <s v="-23.709327, -46.652963"/>
    <s v="C"/>
    <s v="C"/>
    <s v="C"/>
    <s v="ea"/>
    <s v="C"/>
    <s v="NI"/>
    <s v="NI"/>
    <s v="NI"/>
    <n v="7.0199999999999999E-2"/>
    <n v="0"/>
    <n v="0"/>
    <s v="Compreende 3860 unidades habitacionais"/>
    <m/>
    <m/>
    <m/>
    <m/>
    <m/>
    <n v="0.375"/>
    <n v="2.6325000000000001E-2"/>
    <s v="Em andamento"/>
    <s v="local-def"/>
  </r>
  <r>
    <x v="13"/>
    <s v="Tech Casa - Alexandre Archipenko"/>
    <s v="Campo Limpo"/>
    <m/>
    <s v="Rua Alexandre Archipenko, 18 "/>
    <s v="-23.634863, -46.737211"/>
    <s v="C"/>
    <s v="C"/>
    <s v="C"/>
    <s v="ea"/>
    <s v="NI"/>
    <s v="NI"/>
    <s v="NI"/>
    <s v="NI"/>
    <n v="6.4999999999999997E-3"/>
    <n v="0"/>
    <n v="0"/>
    <s v="Compreende 360 unidades habitacionais"/>
    <m/>
    <m/>
    <m/>
    <m/>
    <m/>
    <n v="0.27500000000000002"/>
    <n v="1.7875E-3"/>
    <s v="Em andamento"/>
    <s v="local-def"/>
  </r>
  <r>
    <x v="13"/>
    <s v="ATUA - Jardim Imperador"/>
    <s v="Vila Prudente"/>
    <m/>
    <m/>
    <m/>
    <s v="C"/>
    <s v="C"/>
    <s v="C"/>
    <s v="ea"/>
    <s v="NI"/>
    <s v="NI"/>
    <s v="NI"/>
    <s v="NI"/>
    <n v="2.18E-2"/>
    <n v="0"/>
    <n v="0"/>
    <s v="Compreende 1200 unidades habitacionais"/>
    <m/>
    <m/>
    <m/>
    <m/>
    <m/>
    <n v="0.27500000000000002"/>
    <n v="5.9950000000000003E-3"/>
    <s v="Em andamento"/>
    <s v="local-em-def"/>
  </r>
  <r>
    <x v="13"/>
    <s v="Tenda - Jardim Angela"/>
    <s v="M'Boi Mirim"/>
    <m/>
    <s v="Rua Comendador Antunes dos Santos e Rua Joaquim Monteiro do Rego"/>
    <s v="-23.673217, -46.760554"/>
    <s v="C"/>
    <s v="C"/>
    <s v="C"/>
    <s v="ea"/>
    <s v="NI"/>
    <s v="NI"/>
    <s v="NI"/>
    <s v="NI"/>
    <n v="5.1000000000000004E-3"/>
    <n v="0"/>
    <n v="0"/>
    <s v="Compreende 280 unidades habitacionais"/>
    <m/>
    <m/>
    <m/>
    <m/>
    <m/>
    <n v="0.27500000000000002"/>
    <n v="1.4025000000000003E-3"/>
    <s v="Em andamento"/>
    <s v="local-def"/>
  </r>
  <r>
    <x v="13"/>
    <s v="ATUA - Belenzinho"/>
    <s v="Mooca"/>
    <m/>
    <s v="Rua Intendência, 177 "/>
    <s v="-23.535707, -46.595112"/>
    <s v="C"/>
    <s v="C"/>
    <s v="C"/>
    <s v="ea"/>
    <s v="NI"/>
    <s v="NI"/>
    <s v="NI"/>
    <s v="NI"/>
    <n v="1.21E-2"/>
    <n v="0"/>
    <n v="0"/>
    <s v="Compreende 663 unidades habitacionais"/>
    <m/>
    <m/>
    <m/>
    <m/>
    <m/>
    <n v="0.27500000000000002"/>
    <n v="3.3275000000000002E-3"/>
    <s v="Em andamento"/>
    <s v="local-def"/>
  </r>
  <r>
    <x v="13"/>
    <s v="ATUA - In São Paulo Vila Prudente"/>
    <s v="Vila Prudente"/>
    <m/>
    <s v="Rua Ibitirama x Av Dr Francisco Mesquita "/>
    <s v="-23.598630, -46.577630"/>
    <s v="C"/>
    <s v="C"/>
    <s v="C"/>
    <s v="ea"/>
    <s v="NI"/>
    <s v="NI"/>
    <s v="NI"/>
    <s v="NI"/>
    <n v="2.0400000000000001E-2"/>
    <n v="0"/>
    <n v="0"/>
    <s v="Compreende 1120 unidades habitacionais"/>
    <m/>
    <m/>
    <m/>
    <m/>
    <m/>
    <n v="0.27500000000000002"/>
    <n v="5.6100000000000013E-3"/>
    <s v="Em andamento"/>
    <s v="local-def"/>
  </r>
  <r>
    <x v="13"/>
    <s v="Econ - Futura 2 e Futura 3"/>
    <s v="São Mateus"/>
    <m/>
    <s v="Rua Nebulosas, 750 "/>
    <s v="-23.611783, -46.464502"/>
    <s v="C"/>
    <s v="C"/>
    <s v="C"/>
    <s v="ea"/>
    <s v="NI"/>
    <s v="NI"/>
    <s v="NI"/>
    <s v="NI"/>
    <n v="3.0999999999999999E-3"/>
    <n v="0"/>
    <n v="0"/>
    <s v="Compreende 168 unidades habitacionais"/>
    <m/>
    <m/>
    <m/>
    <m/>
    <m/>
    <n v="0.27500000000000002"/>
    <n v="8.5250000000000007E-4"/>
    <s v="Em andamento"/>
    <s v="local-def"/>
  </r>
  <r>
    <x v="13"/>
    <s v="Econ - Pirituba"/>
    <s v="Pirituba"/>
    <m/>
    <s v="Rua Brigadeiro Godinho dos Santos s/n - Vila Boaçava "/>
    <s v="-23.479408, -46.744221"/>
    <s v="C"/>
    <s v="C"/>
    <s v="C"/>
    <s v="ea"/>
    <s v="NI"/>
    <s v="NI"/>
    <s v="NI"/>
    <s v="NI"/>
    <n v="1.3599999999999999E-2"/>
    <n v="0"/>
    <n v="0"/>
    <s v="Compreende 750 unidades habitacionais"/>
    <m/>
    <m/>
    <m/>
    <m/>
    <m/>
    <n v="0.27500000000000002"/>
    <n v="3.7400000000000003E-3"/>
    <s v="Em andamento"/>
    <s v="local-def"/>
  </r>
  <r>
    <x v="13"/>
    <s v="Econ - Radial"/>
    <s v="Itaquera"/>
    <m/>
    <s v="Estrada de Itaquera s/n"/>
    <m/>
    <s v="C"/>
    <s v="C"/>
    <s v="C"/>
    <s v="ea"/>
    <s v="NI"/>
    <s v="NI"/>
    <s v="NI"/>
    <s v="NI"/>
    <n v="4.1000000000000003E-3"/>
    <n v="0"/>
    <n v="0"/>
    <s v="Compreende 223 unidades habitacionais"/>
    <m/>
    <m/>
    <m/>
    <m/>
    <m/>
    <n v="0.27500000000000002"/>
    <n v="1.1275000000000002E-3"/>
    <s v="Em andamento"/>
    <s v="local-def"/>
  </r>
  <r>
    <x v="13"/>
    <s v="Bueno Netto - Jardins da Barra 2"/>
    <s v="Lapa"/>
    <m/>
    <s v="Avenida Marques de São Vicente "/>
    <m/>
    <s v="C"/>
    <s v="C"/>
    <s v="C"/>
    <s v="ea"/>
    <s v="NI"/>
    <s v="NI"/>
    <s v="NI"/>
    <s v="NI"/>
    <n v="1.7299999999999999E-2"/>
    <n v="0"/>
    <n v="0"/>
    <s v="Compreende 953 unidades habitacionais"/>
    <m/>
    <m/>
    <m/>
    <m/>
    <m/>
    <n v="0.27500000000000002"/>
    <n v="4.7575000000000004E-3"/>
    <s v="Em andamento"/>
    <s v="local-def"/>
  </r>
  <r>
    <x v="13"/>
    <s v="Bueno Netto - Telefônica"/>
    <s v="Lapa"/>
    <m/>
    <m/>
    <m/>
    <s v="C"/>
    <s v="C"/>
    <s v="C"/>
    <s v="ea"/>
    <s v="NI"/>
    <s v="NI"/>
    <s v="NI"/>
    <s v="NI"/>
    <n v="1.2500000000000001E-2"/>
    <n v="0"/>
    <n v="0"/>
    <s v="Compreende 687 unidades habitacionais"/>
    <m/>
    <m/>
    <m/>
    <m/>
    <m/>
    <n v="0.27500000000000002"/>
    <n v="3.4375000000000005E-3"/>
    <s v="Em andamento"/>
    <s v="local-em-def"/>
  </r>
  <r>
    <x v="13"/>
    <s v="Cury - Parque São Rafael III"/>
    <s v="São Mateus"/>
    <m/>
    <m/>
    <m/>
    <s v="C"/>
    <s v="C"/>
    <s v="C"/>
    <s v="ea"/>
    <s v="NI"/>
    <s v="NI"/>
    <s v="NI"/>
    <s v="NI"/>
    <n v="3.5999999999999999E-3"/>
    <n v="0"/>
    <n v="0"/>
    <s v="Compreende 200 unidades habitacionais"/>
    <m/>
    <m/>
    <m/>
    <m/>
    <m/>
    <n v="0.27500000000000002"/>
    <n v="9.8999999999999999E-4"/>
    <s v="Em andamento"/>
    <s v="local-em-def"/>
  </r>
  <r>
    <x v="13"/>
    <s v="Cury - Candido Sampaio"/>
    <s v="Pirituba"/>
    <m/>
    <s v="Avenida Deputado Cantídio Sampaio "/>
    <s v="-23.454720, -46.695453"/>
    <s v="C"/>
    <s v="C"/>
    <s v="C"/>
    <s v="ea"/>
    <s v="NI"/>
    <s v="NI"/>
    <s v="NI"/>
    <s v="NI"/>
    <n v="1.8499999999999999E-2"/>
    <n v="0"/>
    <n v="0"/>
    <s v="Compreende 1020 unidades habitacionais"/>
    <m/>
    <m/>
    <m/>
    <m/>
    <m/>
    <n v="0.27500000000000002"/>
    <n v="5.0875E-3"/>
    <s v="Em andamento"/>
    <s v="local-def"/>
  </r>
  <r>
    <x v="13"/>
    <s v="Cury - Penha"/>
    <s v="Penha"/>
    <m/>
    <s v="Rua Henrique Casela "/>
    <s v="-23.558196, -46.569783"/>
    <s v="C"/>
    <s v="C"/>
    <s v="C"/>
    <s v="ea"/>
    <s v="NI"/>
    <s v="NI"/>
    <s v="NI"/>
    <s v="NI"/>
    <n v="1.03E-2"/>
    <n v="0"/>
    <n v="0"/>
    <s v="Compreende 568 unidades habitacionais"/>
    <m/>
    <m/>
    <m/>
    <m/>
    <m/>
    <n v="0.27500000000000002"/>
    <n v="2.8325000000000004E-3"/>
    <s v="Em andamento"/>
    <s v="local-def"/>
  </r>
  <r>
    <x v="13"/>
    <s v="Tenda - Cruz do Espírito Santo"/>
    <s v="Guaianases"/>
    <m/>
    <m/>
    <m/>
    <s v="C"/>
    <s v="C"/>
    <s v="C"/>
    <s v="ea"/>
    <s v="NI"/>
    <s v="NI"/>
    <s v="NI"/>
    <s v="NI"/>
    <n v="1.8E-3"/>
    <n v="0"/>
    <n v="0"/>
    <s v="Compreende 100 unidades habitacionais"/>
    <m/>
    <m/>
    <m/>
    <m/>
    <m/>
    <n v="0.27500000000000002"/>
    <n v="4.95E-4"/>
    <s v="Em andamento"/>
    <s v="local-em-def"/>
  </r>
  <r>
    <x v="13"/>
    <s v="UNO - Parque São Rafael"/>
    <s v="São Mateus"/>
    <m/>
    <s v="Av. Sapopemba, 23.000"/>
    <s v="-23.622834, -46.443822"/>
    <s v="C"/>
    <s v="C"/>
    <s v="C"/>
    <s v="ea"/>
    <s v="NI"/>
    <s v="NI"/>
    <s v="NI"/>
    <s v="NI"/>
    <n v="9.0899999999999995E-2"/>
    <n v="0"/>
    <n v="0"/>
    <s v="Compreende 5000 unidades habitacionais"/>
    <m/>
    <m/>
    <m/>
    <m/>
    <m/>
    <n v="0.27500000000000002"/>
    <n v="2.4997499999999999E-2"/>
    <s v="Em andamento"/>
    <s v="local-def"/>
  </r>
  <r>
    <x v="13"/>
    <s v="UNO - Nova Perus"/>
    <s v="Perus"/>
    <m/>
    <s v="Rua Mogeiro"/>
    <s v="-23.403675, -46.761433"/>
    <s v="C"/>
    <s v="C"/>
    <s v="C"/>
    <s v="ea"/>
    <s v="NI"/>
    <s v="NI"/>
    <s v="NI"/>
    <s v="NI"/>
    <n v="0.1018"/>
    <n v="0"/>
    <n v="0"/>
    <s v="Compreende 5600 unidades habitacionais"/>
    <m/>
    <m/>
    <m/>
    <m/>
    <m/>
    <n v="0.27500000000000002"/>
    <n v="2.7995000000000003E-2"/>
    <s v="Em andamento"/>
    <s v="local-def"/>
  </r>
  <r>
    <x v="13"/>
    <s v="Antonia Maria Nigro - Bella Vista"/>
    <s v="Guaianases"/>
    <m/>
    <m/>
    <m/>
    <s v="C"/>
    <s v="C"/>
    <s v="C"/>
    <s v="ea"/>
    <s v="NI"/>
    <s v="NI"/>
    <s v="NI"/>
    <s v="NI"/>
    <n v="5.9999999999999995E-4"/>
    <n v="0"/>
    <n v="0"/>
    <s v="Compreende 31 unidades habitacionais"/>
    <m/>
    <m/>
    <m/>
    <m/>
    <m/>
    <n v="0.27500000000000002"/>
    <n v="1.65E-4"/>
    <s v="Em andamento"/>
    <s v="local-em-def"/>
  </r>
  <r>
    <x v="13"/>
    <s v="IFB - Fontoura Xavier"/>
    <m/>
    <m/>
    <m/>
    <m/>
    <s v="C"/>
    <s v="C"/>
    <s v="C"/>
    <s v="ea"/>
    <s v="NI"/>
    <s v="NI"/>
    <s v="NI"/>
    <s v="NI"/>
    <n v="8.9999999999999998E-4"/>
    <n v="0"/>
    <n v="0"/>
    <s v="Compreende 48 unidades habitacionais"/>
    <m/>
    <m/>
    <m/>
    <m/>
    <m/>
    <n v="0.27500000000000002"/>
    <n v="2.475E-4"/>
    <s v="Em andamento"/>
    <s v="local-em-def"/>
  </r>
  <r>
    <x v="13"/>
    <s v="IFB - Salvador do Sul"/>
    <m/>
    <m/>
    <m/>
    <m/>
    <s v="C"/>
    <s v="C"/>
    <s v="C"/>
    <s v="ea"/>
    <s v="NI"/>
    <s v="NI"/>
    <s v="NI"/>
    <s v="NI"/>
    <n v="2.2000000000000001E-3"/>
    <n v="0"/>
    <n v="0"/>
    <s v="Compreende 120 unidades habitacionais"/>
    <m/>
    <m/>
    <m/>
    <m/>
    <m/>
    <n v="0.27500000000000002"/>
    <n v="6.0500000000000007E-4"/>
    <s v="Em andamento"/>
    <s v="local-em-def"/>
  </r>
  <r>
    <x v="13"/>
    <s v="Enorsul - San Remo"/>
    <m/>
    <m/>
    <m/>
    <m/>
    <s v="C"/>
    <s v="C"/>
    <s v="C"/>
    <s v="ea"/>
    <s v="NI"/>
    <s v="NI"/>
    <s v="NI"/>
    <s v="NI"/>
    <n v="2.3999999999999998E-3"/>
    <n v="0"/>
    <n v="0"/>
    <s v="Compreende 133 unidades habitacionais"/>
    <m/>
    <m/>
    <m/>
    <m/>
    <m/>
    <n v="0.27500000000000002"/>
    <n v="6.6E-4"/>
    <s v="Em andamento"/>
    <s v="local-em-def"/>
  </r>
  <r>
    <x v="13"/>
    <s v="Parque Raposo - Reserva Raposo"/>
    <s v="Butantã"/>
    <m/>
    <s v="Rodovia Raposo Tavares km 18,5 "/>
    <m/>
    <s v="C"/>
    <s v="EA"/>
    <s v="NI"/>
    <s v="ni"/>
    <s v="NI"/>
    <s v="NI"/>
    <s v="NI"/>
    <s v="NI"/>
    <n v="0"/>
    <n v="0"/>
    <n v="0"/>
    <s v="Compreende 20000 unidades habitacionais"/>
    <m/>
    <m/>
    <m/>
    <m/>
    <m/>
    <n v="0.125"/>
    <n v="0"/>
    <s v="Em andamento"/>
    <s v="local-def"/>
  </r>
  <r>
    <x v="13"/>
    <s v="Americana"/>
    <s v="Itaquera"/>
    <m/>
    <s v="Rua Alfredo Ricci, c/ Av. Nagib Farah Maluf"/>
    <s v="-23.542707, -46.434910"/>
    <s v="C"/>
    <s v="C"/>
    <s v="C"/>
    <s v="ea"/>
    <s v="C"/>
    <s v="NI"/>
    <s v="NI"/>
    <s v="NI"/>
    <n v="4.1999999999999997E-3"/>
    <n v="0"/>
    <n v="0"/>
    <s v="Compreende 231 unidades habitacionais"/>
    <m/>
    <m/>
    <m/>
    <m/>
    <m/>
    <n v="0.375"/>
    <n v="1.575E-3"/>
    <s v="Em andamento"/>
    <s v="local-def"/>
  </r>
  <r>
    <x v="13"/>
    <s v="Amparo"/>
    <s v="Casa Verde/Cachoeirinha"/>
    <m/>
    <s v="Av. Atlântico Meridional"/>
    <m/>
    <s v="C"/>
    <s v="C"/>
    <s v="C"/>
    <s v="ea"/>
    <s v="C"/>
    <s v="NI"/>
    <s v="NI"/>
    <s v="NI"/>
    <n v="2.8E-3"/>
    <n v="0"/>
    <n v="0"/>
    <s v="Compreende 154 unidades habitacionais"/>
    <m/>
    <m/>
    <m/>
    <m/>
    <m/>
    <n v="0.375"/>
    <n v="1.0499999999999999E-3"/>
    <s v="Em andamento"/>
    <s v="local-def"/>
  </r>
  <r>
    <x v="13"/>
    <s v="Catanduva"/>
    <s v="Itaquera"/>
    <m/>
    <s v="Rua João Batista Conti x Rua Guilherme Valença"/>
    <s v="-23.551151, -46.441388"/>
    <s v="C"/>
    <s v="C"/>
    <s v="C"/>
    <s v="ea"/>
    <s v="C"/>
    <s v="NI"/>
    <s v="NI"/>
    <s v="NI"/>
    <n v="2.8E-3"/>
    <n v="0"/>
    <n v="0"/>
    <s v="Compreende 152 unidades habitacionais"/>
    <m/>
    <m/>
    <m/>
    <m/>
    <m/>
    <n v="0.375"/>
    <n v="1.0499999999999999E-3"/>
    <s v="Em andamento"/>
    <s v="local-def"/>
  </r>
  <r>
    <x v="13"/>
    <s v="Porto Feliz A"/>
    <s v="M'Boi Mirim"/>
    <m/>
    <s v="Rua Nova do tuparoquera, s/nº"/>
    <s v="-23.661312, -46.740048"/>
    <s v="C"/>
    <s v="C"/>
    <s v="C"/>
    <s v="ea"/>
    <s v="C"/>
    <s v="NI"/>
    <s v="NI"/>
    <s v="NI"/>
    <n v="5.4000000000000003E-3"/>
    <n v="0"/>
    <n v="0"/>
    <s v="Compreende 298 unidades habitacionais"/>
    <m/>
    <m/>
    <m/>
    <m/>
    <m/>
    <n v="0.375"/>
    <n v="2.0249999999999999E-3"/>
    <s v="Em andamento"/>
    <s v="local-def"/>
  </r>
  <r>
    <x v="13"/>
    <s v="Porto Feliz B"/>
    <s v="M'Boi Mirim"/>
    <m/>
    <s v="Rua Nova do tuparoquera, s/nº"/>
    <s v="-23.661312, -46.740048"/>
    <s v="C"/>
    <s v="C"/>
    <s v="C"/>
    <s v="ea"/>
    <s v="C"/>
    <s v="NI"/>
    <s v="NI"/>
    <s v="NI"/>
    <n v="2.5000000000000001E-3"/>
    <n v="0"/>
    <n v="0"/>
    <s v="Compreende 140 unidades habitacionais"/>
    <m/>
    <m/>
    <m/>
    <m/>
    <m/>
    <n v="0.375"/>
    <n v="9.3749999999999997E-4"/>
    <s v="Em andamento"/>
    <s v="local-def"/>
  </r>
  <r>
    <x v="13"/>
    <s v="Tupã"/>
    <s v="Freguesia/Brasilândia"/>
    <m/>
    <s v="Rua Raulino Galdino da Silva,s/nº "/>
    <s v="-23.473387, -46.701097"/>
    <s v="C"/>
    <s v="C"/>
    <s v="C"/>
    <s v="ea"/>
    <s v="C"/>
    <s v="NI"/>
    <s v="NI"/>
    <s v="NI"/>
    <n v="4.1000000000000003E-3"/>
    <n v="0"/>
    <n v="0"/>
    <s v="Compreende 228 unidades habitacionais"/>
    <m/>
    <m/>
    <m/>
    <m/>
    <m/>
    <n v="0.375"/>
    <n v="1.5375000000000002E-3"/>
    <s v="Em andamento"/>
    <s v="local-def"/>
  </r>
  <r>
    <x v="13"/>
    <s v="Bauru A e B"/>
    <s v="Guaianases"/>
    <m/>
    <s v="Rua Jeronimo Pedroso Barros fundos com a atual Rua Francisco de Souto Maior Lotes A e B e parte do lote 330 da Quadra C"/>
    <s v="-23.525206, -46.392315"/>
    <s v="C"/>
    <s v="C"/>
    <s v="C"/>
    <s v="ea"/>
    <s v="EA"/>
    <s v="NI"/>
    <s v="NI"/>
    <s v="NI"/>
    <n v="8.2000000000000007E-3"/>
    <n v="0"/>
    <n v="0"/>
    <s v="Compreende 452 unidades habitacionais"/>
    <m/>
    <m/>
    <m/>
    <m/>
    <m/>
    <n v="0.32500000000000001"/>
    <n v="2.6650000000000003E-3"/>
    <s v="Em andamento"/>
    <s v="local-def"/>
  </r>
  <r>
    <x v="13"/>
    <s v="Lageado A, B e C"/>
    <s v="Guaianases"/>
    <m/>
    <s v="Rua Jeronimo Pedroso Barros fundos com a atual Rua Francisco de Souto Maior Lotes A e B e parte do lote 330 da Quadra C"/>
    <s v="-23.525206, -46.392316"/>
    <s v="C"/>
    <s v="C"/>
    <s v="C"/>
    <s v="ea"/>
    <s v="EA"/>
    <s v="NI"/>
    <s v="NI"/>
    <s v="NI"/>
    <n v="1.23E-2"/>
    <n v="0"/>
    <n v="0"/>
    <s v="Compreende 678 unidades habitacionais"/>
    <m/>
    <m/>
    <m/>
    <m/>
    <m/>
    <n v="0.32500000000000001"/>
    <n v="3.9975000000000002E-3"/>
    <s v="Em andamento"/>
    <s v="local-def"/>
  </r>
  <r>
    <x v="13"/>
    <s v="Sumaré - Elza Guimarães"/>
    <s v="Casa Verde/Cachoeirinha"/>
    <m/>
    <s v="Rua Elza Guimarães, 277"/>
    <s v="-23.468527, -46.651372"/>
    <s v="C"/>
    <s v="C"/>
    <s v="C"/>
    <s v="ea"/>
    <s v="EA"/>
    <s v="NI"/>
    <s v="NI"/>
    <s v="NI"/>
    <n v="3.8E-3"/>
    <n v="0"/>
    <n v="0"/>
    <s v="Compreende 210 unidades habitacionais"/>
    <m/>
    <m/>
    <m/>
    <m/>
    <m/>
    <n v="0.32500000000000001"/>
    <n v="1.235E-3"/>
    <s v="Em andamento"/>
    <s v="local-def"/>
  </r>
  <r>
    <x v="13"/>
    <s v="São Carlos A e B"/>
    <s v="Guaianases"/>
    <m/>
    <s v="Av. Nordestina e Sansão Castelo Branco e R. DomingosD'lorio e Pascoal D'lorio  "/>
    <s v="-23.538781, -46.414471"/>
    <s v="C"/>
    <s v="C"/>
    <s v="C"/>
    <s v="ea"/>
    <s v="EA"/>
    <s v="NI"/>
    <s v="NI"/>
    <s v="NI"/>
    <n v="8.3000000000000001E-3"/>
    <n v="0"/>
    <n v="0"/>
    <s v="Compreende 456 unidades habitacionais"/>
    <m/>
    <m/>
    <m/>
    <m/>
    <m/>
    <n v="0.32500000000000001"/>
    <n v="2.6975000000000002E-3"/>
    <s v="Em andamento"/>
    <s v="local-def"/>
  </r>
  <r>
    <x v="13"/>
    <s v="Heliópolis / Sabesp 2 / 2ª Etapa"/>
    <s v="Ipiranga"/>
    <s v="Sacomã"/>
    <s v="Área da Sabesp 2: Localizada dentro da ETE-ABC, entre a Av. Almirante Delamare e Córrego dos Meninos."/>
    <s v="-23.615083, -46.583053"/>
    <s v="C"/>
    <s v="C"/>
    <s v="C"/>
    <s v="C"/>
    <s v="C"/>
    <s v="NI"/>
    <s v="NI"/>
    <s v="NI"/>
    <n v="8.6999999999999994E-3"/>
    <n v="0"/>
    <n v="0"/>
    <s v="Compreende 480 unidades habitacionais"/>
    <m/>
    <m/>
    <m/>
    <m/>
    <m/>
    <n v="0.4"/>
    <n v="3.48E-3"/>
    <s v="Em andamento"/>
    <s v="local-def"/>
  </r>
  <r>
    <x v="13"/>
    <s v="Santa Sofia II"/>
    <s v="M'Boi Mirim"/>
    <m/>
    <m/>
    <m/>
    <s v="C"/>
    <s v="C"/>
    <s v="C"/>
    <s v="ea"/>
    <s v="NI"/>
    <s v="NI"/>
    <s v="NI"/>
    <s v="NI"/>
    <n v="3.5000000000000001E-3"/>
    <n v="0"/>
    <n v="0"/>
    <s v="Compreende 192 unidades habitacionais"/>
    <m/>
    <m/>
    <m/>
    <m/>
    <m/>
    <n v="0.27500000000000002"/>
    <n v="9.6250000000000014E-4"/>
    <s v="Em andamento"/>
    <s v="local-em-def"/>
  </r>
  <r>
    <x v="13"/>
    <s v="Dom José 2"/>
    <s v="Campo Limpo"/>
    <m/>
    <m/>
    <m/>
    <s v="C"/>
    <s v="C"/>
    <s v="C"/>
    <s v="ea"/>
    <s v="NI"/>
    <s v="NI"/>
    <s v="NI"/>
    <s v="NI"/>
    <n v="3.5999999999999999E-3"/>
    <n v="0"/>
    <n v="0"/>
    <s v="Compreende 200 unidades habitacionais"/>
    <m/>
    <m/>
    <m/>
    <m/>
    <m/>
    <n v="0.27500000000000002"/>
    <n v="9.8999999999999999E-4"/>
    <s v="Em andamento"/>
    <s v="local-em-def"/>
  </r>
  <r>
    <x v="13"/>
    <s v="Alexius Jafet - Lote A"/>
    <s v="Pirituba"/>
    <m/>
    <m/>
    <m/>
    <s v="C"/>
    <s v="C"/>
    <s v="C"/>
    <s v="ea"/>
    <s v="NI"/>
    <s v="NI"/>
    <s v="NI"/>
    <s v="NI"/>
    <n v="7.0000000000000001E-3"/>
    <n v="0"/>
    <n v="0"/>
    <s v="Compreende 384 unidades habitacionais"/>
    <m/>
    <m/>
    <m/>
    <m/>
    <m/>
    <n v="0.27500000000000002"/>
    <n v="1.9250000000000003E-3"/>
    <s v="Em andamento"/>
    <s v="local-em-def"/>
  </r>
  <r>
    <x v="13"/>
    <s v="Alexius Jafet - Lote B"/>
    <s v="Pirituba"/>
    <m/>
    <m/>
    <m/>
    <s v="C"/>
    <s v="C"/>
    <s v="C"/>
    <s v="ea"/>
    <s v="NI"/>
    <s v="NI"/>
    <s v="NI"/>
    <s v="NI"/>
    <n v="7.6E-3"/>
    <n v="0"/>
    <n v="0"/>
    <s v="Compreende 420 unidades habitacionais"/>
    <m/>
    <m/>
    <m/>
    <m/>
    <m/>
    <n v="0.27500000000000002"/>
    <n v="2.0900000000000003E-3"/>
    <s v="Em andamento"/>
    <s v="local-em-def"/>
  </r>
  <r>
    <x v="13"/>
    <s v="Alexius Jafet - Lote C"/>
    <s v="Pirituba"/>
    <m/>
    <m/>
    <m/>
    <s v="C"/>
    <s v="C"/>
    <s v="C"/>
    <s v="ea"/>
    <s v="NI"/>
    <s v="NI"/>
    <s v="NI"/>
    <s v="NI"/>
    <n v="5.4999999999999997E-3"/>
    <n v="0"/>
    <n v="0"/>
    <s v="Compreende 300 unidades habitacionais"/>
    <m/>
    <m/>
    <m/>
    <m/>
    <m/>
    <n v="0.27500000000000002"/>
    <n v="1.5125E-3"/>
    <s v="Em andamento"/>
    <s v="local-em-def"/>
  </r>
  <r>
    <x v="13"/>
    <s v="Cidade Tiradentes 1 CHIS - Residencial Lote 1"/>
    <s v="Cidade Tiradentes"/>
    <m/>
    <m/>
    <m/>
    <s v="C"/>
    <s v="C"/>
    <s v="C"/>
    <s v="ea"/>
    <s v="NI"/>
    <s v="NI"/>
    <s v="NI"/>
    <s v="NI"/>
    <n v="3.8999999999999998E-3"/>
    <n v="0"/>
    <n v="0"/>
    <s v="Compreende 216 unidades habitacionais"/>
    <m/>
    <m/>
    <m/>
    <m/>
    <m/>
    <n v="0.27500000000000002"/>
    <n v="1.0725000000000001E-3"/>
    <s v="Em andamento"/>
    <s v="local-em-def"/>
  </r>
  <r>
    <x v="13"/>
    <s v="Cidade Tiradentes 1 CHIS - Residencial Lote 2"/>
    <s v="Cidade Tiradentes"/>
    <m/>
    <m/>
    <m/>
    <s v="C"/>
    <s v="C"/>
    <s v="C"/>
    <s v="ea"/>
    <s v="NI"/>
    <s v="NI"/>
    <s v="NI"/>
    <s v="NI"/>
    <n v="4.0000000000000001E-3"/>
    <n v="0"/>
    <n v="0"/>
    <s v="Compreende 222 unidades habitacionais"/>
    <m/>
    <m/>
    <m/>
    <m/>
    <m/>
    <n v="0.27500000000000002"/>
    <n v="1.1000000000000001E-3"/>
    <s v="Em andamento"/>
    <s v="local-em-def"/>
  </r>
  <r>
    <x v="13"/>
    <s v="Cidade Tiradentes 1 CHIS - Residencial Lote 3"/>
    <s v="Cidade Tiradentes"/>
    <m/>
    <m/>
    <m/>
    <s v="C"/>
    <s v="C"/>
    <s v="C"/>
    <s v="ea"/>
    <s v="NI"/>
    <s v="NI"/>
    <s v="NI"/>
    <s v="NI"/>
    <n v="4.1000000000000003E-3"/>
    <n v="0"/>
    <n v="0"/>
    <s v="Compreende 228 unidades habitacionais"/>
    <m/>
    <m/>
    <m/>
    <m/>
    <m/>
    <n v="0.27500000000000002"/>
    <n v="1.1275000000000002E-3"/>
    <s v="Em andamento"/>
    <s v="local-em-def"/>
  </r>
  <r>
    <x v="13"/>
    <s v="Cidade Tiradentes 1 CHIS - Residencial Lote 4"/>
    <s v="Cidade Tiradentes"/>
    <m/>
    <m/>
    <m/>
    <s v="C"/>
    <s v="C"/>
    <s v="C"/>
    <s v="ea"/>
    <s v="NI"/>
    <s v="NI"/>
    <s v="NI"/>
    <s v="NI"/>
    <n v="4.1000000000000003E-3"/>
    <n v="0"/>
    <n v="0"/>
    <s v="Compreende 228 unidades habitacionais"/>
    <m/>
    <m/>
    <m/>
    <m/>
    <m/>
    <n v="0.27500000000000002"/>
    <n v="1.1275000000000002E-3"/>
    <s v="Em andamento"/>
    <s v="local-em-def"/>
  </r>
  <r>
    <x v="13"/>
    <s v="Barra do Jacaré - Lote 1"/>
    <s v="Pirituba"/>
    <m/>
    <m/>
    <m/>
    <s v="C"/>
    <s v="C"/>
    <s v="C"/>
    <s v="ea"/>
    <s v="NI"/>
    <s v="NI"/>
    <s v="NI"/>
    <s v="NI"/>
    <n v="5.4000000000000003E-3"/>
    <n v="0"/>
    <n v="0"/>
    <s v="Compreende 295 unidades habitacionais"/>
    <m/>
    <m/>
    <m/>
    <m/>
    <m/>
    <n v="0.27500000000000002"/>
    <n v="1.4850000000000002E-3"/>
    <s v="Em andamento"/>
    <s v="local-em-def"/>
  </r>
  <r>
    <x v="13"/>
    <s v="Barra do Jacaré - Lote 2"/>
    <s v="Pirituba"/>
    <m/>
    <m/>
    <m/>
    <s v="C"/>
    <s v="C"/>
    <s v="C"/>
    <s v="ea"/>
    <s v="NI"/>
    <s v="NI"/>
    <s v="NI"/>
    <s v="NI"/>
    <n v="5.4000000000000003E-3"/>
    <n v="0"/>
    <n v="0"/>
    <s v="Compreende 297 unidades habitacionais"/>
    <m/>
    <m/>
    <m/>
    <m/>
    <m/>
    <n v="0.27500000000000002"/>
    <n v="1.4850000000000002E-3"/>
    <s v="Em andamento"/>
    <s v="local-em-def"/>
  </r>
  <r>
    <x v="13"/>
    <s v="Jabuticabeiras, Condomínio Residencial"/>
    <s v="Guaianases"/>
    <m/>
    <m/>
    <m/>
    <s v="C"/>
    <s v="C"/>
    <s v="C"/>
    <s v="ea"/>
    <s v="NI"/>
    <s v="NI"/>
    <s v="NI"/>
    <s v="NI"/>
    <n v="3.5999999999999999E-3"/>
    <n v="0"/>
    <n v="0"/>
    <s v="Compreende 200 unidades habitacionais"/>
    <m/>
    <m/>
    <m/>
    <m/>
    <m/>
    <n v="0.27500000000000002"/>
    <n v="9.8999999999999999E-4"/>
    <s v="Em andamento"/>
    <s v="local-em-def"/>
  </r>
  <r>
    <x v="13"/>
    <s v="Wzarzur - Movimento pelo Direito a Moradia "/>
    <s v="Guaianases"/>
    <m/>
    <m/>
    <m/>
    <s v="C"/>
    <s v="C"/>
    <s v="C"/>
    <s v="ea"/>
    <s v="NI"/>
    <s v="NI"/>
    <s v="NI"/>
    <s v="NI"/>
    <n v="2.3099999999999999E-2"/>
    <n v="0"/>
    <n v="0"/>
    <s v="Compreende 1272 unidades habitacionais"/>
    <m/>
    <m/>
    <m/>
    <m/>
    <m/>
    <n v="0.27500000000000002"/>
    <n v="6.3525000000000005E-3"/>
    <s v="Em andamento"/>
    <s v="local-em-def"/>
  </r>
  <r>
    <x v="13"/>
    <s v="Avenida Presidente Wilson/Vila Carioca"/>
    <s v="Ipiranga"/>
    <m/>
    <s v="Av. Presidente Wilson, 5.330"/>
    <s v="-23.597060, -46.587604"/>
    <s v="C"/>
    <s v="EA"/>
    <s v="NI"/>
    <s v="ni"/>
    <s v="NI"/>
    <s v="NI"/>
    <s v="NI"/>
    <s v="NI"/>
    <n v="3.27E-2"/>
    <n v="0"/>
    <n v="0"/>
    <s v="Compreende 1800 unidades habitacionais"/>
    <m/>
    <m/>
    <m/>
    <m/>
    <m/>
    <n v="0.125"/>
    <n v="4.0875E-3"/>
    <s v="Em andamento"/>
    <s v="local-def"/>
  </r>
  <r>
    <x v="13"/>
    <s v="Agudos A e B"/>
    <s v="Penha"/>
    <m/>
    <s v="Rua Serra Verde"/>
    <m/>
    <s v="C"/>
    <s v="C"/>
    <s v="C"/>
    <s v="ea"/>
    <s v="NI"/>
    <s v="NI"/>
    <s v="NI"/>
    <s v="NI"/>
    <n v="8.3000000000000001E-3"/>
    <n v="0"/>
    <n v="0"/>
    <s v="Compreende 454 unidades habitacionais"/>
    <m/>
    <m/>
    <m/>
    <m/>
    <m/>
    <n v="0.27500000000000002"/>
    <n v="2.2825000000000002E-3"/>
    <s v="Em andamento"/>
    <s v="local-def"/>
  </r>
  <r>
    <x v="13"/>
    <s v="Chafariz de Pedra - Jd da Conquista"/>
    <s v="São Mateus"/>
    <m/>
    <s v="Rua Chafariz de Pedra X Rua Pedro Leme X Rua Antonio Pavâo"/>
    <s v="-23.602837, -46.453550"/>
    <s v="C"/>
    <s v="EA"/>
    <s v="NI"/>
    <s v="ni"/>
    <s v="EA"/>
    <s v="NI"/>
    <s v="NI"/>
    <s v="NI"/>
    <n v="1.23E-2"/>
    <n v="0"/>
    <n v="0"/>
    <s v="Compreende 678 unidades habitacionais"/>
    <m/>
    <m/>
    <m/>
    <m/>
    <m/>
    <n v="0.17499999999999999"/>
    <n v="2.1524999999999999E-3"/>
    <s v="Em andamento"/>
    <s v="local-def"/>
  </r>
  <r>
    <x v="13"/>
    <s v="Augusto Amaral"/>
    <s v="Freguesia/Brasilândia"/>
    <m/>
    <s v="R. Dr. Augusto Amaral, 94"/>
    <s v="-23.475279, -46.691160"/>
    <s v="C"/>
    <s v="EA"/>
    <s v="NI"/>
    <s v="ni"/>
    <s v="EA"/>
    <s v="NI"/>
    <s v="NI"/>
    <s v="NI"/>
    <n v="4.1000000000000003E-3"/>
    <n v="0"/>
    <n v="0"/>
    <s v="Compreende 228 unidades habitacionais"/>
    <m/>
    <m/>
    <m/>
    <m/>
    <m/>
    <n v="0.17499999999999999"/>
    <n v="7.1750000000000004E-4"/>
    <s v="Em andamento"/>
    <s v="local-def"/>
  </r>
  <r>
    <x v="13"/>
    <s v="Arujá - Vila Curuçá II - Lote 16"/>
    <s v="Itaim Paulista"/>
    <m/>
    <s v="Rua Osório Franco Vilhena s/n"/>
    <s v="-23.507991, -46.418723"/>
    <s v="C"/>
    <s v="C"/>
    <s v="C"/>
    <s v="ea"/>
    <s v="NI"/>
    <s v="NI"/>
    <s v="NI"/>
    <s v="NI"/>
    <n v="2.2000000000000001E-3"/>
    <n v="0"/>
    <n v="0"/>
    <s v="Compreende 120 unidades habitacionais"/>
    <m/>
    <m/>
    <m/>
    <m/>
    <m/>
    <n v="0.27500000000000002"/>
    <n v="6.0500000000000007E-4"/>
    <s v="Em andamento"/>
    <s v="local-def"/>
  </r>
  <r>
    <x v="13"/>
    <s v="Santa Isabel - Vila Curuçá III Lotes 27 e 28"/>
    <s v="Itaim Paulista"/>
    <m/>
    <s v="Rua Osório Franco Vilhena s/n"/>
    <s v="-23.507991, -46.418723"/>
    <s v="C"/>
    <s v="C"/>
    <s v="C"/>
    <s v="ea"/>
    <s v="EA"/>
    <s v="NI"/>
    <s v="NI"/>
    <s v="NI"/>
    <n v="4.7000000000000002E-3"/>
    <n v="0"/>
    <n v="0"/>
    <s v="Compreende 260 unidades habitacionais"/>
    <m/>
    <m/>
    <m/>
    <m/>
    <m/>
    <n v="0.32500000000000001"/>
    <n v="1.5275000000000002E-3"/>
    <s v="Em andamento"/>
    <s v="local-def"/>
  </r>
  <r>
    <x v="13"/>
    <s v="Bresser XIV"/>
    <s v="Mooca"/>
    <m/>
    <s v="Rua Visconde de Parnaíba"/>
    <s v="-23.544633, -46.605628"/>
    <s v="C"/>
    <s v="EA"/>
    <s v="NI"/>
    <s v="ni"/>
    <s v="NI"/>
    <s v="NI"/>
    <s v="NI"/>
    <s v="NI"/>
    <n v="2.3999999999999998E-3"/>
    <n v="0"/>
    <n v="0"/>
    <s v="Compreende 132 unidades habitacionais"/>
    <m/>
    <m/>
    <m/>
    <m/>
    <m/>
    <n v="0.125"/>
    <n v="2.9999999999999997E-4"/>
    <s v="Em andamento"/>
    <s v="local-def"/>
  </r>
  <r>
    <x v="13"/>
    <s v="Bresser VI"/>
    <s v="Mooca"/>
    <m/>
    <s v="Rua Visconde de Parnaíba"/>
    <s v="-23.544633, -46.605628"/>
    <s v="C"/>
    <s v="EA"/>
    <s v="NI"/>
    <s v="ni"/>
    <s v="NI"/>
    <s v="NI"/>
    <s v="NI"/>
    <s v="NI"/>
    <n v="3.8E-3"/>
    <n v="0"/>
    <n v="0"/>
    <s v="Compreende 210 unidades habitacionais"/>
    <m/>
    <m/>
    <m/>
    <m/>
    <m/>
    <n v="0.125"/>
    <n v="4.75E-4"/>
    <s v="Em andamento"/>
    <s v="local-def"/>
  </r>
  <r>
    <x v="13"/>
    <s v="Lord Hotel - R. das Palmeiras 58"/>
    <s v="Sé"/>
    <m/>
    <s v="R. das Palmeiras 58"/>
    <s v="-23.538278, -46.649856"/>
    <s v="C"/>
    <s v="C"/>
    <s v="NI"/>
    <s v="ea"/>
    <s v="NI"/>
    <s v="NI"/>
    <s v="NI"/>
    <s v="NI"/>
    <n v="3.2000000000000002E-3"/>
    <n v="0"/>
    <n v="0"/>
    <s v="Compreende 176 unidades habitacionais"/>
    <m/>
    <m/>
    <m/>
    <m/>
    <m/>
    <n v="0.17500000000000002"/>
    <n v="5.6000000000000006E-4"/>
    <s v="Em andamento"/>
    <s v="local-def"/>
  </r>
  <r>
    <x v="13"/>
    <s v="Área 26"/>
    <s v="Jabaquara"/>
    <m/>
    <s v="Rua Australia 02"/>
    <s v="-23.673099, -46.609237"/>
    <s v="EA"/>
    <s v="EA"/>
    <s v="NI"/>
    <s v="ni"/>
    <s v="NI"/>
    <s v="NI"/>
    <s v="NI"/>
    <s v="NI"/>
    <n v="2.9999999999999997E-4"/>
    <n v="0"/>
    <n v="0"/>
    <s v="Compreende 16 unidades habitacionais"/>
    <m/>
    <m/>
    <m/>
    <m/>
    <m/>
    <n v="7.5000000000000011E-2"/>
    <n v="2.2500000000000001E-5"/>
    <s v="Em andamento"/>
    <s v="local-def"/>
  </r>
  <r>
    <x v="13"/>
    <s v="Área 27"/>
    <s v="Jabaquara"/>
    <m/>
    <s v="Rua Hildebrando Siqueira s/n e Rua Cinco de Outubro s/n"/>
    <s v="-23.661227, -46.639471"/>
    <s v="EA"/>
    <s v="EA"/>
    <s v="NI"/>
    <s v="ni"/>
    <s v="NI"/>
    <s v="NI"/>
    <s v="NI"/>
    <s v="NI"/>
    <n v="0"/>
    <n v="0"/>
    <n v="0"/>
    <s v="Compreende 56 unidades habitacionais"/>
    <m/>
    <m/>
    <m/>
    <m/>
    <m/>
    <n v="7.5000000000000011E-2"/>
    <n v="0"/>
    <s v="Em andamento"/>
    <s v="local-def"/>
  </r>
  <r>
    <x v="13"/>
    <s v="Área 33"/>
    <s v="Jabaquara"/>
    <m/>
    <s v="Av. Eng. Armando de Arruda Pereira 3284 x Rua Astrolabio_x000a_Av. Eng. Armando de Arruda Pereira s/n"/>
    <s v="-23.653615, -46.637052"/>
    <s v="EA"/>
    <s v="EA"/>
    <s v="NI"/>
    <s v="ni"/>
    <s v="NI"/>
    <s v="NI"/>
    <s v="NI"/>
    <s v="NI"/>
    <n v="0"/>
    <n v="0"/>
    <n v="0"/>
    <s v="Compreende 66 unidades habitacionais"/>
    <m/>
    <m/>
    <m/>
    <m/>
    <m/>
    <n v="7.5000000000000011E-2"/>
    <n v="0"/>
    <s v="Em andamento"/>
    <s v="local-def"/>
  </r>
  <r>
    <x v="13"/>
    <s v="Área 34"/>
    <s v="Jabaquara"/>
    <m/>
    <s v="Av. Eng. Armando de Arruda Perreira s/n (junto ao 3744)_x000a_Av. Eng. Armando de Arruda Pereira s/n (junto ao 3796)"/>
    <s v="-23.657604, -46.636132"/>
    <s v="EA"/>
    <s v="EA"/>
    <s v="NI"/>
    <s v="ni"/>
    <s v="NI"/>
    <s v="NI"/>
    <s v="NI"/>
    <s v="NI"/>
    <n v="0"/>
    <n v="0"/>
    <n v="0"/>
    <s v="Compreende 42 unidades habitacionais"/>
    <m/>
    <m/>
    <m/>
    <m/>
    <m/>
    <n v="7.5000000000000011E-2"/>
    <n v="0"/>
    <s v="Em andamento"/>
    <s v="local-def"/>
  </r>
  <r>
    <x v="13"/>
    <s v="Área 36"/>
    <s v="Jabaquara"/>
    <m/>
    <s v="Av. Muzambinho s/n x Rua Onofre Silveira"/>
    <s v="-23.660800, -46.639172"/>
    <s v="EA"/>
    <s v="EA"/>
    <s v="NI"/>
    <s v="ni"/>
    <s v="NI"/>
    <s v="NI"/>
    <s v="NI"/>
    <s v="NI"/>
    <n v="0"/>
    <n v="0"/>
    <n v="0"/>
    <s v="Compreende 28 unidades habitacionais"/>
    <m/>
    <m/>
    <m/>
    <m/>
    <m/>
    <n v="7.5000000000000011E-2"/>
    <n v="0"/>
    <s v="Em andamento"/>
    <s v="local-def"/>
  </r>
  <r>
    <x v="13"/>
    <s v="Área 37"/>
    <s v="Jabaquara"/>
    <m/>
    <s v="Rua Onofre Silveira s/n"/>
    <s v="-23.659570, -46.639487"/>
    <s v="EA"/>
    <s v="EA"/>
    <s v="NI"/>
    <s v="ni"/>
    <s v="NI"/>
    <s v="NI"/>
    <s v="NI"/>
    <s v="NI"/>
    <n v="0"/>
    <n v="0"/>
    <n v="0"/>
    <s v="Compreende 28 unidades habitacionais"/>
    <m/>
    <m/>
    <m/>
    <m/>
    <m/>
    <n v="7.5000000000000011E-2"/>
    <n v="0"/>
    <s v="Em andamento"/>
    <s v="local-def"/>
  </r>
  <r>
    <x v="13"/>
    <s v="Área 38"/>
    <s v="Jabaquara"/>
    <m/>
    <s v="Rua Hildebranco Siqueira 455"/>
    <s v="-23.660595, -46.640091"/>
    <s v="EA"/>
    <s v="EA"/>
    <s v="NI"/>
    <s v="ni"/>
    <s v="NI"/>
    <s v="NI"/>
    <s v="NI"/>
    <s v="NI"/>
    <n v="0"/>
    <n v="0"/>
    <n v="0"/>
    <s v="Compreende 84 unidades habitacionais"/>
    <m/>
    <m/>
    <m/>
    <m/>
    <m/>
    <n v="7.5000000000000011E-2"/>
    <n v="0"/>
    <s v="Em andamento"/>
    <s v="local-def"/>
  </r>
  <r>
    <x v="13"/>
    <s v="Área 41"/>
    <s v="Jabaquara"/>
    <m/>
    <s v="Rua Hildebrando Siqueira 488 e s/n_x000a_Rua Hildebrando Siqueira 454"/>
    <s v="-23.660530, -46.639997"/>
    <s v="EA"/>
    <s v="EA"/>
    <s v="NI"/>
    <s v="ni"/>
    <s v="NI"/>
    <s v="NI"/>
    <s v="NI"/>
    <s v="NI"/>
    <n v="0"/>
    <n v="0"/>
    <n v="0"/>
    <s v="Compreende 84 unidades habitacionais"/>
    <m/>
    <m/>
    <m/>
    <m/>
    <m/>
    <n v="7.5000000000000011E-2"/>
    <n v="0"/>
    <s v="Em andamento"/>
    <s v="local-def"/>
  </r>
  <r>
    <x v="13"/>
    <s v="Área 43"/>
    <s v="Jabaquara"/>
    <m/>
    <s v="Rua Agapito Jose da Silva s/n x Rua Natalino Amaro Teixeira"/>
    <s v="-23.661586, -46.636784"/>
    <s v="EA"/>
    <s v="EA"/>
    <s v="NI"/>
    <s v="ni"/>
    <s v="NI"/>
    <s v="NI"/>
    <s v="NI"/>
    <s v="NI"/>
    <n v="0"/>
    <n v="0"/>
    <n v="0"/>
    <s v="Compreende 84 unidades habitacionais"/>
    <m/>
    <m/>
    <m/>
    <m/>
    <m/>
    <n v="7.5000000000000011E-2"/>
    <n v="0"/>
    <s v="Em andamento"/>
    <s v="local-def"/>
  </r>
  <r>
    <x v="13"/>
    <s v="Área 44"/>
    <s v="Jabaquara"/>
    <m/>
    <s v="Rua Déborah Paschoal s/n x Rua Wilson Kawani_x000a_Av. Eng. Armando de Arruda Pereira s/n e 4665"/>
    <s v="-23.665775, -46.636573"/>
    <s v="EA"/>
    <s v="EA"/>
    <s v="NI"/>
    <s v="ni"/>
    <s v="NI"/>
    <s v="NI"/>
    <s v="NI"/>
    <s v="NI"/>
    <n v="0"/>
    <n v="0"/>
    <n v="0"/>
    <s v="Compreende 528 unidades habitacionais"/>
    <m/>
    <m/>
    <m/>
    <m/>
    <m/>
    <n v="7.5000000000000011E-2"/>
    <n v="0"/>
    <s v="Em andamento"/>
    <s v="local-def"/>
  </r>
  <r>
    <x v="13"/>
    <s v="Área 45"/>
    <s v="Jabaquara"/>
    <m/>
    <s v="Rua Hildebrando Siqueira 523/537/541/s/n X Av. Muzambinho"/>
    <s v="-23.661174, -46.639517"/>
    <s v="EA"/>
    <s v="EA"/>
    <s v="NI"/>
    <s v="ni"/>
    <s v="NI"/>
    <s v="NI"/>
    <s v="NI"/>
    <s v="NI"/>
    <n v="0"/>
    <n v="0"/>
    <n v="0"/>
    <s v="Compreende 84 unidades habitacionais"/>
    <m/>
    <m/>
    <m/>
    <m/>
    <m/>
    <n v="7.5000000000000011E-2"/>
    <n v="0"/>
    <s v="Em andamento"/>
    <s v="local-def"/>
  </r>
  <r>
    <x v="13"/>
    <s v="João Cabanas - Cantazaro (Área SVMA)"/>
    <s v="Capela do Socorro"/>
    <m/>
    <m/>
    <m/>
    <s v="C"/>
    <s v="EA"/>
    <s v="NI"/>
    <s v="ni"/>
    <s v="NI"/>
    <s v="NI"/>
    <s v="NI"/>
    <s v="NI"/>
    <n v="5.4399999999999997E-2"/>
    <n v="0"/>
    <n v="0"/>
    <s v="Compreende 2991 unidades habitacionais"/>
    <m/>
    <m/>
    <m/>
    <m/>
    <m/>
    <n v="0.125"/>
    <n v="6.7999999999999996E-3"/>
    <s v="Em andamento"/>
    <s v="local-em-def"/>
  </r>
  <r>
    <x v="13"/>
    <s v="João Caiafa / Viela da Paz - Condominio D"/>
    <s v="Butantã"/>
    <s v="Rio Pequeno"/>
    <s v="Rua João Caiaffa com Rua Francisco Fernandes"/>
    <s v="-23.611889, -46.748930"/>
    <s v="EA"/>
    <s v="C"/>
    <s v="C"/>
    <s v="ni"/>
    <s v="C"/>
    <s v="NI"/>
    <s v="NI"/>
    <s v="NI"/>
    <n v="0"/>
    <n v="0"/>
    <n v="0"/>
    <s v="Compreende 122 unidades habitacionais"/>
    <m/>
    <m/>
    <m/>
    <m/>
    <m/>
    <n v="0.30000000000000004"/>
    <n v="0"/>
    <s v="Em andamento"/>
    <s v="local-def"/>
  </r>
  <r>
    <x v="13"/>
    <s v="Diogo Pereira / Viela da Paz - Condominio A"/>
    <s v="Butantã"/>
    <s v="Rio Pequeno"/>
    <s v="Rua Diogo Pereira com Rua Faustino da Silva"/>
    <s v="-23.613756, -46.748988"/>
    <s v="C"/>
    <s v="C"/>
    <s v="C"/>
    <s v="ea"/>
    <s v="C"/>
    <s v="NI"/>
    <s v="NI"/>
    <s v="NI"/>
    <n v="3.8999999999999998E-3"/>
    <n v="0"/>
    <n v="0"/>
    <s v="Compreende 100 unidades habitacionais"/>
    <m/>
    <m/>
    <m/>
    <m/>
    <m/>
    <n v="0.375"/>
    <n v="1.4624999999999998E-3"/>
    <s v="Em andamento"/>
    <s v="local-def"/>
  </r>
  <r>
    <x v="13"/>
    <s v="Água Podre"/>
    <s v="Butantã"/>
    <s v="Rio Pequeno"/>
    <s v="Ruas Dr. Laudelino de Abreu, Francisco da Mata, Laudelino Gonçalves, por lotes particulares e pela própria favela. "/>
    <s v="-23.572106, -46.756280"/>
    <s v="EA"/>
    <s v="EA"/>
    <s v="NI"/>
    <s v="ni"/>
    <s v="NI"/>
    <s v="NI"/>
    <s v="NI"/>
    <s v="NI"/>
    <n v="0"/>
    <n v="0"/>
    <n v="0"/>
    <s v="Compreende 222 unidades habitacionais"/>
    <m/>
    <m/>
    <m/>
    <m/>
    <m/>
    <n v="7.5000000000000011E-2"/>
    <n v="0"/>
    <s v="Em andamento"/>
    <s v="local-def"/>
  </r>
  <r>
    <x v="13"/>
    <s v="Domenico Martinelli"/>
    <s v="Butantã"/>
    <s v="Rio Pequeno"/>
    <s v="Limites: Ruas Irineu Salvador Pinto, Av. Domênico Martinelli e Rua Maria C. Vivone (projetada). "/>
    <s v="-23.579171, -46.762171"/>
    <s v="EA"/>
    <s v="EA"/>
    <s v="NI"/>
    <s v="ni"/>
    <s v="C"/>
    <s v="NI"/>
    <s v="NI"/>
    <s v="NI"/>
    <n v="0"/>
    <n v="0"/>
    <n v="0"/>
    <s v="Compreende 275 unidades habitacionais"/>
    <m/>
    <m/>
    <m/>
    <m/>
    <m/>
    <n v="0.17500000000000002"/>
    <n v="0"/>
    <s v="Em andamento"/>
    <s v="local-def"/>
  </r>
  <r>
    <x v="13"/>
    <s v="Luiz Migliano/ Viela da Paz (desapropriação)"/>
    <s v="Butantã"/>
    <m/>
    <s v="Avenida Doutor Luiz Migliano"/>
    <s v="-23.614249, -46.742461"/>
    <s v="EA"/>
    <s v="EA"/>
    <s v="NI"/>
    <s v="ni"/>
    <s v="NI"/>
    <s v="NI"/>
    <s v="NI"/>
    <s v="NI"/>
    <n v="0"/>
    <n v="0"/>
    <n v="0"/>
    <s v="Compreende 550 unidades habitacionais"/>
    <m/>
    <m/>
    <m/>
    <m/>
    <m/>
    <n v="7.5000000000000011E-2"/>
    <n v="0"/>
    <s v="Em andamento"/>
    <s v="local-def"/>
  </r>
  <r>
    <x v="13"/>
    <s v="Bambural / lote 14"/>
    <s v="Perus"/>
    <m/>
    <s v="Rua do Bamburral"/>
    <s v="-23.409937, -46.760569"/>
    <s v="EA"/>
    <s v="C"/>
    <s v="NI"/>
    <s v="ni"/>
    <s v="NI"/>
    <s v="NI"/>
    <s v="NI"/>
    <s v="NI"/>
    <n v="0"/>
    <n v="0"/>
    <n v="0"/>
    <s v="Compreende 80 unidades habitacionais"/>
    <m/>
    <m/>
    <m/>
    <m/>
    <m/>
    <n v="0.1"/>
    <n v="0"/>
    <s v="Em andamento"/>
    <s v="local-def"/>
  </r>
  <r>
    <x v="13"/>
    <s v="Osório Franco Vilhena Lotes 17 "/>
    <s v="Itaim Paulista"/>
    <m/>
    <s v="R. Osório Franco Vilhena x Av. Dama Entre Verdes"/>
    <s v="-23.509173, -46.418318"/>
    <s v="EA"/>
    <s v="EA"/>
    <s v="NI"/>
    <s v="ni"/>
    <s v="EA"/>
    <s v="NI"/>
    <s v="NI"/>
    <s v="NI"/>
    <n v="0"/>
    <n v="0"/>
    <n v="0"/>
    <s v="Compreende 80 unidades habitacionais"/>
    <m/>
    <m/>
    <m/>
    <m/>
    <m/>
    <n v="0.125"/>
    <n v="0"/>
    <s v="Em andamento"/>
    <s v="local-def"/>
  </r>
  <r>
    <x v="13"/>
    <s v="Osório Franco Vilhena Lotes 18"/>
    <s v="Itaim Paulista"/>
    <m/>
    <s v="R. Osório Franco Vilhena, próx. Av. Dama Entre Verdes"/>
    <s v="-23.509173, -46.418319"/>
    <s v="EA"/>
    <s v="EA"/>
    <s v="NI"/>
    <s v="ni"/>
    <s v="EA"/>
    <s v="NI"/>
    <s v="NI"/>
    <s v="NI"/>
    <n v="0"/>
    <n v="0"/>
    <n v="0"/>
    <s v="Compreende 80 unidades habitacionais"/>
    <m/>
    <m/>
    <m/>
    <m/>
    <m/>
    <n v="0.125"/>
    <n v="0"/>
    <s v="Em andamento"/>
    <s v="local-def"/>
  </r>
  <r>
    <x v="13"/>
    <s v="Parque Savoy lt 53"/>
    <s v="Itaquera"/>
    <m/>
    <s v="Av. Osvaldo Valle Cordeiro, s/nº, próx. Av. Alziro Zarur"/>
    <s v="-23.560607, -46.483114"/>
    <s v="EA"/>
    <s v="EA"/>
    <s v="NI"/>
    <s v="ni"/>
    <s v="EA"/>
    <s v="NI"/>
    <s v="NI"/>
    <s v="NI"/>
    <n v="0"/>
    <n v="0"/>
    <n v="0"/>
    <s v="Compreende 608 unidades habitacionais"/>
    <m/>
    <m/>
    <m/>
    <m/>
    <m/>
    <n v="0.125"/>
    <n v="0"/>
    <s v="Em andamento"/>
    <s v="local-def"/>
  </r>
  <r>
    <x v="13"/>
    <s v="Parque Savoy lt 54"/>
    <s v="Itaquera"/>
    <m/>
    <s v="Av. Osvaldo Valle Cordeiro, s/nº, próx. Av. Alziro Zarur"/>
    <s v="-23.560607, -46.483115"/>
    <s v="EA"/>
    <s v="EA"/>
    <s v="NI"/>
    <s v="ni"/>
    <s v="EA"/>
    <s v="NI"/>
    <s v="NI"/>
    <s v="NI"/>
    <n v="0"/>
    <n v="0"/>
    <n v="0"/>
    <s v="Compreende 298 unidades habitacionais"/>
    <m/>
    <m/>
    <m/>
    <m/>
    <m/>
    <n v="0.125"/>
    <n v="0"/>
    <s v="Em andamento"/>
    <s v="local-def"/>
  </r>
  <r>
    <x v="13"/>
    <s v="Araçarana "/>
    <s v="Itaim Paulista"/>
    <m/>
    <s v="R. Tibúrcio de Souza, 1.104 e 1.106"/>
    <s v="-23.506766, -46.395923"/>
    <s v="EA"/>
    <s v="EA"/>
    <s v="NI"/>
    <s v="ni"/>
    <s v="EA"/>
    <s v="NI"/>
    <s v="NI"/>
    <s v="NI"/>
    <n v="0"/>
    <n v="0"/>
    <n v="0"/>
    <s v="Compreende 444 unidades habitacionais"/>
    <m/>
    <m/>
    <m/>
    <m/>
    <m/>
    <n v="0.125"/>
    <n v="0"/>
    <s v="Em andamento"/>
    <s v="local-def"/>
  </r>
  <r>
    <x v="13"/>
    <s v="Antonio Sampaio "/>
    <s v="Santana/Tucuruvi"/>
    <m/>
    <s v="Av. Comte Antônio Paiva Sampaio x R. Manuel de Moura"/>
    <s v="-23.474563, -46.595491"/>
    <s v="EA"/>
    <s v="EA"/>
    <s v="NI"/>
    <s v="ni"/>
    <s v="EA"/>
    <s v="NI"/>
    <s v="NI"/>
    <s v="NI"/>
    <n v="0"/>
    <n v="0"/>
    <n v="0"/>
    <s v="Compreende 231 unidades habitacionais"/>
    <m/>
    <m/>
    <m/>
    <m/>
    <m/>
    <n v="0.125"/>
    <n v="0"/>
    <s v="Em andamento"/>
    <s v="local-def"/>
  </r>
  <r>
    <x v="13"/>
    <s v="Itaim Utupiru"/>
    <s v="Itaim Paulista"/>
    <m/>
    <s v="Av. Itaim x R. Cachoeira Utupiru x R. Cachoeira Escaramuça"/>
    <s v="-23.491298, -46.391708"/>
    <s v="EA"/>
    <s v="EA"/>
    <s v="NI"/>
    <s v="ni"/>
    <s v="EA"/>
    <s v="NI"/>
    <s v="NI"/>
    <s v="NI"/>
    <n v="0"/>
    <n v="0"/>
    <n v="0"/>
    <s v="Compreende 152 unidades habitacionais"/>
    <m/>
    <m/>
    <m/>
    <m/>
    <m/>
    <n v="0.125"/>
    <n v="0"/>
    <s v="Em andamento"/>
    <s v="local-def"/>
  </r>
  <r>
    <x v="13"/>
    <s v="Igarapé Mirim"/>
    <s v="Guaianases"/>
    <m/>
    <s v="R. Igarapé Mirim x R. Prof. Wilson Reis Santos "/>
    <s v="-23.536168, -46.407457"/>
    <s v="EA"/>
    <s v="EA"/>
    <s v="NI"/>
    <s v="ni"/>
    <s v="EA"/>
    <s v="NI"/>
    <s v="NI"/>
    <s v="NI"/>
    <n v="0"/>
    <n v="0"/>
    <n v="0"/>
    <s v="Compreende 100 unidades habitacionais"/>
    <m/>
    <m/>
    <m/>
    <m/>
    <m/>
    <n v="0.125"/>
    <n v="0"/>
    <s v="Em andamento"/>
    <s v="local-def"/>
  </r>
  <r>
    <x v="13"/>
    <s v="Pedro Brasil (Cohab) (Cabuçu de Baixo 12)"/>
    <s v="Casa Verde/Cachoeirinha"/>
    <m/>
    <s v="R. Ver. Pedro Brasil Bandecchi e Av. Parada Pinto"/>
    <s v="-23.470560, -46.653529"/>
    <s v="EA"/>
    <s v="EA"/>
    <s v="NI"/>
    <s v="ni"/>
    <s v="EA"/>
    <s v="NI"/>
    <s v="NI"/>
    <s v="NI"/>
    <n v="0"/>
    <n v="0"/>
    <n v="0"/>
    <s v="Compreende 154 unidades habitacionais"/>
    <m/>
    <m/>
    <m/>
    <m/>
    <m/>
    <n v="0.125"/>
    <n v="0"/>
    <s v="Em andamento"/>
    <s v="local-def"/>
  </r>
  <r>
    <x v="13"/>
    <s v="Rosária"/>
    <s v="São Miguel"/>
    <m/>
    <s v="Av. Rosária x Pça. José C. da Silva Caxambu"/>
    <s v="-23.503767, -46.432967"/>
    <s v="EA"/>
    <s v="EA"/>
    <s v="NI"/>
    <s v="ni"/>
    <s v="EA"/>
    <s v="NI"/>
    <s v="NI"/>
    <s v="NI"/>
    <n v="0"/>
    <n v="0"/>
    <n v="0"/>
    <s v="Compreende 280 unidades habitacionais"/>
    <m/>
    <m/>
    <m/>
    <m/>
    <m/>
    <n v="0.125"/>
    <n v="0"/>
    <s v="Em andamento"/>
    <s v="local-def"/>
  </r>
  <r>
    <x v="13"/>
    <s v="Rio Grande"/>
    <s v="M'Boi Mirim"/>
    <m/>
    <s v="Av. Visconde do Rio Grande, 480"/>
    <s v="-23.680636, -46.774776"/>
    <s v="EA"/>
    <s v="EA"/>
    <s v="NI"/>
    <s v="ni"/>
    <s v="EA"/>
    <s v="NI"/>
    <s v="NI"/>
    <s v="NI"/>
    <n v="0"/>
    <n v="0"/>
    <n v="0"/>
    <s v="Compreende 154 unidades habitacionais"/>
    <m/>
    <m/>
    <m/>
    <m/>
    <m/>
    <n v="0.125"/>
    <n v="0"/>
    <s v="Em andamento"/>
    <s v="local-def"/>
  </r>
  <r>
    <x v="13"/>
    <s v="Floriza"/>
    <s v="Aricanduva/Formosa/Carrão"/>
    <m/>
    <s v="Av. Cipriano Rodrigues x R. Cândido Rodrigues x R. Floriza"/>
    <s v="-23.576140, -46.523771"/>
    <s v="EA"/>
    <s v="EA"/>
    <s v="NI"/>
    <s v="ni"/>
    <s v="EA"/>
    <s v="NI"/>
    <s v="NI"/>
    <s v="NI"/>
    <n v="0"/>
    <n v="0"/>
    <n v="0"/>
    <s v="Compreende 298 unidades habitacionais"/>
    <m/>
    <m/>
    <m/>
    <m/>
    <m/>
    <n v="0.125"/>
    <n v="0"/>
    <s v="Em andamento"/>
    <s v="local-def"/>
  </r>
  <r>
    <x v="13"/>
    <s v="Pinheirinho - Bento Guelfi (Gleba) LOTE 5"/>
    <s v="São Mateus"/>
    <m/>
    <s v="Av. Bento Guelfi, 2860"/>
    <s v="-23.617925, -46.423427"/>
    <s v="EA"/>
    <s v="EA"/>
    <s v="NI"/>
    <s v="ni"/>
    <s v="NI"/>
    <s v="NI"/>
    <s v="NI"/>
    <s v="NI"/>
    <n v="0"/>
    <n v="0"/>
    <n v="0"/>
    <s v="Compreende 1560 unidades habitacionais"/>
    <m/>
    <m/>
    <m/>
    <m/>
    <m/>
    <n v="7.5000000000000011E-2"/>
    <n v="0"/>
    <s v="Em andamento"/>
    <s v="local-def"/>
  </r>
  <r>
    <x v="13"/>
    <s v="João Gomes"/>
    <s v="Pirituba"/>
    <m/>
    <s v="Av. Raimundo Pereira de Magalhães, 13.255"/>
    <s v="-23.426823, -46.724435"/>
    <s v="EA"/>
    <s v="EA"/>
    <s v="NI"/>
    <s v="ni"/>
    <s v="EA"/>
    <s v="NI"/>
    <s v="NI"/>
    <s v="NI"/>
    <n v="0"/>
    <n v="0"/>
    <n v="0"/>
    <s v="Compreende 160 unidades habitacionais"/>
    <m/>
    <m/>
    <m/>
    <m/>
    <m/>
    <n v="0.125"/>
    <n v="0"/>
    <s v="Em andamento"/>
    <s v="local-def"/>
  </r>
  <r>
    <x v="13"/>
    <s v="Rosa Mendes"/>
    <s v="Ermelino Matarazzo"/>
    <m/>
    <s v="Av. São Miguel x R. Rosa Mendes"/>
    <s v="-23.505556, -46.491733"/>
    <s v="EA"/>
    <s v="EA"/>
    <s v="NI"/>
    <s v="ni"/>
    <s v="EA"/>
    <s v="NI"/>
    <s v="NI"/>
    <s v="NI"/>
    <n v="0"/>
    <n v="0"/>
    <n v="0"/>
    <s v="Compreende 152 unidades habitacionais"/>
    <m/>
    <m/>
    <m/>
    <m/>
    <m/>
    <n v="0.125"/>
    <n v="0"/>
    <s v="Em andamento"/>
    <s v="local-def"/>
  </r>
  <r>
    <x v="13"/>
    <s v="Abrahão Calux"/>
    <s v="Ipiranga"/>
    <m/>
    <s v="Av. Presidente Tancredo Neves 1.100"/>
    <s v="-23.612141, -46.607781"/>
    <s v="EA"/>
    <s v="EA"/>
    <s v="NI"/>
    <s v="ni"/>
    <s v="EA"/>
    <s v="NI"/>
    <s v="NI"/>
    <s v="NI"/>
    <n v="0"/>
    <n v="0"/>
    <n v="0"/>
    <s v="Compreende 456 unidades habitacionais"/>
    <m/>
    <m/>
    <m/>
    <m/>
    <m/>
    <n v="0.125"/>
    <n v="0"/>
    <s v="Em andamento"/>
    <s v="local-def"/>
  </r>
  <r>
    <x v="13"/>
    <s v="Itapecerica 23.850"/>
    <s v="Cidade Ademar"/>
    <m/>
    <s v="Estrada de Itapecerica da Serra, 23.850"/>
    <s v="-23.667440, -46.657767"/>
    <s v="EA"/>
    <s v="EA"/>
    <s v="NI"/>
    <s v="ni"/>
    <s v="EA"/>
    <s v="NI"/>
    <s v="NI"/>
    <s v="NI"/>
    <n v="0"/>
    <n v="0"/>
    <n v="0"/>
    <s v="Compreende 231 unidades habitacionais"/>
    <m/>
    <m/>
    <m/>
    <m/>
    <m/>
    <n v="0.125"/>
    <n v="0"/>
    <s v="Em andamento"/>
    <s v="local-def"/>
  </r>
  <r>
    <x v="13"/>
    <s v="Forte do Ribeira"/>
    <s v="São Mateus"/>
    <m/>
    <s v="R. Forte da Ribeira e Av. Forte do Leme"/>
    <s v="-23.603578, -46.467783"/>
    <s v="EA"/>
    <s v="EA"/>
    <s v="NI"/>
    <s v="ni"/>
    <s v="EA"/>
    <s v="NI"/>
    <s v="NI"/>
    <s v="NI"/>
    <n v="0"/>
    <n v="0"/>
    <n v="0"/>
    <s v="Compreende 600 unidades habitacionais"/>
    <m/>
    <m/>
    <m/>
    <m/>
    <m/>
    <n v="0.125"/>
    <n v="0"/>
    <s v="Em andamento"/>
    <s v="local-def"/>
  </r>
  <r>
    <x v="13"/>
    <s v="Phobus - Forte do Rio Branco"/>
    <s v="São Mateus"/>
    <m/>
    <s v="R. Forte do Rio Branco x R. Titânia"/>
    <s v="-23.607348, -46.465940"/>
    <s v="EA"/>
    <s v="EA"/>
    <s v="NI"/>
    <s v="ni"/>
    <s v="EA"/>
    <s v="NI"/>
    <s v="NI"/>
    <s v="NI"/>
    <n v="0"/>
    <n v="0"/>
    <n v="0"/>
    <s v="Compreende 600 unidades habitacionais"/>
    <m/>
    <m/>
    <m/>
    <m/>
    <m/>
    <n v="0.125"/>
    <n v="0"/>
    <s v="Em andamento"/>
    <s v="local-def"/>
  </r>
  <r>
    <x v="13"/>
    <s v="André de Almeida"/>
    <s v="São Mateus"/>
    <m/>
    <s v="R. André de Almeida, 2.091"/>
    <s v="-23.596172, -46.475360"/>
    <s v="EA"/>
    <s v="EA"/>
    <s v="NI"/>
    <s v="ni"/>
    <s v="NI"/>
    <s v="NI"/>
    <s v="NI"/>
    <s v="NI"/>
    <n v="0"/>
    <n v="0"/>
    <n v="0"/>
    <s v="Compreende 600 unidades habitacionais"/>
    <m/>
    <m/>
    <m/>
    <m/>
    <m/>
    <n v="7.5000000000000011E-2"/>
    <n v="0"/>
    <s v="Em andamento"/>
    <s v="local-def"/>
  </r>
  <r>
    <x v="13"/>
    <s v="Isidoro Dias"/>
    <s v="Casa Verde/Cachoeirinha"/>
    <m/>
    <m/>
    <m/>
    <s v="EA"/>
    <s v="EA"/>
    <s v="NI"/>
    <s v="ni"/>
    <s v="NI"/>
    <s v="NI"/>
    <s v="NI"/>
    <s v="NI"/>
    <n v="0"/>
    <n v="0"/>
    <n v="0"/>
    <s v="Compreende 228 unidades habitacionais"/>
    <m/>
    <m/>
    <m/>
    <m/>
    <m/>
    <n v="7.5000000000000011E-2"/>
    <n v="0"/>
    <s v="Em andamento"/>
    <s v="local-em-def"/>
  </r>
  <r>
    <x v="13"/>
    <s v="Vemag"/>
    <s v="Vila Prudente"/>
    <m/>
    <s v="Rua Guamiranga X Rua Vemag"/>
    <s v="-23.596540, -46.584738"/>
    <s v="EA"/>
    <s v="EA"/>
    <s v="NI"/>
    <s v="ni"/>
    <s v="NI"/>
    <s v="NI"/>
    <s v="NI"/>
    <s v="NI"/>
    <n v="0"/>
    <n v="0"/>
    <n v="0"/>
    <s v="Compreende 630 unidades habitacionais"/>
    <m/>
    <m/>
    <m/>
    <m/>
    <m/>
    <n v="7.5000000000000011E-2"/>
    <n v="0"/>
    <s v="Em andamento"/>
    <s v="local-def"/>
  </r>
  <r>
    <x v="13"/>
    <s v="Guamiranga /Metro"/>
    <s v="Vila Prudente"/>
    <m/>
    <s v="Rua Guamiranga, 522"/>
    <s v="-23.591885, -46.588398"/>
    <s v="EA"/>
    <s v="EA"/>
    <s v="NI"/>
    <s v="ni"/>
    <s v="NI"/>
    <s v="NI"/>
    <s v="NI"/>
    <s v="NI"/>
    <n v="0"/>
    <n v="0"/>
    <n v="0"/>
    <s v="Compreende 367 unidades habitacionais"/>
    <m/>
    <m/>
    <m/>
    <m/>
    <m/>
    <n v="7.5000000000000011E-2"/>
    <n v="0"/>
    <s v="Em andamento"/>
    <s v="local-def"/>
  </r>
  <r>
    <x v="13"/>
    <s v="Marechal Tito / Manuel Bueno (Água Vermelha 2)"/>
    <s v="Itaim Paulista"/>
    <m/>
    <s v="R. Manuel Bueno da Fonseca, s/nº, próx. Av. Mal. Tito"/>
    <s v="-23.493426, -46.389301"/>
    <s v="EA"/>
    <s v="EA"/>
    <s v="NI"/>
    <s v="ni"/>
    <s v="NI"/>
    <s v="NI"/>
    <s v="NI"/>
    <s v="NI"/>
    <n v="0"/>
    <n v="0"/>
    <n v="0"/>
    <s v="Compreende 578 unidades habitacionais"/>
    <m/>
    <m/>
    <m/>
    <m/>
    <m/>
    <n v="7.5000000000000011E-2"/>
    <n v="0"/>
    <s v="Em andamento"/>
    <s v="local-def"/>
  </r>
  <r>
    <x v="13"/>
    <s v="Direitos Humanos"/>
    <s v="Santana/Tucuruvi"/>
    <m/>
    <s v="Av. Dr. Francisco Ranieri, 681"/>
    <s v="-23.478102, -46.644350"/>
    <s v="EA"/>
    <s v="EA"/>
    <s v="NI"/>
    <s v="ni"/>
    <s v="NI"/>
    <s v="NI"/>
    <s v="NI"/>
    <s v="NI"/>
    <n v="0"/>
    <n v="0"/>
    <n v="0"/>
    <s v="Compreende 300 unidades habitacionais"/>
    <m/>
    <m/>
    <m/>
    <m/>
    <m/>
    <n v="7.5000000000000011E-2"/>
    <n v="0"/>
    <s v="Em andamento"/>
    <s v="local-def"/>
  </r>
  <r>
    <x v="13"/>
    <s v="Ed. Mauá "/>
    <s v="Sé"/>
    <m/>
    <s v="R. Mauá 342"/>
    <s v="-23.535085, -46.636492"/>
    <s v="EA"/>
    <s v="NI"/>
    <s v="NI"/>
    <s v="ni"/>
    <s v="NI"/>
    <s v="NI"/>
    <s v="NI"/>
    <s v="NI"/>
    <n v="0"/>
    <n v="0"/>
    <n v="0"/>
    <s v="Compreende 118 unidades habitacionais"/>
    <m/>
    <m/>
    <m/>
    <m/>
    <m/>
    <n v="0.05"/>
    <n v="0"/>
    <s v="Em andamento"/>
    <s v="local-def"/>
  </r>
  <r>
    <x v="13"/>
    <s v="Ed. Prestes Maia "/>
    <s v="Sé"/>
    <m/>
    <s v="R. Prestes Maia x Brigadeiro Tobias"/>
    <s v="-23.538864, -46.634973"/>
    <s v="EA"/>
    <s v="NI"/>
    <s v="NI"/>
    <s v="ni"/>
    <s v="NI"/>
    <s v="NI"/>
    <s v="NI"/>
    <s v="NI"/>
    <n v="0"/>
    <n v="0"/>
    <n v="0"/>
    <s v="Compreende 278 unidades habitacionais"/>
    <m/>
    <m/>
    <m/>
    <m/>
    <m/>
    <n v="0.05"/>
    <n v="0"/>
    <s v="Em andamento"/>
    <s v="local-def"/>
  </r>
  <r>
    <x v="13"/>
    <s v="Canal Cocaia"/>
    <s v="Capela do Socorro"/>
    <m/>
    <s v="ESTRADA CANAL COCAIA COM RUA SANTA CLARA"/>
    <m/>
    <s v="EA"/>
    <s v="EA"/>
    <s v="NI"/>
    <s v="ni"/>
    <s v="NI"/>
    <s v="NI"/>
    <s v="NI"/>
    <s v="NI"/>
    <n v="0"/>
    <n v="0"/>
    <n v="0"/>
    <s v="Compreende 342 unidades habitacionais"/>
    <m/>
    <m/>
    <m/>
    <m/>
    <m/>
    <n v="7.5000000000000011E-2"/>
    <n v="0"/>
    <s v="Em andamento"/>
    <s v="local-def"/>
  </r>
  <r>
    <x v="13"/>
    <s v="Ed. Plinio Salgado"/>
    <s v="Sé"/>
    <m/>
    <s v="R. da Mooca 416-418-424"/>
    <m/>
    <s v="EA"/>
    <s v="NI"/>
    <s v="NI"/>
    <s v="ni"/>
    <s v="NI"/>
    <s v="NI"/>
    <s v="NI"/>
    <s v="NI"/>
    <n v="0"/>
    <n v="0"/>
    <n v="0"/>
    <s v="Compreende 39 unidades habitacionais"/>
    <m/>
    <m/>
    <m/>
    <m/>
    <m/>
    <n v="0.05"/>
    <n v="0"/>
    <s v="Em andamento"/>
    <s v="local-def"/>
  </r>
  <r>
    <x v="13"/>
    <s v="Ed. Santa Leonor "/>
    <s v="Sé"/>
    <m/>
    <s v="R. Sete de Abril 176"/>
    <m/>
    <s v="EA"/>
    <s v="NI"/>
    <s v="NI"/>
    <s v="ni"/>
    <s v="NI"/>
    <s v="NI"/>
    <s v="NI"/>
    <s v="NI"/>
    <n v="0"/>
    <n v="0"/>
    <n v="0"/>
    <s v="Compreende 40 unidades habitacionais"/>
    <m/>
    <m/>
    <m/>
    <m/>
    <m/>
    <n v="0.05"/>
    <n v="0"/>
    <s v="Em andamento"/>
    <s v="local-def"/>
  </r>
  <r>
    <x v="13"/>
    <s v="Ed. Paulo Autran "/>
    <s v="Sé"/>
    <m/>
    <s v="Praça da República 242"/>
    <m/>
    <s v="EA"/>
    <s v="NI"/>
    <s v="NI"/>
    <s v="ni"/>
    <s v="NI"/>
    <s v="NI"/>
    <s v="NI"/>
    <s v="NI"/>
    <n v="0"/>
    <n v="0"/>
    <n v="0"/>
    <s v="Compreende 43 unidades habitacionais"/>
    <m/>
    <m/>
    <m/>
    <m/>
    <m/>
    <n v="0.05"/>
    <n v="0"/>
    <s v="Em andamento"/>
    <s v="local-def"/>
  </r>
  <r>
    <x v="13"/>
    <s v="Ed. Gregori Warchavchik "/>
    <s v="Sé"/>
    <m/>
    <s v="R. Quintino Bocaiuva 307"/>
    <m/>
    <s v="EA"/>
    <s v="NI"/>
    <s v="NI"/>
    <s v="ni"/>
    <s v="NI"/>
    <s v="NI"/>
    <s v="NI"/>
    <s v="NI"/>
    <n v="0"/>
    <n v="0"/>
    <n v="0"/>
    <s v="Compreende 29 unidades habitacionais"/>
    <m/>
    <m/>
    <m/>
    <m/>
    <m/>
    <n v="0.05"/>
    <n v="0"/>
    <s v="Em andamento"/>
    <s v="local-def"/>
  </r>
  <r>
    <x v="13"/>
    <s v="Ed. Luiz Aranha "/>
    <s v="Sé"/>
    <m/>
    <s v="R. Sete de Abril 351-353-355-361-365"/>
    <m/>
    <s v="EA"/>
    <s v="NI"/>
    <s v="NI"/>
    <s v="ni"/>
    <s v="NI"/>
    <s v="NI"/>
    <s v="NI"/>
    <s v="NI"/>
    <n v="0"/>
    <n v="0"/>
    <n v="0"/>
    <s v="Compreende 94 unidades habitacionais"/>
    <m/>
    <m/>
    <m/>
    <m/>
    <m/>
    <n v="0.05"/>
    <n v="0"/>
    <s v="Em andamento"/>
    <s v="local-def"/>
  </r>
  <r>
    <x v="13"/>
    <s v="Ed. Di Cavalcanti "/>
    <s v="Sé"/>
    <m/>
    <s v="Av. São João 587-597-601"/>
    <m/>
    <s v="EA"/>
    <s v="NI"/>
    <s v="NI"/>
    <s v="ni"/>
    <s v="NI"/>
    <s v="NI"/>
    <s v="NI"/>
    <s v="NI"/>
    <n v="0"/>
    <n v="0"/>
    <n v="0"/>
    <s v="Compreende 90 unidades habitacionais"/>
    <m/>
    <m/>
    <m/>
    <m/>
    <m/>
    <n v="0.05"/>
    <n v="0"/>
    <s v="Em andamento"/>
    <s v="local-def"/>
  </r>
  <r>
    <x v="13"/>
    <s v="Ed. Menotti Del Picchia "/>
    <s v="Sé"/>
    <m/>
    <s v="R. José Bonifácio 367-379-383"/>
    <m/>
    <s v="EA"/>
    <s v="NI"/>
    <s v="NI"/>
    <s v="ni"/>
    <s v="NI"/>
    <s v="NI"/>
    <s v="NI"/>
    <s v="NI"/>
    <n v="0"/>
    <n v="0"/>
    <n v="0"/>
    <s v="Compreende 53 unidades habitacionais"/>
    <m/>
    <m/>
    <m/>
    <m/>
    <m/>
    <n v="0.05"/>
    <n v="0"/>
    <s v="Em andamento"/>
    <s v="local-def"/>
  </r>
  <r>
    <x v="13"/>
    <s v="Ed. Paes de Barros "/>
    <s v="Sé"/>
    <m/>
    <s v=" R. Cel. Xavier de Toledo 150-156"/>
    <m/>
    <s v="EA"/>
    <s v="NI"/>
    <s v="NI"/>
    <s v="ni"/>
    <s v="NI"/>
    <s v="NI"/>
    <s v="NI"/>
    <s v="NI"/>
    <n v="0"/>
    <n v="0"/>
    <n v="0"/>
    <s v="Compreende 20 unidades habitacionais"/>
    <m/>
    <m/>
    <m/>
    <m/>
    <m/>
    <n v="0.05"/>
    <n v="0"/>
    <s v="Em andamento"/>
    <s v="local-def"/>
  </r>
  <r>
    <x v="13"/>
    <s v="Ed. Grão Pará "/>
    <s v="Sé"/>
    <m/>
    <s v="Praça da Bandeira 31-39-47"/>
    <m/>
    <s v="EA"/>
    <s v="NI"/>
    <s v="NI"/>
    <s v="ni"/>
    <s v="NI"/>
    <s v="NI"/>
    <s v="NI"/>
    <s v="NI"/>
    <n v="0"/>
    <n v="0"/>
    <n v="0"/>
    <s v="Compreende 41 unidades habitacionais"/>
    <m/>
    <m/>
    <m/>
    <m/>
    <m/>
    <n v="0.05"/>
    <n v="0"/>
    <s v="Em andamento"/>
    <s v="local-def"/>
  </r>
  <r>
    <x v="13"/>
    <s v="Ed. Palacete Martins Costa "/>
    <s v="Sé"/>
    <m/>
    <s v="Av. Ipiranga 1064"/>
    <m/>
    <s v="EA"/>
    <s v="NI"/>
    <s v="NI"/>
    <s v="ni"/>
    <s v="NI"/>
    <s v="NI"/>
    <s v="NI"/>
    <s v="NI"/>
    <n v="0"/>
    <n v="0"/>
    <n v="0"/>
    <s v="Compreende 69 unidades habitacionais"/>
    <m/>
    <m/>
    <m/>
    <m/>
    <m/>
    <n v="0.05"/>
    <n v="0"/>
    <s v="Em andamento"/>
    <s v="local-def"/>
  </r>
  <r>
    <x v="13"/>
    <s v="Arte Palácio "/>
    <s v="Sé"/>
    <m/>
    <s v="Av. São João 407"/>
    <m/>
    <s v="EA"/>
    <s v="NI"/>
    <s v="NI"/>
    <s v="ni"/>
    <s v="NI"/>
    <s v="NI"/>
    <s v="NI"/>
    <s v="NI"/>
    <n v="0"/>
    <n v="0"/>
    <n v="0"/>
    <s v="Compreende 43 unidades habitacionais"/>
    <m/>
    <m/>
    <m/>
    <m/>
    <m/>
    <n v="0.05"/>
    <n v="0"/>
    <s v="Em andamento"/>
    <s v="local-def"/>
  </r>
  <r>
    <x v="13"/>
    <s v="Ed. Sérgio Milliet "/>
    <s v="Sé"/>
    <m/>
    <s v="R. Capitão Salomão 49-55-59"/>
    <m/>
    <s v="EA"/>
    <s v="NI"/>
    <s v="NI"/>
    <s v="ni"/>
    <s v="NI"/>
    <s v="NI"/>
    <s v="NI"/>
    <s v="NI"/>
    <n v="0"/>
    <n v="0"/>
    <n v="0"/>
    <s v="Compreende 36 unidades habitacionais"/>
    <m/>
    <m/>
    <m/>
    <m/>
    <m/>
    <n v="0.05"/>
    <n v="0"/>
    <s v="Em andamento"/>
    <s v="local-def"/>
  </r>
  <r>
    <x v="13"/>
    <s v="Ed. Herrerias "/>
    <s v="Sé"/>
    <m/>
    <s v="Av. São João 1492"/>
    <m/>
    <s v="EA"/>
    <s v="NI"/>
    <s v="NI"/>
    <s v="ni"/>
    <s v="NI"/>
    <s v="NI"/>
    <s v="NI"/>
    <s v="NI"/>
    <n v="0"/>
    <n v="0"/>
    <n v="0"/>
    <s v="Compreende 18 unidades habitacionais"/>
    <m/>
    <m/>
    <m/>
    <m/>
    <m/>
    <n v="0.05"/>
    <n v="0"/>
    <s v="Em andamento"/>
    <s v="local-def"/>
  </r>
  <r>
    <x v="13"/>
    <s v="Ed. Virginio Pasini "/>
    <s v="Sé"/>
    <m/>
    <s v="Praça Princesa Isabel 87"/>
    <m/>
    <s v="EA"/>
    <s v="NI"/>
    <s v="NI"/>
    <s v="ni"/>
    <s v="NI"/>
    <s v="NI"/>
    <s v="NI"/>
    <s v="NI"/>
    <n v="0"/>
    <n v="0"/>
    <n v="0"/>
    <s v="Compreende 31 unidades habitacionais"/>
    <m/>
    <m/>
    <m/>
    <m/>
    <m/>
    <n v="0.05"/>
    <n v="0"/>
    <s v="Em andamento"/>
    <s v="local-def"/>
  </r>
  <r>
    <x v="13"/>
    <s v="Ed. Tácito de Almeida"/>
    <s v="Mooca"/>
    <m/>
    <s v="R. Assunção 104-112-116-120"/>
    <m/>
    <s v="EA"/>
    <s v="NI"/>
    <s v="NI"/>
    <s v="ni"/>
    <s v="NI"/>
    <s v="NI"/>
    <s v="NI"/>
    <s v="NI"/>
    <n v="0"/>
    <n v="0"/>
    <n v="0"/>
    <s v="Compreende 65 unidades habitacionais"/>
    <m/>
    <m/>
    <m/>
    <m/>
    <m/>
    <n v="0.05"/>
    <n v="0"/>
    <s v="Em andamento"/>
    <s v="local-def"/>
  </r>
  <r>
    <x v="13"/>
    <s v="Ed. John Graz"/>
    <s v="Sé"/>
    <m/>
    <s v="R. Dom José de Barros 329-333-337"/>
    <m/>
    <s v="EA"/>
    <s v="NI"/>
    <s v="NI"/>
    <s v="ni"/>
    <s v="NI"/>
    <s v="NI"/>
    <s v="NI"/>
    <s v="NI"/>
    <n v="0"/>
    <n v="0"/>
    <n v="0"/>
    <s v="Compreende 101 unidades habitacionais"/>
    <m/>
    <m/>
    <m/>
    <m/>
    <m/>
    <n v="0.05"/>
    <n v="0"/>
    <s v="Em andamento"/>
    <s v="local-def"/>
  </r>
  <r>
    <x v="13"/>
    <s v="Ed. Manoel Bandeira "/>
    <s v="Sé"/>
    <m/>
    <s v="R. Dona Maria Paula 177-181"/>
    <m/>
    <s v="EA"/>
    <s v="NI"/>
    <s v="NI"/>
    <s v="ni"/>
    <s v="NI"/>
    <s v="NI"/>
    <s v="NI"/>
    <s v="NI"/>
    <n v="0"/>
    <n v="0"/>
    <n v="0"/>
    <s v="Compreende 34 unidades habitacionais"/>
    <m/>
    <m/>
    <m/>
    <m/>
    <m/>
    <n v="0.05"/>
    <n v="0"/>
    <s v="Em andamento"/>
    <s v="local-def"/>
  </r>
  <r>
    <x v="13"/>
    <s v="Ed. Lasar Segall "/>
    <s v="Sé"/>
    <m/>
    <s v="R. Santa Ifigênia 73-75"/>
    <m/>
    <s v="EA"/>
    <s v="NI"/>
    <s v="NI"/>
    <s v="ni"/>
    <s v="NI"/>
    <s v="NI"/>
    <s v="NI"/>
    <s v="NI"/>
    <n v="0"/>
    <n v="0"/>
    <n v="0"/>
    <s v="Compreende 100 unidades habitacionais"/>
    <m/>
    <m/>
    <m/>
    <m/>
    <m/>
    <n v="0.05"/>
    <n v="0"/>
    <s v="Em andamento"/>
    <s v="local-def"/>
  </r>
  <r>
    <x v="13"/>
    <s v="Ed. Ferrignac "/>
    <s v="Sé"/>
    <m/>
    <s v="Av. São João 247-253"/>
    <m/>
    <s v="EA"/>
    <s v="NI"/>
    <s v="NI"/>
    <s v="ni"/>
    <s v="NI"/>
    <s v="NI"/>
    <s v="NI"/>
    <s v="NI"/>
    <n v="0"/>
    <n v="0"/>
    <n v="0"/>
    <s v="Compreende 51 unidades habitacionais"/>
    <m/>
    <m/>
    <m/>
    <m/>
    <m/>
    <n v="0.05"/>
    <n v="0"/>
    <s v="Em andamento"/>
    <s v="local-def"/>
  </r>
  <r>
    <x v="13"/>
    <s v="Ed. Salomone"/>
    <s v="Sé"/>
    <m/>
    <s v="Av. Duque de Caxias 401"/>
    <m/>
    <s v="EA"/>
    <s v="NI"/>
    <s v="NI"/>
    <s v="ni"/>
    <s v="NI"/>
    <s v="NI"/>
    <s v="NI"/>
    <s v="NI"/>
    <n v="0"/>
    <n v="0"/>
    <n v="0"/>
    <s v="Compreende 47 unidades habitacionais"/>
    <m/>
    <m/>
    <m/>
    <m/>
    <m/>
    <n v="0.05"/>
    <n v="0"/>
    <s v="Em andamento"/>
    <s v="local-def"/>
  </r>
  <r>
    <x v="13"/>
    <s v="Ed. Vilanova Artigas "/>
    <s v="Sé"/>
    <m/>
    <s v=" R. Cons. Furtado 90-96"/>
    <m/>
    <s v="EA"/>
    <s v="NI"/>
    <s v="NI"/>
    <s v="ni"/>
    <s v="NI"/>
    <s v="NI"/>
    <s v="NI"/>
    <s v="NI"/>
    <n v="0"/>
    <n v="0"/>
    <n v="0"/>
    <s v="Compreende 43 unidades habitacionais"/>
    <m/>
    <m/>
    <m/>
    <m/>
    <m/>
    <n v="0.05"/>
    <n v="0"/>
    <s v="Em andamento"/>
    <s v="local-def"/>
  </r>
  <r>
    <x v="13"/>
    <s v="Ed. República "/>
    <s v="Sé"/>
    <m/>
    <s v="Praça da República 250"/>
    <m/>
    <s v="EA"/>
    <s v="NI"/>
    <s v="NI"/>
    <s v="ni"/>
    <s v="NI"/>
    <s v="NI"/>
    <s v="NI"/>
    <s v="NI"/>
    <n v="0"/>
    <n v="0"/>
    <n v="0"/>
    <s v="Compreende 29 unidades habitacionais"/>
    <m/>
    <m/>
    <m/>
    <m/>
    <m/>
    <n v="0.05"/>
    <n v="0"/>
    <s v="Em andamento"/>
    <s v="local-def"/>
  </r>
  <r>
    <x v="13"/>
    <s v="Ed. Arcangelo Ianelli "/>
    <s v="Sé"/>
    <m/>
    <s v="R. Doutor Penaforte Mendes 30"/>
    <m/>
    <s v="EA"/>
    <s v="NI"/>
    <s v="NI"/>
    <s v="ni"/>
    <s v="NI"/>
    <s v="NI"/>
    <s v="NI"/>
    <s v="NI"/>
    <n v="0"/>
    <n v="0"/>
    <n v="0"/>
    <s v="Compreende 25 unidades habitacionais"/>
    <m/>
    <m/>
    <m/>
    <m/>
    <m/>
    <n v="0.05"/>
    <n v="0"/>
    <s v="Em andamento"/>
    <s v="local-def"/>
  </r>
  <r>
    <x v="13"/>
    <s v="Ed. Oswald de Andrade "/>
    <s v="Sé"/>
    <m/>
    <s v="R. Cons. Carrão 202"/>
    <m/>
    <s v="EA"/>
    <s v="NI"/>
    <s v="NI"/>
    <s v="ni"/>
    <s v="NI"/>
    <s v="NI"/>
    <s v="NI"/>
    <s v="NI"/>
    <n v="0"/>
    <n v="0"/>
    <n v="0"/>
    <s v="Compreende 30 unidades habitacionais"/>
    <m/>
    <m/>
    <m/>
    <m/>
    <m/>
    <n v="0.05"/>
    <n v="0"/>
    <s v="Em andamento"/>
    <s v="local-def"/>
  </r>
  <r>
    <x v="13"/>
    <s v="Ed. Roberto Burle Marx"/>
    <s v="Sé"/>
    <m/>
    <s v="R. Cons. Crispiniano 140"/>
    <m/>
    <s v="EA"/>
    <s v="NI"/>
    <s v="NI"/>
    <s v="ni"/>
    <s v="NI"/>
    <s v="NI"/>
    <s v="NI"/>
    <s v="NI"/>
    <n v="0"/>
    <n v="0"/>
    <n v="0"/>
    <s v="Compreende 110 unidades habitacionais"/>
    <m/>
    <m/>
    <m/>
    <m/>
    <m/>
    <n v="0.05"/>
    <n v="0"/>
    <s v="Em andamento"/>
    <s v="local-def"/>
  </r>
  <r>
    <x v="13"/>
    <s v="Ed. Garcia "/>
    <s v="Sé"/>
    <m/>
    <s v="R. dos Franceses 230"/>
    <m/>
    <s v="EA"/>
    <s v="NI"/>
    <s v="NI"/>
    <s v="ni"/>
    <s v="NI"/>
    <s v="NI"/>
    <s v="NI"/>
    <s v="NI"/>
    <n v="0"/>
    <n v="0"/>
    <n v="0"/>
    <s v="Compreende 39 unidades habitacionais"/>
    <m/>
    <m/>
    <m/>
    <m/>
    <m/>
    <n v="0.05"/>
    <n v="0"/>
    <s v="Em andamento"/>
    <s v="local-def"/>
  </r>
  <r>
    <x v="13"/>
    <s v="Ed. Adoniran Barbosa "/>
    <s v="Sé"/>
    <m/>
    <s v="R. São Francisco 77-81-85"/>
    <m/>
    <s v="EA"/>
    <s v="NI"/>
    <s v="NI"/>
    <s v="ni"/>
    <s v="NI"/>
    <s v="NI"/>
    <s v="NI"/>
    <s v="NI"/>
    <n v="0"/>
    <n v="0"/>
    <n v="0"/>
    <s v="Compreende 18 unidades habitacionais"/>
    <m/>
    <m/>
    <m/>
    <m/>
    <m/>
    <n v="0.05"/>
    <n v="0"/>
    <s v="Em andamento"/>
    <s v="local-def"/>
  </r>
  <r>
    <x v="13"/>
    <s v="Ed. Paulo Vanzolini "/>
    <s v="Sé"/>
    <m/>
    <s v="R. Aurora 519"/>
    <m/>
    <s v="EA"/>
    <s v="NI"/>
    <s v="NI"/>
    <s v="ni"/>
    <s v="NI"/>
    <s v="NI"/>
    <s v="NI"/>
    <s v="NI"/>
    <n v="0"/>
    <n v="0"/>
    <n v="0"/>
    <s v="Compreende 34 unidades habitacionais"/>
    <m/>
    <m/>
    <m/>
    <m/>
    <m/>
    <n v="0.05"/>
    <n v="0"/>
    <s v="Em andamento"/>
    <s v="local-def"/>
  </r>
  <r>
    <x v="13"/>
    <s v="Ed. da Misericordia "/>
    <s v="Sé"/>
    <m/>
    <s v="Largo da Misericórdia 34-36"/>
    <m/>
    <s v="EA"/>
    <s v="NI"/>
    <s v="NI"/>
    <s v="ni"/>
    <s v="NI"/>
    <s v="NI"/>
    <s v="NI"/>
    <s v="NI"/>
    <n v="0"/>
    <n v="0"/>
    <n v="0"/>
    <s v="Compreende 23 unidades habitacionais"/>
    <m/>
    <m/>
    <m/>
    <m/>
    <m/>
    <n v="0.05"/>
    <n v="0"/>
    <s v="Em andamento"/>
    <s v="local-def"/>
  </r>
  <r>
    <x v="13"/>
    <s v="Ed. Demônios da Garoa "/>
    <s v="Sé"/>
    <m/>
    <s v="R. Aurora 424"/>
    <m/>
    <s v="EA"/>
    <s v="NI"/>
    <s v="NI"/>
    <s v="ni"/>
    <s v="NI"/>
    <s v="NI"/>
    <s v="NI"/>
    <s v="NI"/>
    <n v="0"/>
    <n v="0"/>
    <n v="0"/>
    <s v="Compreende 60 unidades habitacionais"/>
    <m/>
    <m/>
    <m/>
    <m/>
    <m/>
    <n v="0.05"/>
    <n v="0"/>
    <s v="Em andamento"/>
    <s v="local-def"/>
  </r>
  <r>
    <x v="13"/>
    <s v="Ed. Almeida Junior "/>
    <s v="Sé"/>
    <m/>
    <s v="R. Conselheiro Nebias 314"/>
    <m/>
    <s v="EA"/>
    <s v="NI"/>
    <s v="NI"/>
    <s v="ni"/>
    <s v="NI"/>
    <s v="NI"/>
    <s v="NI"/>
    <s v="NI"/>
    <n v="0"/>
    <n v="0"/>
    <n v="0"/>
    <s v="Compreende 84 unidades habitacionais"/>
    <m/>
    <m/>
    <m/>
    <m/>
    <m/>
    <n v="0.05"/>
    <n v="0"/>
    <s v="Em andamento"/>
    <s v="local-def"/>
  </r>
  <r>
    <x v="13"/>
    <s v="Ed. Anita Malfati "/>
    <s v="Sé"/>
    <m/>
    <s v=" Av. Ipiranga 908"/>
    <m/>
    <s v="EA"/>
    <s v="NI"/>
    <s v="NI"/>
    <s v="ni"/>
    <s v="NI"/>
    <s v="NI"/>
    <s v="NI"/>
    <s v="NI"/>
    <n v="0"/>
    <n v="0"/>
    <n v="0"/>
    <s v="Compreende 52 unidades habitacionais"/>
    <m/>
    <m/>
    <m/>
    <m/>
    <m/>
    <n v="0.05"/>
    <n v="0"/>
    <s v="Em andamento"/>
    <s v="local-def"/>
  </r>
  <r>
    <x v="13"/>
    <s v="Ed. São Manoel "/>
    <s v="Sé"/>
    <m/>
    <s v="R. Marconi 138"/>
    <m/>
    <s v="EA"/>
    <s v="NI"/>
    <s v="NI"/>
    <s v="ni"/>
    <s v="NI"/>
    <s v="NI"/>
    <s v="NI"/>
    <s v="NI"/>
    <n v="0"/>
    <n v="0"/>
    <n v="0"/>
    <s v="Compreende 96 unidades habitacionais"/>
    <m/>
    <m/>
    <m/>
    <m/>
    <m/>
    <n v="0.05"/>
    <n v="0"/>
    <s v="Em andamento"/>
    <s v="local-def"/>
  </r>
  <r>
    <x v="13"/>
    <s v="Ed. Noite Ilustrada "/>
    <s v="Sé"/>
    <m/>
    <s v="R. dos Lavapés 879"/>
    <m/>
    <s v="EA"/>
    <s v="NI"/>
    <s v="NI"/>
    <s v="ni"/>
    <s v="NI"/>
    <s v="NI"/>
    <s v="NI"/>
    <s v="NI"/>
    <n v="0"/>
    <n v="0"/>
    <n v="0"/>
    <s v="Compreende 50 unidades habitacionais"/>
    <m/>
    <m/>
    <m/>
    <m/>
    <m/>
    <n v="0.05"/>
    <n v="0"/>
    <s v="Em andamento"/>
    <s v="local-def"/>
  </r>
  <r>
    <x v="13"/>
    <s v="Joaquim Leal II"/>
    <s v="Itaim Paulista"/>
    <m/>
    <m/>
    <m/>
    <s v="EA"/>
    <s v="EA"/>
    <s v="NI"/>
    <s v="ni"/>
    <s v="NI"/>
    <s v="NI"/>
    <s v="NI"/>
    <s v="NI"/>
    <n v="0"/>
    <n v="0"/>
    <n v="0"/>
    <s v="Compreende 450 unidades habitacionais"/>
    <m/>
    <m/>
    <m/>
    <m/>
    <m/>
    <n v="7.5000000000000011E-2"/>
    <n v="0"/>
    <s v="Em andamento"/>
    <s v="local-em-def"/>
  </r>
  <r>
    <x v="13"/>
    <s v="Sacomã E"/>
    <s v="Ipiranga"/>
    <m/>
    <m/>
    <m/>
    <s v="EA"/>
    <s v="EA"/>
    <s v="NI"/>
    <s v="ni"/>
    <s v="NI"/>
    <s v="NI"/>
    <s v="NI"/>
    <s v="NI"/>
    <n v="0"/>
    <n v="0"/>
    <n v="0"/>
    <s v="Compreende 350 unidades habitacionais"/>
    <m/>
    <m/>
    <m/>
    <m/>
    <m/>
    <n v="7.5000000000000011E-2"/>
    <n v="0"/>
    <s v="Em andamento"/>
    <s v="local-em-def"/>
  </r>
  <r>
    <x v="13"/>
    <s v="Campo Belo A B C"/>
    <s v="Santo Amaro"/>
    <m/>
    <m/>
    <m/>
    <s v="EA"/>
    <s v="EA"/>
    <s v="NI"/>
    <s v="ni"/>
    <s v="NI"/>
    <s v="NI"/>
    <s v="NI"/>
    <s v="NI"/>
    <n v="0"/>
    <n v="0"/>
    <n v="0"/>
    <s v="Compreende 432 unidades habitacionais"/>
    <m/>
    <m/>
    <m/>
    <m/>
    <m/>
    <n v="7.5000000000000011E-2"/>
    <n v="0"/>
    <s v="Em andamento"/>
    <s v="local-em-def"/>
  </r>
  <r>
    <x v="13"/>
    <s v="Área 4"/>
    <s v="Jabaquara"/>
    <m/>
    <s v="Av.Tulio Teodoro de Campos s/n e Rua Tito Livio"/>
    <m/>
    <s v="EA"/>
    <s v="EA"/>
    <s v="NI"/>
    <s v="ni"/>
    <s v="NI"/>
    <s v="NI"/>
    <s v="NI"/>
    <s v="NI"/>
    <n v="0"/>
    <n v="0"/>
    <n v="0"/>
    <s v="Compreende 120 unidades habitacionais"/>
    <m/>
    <m/>
    <m/>
    <m/>
    <m/>
    <n v="7.5000000000000011E-2"/>
    <n v="0"/>
    <s v="Em andamento"/>
    <s v="local-def"/>
  </r>
  <r>
    <x v="13"/>
    <s v="Área 5"/>
    <s v="Jabaquara"/>
    <m/>
    <s v="Rua Durval Fontoura de Castro s/n_x000a_Rua Durval Fontoura de Castro 285"/>
    <m/>
    <s v="EA"/>
    <s v="EA"/>
    <s v="NI"/>
    <s v="ni"/>
    <s v="NI"/>
    <s v="NI"/>
    <s v="NI"/>
    <s v="NI"/>
    <n v="0"/>
    <n v="0"/>
    <n v="0"/>
    <s v="Compreende 144 unidades habitacionais"/>
    <m/>
    <m/>
    <m/>
    <m/>
    <m/>
    <n v="7.5000000000000011E-2"/>
    <n v="0"/>
    <s v="Em andamento"/>
    <s v="local-def"/>
  </r>
  <r>
    <x v="13"/>
    <s v="Área 6"/>
    <s v="Jabaquara"/>
    <m/>
    <s v="Rua Ipaobi 68"/>
    <m/>
    <s v="EA"/>
    <s v="EA"/>
    <s v="NI"/>
    <s v="ni"/>
    <s v="NI"/>
    <s v="NI"/>
    <s v="NI"/>
    <s v="NI"/>
    <n v="0"/>
    <n v="0"/>
    <n v="0"/>
    <s v="Compreende 96 unidades habitacionais"/>
    <m/>
    <m/>
    <m/>
    <m/>
    <m/>
    <n v="7.5000000000000011E-2"/>
    <n v="0"/>
    <s v="Em andamento"/>
    <s v="local-def"/>
  </r>
  <r>
    <x v="13"/>
    <s v="Área 8"/>
    <s v="Jabaquara"/>
    <m/>
    <s v="Rua Rishin Matsuda 235_x000a_Av.Estevao Mendonça s/n_x000a_Rua dos Democratas 975 ap.61_x000a_Rua Rishin Matsuda 201 x Rua Prof. Francisco Emydio da Fonseca Telles"/>
    <m/>
    <s v="EA"/>
    <s v="EA"/>
    <s v="NI"/>
    <s v="ni"/>
    <s v="NI"/>
    <s v="NI"/>
    <s v="NI"/>
    <s v="NI"/>
    <n v="0"/>
    <n v="0"/>
    <n v="0"/>
    <s v="Compreende 304 unidades habitacionais"/>
    <m/>
    <m/>
    <m/>
    <m/>
    <m/>
    <n v="7.5000000000000011E-2"/>
    <n v="0"/>
    <s v="Em andamento"/>
    <s v="local-def"/>
  </r>
  <r>
    <x v="13"/>
    <s v="Área 9"/>
    <s v="Jabaquara"/>
    <m/>
    <s v="Rua Nelson Washington Pereira 410 x Av. Estevão Mendonça 118"/>
    <m/>
    <s v="EA"/>
    <s v="EA"/>
    <s v="NI"/>
    <s v="ni"/>
    <s v="NI"/>
    <s v="NI"/>
    <s v="NI"/>
    <s v="NI"/>
    <n v="0"/>
    <n v="0"/>
    <n v="0"/>
    <s v="Compreende 32 unidades habitacionais"/>
    <m/>
    <m/>
    <m/>
    <m/>
    <m/>
    <n v="7.5000000000000011E-2"/>
    <n v="0"/>
    <s v="Em andamento"/>
    <s v="local-def"/>
  </r>
  <r>
    <x v="13"/>
    <s v="Área 11"/>
    <s v="Jabaquara"/>
    <m/>
    <s v="Av. João Barreto de Menezes 593"/>
    <m/>
    <s v="EA"/>
    <s v="EA"/>
    <s v="NI"/>
    <s v="ni"/>
    <s v="NI"/>
    <s v="NI"/>
    <s v="NI"/>
    <s v="NI"/>
    <n v="0"/>
    <n v="0"/>
    <n v="0"/>
    <s v="Compreende 32 unidades habitacionais"/>
    <m/>
    <m/>
    <m/>
    <m/>
    <m/>
    <n v="7.5000000000000011E-2"/>
    <n v="0"/>
    <s v="Em andamento"/>
    <s v="local-def"/>
  </r>
  <r>
    <x v="13"/>
    <s v="Área 14"/>
    <s v="Jabaquara"/>
    <m/>
    <s v="Rua Navarra 105_x000a_Rua Navarra 62, 87, 91_x000a_Rua Navarra 36_x000a_Rua Franklin Magalhaes 51"/>
    <m/>
    <s v="EA"/>
    <s v="EA"/>
    <s v="NI"/>
    <s v="ni"/>
    <s v="NI"/>
    <s v="NI"/>
    <s v="NI"/>
    <s v="NI"/>
    <n v="0"/>
    <n v="0"/>
    <n v="0"/>
    <s v="Compreende 216 unidades habitacionais"/>
    <m/>
    <m/>
    <m/>
    <m/>
    <m/>
    <n v="7.5000000000000011E-2"/>
    <n v="0"/>
    <s v="Em andamento"/>
    <s v="local-def"/>
  </r>
  <r>
    <x v="13"/>
    <s v="Área 17"/>
    <s v="Jabaquara"/>
    <m/>
    <s v="Rua Tenente Cel. Antonio Braga 14, 18, 22, 44"/>
    <m/>
    <s v="EA"/>
    <s v="EA"/>
    <s v="NI"/>
    <s v="ni"/>
    <s v="NI"/>
    <s v="NI"/>
    <s v="NI"/>
    <s v="NI"/>
    <n v="0"/>
    <n v="0"/>
    <n v="0"/>
    <s v="Compreende 64 unidades habitacionais"/>
    <m/>
    <m/>
    <m/>
    <m/>
    <m/>
    <n v="7.5000000000000011E-2"/>
    <n v="0"/>
    <s v="Em andamento"/>
    <s v="local-def"/>
  </r>
  <r>
    <x v="13"/>
    <s v="Área 19"/>
    <s v="Jabaquara"/>
    <m/>
    <s v="Rua Cidade de Bagda 427 Vl Mira_x000a_Rua Cidade de Bagda 449 Vl Mira"/>
    <m/>
    <s v="EA"/>
    <s v="NI"/>
    <s v="NI"/>
    <s v="ni"/>
    <s v="NI"/>
    <s v="NI"/>
    <s v="NI"/>
    <s v="NI"/>
    <n v="0"/>
    <n v="0"/>
    <n v="0"/>
    <s v="Compreende 144 unidades habitacionais"/>
    <m/>
    <m/>
    <m/>
    <m/>
    <m/>
    <n v="0.05"/>
    <n v="0"/>
    <s v="Em andamento"/>
    <s v="local-def"/>
  </r>
  <r>
    <x v="13"/>
    <s v="Área 20"/>
    <s v="Jabaquara"/>
    <m/>
    <s v="Rua Brasilina Fonseca 320 x Rua Afonso XIII"/>
    <m/>
    <s v="EA"/>
    <s v="EA"/>
    <s v="NI"/>
    <s v="ni"/>
    <s v="NI"/>
    <s v="NI"/>
    <s v="NI"/>
    <s v="NI"/>
    <n v="0"/>
    <n v="0"/>
    <n v="0"/>
    <s v="Compreende 128 unidades habitacionais"/>
    <m/>
    <m/>
    <m/>
    <m/>
    <m/>
    <n v="7.5000000000000011E-2"/>
    <n v="0"/>
    <s v="Em andamento"/>
    <s v="local-def"/>
  </r>
  <r>
    <x v="13"/>
    <s v="Área 21"/>
    <s v="Jabaquara"/>
    <m/>
    <s v="Rua Luiza Alvares 347 - Pça do Retorno cs.6_x000a_Rua Luiza Alvares 344 - Pça do Retorno cs.4_x000a_Rua Luiza Alvares 346 (atual 357)_x000a_Rua Luiza Alvares 347"/>
    <m/>
    <s v="EA"/>
    <s v="EA"/>
    <s v="NI"/>
    <s v="ni"/>
    <s v="NI"/>
    <s v="NI"/>
    <s v="NI"/>
    <s v="NI"/>
    <n v="0"/>
    <n v="0"/>
    <n v="0"/>
    <s v="Compreende 24 unidades habitacionais"/>
    <m/>
    <m/>
    <m/>
    <m/>
    <m/>
    <n v="7.5000000000000011E-2"/>
    <n v="0"/>
    <s v="Em andamento"/>
    <s v="local-def"/>
  </r>
  <r>
    <x v="13"/>
    <s v="Área 25"/>
    <s v="Jabaquara"/>
    <m/>
    <s v="Rua das Cruzadas 8/8A_x000a_Rua das Cruzadas 43/45_x000a_Rua das Cruzadas 07_x000a_Rua Australia 210 x Rua dos Guassatungas 16A/26_x000a_Rua das Cruzadas 06"/>
    <m/>
    <s v="EA"/>
    <s v="EA"/>
    <s v="NI"/>
    <s v="ni"/>
    <s v="NI"/>
    <s v="NI"/>
    <s v="NI"/>
    <s v="NI"/>
    <n v="0"/>
    <n v="0"/>
    <n v="0"/>
    <s v="Compreende 480 unidades habitacionais"/>
    <m/>
    <m/>
    <m/>
    <m/>
    <m/>
    <n v="7.5000000000000011E-2"/>
    <n v="0"/>
    <s v="Em andamento"/>
    <s v="local-def"/>
  </r>
  <r>
    <x v="13"/>
    <s v="Área 28"/>
    <s v="Jabaquara"/>
    <m/>
    <s v="Rua das Rolinhas 319 x Rua do Céu"/>
    <m/>
    <s v="EA"/>
    <s v="EA"/>
    <s v="NI"/>
    <s v="ni"/>
    <s v="NI"/>
    <s v="NI"/>
    <s v="NI"/>
    <s v="NI"/>
    <n v="0"/>
    <n v="0"/>
    <n v="0"/>
    <s v="Compreende 40 unidades habitacionais"/>
    <m/>
    <m/>
    <m/>
    <m/>
    <m/>
    <n v="7.5000000000000011E-2"/>
    <n v="0"/>
    <s v="Em andamento"/>
    <s v="local-def"/>
  </r>
  <r>
    <x v="13"/>
    <s v="Área 29"/>
    <s v="Jabaquara"/>
    <m/>
    <s v="Rua do Ceu 124_x000a_Rua do Ceu s/n"/>
    <m/>
    <s v="EA"/>
    <s v="EA"/>
    <s v="NI"/>
    <s v="ni"/>
    <s v="NI"/>
    <s v="NI"/>
    <s v="NI"/>
    <s v="NI"/>
    <n v="0"/>
    <n v="0"/>
    <n v="0"/>
    <s v="Compreende 32 unidades habitacionais"/>
    <m/>
    <m/>
    <m/>
    <m/>
    <m/>
    <n v="7.5000000000000011E-2"/>
    <n v="0"/>
    <s v="Em andamento"/>
    <s v="local-def"/>
  </r>
  <r>
    <x v="13"/>
    <s v="Área 30"/>
    <s v="Jabaquara"/>
    <m/>
    <s v="Rua do Ceu 269/271/275/277_x000a_Rua do Ceu 266_x000a_Rua do Ceu 250/259_x000a_Rua do Ceu 291"/>
    <m/>
    <s v="EA"/>
    <s v="EA"/>
    <s v="NI"/>
    <s v="ni"/>
    <s v="NI"/>
    <s v="NI"/>
    <s v="NI"/>
    <s v="NI"/>
    <n v="0"/>
    <n v="0"/>
    <n v="0"/>
    <s v="Compreende 48 unidades habitacionais"/>
    <m/>
    <m/>
    <m/>
    <m/>
    <m/>
    <n v="7.5000000000000011E-2"/>
    <n v="0"/>
    <s v="Em andamento"/>
    <s v="local-def"/>
  </r>
  <r>
    <x v="13"/>
    <s v="Área 31"/>
    <s v="Jabaquara"/>
    <m/>
    <s v="Av. Barro Branco 770 x Rua Lagoa dos Salqueiros_x000a_Rua das Joias s/n (junto ao 256F)"/>
    <m/>
    <s v="EA"/>
    <s v="EA"/>
    <s v="NI"/>
    <s v="ni"/>
    <s v="NI"/>
    <s v="NI"/>
    <s v="NI"/>
    <s v="NI"/>
    <n v="0"/>
    <n v="0"/>
    <n v="0"/>
    <s v="Compreende 164 unidades habitacionais"/>
    <m/>
    <m/>
    <m/>
    <m/>
    <m/>
    <n v="7.5000000000000011E-2"/>
    <n v="0"/>
    <s v="Em andamento"/>
    <s v="local-def"/>
  </r>
  <r>
    <x v="13"/>
    <s v="Área 35"/>
    <s v="Jabaquara"/>
    <m/>
    <s v="Av. Eng. Armando de Arruda Perreira s/n x Rua Astrolabio_x000a_Av. Eng. Armando de Arruda Pereira s/n/3960/3950/3928/3924 e Rua Henrique da Silva Fontes 7/9 e Rua Euterpe 13F/86"/>
    <m/>
    <s v="EA"/>
    <s v="EA"/>
    <s v="NI"/>
    <s v="ni"/>
    <s v="NI"/>
    <s v="NI"/>
    <s v="NI"/>
    <s v="NI"/>
    <n v="0"/>
    <n v="0"/>
    <n v="0"/>
    <s v="Compreende 77 unidades habitacionais"/>
    <m/>
    <m/>
    <m/>
    <m/>
    <m/>
    <n v="7.5000000000000011E-2"/>
    <n v="0"/>
    <s v="Em andamento"/>
    <s v="local-def"/>
  </r>
  <r>
    <x v="13"/>
    <s v="Área 39"/>
    <s v="Jabaquara"/>
    <m/>
    <s v="Rua Hildebranco Siqueira 344_x000a_Rua Hildebranco Siqueira 260_x000a_Rua Hildebranco Siqueira 284"/>
    <m/>
    <s v="EA"/>
    <s v="EA"/>
    <s v="NI"/>
    <s v="ni"/>
    <s v="NI"/>
    <s v="NI"/>
    <s v="NI"/>
    <s v="NI"/>
    <n v="0"/>
    <n v="0"/>
    <n v="0"/>
    <s v="Compreende 24 unidades habitacionais"/>
    <m/>
    <m/>
    <m/>
    <m/>
    <m/>
    <n v="7.5000000000000011E-2"/>
    <n v="0"/>
    <s v="Em andamento"/>
    <s v="local-def"/>
  </r>
  <r>
    <x v="13"/>
    <s v="Área 40"/>
    <s v="Jabaquara"/>
    <m/>
    <s v="Rua Charles Hoyt 155 x Rua Hildebrando Siqueira_x000a_Rua Charles Hoyt s/n"/>
    <m/>
    <s v="EA"/>
    <s v="EA"/>
    <s v="NI"/>
    <s v="ni"/>
    <s v="NI"/>
    <s v="NI"/>
    <s v="NI"/>
    <s v="NI"/>
    <n v="0"/>
    <n v="0"/>
    <n v="0"/>
    <s v="Compreende 84 unidades habitacionais"/>
    <m/>
    <m/>
    <m/>
    <m/>
    <m/>
    <n v="7.5000000000000011E-2"/>
    <n v="0"/>
    <s v="Em andamento"/>
    <s v="local-def"/>
  </r>
  <r>
    <x v="13"/>
    <s v="Área 47"/>
    <s v="Jabaquara"/>
    <m/>
    <s v="Rua Conception Arenal s/n Vl Sta Catarina"/>
    <m/>
    <s v="EA"/>
    <s v="EA"/>
    <s v="NI"/>
    <s v="ni"/>
    <s v="NI"/>
    <s v="NI"/>
    <s v="NI"/>
    <s v="NI"/>
    <n v="0"/>
    <n v="0"/>
    <n v="0"/>
    <s v="Compreende 144 unidades habitacionais"/>
    <m/>
    <m/>
    <m/>
    <m/>
    <m/>
    <n v="7.5000000000000011E-2"/>
    <n v="0"/>
    <s v="Em andamento"/>
    <s v="local-def"/>
  </r>
  <r>
    <x v="13"/>
    <s v="Área 48 "/>
    <s v="Jabaquara"/>
    <m/>
    <s v="Rua Conception Arenal 164 Vl Sta Catarina"/>
    <m/>
    <s v="EA"/>
    <s v="EA"/>
    <s v="NI"/>
    <s v="ni"/>
    <s v="NI"/>
    <s v="NI"/>
    <s v="NI"/>
    <s v="NI"/>
    <n v="0"/>
    <n v="0"/>
    <n v="0"/>
    <s v="Compreende 72 unidades habitacionais"/>
    <m/>
    <m/>
    <m/>
    <m/>
    <m/>
    <n v="7.5000000000000011E-2"/>
    <n v="0"/>
    <s v="Em andamento"/>
    <s v="local-def"/>
  </r>
  <r>
    <x v="13"/>
    <s v="Área 60 (CDHU)"/>
    <s v="Jabaquara"/>
    <m/>
    <s v="Rua Cidade de Bagda 131, 155, 908, 141, 137, 121, 125_x000a_Rua Conception Arenal 903/903FDS/903B"/>
    <m/>
    <s v="EA"/>
    <s v="NI"/>
    <s v="NI"/>
    <s v="ni"/>
    <s v="NI"/>
    <s v="NI"/>
    <s v="NI"/>
    <s v="NI"/>
    <n v="0"/>
    <n v="0"/>
    <n v="0"/>
    <s v="Compreende 102 unidades habitacionais"/>
    <m/>
    <m/>
    <m/>
    <m/>
    <m/>
    <n v="0.05"/>
    <n v="0"/>
    <s v="Em andamento"/>
    <s v="local-def"/>
  </r>
  <r>
    <x v="13"/>
    <s v="Área 61 (CDHU)"/>
    <s v="Jabaquara"/>
    <m/>
    <s v="Rua Cidade de Bagda  s/n, 162, 192, 126, 198, 140_x000a_Rua Conception Arenal 49, 57"/>
    <m/>
    <s v="EA"/>
    <s v="NI"/>
    <s v="NI"/>
    <s v="ni"/>
    <s v="NI"/>
    <s v="NI"/>
    <s v="NI"/>
    <s v="NI"/>
    <n v="0"/>
    <n v="0"/>
    <n v="0"/>
    <s v="Compreende 102 unidades habitacionais"/>
    <m/>
    <m/>
    <m/>
    <m/>
    <m/>
    <n v="0.05"/>
    <n v="0"/>
    <s v="Em andamento"/>
    <s v="local-def"/>
  </r>
  <r>
    <x v="13"/>
    <s v="Área 62 (CDHU)"/>
    <s v="Jabaquara"/>
    <m/>
    <s v="Rua Conception Arenal 93, 360, 352_x000a_Rua Brasilina Fonseca 182, 202, 192, 178"/>
    <m/>
    <s v="EA"/>
    <s v="NI"/>
    <s v="NI"/>
    <s v="ni"/>
    <s v="NI"/>
    <s v="NI"/>
    <s v="NI"/>
    <s v="NI"/>
    <n v="0"/>
    <n v="0"/>
    <n v="0"/>
    <s v="Compreende 161 unidades habitacionais"/>
    <m/>
    <m/>
    <m/>
    <m/>
    <m/>
    <n v="0.05"/>
    <n v="0"/>
    <s v="Em andamento"/>
    <s v="local-def"/>
  </r>
  <r>
    <x v="13"/>
    <s v="Área 64 (CDHU)"/>
    <s v="Jabaquara"/>
    <m/>
    <s v="Rua Dr Deodoro de Campos 232, 209, 226, 250, 242_x000a_Rua Alcides de Campos 96, 100, 78, 86, 98"/>
    <m/>
    <s v="EA"/>
    <s v="NI"/>
    <s v="NI"/>
    <s v="ni"/>
    <s v="NI"/>
    <s v="NI"/>
    <s v="NI"/>
    <s v="NI"/>
    <n v="0"/>
    <n v="0"/>
    <n v="0"/>
    <s v="Compreende 146 unidades habitacionais"/>
    <m/>
    <m/>
    <m/>
    <m/>
    <m/>
    <n v="0.05"/>
    <n v="0"/>
    <s v="Em andamento"/>
    <s v="local-def"/>
  </r>
  <r>
    <x v="13"/>
    <s v="Área 65 (CDHU)"/>
    <s v="Jabaquara"/>
    <m/>
    <s v="Av Eng Armando de Arruda Pereira 4555"/>
    <m/>
    <s v="EA"/>
    <s v="NI"/>
    <s v="NI"/>
    <s v="ni"/>
    <s v="NI"/>
    <s v="NI"/>
    <s v="NI"/>
    <s v="NI"/>
    <n v="0"/>
    <n v="0"/>
    <n v="0"/>
    <s v="Compreende 379 unidades habitacionais"/>
    <m/>
    <m/>
    <m/>
    <m/>
    <m/>
    <n v="0.05"/>
    <n v="0"/>
    <s v="Em andamento"/>
    <s v="local-def"/>
  </r>
  <r>
    <x v="13"/>
    <s v="Área 66 (CDHU)"/>
    <s v="Jabaquara"/>
    <m/>
    <s v="Rua Guaipeva 35, 21, 59, 43, 49, 53_x000a_Rua Simao Rocha 103, 115, 123, 89_x000a_Rua Rodolfo Garcia 68, 72, 74_x000a_Rua Elmano Sadino 32, 152, 30, 1"/>
    <m/>
    <s v="EA"/>
    <s v="NI"/>
    <s v="NI"/>
    <s v="ni"/>
    <s v="NI"/>
    <s v="NI"/>
    <s v="NI"/>
    <s v="NI"/>
    <n v="0"/>
    <n v="0"/>
    <n v="0"/>
    <s v="Compreende 110 unidades habitacionais"/>
    <m/>
    <m/>
    <m/>
    <m/>
    <m/>
    <n v="0.05"/>
    <n v="0"/>
    <s v="Em andamento"/>
    <s v="local-def"/>
  </r>
  <r>
    <x v="13"/>
    <s v="Terreno A - Itaim Paulista (Água Vermelha 2)"/>
    <s v="Itaim Paulista"/>
    <m/>
    <s v="Avenida Academia de São Paulo"/>
    <m/>
    <s v="EA"/>
    <s v="EA"/>
    <s v="NI"/>
    <s v="ni"/>
    <s v="NI"/>
    <s v="NI"/>
    <s v="NI"/>
    <s v="NI"/>
    <n v="0"/>
    <n v="0"/>
    <n v="0"/>
    <s v="Compreende 194 unidades habitacionais"/>
    <m/>
    <m/>
    <m/>
    <m/>
    <m/>
    <n v="7.5000000000000011E-2"/>
    <n v="0"/>
    <s v="Em andamento"/>
    <s v="local-def"/>
  </r>
  <r>
    <x v="13"/>
    <s v="Terreno B - Itaim Paulista (Água Vermelha 2)"/>
    <s v="Itaim Paulista"/>
    <m/>
    <s v="Rua Antonio João de Medeiros"/>
    <m/>
    <s v="EA"/>
    <s v="EA"/>
    <s v="NI"/>
    <s v="ni"/>
    <s v="NI"/>
    <s v="NI"/>
    <s v="NI"/>
    <s v="NI"/>
    <n v="0"/>
    <n v="0"/>
    <n v="0"/>
    <s v="Compreende 539 unidades habitacionais"/>
    <m/>
    <m/>
    <m/>
    <m/>
    <m/>
    <n v="7.5000000000000011E-2"/>
    <n v="0"/>
    <s v="Em andamento"/>
    <s v="local-def"/>
  </r>
  <r>
    <x v="13"/>
    <s v="Terreno D - Itaim Paulista (Água Vermelha 2)"/>
    <s v="Itaim Paulista"/>
    <m/>
    <s v="Rua Osório Franco Vilhena"/>
    <m/>
    <s v="EA"/>
    <s v="EA"/>
    <s v="NI"/>
    <s v="ni"/>
    <s v="NI"/>
    <s v="NI"/>
    <s v="NI"/>
    <s v="NI"/>
    <n v="0"/>
    <n v="0"/>
    <n v="0"/>
    <s v="Compreende 280 unidades habitacionais"/>
    <m/>
    <m/>
    <m/>
    <m/>
    <m/>
    <n v="7.5000000000000011E-2"/>
    <n v="0"/>
    <s v="Em andamento"/>
    <s v="local-def"/>
  </r>
  <r>
    <x v="13"/>
    <s v="Baixada Santista (Tiquatira 2)"/>
    <s v="Itaquera"/>
    <m/>
    <s v="Rua Baixada Santista"/>
    <m/>
    <s v="EA"/>
    <s v="EA"/>
    <s v="NI"/>
    <s v="ni"/>
    <s v="NI"/>
    <s v="NI"/>
    <s v="NI"/>
    <s v="NI"/>
    <n v="0"/>
    <n v="0"/>
    <n v="0"/>
    <s v="Compreende 200 unidades habitacionais"/>
    <m/>
    <m/>
    <m/>
    <m/>
    <m/>
    <n v="7.5000000000000011E-2"/>
    <n v="0"/>
    <s v="Em andamento"/>
    <s v="local-def"/>
  </r>
  <r>
    <x v="13"/>
    <s v="França Velho (Tiquatira 2)"/>
    <s v="Itaquera"/>
    <m/>
    <s v="Rua São Teodoro"/>
    <m/>
    <s v="EA"/>
    <s v="EA"/>
    <s v="NI"/>
    <s v="ni"/>
    <s v="NI"/>
    <s v="NI"/>
    <s v="NI"/>
    <s v="NI"/>
    <n v="0"/>
    <n v="0"/>
    <n v="0"/>
    <s v="Compreende 170 unidades habitacionais"/>
    <m/>
    <m/>
    <m/>
    <m/>
    <m/>
    <n v="7.5000000000000011E-2"/>
    <n v="0"/>
    <s v="Em andamento"/>
    <s v="local-def"/>
  </r>
  <r>
    <x v="13"/>
    <s v="Campo das Pitangueiras (Tiquatira 2)"/>
    <s v="Ermelino Matarazzo"/>
    <m/>
    <s v="Rua Campo das Pitangueiras"/>
    <m/>
    <s v="EA"/>
    <s v="EA"/>
    <s v="NI"/>
    <s v="ni"/>
    <s v="NI"/>
    <s v="NI"/>
    <s v="NI"/>
    <s v="NI"/>
    <n v="0"/>
    <n v="0"/>
    <n v="0"/>
    <s v="Compreende 89 unidades habitacionais"/>
    <m/>
    <m/>
    <m/>
    <m/>
    <m/>
    <n v="7.5000000000000011E-2"/>
    <n v="0"/>
    <s v="Em andamento"/>
    <s v="local-def"/>
  </r>
  <r>
    <x v="13"/>
    <s v="Nelson de Senna (Cordeiro 1)"/>
    <s v="Jabaquara"/>
    <m/>
    <s v="Rua Nelson de Senna"/>
    <m/>
    <s v="EA"/>
    <s v="EA"/>
    <s v="NI"/>
    <s v="ni"/>
    <s v="NI"/>
    <s v="NI"/>
    <s v="NI"/>
    <s v="NI"/>
    <n v="0"/>
    <n v="0"/>
    <n v="0"/>
    <s v="Compreende 160 unidades habitacionais"/>
    <m/>
    <m/>
    <m/>
    <m/>
    <m/>
    <n v="7.5000000000000011E-2"/>
    <n v="0"/>
    <s v="Em andamento"/>
    <s v="local-def"/>
  </r>
  <r>
    <x v="13"/>
    <s v="Adelino da Fontoura (Cordeiro 1)"/>
    <s v="Jabaquara"/>
    <m/>
    <s v="Rua Adelino da Fontoura"/>
    <m/>
    <s v="EA"/>
    <s v="EA"/>
    <s v="NI"/>
    <s v="ni"/>
    <s v="NI"/>
    <s v="NI"/>
    <s v="NI"/>
    <s v="NI"/>
    <n v="0"/>
    <n v="0"/>
    <n v="0"/>
    <s v="Compreende 77 unidades habitacionais"/>
    <m/>
    <m/>
    <m/>
    <m/>
    <m/>
    <n v="7.5000000000000011E-2"/>
    <n v="0"/>
    <s v="Em andamento"/>
    <s v="local-def"/>
  </r>
  <r>
    <x v="13"/>
    <s v="Contos Gauchescos (Cordeiro 1)"/>
    <s v="Jabaquara"/>
    <m/>
    <s v="Rua Adelino da Fontoura"/>
    <m/>
    <s v="EA"/>
    <s v="EA"/>
    <s v="NI"/>
    <s v="ni"/>
    <s v="NI"/>
    <s v="NI"/>
    <s v="NI"/>
    <s v="NI"/>
    <n v="0"/>
    <n v="0"/>
    <n v="0"/>
    <s v="Compreende 33 unidades habitacionais"/>
    <m/>
    <m/>
    <m/>
    <m/>
    <m/>
    <n v="7.5000000000000011E-2"/>
    <n v="0"/>
    <s v="Em andamento"/>
    <s v="local-def"/>
  </r>
  <r>
    <x v="13"/>
    <s v="Clenio Wanderley (Oratório 1)"/>
    <s v="Vila Prudente"/>
    <m/>
    <s v="Rua Clenio Wanderley"/>
    <m/>
    <s v="EA"/>
    <s v="EA"/>
    <s v="NI"/>
    <s v="ni"/>
    <s v="NI"/>
    <s v="NI"/>
    <s v="NI"/>
    <s v="NI"/>
    <n v="0"/>
    <n v="0"/>
    <n v="0"/>
    <s v="Compreende 360 unidades habitacionais"/>
    <m/>
    <m/>
    <m/>
    <m/>
    <m/>
    <n v="7.5000000000000011E-2"/>
    <n v="0"/>
    <s v="Em andamento"/>
    <s v="local-def"/>
  </r>
  <r>
    <x v="13"/>
    <s v="Rosas de Maio (Oratório 1)"/>
    <s v="Vila Prudente"/>
    <m/>
    <s v="Rua Rosas de Maio"/>
    <m/>
    <s v="EA"/>
    <s v="EA"/>
    <s v="NI"/>
    <s v="ni"/>
    <s v="NI"/>
    <s v="NI"/>
    <s v="NI"/>
    <s v="NI"/>
    <n v="0"/>
    <n v="0"/>
    <n v="0"/>
    <s v="Compreende 20 unidades habitacionais"/>
    <m/>
    <m/>
    <m/>
    <m/>
    <m/>
    <n v="7.5000000000000011E-2"/>
    <n v="0"/>
    <s v="Em andamento"/>
    <s v="local-def"/>
  </r>
  <r>
    <x v="13"/>
    <s v="Reynaldo S. Furlanetto (Morro do S4)"/>
    <s v="Campo Limpo"/>
    <m/>
    <s v="Rua Reynaldo Schwindt Furlanetto"/>
    <m/>
    <s v="EA"/>
    <s v="EA"/>
    <s v="NI"/>
    <s v="ni"/>
    <s v="NI"/>
    <s v="NI"/>
    <s v="NI"/>
    <s v="NI"/>
    <n v="0"/>
    <n v="0"/>
    <n v="0"/>
    <s v="Compreende 498 unidades habitacionais"/>
    <m/>
    <m/>
    <m/>
    <m/>
    <m/>
    <n v="7.5000000000000011E-2"/>
    <n v="0"/>
    <s v="Em andamento"/>
    <s v="local-def"/>
  </r>
  <r>
    <x v="13"/>
    <s v="Gregório Allegri (Morro do S4)"/>
    <s v="M'Boi Mirim"/>
    <m/>
    <s v="Rua Gregório Allegri"/>
    <m/>
    <s v="EA"/>
    <s v="EA"/>
    <s v="NI"/>
    <s v="ni"/>
    <s v="NI"/>
    <s v="NI"/>
    <s v="NI"/>
    <s v="NI"/>
    <n v="0"/>
    <n v="0"/>
    <n v="0"/>
    <s v="Compreende 259 unidades habitacionais"/>
    <m/>
    <m/>
    <m/>
    <m/>
    <m/>
    <n v="7.5000000000000011E-2"/>
    <n v="0"/>
    <s v="Em andamento"/>
    <s v="local-def"/>
  </r>
  <r>
    <x v="13"/>
    <s v="Caboclinho (Pirajussara 7)"/>
    <s v="Campo Limpo"/>
    <m/>
    <s v="Estrada dos Mirandas"/>
    <m/>
    <s v="EA"/>
    <s v="EA"/>
    <s v="NI"/>
    <s v="ni"/>
    <s v="NI"/>
    <s v="NI"/>
    <s v="NI"/>
    <s v="NI"/>
    <n v="0"/>
    <n v="0"/>
    <n v="0"/>
    <s v="Compreende 240 unidades habitacionais"/>
    <m/>
    <m/>
    <m/>
    <m/>
    <m/>
    <n v="7.5000000000000011E-2"/>
    <n v="0"/>
    <s v="Em andamento"/>
    <s v="local-def"/>
  </r>
  <r>
    <x v="13"/>
    <s v="Estrada dos Mirandas I (Pirajussara 7)"/>
    <s v="Campo Limpo"/>
    <m/>
    <s v="Estrada dos Mirandas"/>
    <m/>
    <s v="EA"/>
    <s v="EA"/>
    <s v="NI"/>
    <s v="ni"/>
    <s v="NI"/>
    <s v="NI"/>
    <s v="NI"/>
    <s v="NI"/>
    <n v="0"/>
    <n v="0"/>
    <n v="0"/>
    <s v="Compreende 960 unidades habitacionais"/>
    <m/>
    <m/>
    <m/>
    <m/>
    <m/>
    <n v="7.5000000000000011E-2"/>
    <n v="0"/>
    <s v="Em andamento"/>
    <s v="local-def"/>
  </r>
  <r>
    <x v="13"/>
    <s v="Boris Davidoff (Pirajussara 5)"/>
    <s v="Campo Limpo"/>
    <m/>
    <s v="Rua Boris Davidoff"/>
    <m/>
    <s v="EA"/>
    <s v="EA"/>
    <s v="NI"/>
    <s v="ni"/>
    <s v="NI"/>
    <s v="NI"/>
    <s v="NI"/>
    <s v="NI"/>
    <n v="0"/>
    <n v="0"/>
    <n v="0"/>
    <s v="Compreende 143 unidades habitacionais"/>
    <m/>
    <m/>
    <m/>
    <m/>
    <m/>
    <n v="7.5000000000000011E-2"/>
    <n v="0"/>
    <s v="Em andamento"/>
    <s v="local-def"/>
  </r>
  <r>
    <x v="13"/>
    <s v="Januário Zingaro (Pirajussara 5)"/>
    <s v="Campo Limpo"/>
    <m/>
    <s v="Rua Januário Zíngaro"/>
    <m/>
    <s v="EA"/>
    <s v="EA"/>
    <s v="NI"/>
    <s v="ni"/>
    <s v="NI"/>
    <s v="NI"/>
    <s v="NI"/>
    <s v="NI"/>
    <n v="0"/>
    <n v="0"/>
    <n v="0"/>
    <s v="Compreende 60 unidades habitacionais"/>
    <m/>
    <m/>
    <m/>
    <m/>
    <m/>
    <n v="7.5000000000000011E-2"/>
    <n v="0"/>
    <s v="Em andamento"/>
    <s v="local-def"/>
  </r>
  <r>
    <x v="13"/>
    <s v="Conrado de Deo (Pirajussara 5)"/>
    <s v="Campo Limpo"/>
    <m/>
    <s v="Rua Professor Conrado de Deo"/>
    <m/>
    <s v="EA"/>
    <s v="EA"/>
    <s v="NI"/>
    <s v="ni"/>
    <s v="NI"/>
    <s v="NI"/>
    <s v="NI"/>
    <s v="NI"/>
    <n v="0"/>
    <n v="0"/>
    <n v="0"/>
    <s v="Compreende 60 unidades habitacionais"/>
    <m/>
    <m/>
    <m/>
    <m/>
    <m/>
    <n v="7.5000000000000011E-2"/>
    <n v="0"/>
    <s v="Em andamento"/>
    <s v="local-def"/>
  </r>
  <r>
    <x v="13"/>
    <s v="Afonso Lopes (Cabuçu de Baixo 5)"/>
    <s v="Casa Verde/Cachoeirinha"/>
    <m/>
    <s v="Rua Afonso Lopes Vieira"/>
    <m/>
    <s v="EA"/>
    <s v="EA"/>
    <s v="NI"/>
    <s v="ni"/>
    <s v="NI"/>
    <s v="NI"/>
    <s v="NI"/>
    <s v="NI"/>
    <n v="0"/>
    <n v="0"/>
    <n v="0"/>
    <s v="Compreende 216 unidades habitacionais"/>
    <m/>
    <m/>
    <m/>
    <m/>
    <m/>
    <n v="7.5000000000000011E-2"/>
    <n v="0"/>
    <s v="Em andamento"/>
    <s v="local-def"/>
  </r>
  <r>
    <x v="13"/>
    <s v="Penha Brasil (Cabuçu de Baixo 5)"/>
    <s v="Casa Verde/Cachoeirinha"/>
    <m/>
    <s v="Avenida General Penha Brasil"/>
    <m/>
    <s v="EA"/>
    <s v="EA"/>
    <s v="NI"/>
    <s v="ni"/>
    <s v="NI"/>
    <s v="NI"/>
    <s v="NI"/>
    <s v="NI"/>
    <n v="0"/>
    <n v="0"/>
    <n v="0"/>
    <s v="Compreende 236 unidades habitacionais"/>
    <m/>
    <m/>
    <m/>
    <m/>
    <m/>
    <n v="7.5000000000000011E-2"/>
    <n v="0"/>
    <s v="Em andamento"/>
    <s v="local-def"/>
  </r>
  <r>
    <x v="13"/>
    <s v="Encruzilhada do Sul (Cabuçu de Baixo 5)"/>
    <s v="Freguesia/Brasilândia"/>
    <m/>
    <s v="Rua Encruzilhada do Sul"/>
    <m/>
    <s v="EA"/>
    <s v="EA"/>
    <s v="NI"/>
    <s v="ni"/>
    <s v="NI"/>
    <s v="NI"/>
    <s v="NI"/>
    <s v="NI"/>
    <n v="0"/>
    <n v="0"/>
    <n v="0"/>
    <s v="Compreende 542 unidades habitacionais"/>
    <m/>
    <m/>
    <m/>
    <m/>
    <m/>
    <n v="7.5000000000000011E-2"/>
    <n v="0"/>
    <s v="Em andamento"/>
    <s v="local-def"/>
  </r>
  <r>
    <x v="13"/>
    <s v="Abel Marciano (Jardim Japão 1)"/>
    <s v="Vila Maria/Vila Guilherme"/>
    <m/>
    <s v="Rua Abel Marciano de Oliveira"/>
    <m/>
    <s v="EA"/>
    <s v="EA"/>
    <s v="NI"/>
    <s v="ni"/>
    <s v="NI"/>
    <s v="NI"/>
    <s v="NI"/>
    <s v="NI"/>
    <n v="0"/>
    <n v="0"/>
    <n v="0"/>
    <s v="Compreende 462 unidades habitacionais"/>
    <m/>
    <m/>
    <m/>
    <m/>
    <m/>
    <n v="7.5000000000000011E-2"/>
    <n v="0"/>
    <s v="Em andamento"/>
    <s v="local-def"/>
  </r>
  <r>
    <x v="13"/>
    <s v="Taiaçupeba (Oratório 1)"/>
    <s v="Vila Prudente"/>
    <m/>
    <s v="Rua Taiaçupeba"/>
    <m/>
    <s v="EA"/>
    <s v="NI"/>
    <s v="NI"/>
    <s v="ni"/>
    <s v="NI"/>
    <s v="NI"/>
    <s v="NI"/>
    <s v="NI"/>
    <n v="0"/>
    <n v="0"/>
    <n v="0"/>
    <s v="Compreende 20 unidades habitacionais"/>
    <m/>
    <m/>
    <m/>
    <m/>
    <m/>
    <n v="0.05"/>
    <n v="0"/>
    <s v="Em andamento"/>
    <s v="local-def"/>
  </r>
  <r>
    <x v="13"/>
    <s v="Anchieta (Meninos 1)"/>
    <s v="Ipiranga"/>
    <m/>
    <s v="Rua Rizieri Negrini"/>
    <m/>
    <s v="EA"/>
    <s v="NI"/>
    <s v="NI"/>
    <s v="ni"/>
    <s v="NI"/>
    <s v="NI"/>
    <s v="NI"/>
    <s v="NI"/>
    <n v="0"/>
    <n v="0"/>
    <n v="0"/>
    <s v="Compreende 320 unidades habitacionais"/>
    <m/>
    <m/>
    <m/>
    <m/>
    <m/>
    <n v="0.05"/>
    <n v="0"/>
    <s v="Em andamento"/>
    <s v="local-def"/>
  </r>
  <r>
    <x v="13"/>
    <s v="Francisco Rossano (Oratório 1)"/>
    <s v="Vila Prudente"/>
    <m/>
    <s v="Avenida do Estado"/>
    <m/>
    <s v="EA"/>
    <s v="NI"/>
    <s v="NI"/>
    <s v="ni"/>
    <s v="NI"/>
    <s v="NI"/>
    <s v="NI"/>
    <s v="NI"/>
    <n v="0"/>
    <n v="0"/>
    <n v="0"/>
    <s v="Compreende 260 unidades habitacionais"/>
    <m/>
    <m/>
    <m/>
    <m/>
    <m/>
    <n v="0.05"/>
    <n v="0"/>
    <s v="Em andamento"/>
    <s v="local-def"/>
  </r>
  <r>
    <x v="13"/>
    <s v="Aurea Lejeune (Água Espraiada 2+5)"/>
    <s v="Jabaquara"/>
    <m/>
    <s v="Rua Aurea Lejeune"/>
    <m/>
    <s v="EA"/>
    <s v="NI"/>
    <s v="NI"/>
    <s v="ni"/>
    <s v="NI"/>
    <s v="NI"/>
    <s v="NI"/>
    <s v="NI"/>
    <n v="0"/>
    <n v="0"/>
    <n v="0"/>
    <s v="Compreende 288 unidades habitacionais"/>
    <m/>
    <m/>
    <m/>
    <m/>
    <m/>
    <n v="0.05"/>
    <n v="0"/>
    <s v="Em andamento"/>
    <s v="local-def"/>
  </r>
  <r>
    <x v="13"/>
    <s v="Virginia Torezin Forte"/>
    <s v="M'Boi Mirim"/>
    <m/>
    <s v="Rua Virginia Torezin Forte"/>
    <m/>
    <s v="EA"/>
    <s v="NI"/>
    <s v="NI"/>
    <s v="ni"/>
    <s v="NI"/>
    <s v="NI"/>
    <s v="NI"/>
    <s v="NI"/>
    <n v="0"/>
    <n v="0"/>
    <n v="0"/>
    <s v="Compreende 140 unidades habitacionais"/>
    <m/>
    <m/>
    <m/>
    <m/>
    <m/>
    <n v="0.05"/>
    <n v="0"/>
    <s v="Em andamento"/>
    <s v="local-def"/>
  </r>
  <r>
    <x v="13"/>
    <s v="Henri Martin (Morro do S4)"/>
    <s v="M'Boi Mirim"/>
    <m/>
    <s v="Rua Henri Martin"/>
    <m/>
    <s v="EA"/>
    <s v="EA"/>
    <s v="NI"/>
    <s v="ni"/>
    <s v="NI"/>
    <s v="NI"/>
    <s v="NI"/>
    <s v="NI"/>
    <n v="0"/>
    <n v="0"/>
    <n v="0"/>
    <s v="Compreende 231 unidades habitacionais"/>
    <m/>
    <m/>
    <m/>
    <m/>
    <m/>
    <n v="7.5000000000000011E-2"/>
    <n v="0"/>
    <s v="Em andamento"/>
    <s v="local-def"/>
  </r>
  <r>
    <x v="13"/>
    <s v="Hebert Smith (processo em atl)"/>
    <s v="Butantã"/>
    <m/>
    <s v="Rua Herbert Smith"/>
    <m/>
    <s v="EA"/>
    <s v="EA"/>
    <s v="NI"/>
    <s v="ni"/>
    <s v="NI"/>
    <s v="NI"/>
    <s v="NI"/>
    <s v="NI"/>
    <n v="0"/>
    <n v="0"/>
    <n v="0"/>
    <s v="Compreende 700 unidades habitacionais"/>
    <m/>
    <m/>
    <m/>
    <m/>
    <m/>
    <n v="7.5000000000000011E-2"/>
    <n v="0"/>
    <s v="Em andamento"/>
    <s v="local-def"/>
  </r>
  <r>
    <x v="13"/>
    <s v="Antonio de França (processo em atl)"/>
    <s v="Vila Prudente"/>
    <m/>
    <s v="Rua Antonio de França e Silva"/>
    <m/>
    <s v="EA"/>
    <s v="EA"/>
    <s v="NI"/>
    <s v="ni"/>
    <s v="NI"/>
    <s v="NI"/>
    <s v="NI"/>
    <s v="NI"/>
    <n v="0"/>
    <n v="0"/>
    <n v="0"/>
    <s v="Compreende 220 unidades habitacionais"/>
    <m/>
    <m/>
    <m/>
    <m/>
    <m/>
    <n v="7.5000000000000011E-2"/>
    <n v="0"/>
    <s v="Em andamento"/>
    <s v="local-def"/>
  </r>
  <r>
    <x v="13"/>
    <s v="Raul dos Santos (Pirajussara 5)"/>
    <s v="Campo Limpo"/>
    <m/>
    <s v="Rua Januário Zíngaro"/>
    <m/>
    <s v="EA"/>
    <s v="EA"/>
    <s v="NI"/>
    <s v="ni"/>
    <s v="NI"/>
    <s v="NI"/>
    <s v="NI"/>
    <s v="NI"/>
    <n v="0"/>
    <n v="0"/>
    <n v="0"/>
    <s v="Compreende 60 unidades habitacionais"/>
    <m/>
    <m/>
    <m/>
    <m/>
    <m/>
    <n v="7.5000000000000011E-2"/>
    <n v="0"/>
    <s v="Em andamento"/>
    <s v="local-def"/>
  </r>
  <r>
    <x v="13"/>
    <s v="Cavalo Branco (desap.) / MCMV"/>
    <s v="M'Boi Mirim"/>
    <m/>
    <s v="EHIS - Cavalo Branco - Área A - AV. DOS FUNCIONÁRIOS PÚLICOS, RUA MARIA TREVISANI"/>
    <m/>
    <s v="EA"/>
    <s v="EA"/>
    <s v="NI"/>
    <s v="ni"/>
    <s v="NI"/>
    <s v="NI"/>
    <s v="NI"/>
    <s v="NI"/>
    <n v="0"/>
    <n v="0"/>
    <n v="0"/>
    <s v="Compreende 216 unidades habitacionais"/>
    <m/>
    <m/>
    <m/>
    <m/>
    <m/>
    <n v="7.5000000000000011E-2"/>
    <n v="0"/>
    <s v="Em andamento"/>
    <s v="local-def"/>
  </r>
  <r>
    <x v="13"/>
    <s v="Cavalo Branco (desap.) / MCMV"/>
    <s v="M'Boi Mirim"/>
    <m/>
    <s v="EHIS - Cavalo Branco - Área B - AV. DOS FUNCIONÁRIOS PÚLICOS, RUA MARIA TREVISANI"/>
    <m/>
    <s v="EA"/>
    <s v="EA"/>
    <s v="NI"/>
    <s v="ni"/>
    <s v="NI"/>
    <s v="NI"/>
    <s v="NI"/>
    <s v="NI"/>
    <n v="0"/>
    <n v="0"/>
    <n v="0"/>
    <s v="Compreende 216 unidades habitacionais"/>
    <m/>
    <m/>
    <m/>
    <m/>
    <m/>
    <n v="7.5000000000000011E-2"/>
    <n v="0"/>
    <s v="Em andamento"/>
    <s v="local-def"/>
  </r>
  <r>
    <x v="13"/>
    <s v="Cavalo Branco (desap.) / MCMV"/>
    <s v="M'Boi Mirim"/>
    <m/>
    <s v="EHIS - Cavalo Branco - Área C - AV. DOS FUNCIONÁRIOS PÚLICOS, RUA MARIA TREVISANI"/>
    <m/>
    <s v="EA"/>
    <s v="EA"/>
    <s v="NI"/>
    <s v="ni"/>
    <s v="NI"/>
    <s v="NI"/>
    <s v="NI"/>
    <s v="NI"/>
    <n v="0"/>
    <n v="0"/>
    <n v="0"/>
    <s v="Compreende 216 unidades habitacionais"/>
    <m/>
    <m/>
    <m/>
    <m/>
    <m/>
    <n v="7.5000000000000011E-2"/>
    <n v="0"/>
    <s v="Em andamento"/>
    <s v="local-def"/>
  </r>
  <r>
    <x v="13"/>
    <s v="Vargem Grande (desap.) / MCMV"/>
    <s v="Parelheiros"/>
    <m/>
    <s v="EHIS - VARGEM GRANDE - ESTRADA DA COLÔNIA COM A RUA DOIS "/>
    <m/>
    <s v="EA"/>
    <s v="EA"/>
    <s v="NI"/>
    <s v="ni"/>
    <s v="NI"/>
    <s v="NI"/>
    <s v="NI"/>
    <s v="NI"/>
    <n v="0"/>
    <n v="0"/>
    <n v="0"/>
    <s v="Compreende 860 unidades habitacionais"/>
    <m/>
    <m/>
    <m/>
    <m/>
    <m/>
    <n v="7.5000000000000011E-2"/>
    <n v="0"/>
    <s v="Em andamento"/>
    <s v="local-def"/>
  </r>
  <r>
    <x v="13"/>
    <s v="Maria de Barros Teixeira"/>
    <s v="M'Boi Mirim"/>
    <m/>
    <s v="RUA MARIA DE BARROS CARVALHO, RUA ARMANDO RODRIGUES TAVARES, AVENIDA PROFESSOR MÁRIO MAZAGÃO E RUA LUÍS TEIXEIRA DE OLIVEIRA "/>
    <m/>
    <s v="EA"/>
    <s v="EA"/>
    <s v="NI"/>
    <s v="ni"/>
    <s v="NI"/>
    <s v="NI"/>
    <s v="NI"/>
    <s v="NI"/>
    <n v="0"/>
    <n v="0"/>
    <n v="0"/>
    <s v="Compreende 192 unidades habitacionais"/>
    <m/>
    <m/>
    <m/>
    <m/>
    <m/>
    <n v="7.5000000000000011E-2"/>
    <n v="0"/>
    <s v="Em andamento"/>
    <s v="local-def"/>
  </r>
  <r>
    <x v="13"/>
    <s v="Três Marias"/>
    <s v="M'Boi Mirim"/>
    <m/>
    <s v="RUA DAS TRÊS MARIAS COM RUA DOUTOR RENATO LOCCHI"/>
    <m/>
    <s v="EA"/>
    <s v="EA"/>
    <s v="NI"/>
    <s v="ni"/>
    <s v="NI"/>
    <s v="NI"/>
    <s v="NI"/>
    <s v="NI"/>
    <n v="0"/>
    <n v="0"/>
    <n v="0"/>
    <s v="Compreende 57 unidades habitacionais"/>
    <m/>
    <m/>
    <m/>
    <m/>
    <m/>
    <n v="7.5000000000000011E-2"/>
    <n v="0"/>
    <s v="Em andamento"/>
    <s v="local-def"/>
  </r>
  <r>
    <x v="13"/>
    <s v="Luís Rota"/>
    <s v="Capela do Socorro"/>
    <m/>
    <s v="RUA LUIZ ROTTA COM A RUA NARCISIO GUERRA"/>
    <m/>
    <s v="EA"/>
    <s v="EA"/>
    <s v="NI"/>
    <s v="ni"/>
    <s v="NI"/>
    <s v="NI"/>
    <s v="NI"/>
    <s v="NI"/>
    <n v="0"/>
    <n v="0"/>
    <n v="0"/>
    <s v="Compreende 419 unidades habitacionais"/>
    <m/>
    <m/>
    <m/>
    <m/>
    <m/>
    <n v="7.5000000000000011E-2"/>
    <n v="0"/>
    <s v="Em andamento"/>
    <s v="local-def"/>
  </r>
  <r>
    <x v="13"/>
    <s v="Sen.Teotônio Vilela"/>
    <s v="Capela do Socorro"/>
    <m/>
    <s v="AVENIDA SENADOR TEOTÔNIO VILELA, ALTURA 9670"/>
    <m/>
    <s v="EA"/>
    <s v="EA"/>
    <s v="NI"/>
    <s v="ni"/>
    <s v="NI"/>
    <s v="NI"/>
    <s v="NI"/>
    <s v="NI"/>
    <n v="0"/>
    <n v="0"/>
    <n v="0"/>
    <s v="Compreende 79 unidades habitacionais"/>
    <m/>
    <m/>
    <m/>
    <m/>
    <m/>
    <n v="7.5000000000000011E-2"/>
    <n v="0"/>
    <s v="Em andamento"/>
    <s v="local-def"/>
  </r>
  <r>
    <x v="13"/>
    <s v="Pastoral"/>
    <s v="Capela do Socorro"/>
    <m/>
    <s v="RUA PASTORAL COM RUA SARGENTO SÉRGIO VITOR BULLA"/>
    <m/>
    <s v="EA"/>
    <s v="EA"/>
    <s v="NI"/>
    <s v="ni"/>
    <s v="NI"/>
    <s v="NI"/>
    <s v="NI"/>
    <s v="NI"/>
    <n v="0"/>
    <n v="0"/>
    <n v="0"/>
    <s v="Compreende 374 unidades habitacionais"/>
    <m/>
    <m/>
    <m/>
    <m/>
    <m/>
    <n v="7.5000000000000011E-2"/>
    <n v="0"/>
    <s v="Em andamento"/>
    <s v="local-def"/>
  </r>
  <r>
    <x v="13"/>
    <s v="Adelina Abranches "/>
    <s v="Capela do Socorro"/>
    <m/>
    <s v="RUA ADELINA ABRANCHES COM RUA FERNANDO ABASCAL E RUA CESARE MARTINENGO"/>
    <m/>
    <s v="EA"/>
    <s v="EA"/>
    <s v="NI"/>
    <s v="ni"/>
    <s v="NI"/>
    <s v="NI"/>
    <s v="NI"/>
    <s v="NI"/>
    <n v="0"/>
    <n v="0"/>
    <n v="0"/>
    <s v="Compreende 911 unidades habitacionais"/>
    <m/>
    <m/>
    <m/>
    <m/>
    <m/>
    <n v="7.5000000000000011E-2"/>
    <n v="0"/>
    <s v="Em andamento"/>
    <s v="local-def"/>
  </r>
  <r>
    <x v="13"/>
    <s v="Adelina Abranches "/>
    <s v="Capela do Socorro"/>
    <m/>
    <s v="RUA ADELINA ABRANCHES COM RUA FERNANDO ABASCAL E RUA CESARE MARTINENGO"/>
    <m/>
    <s v="EA"/>
    <s v="EA"/>
    <s v="NI"/>
    <s v="ni"/>
    <s v="NI"/>
    <s v="NI"/>
    <s v="NI"/>
    <s v="NI"/>
    <n v="0"/>
    <n v="0"/>
    <n v="0"/>
    <s v="Compreende 911 unidades habitacionais"/>
    <m/>
    <m/>
    <m/>
    <m/>
    <m/>
    <n v="7.5000000000000011E-2"/>
    <n v="0"/>
    <s v="Em andamento"/>
    <s v="local-def"/>
  </r>
  <r>
    <x v="13"/>
    <s v="Agenor Klaussner"/>
    <s v="Capela do Socorro"/>
    <m/>
    <m/>
    <m/>
    <s v="EA"/>
    <s v="EA"/>
    <s v="NI"/>
    <s v="ni"/>
    <s v="NI"/>
    <s v="NI"/>
    <s v="NI"/>
    <s v="NI"/>
    <n v="0"/>
    <n v="0"/>
    <n v="0"/>
    <s v="Compreende 316 unidades habitacionais"/>
    <m/>
    <m/>
    <m/>
    <m/>
    <m/>
    <n v="7.5000000000000011E-2"/>
    <n v="0"/>
    <s v="Em andamento"/>
    <s v="local-em-def"/>
  </r>
  <r>
    <x v="13"/>
    <s v="Cisma do Destino"/>
    <s v="Capela do Socorro"/>
    <m/>
    <s v="RUA CISMA DO DESTINO COM A RUA PEQUENA CANÇÃO"/>
    <m/>
    <s v="EA"/>
    <s v="EA"/>
    <s v="NI"/>
    <s v="ni"/>
    <s v="NI"/>
    <s v="NI"/>
    <s v="NI"/>
    <s v="NI"/>
    <n v="0"/>
    <n v="0"/>
    <n v="0"/>
    <s v="Compreende 636 unidades habitacionais"/>
    <m/>
    <m/>
    <m/>
    <m/>
    <m/>
    <n v="7.5000000000000011E-2"/>
    <n v="0"/>
    <s v="Em andamento"/>
    <s v="local-def"/>
  </r>
  <r>
    <x v="13"/>
    <s v="Morro dos Macacos"/>
    <s v="Cidade Ademar"/>
    <m/>
    <s v="EHIS - MORRO DOS MACACOS"/>
    <m/>
    <s v="EA"/>
    <s v="EA"/>
    <s v="NI"/>
    <s v="ni"/>
    <s v="NI"/>
    <s v="NI"/>
    <s v="NI"/>
    <s v="NI"/>
    <n v="0"/>
    <n v="0"/>
    <n v="0"/>
    <s v="Compreende 400 unidades habitacionais"/>
    <m/>
    <m/>
    <m/>
    <m/>
    <m/>
    <n v="7.5000000000000011E-2"/>
    <n v="0"/>
    <s v="Em andamento"/>
    <s v="local-def"/>
  </r>
  <r>
    <x v="13"/>
    <s v="Alziro Pinheiro Magalhães"/>
    <s v="Capela do Socorro"/>
    <m/>
    <m/>
    <m/>
    <s v="EA"/>
    <s v="EA"/>
    <s v="NI"/>
    <s v="ni"/>
    <s v="NI"/>
    <s v="NI"/>
    <s v="NI"/>
    <s v="NI"/>
    <n v="0"/>
    <n v="0"/>
    <n v="0"/>
    <s v="Compreende 1193 unidades habitacionais"/>
    <m/>
    <m/>
    <m/>
    <m/>
    <m/>
    <n v="7.5000000000000011E-2"/>
    <n v="0"/>
    <s v="Em andamento"/>
    <s v="local-em-def"/>
  </r>
  <r>
    <x v="13"/>
    <s v="Paulo Guilguer Reimberg"/>
    <s v="Capela do Socorro"/>
    <m/>
    <s v="AVENIDA PAULO GUILGUER REIMBERG COM RUA SEM DENOMINAÇÃO "/>
    <m/>
    <s v="EA"/>
    <s v="EA"/>
    <s v="NI"/>
    <s v="ni"/>
    <s v="NI"/>
    <s v="NI"/>
    <s v="NI"/>
    <s v="NI"/>
    <n v="0"/>
    <n v="0"/>
    <n v="0"/>
    <s v="Compreende 2639 unidades habitacionais"/>
    <m/>
    <m/>
    <m/>
    <m/>
    <m/>
    <n v="7.5000000000000011E-2"/>
    <n v="0"/>
    <s v="Em andamento"/>
    <s v="local-def"/>
  </r>
  <r>
    <x v="13"/>
    <s v="Paulo Guilguer Reimberg"/>
    <s v="Capela do Socorro"/>
    <m/>
    <s v="AVENIDA PAULO GUILGUER REIMBERG COM RUA SEM DENOMINAÇÃO "/>
    <m/>
    <s v="EA"/>
    <s v="EA"/>
    <s v="NI"/>
    <s v="ni"/>
    <s v="NI"/>
    <s v="NI"/>
    <s v="NI"/>
    <s v="NI"/>
    <n v="0"/>
    <n v="0"/>
    <n v="0"/>
    <s v="Compreende 2639 unidades habitacionais"/>
    <m/>
    <m/>
    <m/>
    <m/>
    <m/>
    <n v="7.5000000000000011E-2"/>
    <n v="0"/>
    <s v="Em andamento"/>
    <s v="local-def"/>
  </r>
  <r>
    <x v="13"/>
    <s v="Paulo Guilguer Reimberg"/>
    <s v="Capela do Socorro"/>
    <m/>
    <s v="AVENIDA PAULO GUILGUER REIMBERG COM RUA SEM DENOMINAÇÃO "/>
    <m/>
    <s v="EA"/>
    <s v="EA"/>
    <s v="NI"/>
    <s v="ni"/>
    <s v="NI"/>
    <s v="NI"/>
    <s v="NI"/>
    <s v="NI"/>
    <n v="0"/>
    <n v="0"/>
    <n v="0"/>
    <s v="Compreende 2639 unidades habitacionais"/>
    <m/>
    <m/>
    <m/>
    <m/>
    <m/>
    <n v="7.5000000000000011E-2"/>
    <n v="0"/>
    <s v="Em andamento"/>
    <s v="local-def"/>
  </r>
  <r>
    <x v="13"/>
    <s v="João Cabanas - Rua Alziro Pinheiro Magalhães"/>
    <s v="Capela do Socorro"/>
    <m/>
    <s v="RUA ALZIRO PINHEIRO MAGALHÃES "/>
    <m/>
    <s v="EA"/>
    <s v="EA"/>
    <s v="NI"/>
    <s v="ni"/>
    <s v="NI"/>
    <s v="NI"/>
    <s v="NI"/>
    <s v="NI"/>
    <n v="0"/>
    <n v="0"/>
    <n v="0"/>
    <s v="Compreende 693 unidades habitacionais"/>
    <m/>
    <m/>
    <m/>
    <m/>
    <m/>
    <n v="7.5000000000000011E-2"/>
    <n v="0"/>
    <s v="Em andamento"/>
    <s v="local-def"/>
  </r>
  <r>
    <x v="13"/>
    <s v="Cachoeira de Paulo Afonso"/>
    <s v="Cidade Tiradentes"/>
    <m/>
    <s v="Rua Cachoeira de Paulo Afonso"/>
    <m/>
    <s v="EA"/>
    <s v="NI"/>
    <s v="NI"/>
    <s v="ni"/>
    <s v="NI"/>
    <s v="NI"/>
    <s v="NI"/>
    <s v="NI"/>
    <n v="0"/>
    <n v="0"/>
    <n v="0"/>
    <s v="Compreende 900 unidades habitacionais"/>
    <m/>
    <m/>
    <m/>
    <m/>
    <m/>
    <n v="0.05"/>
    <n v="0"/>
    <s v="Em andamento"/>
    <s v="local-def"/>
  </r>
  <r>
    <x v="13"/>
    <s v="Ponte Baixa"/>
    <s v="Em definição"/>
    <m/>
    <m/>
    <m/>
    <s v="EA"/>
    <s v="NI"/>
    <s v="NI"/>
    <s v="ni"/>
    <s v="NI"/>
    <s v="NI"/>
    <s v="NI"/>
    <s v="NI"/>
    <n v="0"/>
    <n v="0"/>
    <n v="0"/>
    <s v="Compreende 480 unidades habitacionais"/>
    <m/>
    <m/>
    <m/>
    <m/>
    <m/>
    <n v="0.05"/>
    <n v="0"/>
    <s v="Em andamento"/>
    <s v="sem-mapa"/>
  </r>
  <r>
    <x v="13"/>
    <s v="Zavuvus"/>
    <s v="Em definição"/>
    <m/>
    <m/>
    <m/>
    <s v="EA"/>
    <s v="NI"/>
    <s v="NI"/>
    <s v="ni"/>
    <s v="NI"/>
    <s v="NI"/>
    <s v="NI"/>
    <s v="NI"/>
    <n v="0"/>
    <n v="0"/>
    <n v="0"/>
    <s v="Compreende 2000 unidades habitacionais"/>
    <m/>
    <m/>
    <m/>
    <m/>
    <m/>
    <n v="0.05"/>
    <n v="0"/>
    <s v="Em andamento"/>
    <s v="sem-mapa"/>
  </r>
  <r>
    <x v="13"/>
    <s v="Aricanduva"/>
    <s v="Em definição"/>
    <m/>
    <m/>
    <m/>
    <s v="EA"/>
    <s v="NI"/>
    <s v="NI"/>
    <s v="ni"/>
    <s v="NI"/>
    <s v="NI"/>
    <s v="NI"/>
    <s v="NI"/>
    <n v="0"/>
    <n v="0"/>
    <n v="0"/>
    <s v="Compreende 800 unidades habitacionais"/>
    <m/>
    <m/>
    <m/>
    <m/>
    <m/>
    <n v="0.05"/>
    <n v="0"/>
    <s v="Em andamento"/>
    <s v="sem-mapa"/>
  </r>
  <r>
    <x v="13"/>
    <s v="Córrego Cordeiro"/>
    <s v="Em definição"/>
    <m/>
    <m/>
    <m/>
    <s v="EA"/>
    <s v="NI"/>
    <s v="NI"/>
    <s v="ni"/>
    <s v="NI"/>
    <s v="NI"/>
    <s v="NI"/>
    <s v="NI"/>
    <n v="0"/>
    <n v="0"/>
    <n v="0"/>
    <s v="Compreende 12 unidades habitacionais"/>
    <m/>
    <m/>
    <m/>
    <m/>
    <m/>
    <n v="0.05"/>
    <n v="0"/>
    <s v="Em andamento"/>
    <s v="sem-mapa"/>
  </r>
  <r>
    <x v="13"/>
    <s v="Radial Leste - Prolongamento"/>
    <s v="Em definição"/>
    <m/>
    <m/>
    <m/>
    <s v="EA"/>
    <s v="NI"/>
    <s v="NI"/>
    <s v="ni"/>
    <s v="NI"/>
    <s v="NI"/>
    <s v="NI"/>
    <s v="NI"/>
    <n v="0"/>
    <n v="0"/>
    <n v="0"/>
    <s v="Compreende 1540 unidades habitacionais"/>
    <m/>
    <m/>
    <m/>
    <m/>
    <m/>
    <n v="0.05"/>
    <n v="0"/>
    <s v="Em andamento"/>
    <s v="sem-mapa"/>
  </r>
  <r>
    <x v="13"/>
    <s v="Córrego Paciência"/>
    <s v="Em definição"/>
    <m/>
    <m/>
    <m/>
    <s v="EA"/>
    <s v="NI"/>
    <s v="NI"/>
    <s v="ni"/>
    <s v="NI"/>
    <s v="NI"/>
    <s v="NI"/>
    <s v="NI"/>
    <n v="0"/>
    <n v="0"/>
    <n v="0"/>
    <s v="Compreende 200 unidades habitacionais"/>
    <m/>
    <m/>
    <m/>
    <m/>
    <m/>
    <n v="0.05"/>
    <n v="0"/>
    <s v="Em andamento"/>
    <s v="sem-mapa"/>
  </r>
  <r>
    <x v="13"/>
    <s v="Córrego Morro do S (PAC Cidades Fase 1)"/>
    <s v="Em definição"/>
    <m/>
    <m/>
    <m/>
    <s v="EA"/>
    <s v="NI"/>
    <s v="NI"/>
    <s v="ni"/>
    <s v="NI"/>
    <s v="NI"/>
    <s v="NI"/>
    <s v="NI"/>
    <n v="0"/>
    <n v="0"/>
    <n v="0"/>
    <s v="Compreende 3074 unidades habitacionais"/>
    <m/>
    <m/>
    <m/>
    <m/>
    <m/>
    <n v="0.05"/>
    <n v="0"/>
    <s v="Em andamento"/>
    <s v="sem-mapa"/>
  </r>
  <r>
    <x v="13"/>
    <s v="Ribeirão dos Perus - Parque Linear"/>
    <s v="Em definição"/>
    <m/>
    <m/>
    <m/>
    <s v="EA"/>
    <s v="NI"/>
    <s v="NI"/>
    <s v="ni"/>
    <s v="NI"/>
    <s v="NI"/>
    <s v="NI"/>
    <s v="NI"/>
    <n v="0"/>
    <n v="0"/>
    <n v="0"/>
    <s v="Compreende 100 unidades habitacionais"/>
    <m/>
    <m/>
    <m/>
    <m/>
    <m/>
    <n v="0.05"/>
    <n v="0"/>
    <s v="Em andamento"/>
    <s v="sem-mapa"/>
  </r>
  <r>
    <x v="13"/>
    <s v="Tunel Sena Madureira"/>
    <s v="Em definição"/>
    <m/>
    <m/>
    <m/>
    <s v="EA"/>
    <s v="NI"/>
    <s v="NI"/>
    <s v="ni"/>
    <s v="NI"/>
    <s v="NI"/>
    <s v="NI"/>
    <s v="NI"/>
    <n v="0"/>
    <n v="0"/>
    <n v="0"/>
    <s v="Compreende 130 unidades habitacionais"/>
    <m/>
    <m/>
    <m/>
    <m/>
    <m/>
    <n v="0.05"/>
    <n v="0"/>
    <s v="Em andamento"/>
    <s v="sem-mapa"/>
  </r>
  <r>
    <x v="13"/>
    <s v="Córrego Rapadura"/>
    <s v="Em definição"/>
    <m/>
    <m/>
    <m/>
    <s v="EA"/>
    <s v="NI"/>
    <s v="NI"/>
    <s v="ni"/>
    <s v="NI"/>
    <s v="NI"/>
    <s v="NI"/>
    <s v="NI"/>
    <n v="0"/>
    <n v="0"/>
    <n v="0"/>
    <s v="Compreende 170 unidades habitacionais"/>
    <m/>
    <m/>
    <m/>
    <m/>
    <m/>
    <n v="0.05"/>
    <n v="0"/>
    <s v="Em andamento"/>
    <s v="sem-mapa"/>
  </r>
  <r>
    <x v="13"/>
    <s v="Córrego Morro do S (PAC Cidades Fase 2)"/>
    <s v="Em definição"/>
    <m/>
    <m/>
    <m/>
    <s v="EA"/>
    <s v="NI"/>
    <s v="NI"/>
    <s v="ni"/>
    <s v="NI"/>
    <s v="NI"/>
    <s v="NI"/>
    <s v="NI"/>
    <n v="0"/>
    <n v="0"/>
    <n v="0"/>
    <s v="Compreende 926 unidades habitacionais"/>
    <m/>
    <m/>
    <m/>
    <m/>
    <m/>
    <n v="0.05"/>
    <n v="0"/>
    <s v="Em andamento"/>
    <s v="sem-mapa"/>
  </r>
  <r>
    <x v="13"/>
    <s v="Córrego Mirassol "/>
    <s v="Em definição"/>
    <m/>
    <m/>
    <m/>
    <s v="EA"/>
    <s v="NI"/>
    <s v="NI"/>
    <s v="ni"/>
    <s v="NI"/>
    <s v="NI"/>
    <s v="NI"/>
    <s v="NI"/>
    <n v="0"/>
    <n v="0"/>
    <n v="0"/>
    <s v="Compreende 500 unidades habitacionais"/>
    <m/>
    <m/>
    <m/>
    <m/>
    <m/>
    <n v="0.05"/>
    <n v="0"/>
    <s v="Em andamento"/>
    <s v="sem-mapa"/>
  </r>
  <r>
    <x v="13"/>
    <s v="Vila Clarice"/>
    <s v="Pirituba"/>
    <m/>
    <s v="Av. Dr Felipe Pinel"/>
    <m/>
    <s v="EA"/>
    <s v="NI"/>
    <s v="NI"/>
    <s v="ni"/>
    <s v="NI"/>
    <s v="NI"/>
    <s v="NI"/>
    <s v="NI"/>
    <n v="0"/>
    <n v="0"/>
    <n v="0"/>
    <s v="Compreende 1216 unidades habitacionais"/>
    <m/>
    <m/>
    <m/>
    <m/>
    <m/>
    <n v="0.05"/>
    <n v="0"/>
    <s v="Em andamento"/>
    <s v="local-def"/>
  </r>
  <r>
    <x v="13"/>
    <s v="RFFSA - Capitão Mor Gonçalo Monteiro/Barra Funda"/>
    <s v="Lapa"/>
    <m/>
    <s v="Rua Capitão Mor Gonçalo Monteiro X Rua do Bosque"/>
    <m/>
    <s v="EA"/>
    <s v="NI"/>
    <s v="NI"/>
    <s v="ni"/>
    <s v="NI"/>
    <s v="NI"/>
    <s v="NI"/>
    <s v="NI"/>
    <n v="0"/>
    <n v="0"/>
    <n v="0"/>
    <s v="Compreende 596 unidades habitacionais"/>
    <m/>
    <m/>
    <m/>
    <m/>
    <m/>
    <n v="0.05"/>
    <n v="0"/>
    <s v="Em andamento"/>
    <s v="local-def"/>
  </r>
  <r>
    <x v="13"/>
    <s v="Areião Presidente Wilson"/>
    <s v="Ipiranga"/>
    <m/>
    <s v="Av Presidente Wilson 551-1099"/>
    <m/>
    <s v="EA"/>
    <s v="NI"/>
    <s v="NI"/>
    <s v="ni"/>
    <s v="NI"/>
    <s v="NI"/>
    <s v="NI"/>
    <s v="NI"/>
    <n v="0"/>
    <n v="0"/>
    <n v="0"/>
    <s v="Compreende 540 unidades habitacionais"/>
    <m/>
    <m/>
    <m/>
    <m/>
    <m/>
    <n v="0.05"/>
    <n v="0"/>
    <s v="Em andamento"/>
    <s v="local-def"/>
  </r>
  <r>
    <x v="13"/>
    <s v="Vila Matilde "/>
    <s v="Penha"/>
    <m/>
    <s v="Rua Joaquim Marra"/>
    <m/>
    <s v="EA"/>
    <s v="NI"/>
    <s v="NI"/>
    <s v="ni"/>
    <s v="NI"/>
    <s v="NI"/>
    <s v="NI"/>
    <s v="NI"/>
    <n v="0"/>
    <n v="0"/>
    <n v="0"/>
    <s v="Compreende 94 unidades habitacionais"/>
    <m/>
    <m/>
    <m/>
    <m/>
    <m/>
    <n v="0.05"/>
    <n v="0"/>
    <s v="Em andamento"/>
    <s v="local-def"/>
  </r>
  <r>
    <x v="13"/>
    <s v="Favela Panorama"/>
    <s v="Em definição"/>
    <m/>
    <m/>
    <m/>
    <s v="EA"/>
    <s v="NI"/>
    <s v="NI"/>
    <s v="ni"/>
    <s v="NI"/>
    <s v="NI"/>
    <s v="NI"/>
    <s v="NI"/>
    <n v="0"/>
    <n v="0"/>
    <n v="0"/>
    <s v="Compreende 600 unidades habitacionais"/>
    <m/>
    <m/>
    <m/>
    <m/>
    <m/>
    <n v="0.05"/>
    <n v="0"/>
    <s v="Em andamento"/>
    <s v="sem-mapa"/>
  </r>
  <r>
    <x v="13"/>
    <s v="RENOVA SP / Áreas Públicas - PAC"/>
    <s v="Em definição"/>
    <m/>
    <s v="-"/>
    <m/>
    <s v="EA"/>
    <s v="EA"/>
    <s v="NI"/>
    <s v="ni"/>
    <s v="NI"/>
    <s v="NI"/>
    <s v="NI"/>
    <s v="NI"/>
    <n v="0"/>
    <n v="0"/>
    <n v="0"/>
    <s v="Compreende 5000 unidades habitacionais"/>
    <m/>
    <m/>
    <m/>
    <m/>
    <m/>
    <n v="7.5000000000000011E-2"/>
    <n v="0"/>
    <s v="Em andamento"/>
    <s v="sem-mapa"/>
  </r>
  <r>
    <x v="13"/>
    <s v="Itapecerica (Pirajussara 5)"/>
    <s v="Jabaquara"/>
    <m/>
    <s v="Estrada de Itapecerica"/>
    <m/>
    <s v="EA"/>
    <s v="EA"/>
    <s v="NI"/>
    <s v="ni"/>
    <s v="NI"/>
    <s v="NI"/>
    <s v="NI"/>
    <s v="NI"/>
    <n v="0"/>
    <n v="0"/>
    <n v="0"/>
    <s v="Compreende 77 unidades habitacionais"/>
    <m/>
    <m/>
    <m/>
    <m/>
    <m/>
    <n v="7.5000000000000011E-2"/>
    <n v="0"/>
    <s v="Em andamento"/>
    <s v="local-def"/>
  </r>
  <r>
    <x v="13"/>
    <s v="Armando de Arruda Pereira (Água Espraiada 2+5)"/>
    <s v="Jabaquara"/>
    <m/>
    <s v="Avenida Engenheiro Armando_x000a_ de Arruda Pereira"/>
    <m/>
    <s v="EA"/>
    <s v="EA"/>
    <s v="NI"/>
    <s v="ni"/>
    <s v="NI"/>
    <s v="NI"/>
    <s v="NI"/>
    <s v="NI"/>
    <n v="0"/>
    <n v="0"/>
    <n v="0"/>
    <s v="Compreende 760 unidades habitacionais"/>
    <m/>
    <m/>
    <m/>
    <m/>
    <m/>
    <n v="7.5000000000000011E-2"/>
    <n v="0"/>
    <s v="Em andamento"/>
    <s v="local-def"/>
  </r>
  <r>
    <x v="13"/>
    <s v="Jurupari II  (Água Espraiada 2+5)"/>
    <s v="Jabaquara"/>
    <m/>
    <s v="Rua Jurupari"/>
    <m/>
    <s v="EA"/>
    <s v="EA"/>
    <s v="NI"/>
    <s v="ni"/>
    <s v="NI"/>
    <s v="NI"/>
    <s v="NI"/>
    <s v="NI"/>
    <n v="0"/>
    <n v="0"/>
    <n v="0"/>
    <s v="Compreende 64 unidades habitacionais"/>
    <m/>
    <m/>
    <m/>
    <m/>
    <m/>
    <n v="7.5000000000000011E-2"/>
    <n v="0"/>
    <s v="Em andamento"/>
    <s v="local-def"/>
  </r>
  <r>
    <x v="13"/>
    <s v="Couto de Calvão (processo em atl)"/>
    <s v="Campo Limpo"/>
    <m/>
    <s v="Rua Professora Eunice Bechara_x000a_ de Oliveira"/>
    <m/>
    <s v="EA"/>
    <s v="EA"/>
    <s v="NI"/>
    <s v="ni"/>
    <s v="NI"/>
    <s v="NI"/>
    <s v="NI"/>
    <s v="NI"/>
    <n v="0"/>
    <n v="0"/>
    <n v="0"/>
    <s v="Compreende 195 unidades habitacionais"/>
    <m/>
    <m/>
    <m/>
    <m/>
    <m/>
    <n v="7.5000000000000011E-2"/>
    <n v="0"/>
    <s v="Em andamento"/>
    <s v="local-def"/>
  </r>
  <r>
    <x v="13"/>
    <s v="Calipso"/>
    <s v="Capela do Socorro"/>
    <m/>
    <m/>
    <m/>
    <s v="EA"/>
    <s v="NI"/>
    <s v="NI"/>
    <s v="ni"/>
    <s v="NI"/>
    <s v="NI"/>
    <s v="NI"/>
    <s v="NI"/>
    <n v="0"/>
    <n v="0"/>
    <n v="0"/>
    <s v="Compreende 594 unidades habitacionais"/>
    <m/>
    <m/>
    <m/>
    <m/>
    <m/>
    <n v="0.05"/>
    <n v="0"/>
    <s v="Em andamento"/>
    <s v="local-em-def"/>
  </r>
  <r>
    <x v="13"/>
    <s v="Manacás"/>
    <s v="Em definição"/>
    <m/>
    <s v="Rua Gregorio Viegas"/>
    <m/>
    <s v="EA"/>
    <s v="NI"/>
    <s v="NI"/>
    <s v="ni"/>
    <s v="NI"/>
    <s v="NI"/>
    <s v="NI"/>
    <s v="NI"/>
    <n v="0"/>
    <n v="0"/>
    <n v="0"/>
    <s v="Compreende 18 unidades habitacionais"/>
    <m/>
    <m/>
    <m/>
    <m/>
    <m/>
    <n v="0.05"/>
    <n v="0"/>
    <s v="Em andamento"/>
    <s v="sem-mapa"/>
  </r>
  <r>
    <x v="13"/>
    <s v="São José"/>
    <s v="Capela do Socorro"/>
    <m/>
    <s v="Rua Paramaribo, Rua Samana"/>
    <m/>
    <s v="EA"/>
    <s v="NI"/>
    <s v="NI"/>
    <s v="ni"/>
    <s v="NI"/>
    <s v="NI"/>
    <s v="NI"/>
    <s v="NI"/>
    <n v="0"/>
    <n v="0"/>
    <n v="0"/>
    <s v="Compreende 95 unidades habitacionais"/>
    <m/>
    <m/>
    <m/>
    <m/>
    <m/>
    <n v="0.05"/>
    <n v="0"/>
    <s v="Em andamento"/>
    <s v="local-def"/>
  </r>
  <r>
    <x v="13"/>
    <s v="Mananciais - Áreas Públicas - PAC (diversas)"/>
    <s v="Em definição"/>
    <m/>
    <m/>
    <m/>
    <s v="EA"/>
    <s v="NI"/>
    <s v="NI"/>
    <s v="ni"/>
    <s v="NI"/>
    <s v="NI"/>
    <s v="NI"/>
    <s v="NI"/>
    <n v="0"/>
    <n v="0"/>
    <n v="0"/>
    <s v="Compreende 1377 unidades habitacionais"/>
    <m/>
    <m/>
    <m/>
    <m/>
    <m/>
    <n v="0.05"/>
    <n v="0"/>
    <s v="Em andamento"/>
    <s v="sem-mapa"/>
  </r>
  <r>
    <x v="13"/>
    <s v="Mendes da Rocha"/>
    <s v="Jaçanã/Tremembé"/>
    <m/>
    <s v="Av. Mendes da Rocha X Rua Areia do Rosário"/>
    <m/>
    <s v="EA"/>
    <s v="NI"/>
    <s v="NI"/>
    <s v="ni"/>
    <s v="NI"/>
    <s v="NI"/>
    <s v="NI"/>
    <s v="NI"/>
    <n v="0"/>
    <n v="0"/>
    <n v="0"/>
    <s v="Compreende 300 unidades habitacionais"/>
    <m/>
    <m/>
    <m/>
    <m/>
    <m/>
    <n v="0.05"/>
    <n v="0"/>
    <s v="Em andamento"/>
    <s v="local-def"/>
  </r>
  <r>
    <x v="13"/>
    <s v="Estrada do Campo Limpo"/>
    <s v="Campo Limpo"/>
    <m/>
    <s v="Estrada do Campo Limpo, 5.913"/>
    <m/>
    <s v="EA"/>
    <s v="NI"/>
    <s v="NI"/>
    <s v="ni"/>
    <s v="NI"/>
    <s v="NI"/>
    <s v="NI"/>
    <s v="NI"/>
    <n v="0"/>
    <n v="0"/>
    <n v="0"/>
    <s v="Compreende 600 unidades habitacionais"/>
    <m/>
    <m/>
    <m/>
    <m/>
    <m/>
    <n v="0.05"/>
    <n v="0"/>
    <s v="Em andamento"/>
    <s v="local-def"/>
  </r>
  <r>
    <x v="13"/>
    <s v="Cícero Canuto"/>
    <s v="Aricanduva/Formosa/Carrão"/>
    <m/>
    <s v="Av. Pastor Cícero Canuto de Lima, 960"/>
    <m/>
    <s v="EA"/>
    <s v="NI"/>
    <s v="NI"/>
    <s v="ni"/>
    <s v="NI"/>
    <s v="NI"/>
    <s v="NI"/>
    <s v="NI"/>
    <n v="0"/>
    <n v="0"/>
    <n v="0"/>
    <s v="Compreende 362 unidades habitacionais"/>
    <m/>
    <m/>
    <m/>
    <m/>
    <m/>
    <n v="0.05"/>
    <n v="0"/>
    <s v="Em andamento"/>
    <s v="local-def"/>
  </r>
  <r>
    <x v="13"/>
    <s v="Guido Caloi (Ponte Baixa / SP Trans)"/>
    <s v="M'Boi Mirim"/>
    <m/>
    <s v="Av. Guido Caloi, 1200"/>
    <m/>
    <s v="EA"/>
    <s v="NI"/>
    <s v="NI"/>
    <s v="ni"/>
    <s v="NI"/>
    <s v="NI"/>
    <s v="NI"/>
    <s v="NI"/>
    <n v="0"/>
    <n v="0"/>
    <n v="0"/>
    <s v="Compreende 684 unidades habitacionais"/>
    <m/>
    <m/>
    <m/>
    <m/>
    <m/>
    <n v="0.05"/>
    <n v="0"/>
    <s v="Em andamento"/>
    <s v="local-def"/>
  </r>
  <r>
    <x v="13"/>
    <s v="Pq Boa Esperança"/>
    <s v="São Mateus"/>
    <m/>
    <s v="Rua Aguarico e Rua Aclamado"/>
    <m/>
    <s v="EA"/>
    <s v="NI"/>
    <s v="NI"/>
    <s v="ni"/>
    <s v="NI"/>
    <s v="NI"/>
    <s v="NI"/>
    <s v="NI"/>
    <n v="0"/>
    <n v="0"/>
    <n v="0"/>
    <s v="Compreende 2000 unidades habitacionais"/>
    <m/>
    <m/>
    <m/>
    <m/>
    <m/>
    <n v="0.05"/>
    <n v="0"/>
    <s v="Em andamento"/>
    <s v="local-def"/>
  </r>
  <r>
    <x v="13"/>
    <s v="Forte do Rio Branco III"/>
    <s v="São Mateus"/>
    <m/>
    <s v="Rua Forte do Rio Branco"/>
    <m/>
    <s v="EA"/>
    <s v="NI"/>
    <s v="NI"/>
    <s v="ni"/>
    <s v="NI"/>
    <s v="NI"/>
    <s v="NI"/>
    <s v="NI"/>
    <n v="0"/>
    <n v="0"/>
    <n v="0"/>
    <s v="Compreende 531 unidades habitacionais"/>
    <m/>
    <m/>
    <m/>
    <m/>
    <m/>
    <n v="0.05"/>
    <n v="0"/>
    <s v="Em andamento"/>
    <s v="local-def"/>
  </r>
  <r>
    <x v="13"/>
    <s v="Forte do Rio Branco I"/>
    <s v="São Mateus"/>
    <m/>
    <s v="Rua Forte do Rio Branco"/>
    <m/>
    <s v="EA"/>
    <s v="NI"/>
    <s v="NI"/>
    <s v="ni"/>
    <s v="NI"/>
    <s v="NI"/>
    <s v="NI"/>
    <s v="NI"/>
    <n v="0"/>
    <n v="0"/>
    <n v="0"/>
    <s v="Compreende 531 unidades habitacionais"/>
    <m/>
    <m/>
    <m/>
    <m/>
    <m/>
    <n v="0.05"/>
    <n v="0"/>
    <s v="Em andamento"/>
    <s v="local-def"/>
  </r>
  <r>
    <x v="13"/>
    <s v="Forte do Rio Branco IV"/>
    <s v="São Mateus"/>
    <m/>
    <s v="Rua Forte do Rio Branco"/>
    <m/>
    <s v="EA"/>
    <s v="NI"/>
    <s v="NI"/>
    <s v="ni"/>
    <s v="NI"/>
    <s v="NI"/>
    <s v="NI"/>
    <s v="NI"/>
    <n v="0"/>
    <n v="0"/>
    <n v="0"/>
    <s v="Compreende 154 unidades habitacionais"/>
    <m/>
    <m/>
    <m/>
    <m/>
    <m/>
    <n v="0.05"/>
    <n v="0"/>
    <s v="Em andamento"/>
    <s v="local-def"/>
  </r>
  <r>
    <x v="13"/>
    <s v="Takao Minami / Anecy Rocha"/>
    <s v="São Mateus"/>
    <m/>
    <s v="Rua Anecy Rocha"/>
    <m/>
    <s v="EA"/>
    <s v="NI"/>
    <s v="NI"/>
    <s v="ni"/>
    <s v="NI"/>
    <s v="NI"/>
    <s v="NI"/>
    <s v="NI"/>
    <n v="0"/>
    <n v="0"/>
    <n v="0"/>
    <s v="Compreende 600 unidades habitacionais"/>
    <m/>
    <m/>
    <m/>
    <m/>
    <m/>
    <n v="0.05"/>
    <n v="0"/>
    <s v="Em andamento"/>
    <s v="local-def"/>
  </r>
  <r>
    <x v="13"/>
    <s v="Forte do Rio Branco V"/>
    <s v="São Mateus"/>
    <m/>
    <s v="Rua Forte do Rio Branco"/>
    <m/>
    <s v="EA"/>
    <s v="NI"/>
    <s v="NI"/>
    <s v="ni"/>
    <s v="NI"/>
    <s v="NI"/>
    <s v="NI"/>
    <s v="NI"/>
    <n v="0"/>
    <n v="0"/>
    <n v="0"/>
    <s v="Compreende 231 unidades habitacionais"/>
    <m/>
    <m/>
    <m/>
    <m/>
    <m/>
    <n v="0.05"/>
    <n v="0"/>
    <s v="Em andamento"/>
    <s v="local-def"/>
  </r>
  <r>
    <x v="13"/>
    <s v="Favela Coliseu "/>
    <s v="Pinheiros"/>
    <m/>
    <s v="Rua Coliseu e Rua Funchal"/>
    <m/>
    <s v="EA"/>
    <s v="NI"/>
    <s v="NI"/>
    <s v="ni"/>
    <s v="NI"/>
    <s v="NI"/>
    <s v="NI"/>
    <s v="NI"/>
    <n v="0"/>
    <n v="0"/>
    <n v="0"/>
    <s v="Compreende 252 unidades habitacionais"/>
    <m/>
    <m/>
    <m/>
    <m/>
    <m/>
    <n v="0.05"/>
    <n v="0"/>
    <s v="Em andamento"/>
    <s v="local-def"/>
  </r>
  <r>
    <x v="13"/>
    <s v="Conjunto Habitacional Palanque"/>
    <s v="Cidade Tiradentes"/>
    <m/>
    <m/>
    <m/>
    <s v="EA"/>
    <s v="NI"/>
    <s v="NI"/>
    <s v="ni"/>
    <s v="NI"/>
    <s v="NI"/>
    <s v="NI"/>
    <s v="NI"/>
    <n v="0"/>
    <n v="0"/>
    <n v="0"/>
    <s v="Compreende 8440 unidades habitacionais"/>
    <m/>
    <m/>
    <m/>
    <m/>
    <m/>
    <n v="0.05"/>
    <n v="0"/>
    <s v="Em andamento"/>
    <s v="local-em-def"/>
  </r>
  <r>
    <x v="13"/>
    <s v="Setor Privado / Estado - Conv. Assinado"/>
    <s v="Em definição"/>
    <m/>
    <m/>
    <m/>
    <s v="EA"/>
    <s v="NI"/>
    <s v="NI"/>
    <s v="ni"/>
    <s v="NI"/>
    <s v="NI"/>
    <s v="NI"/>
    <s v="NI"/>
    <n v="0"/>
    <n v="0"/>
    <n v="0"/>
    <s v="Compreende 5000 unidades habitacionais"/>
    <m/>
    <m/>
    <m/>
    <m/>
    <m/>
    <n v="0.05"/>
    <n v="0"/>
    <s v="Em andamento"/>
    <s v="sem-mapa"/>
  </r>
  <r>
    <x v="13"/>
    <s v="Área 49"/>
    <s v="Jabaquara"/>
    <m/>
    <s v="Rua Dr. Alcides de Campos 101, 95_x000a_Rua Romana de Oliveira Salles Cunha, 2_x000a_Avenida Muzambinho 484, 494, 496"/>
    <m/>
    <s v="EA"/>
    <s v="NI"/>
    <s v="NI"/>
    <s v="ni"/>
    <s v="NI"/>
    <s v="NI"/>
    <s v="NI"/>
    <s v="NI"/>
    <n v="0"/>
    <n v="0"/>
    <n v="0"/>
    <s v="Compreende 84 unidades habitacionais"/>
    <m/>
    <m/>
    <m/>
    <m/>
    <m/>
    <n v="0.05"/>
    <n v="0"/>
    <s v="Em andamento"/>
    <s v="local-def"/>
  </r>
  <r>
    <x v="13"/>
    <s v="Área 50"/>
    <s v="Jabaquara"/>
    <m/>
    <s v="Avenida Muzambinho 452/456, 442_x000a_Rua Romana de Oliveira Salles Cunha 4, 5, 7_x000a_Rua Dr. Alcides de Campos 73, 65, 61, 40, 12, 35, 31"/>
    <m/>
    <s v="EA"/>
    <s v="NI"/>
    <s v="NI"/>
    <s v="ni"/>
    <s v="NI"/>
    <s v="NI"/>
    <s v="NI"/>
    <s v="NI"/>
    <n v="0"/>
    <n v="0"/>
    <n v="0"/>
    <s v="Compreende 110 unidades habitacionais"/>
    <m/>
    <m/>
    <m/>
    <m/>
    <m/>
    <n v="0.05"/>
    <n v="0"/>
    <s v="Em andamento"/>
    <s v="local-def"/>
  </r>
  <r>
    <x v="13"/>
    <s v="Área 51"/>
    <s v="Jabaquara"/>
    <m/>
    <s v="Rua Sepins s/n, 84/90, 16/20/22, 40/42, 50/58, 64/68,  62/66_x000a_Rua Francesco Solimena 119, 105/111"/>
    <m/>
    <s v="EA"/>
    <s v="NI"/>
    <s v="NI"/>
    <s v="ni"/>
    <s v="NI"/>
    <s v="NI"/>
    <s v="NI"/>
    <s v="NI"/>
    <n v="0"/>
    <n v="0"/>
    <n v="0"/>
    <s v="Compreende 113 unidades habitacionais"/>
    <m/>
    <m/>
    <m/>
    <m/>
    <m/>
    <n v="0.05"/>
    <n v="0"/>
    <s v="Em andamento"/>
    <s v="local-def"/>
  </r>
  <r>
    <x v="13"/>
    <s v=" Área 53"/>
    <s v="Jabaquara"/>
    <m/>
    <s v="Rua Hildebrando Siqueira 58, 76, 86, 126A/126B, 128/98, 130_x000a_Rua Cinco de Outubro 170, 16"/>
    <m/>
    <s v="EA"/>
    <s v="NI"/>
    <s v="NI"/>
    <s v="ni"/>
    <s v="NI"/>
    <s v="NI"/>
    <s v="NI"/>
    <s v="NI"/>
    <n v="0"/>
    <n v="0"/>
    <n v="0"/>
    <s v="Compreende 118 unidades habitacionais"/>
    <m/>
    <m/>
    <m/>
    <m/>
    <m/>
    <n v="0.05"/>
    <n v="0"/>
    <s v="Em andamento"/>
    <s v="local-def"/>
  </r>
  <r>
    <x v="13"/>
    <s v="Área 54A"/>
    <s v="Jabaquara"/>
    <m/>
    <s v="Rua Rosália de Castro 51/55/105, 93, 85, 81, 69, 37, 53, 47, 45, 41/41A_x000a_Rua Guian 68/66"/>
    <m/>
    <s v="EA"/>
    <s v="NI"/>
    <s v="NI"/>
    <s v="ni"/>
    <s v="NI"/>
    <s v="NI"/>
    <s v="NI"/>
    <s v="NI"/>
    <n v="0"/>
    <n v="0"/>
    <n v="0"/>
    <s v="Compreende 209 unidades habitacionais"/>
    <m/>
    <m/>
    <m/>
    <m/>
    <m/>
    <n v="0.05"/>
    <n v="0"/>
    <s v="Em andamento"/>
    <s v="local-def"/>
  </r>
  <r>
    <x v="13"/>
    <s v="Área 55A"/>
    <s v="Jabaquara"/>
    <m/>
    <s v="Rua Franklin Magalhães 77, 65, 89, 97, 105, 397, 395, 123, 127/125, 137_x000a_Rua Embiara 130, 122, 118/126/114A/114B/114C, 180"/>
    <m/>
    <s v="EA"/>
    <s v="NI"/>
    <s v="NI"/>
    <s v="ni"/>
    <s v="NI"/>
    <s v="NI"/>
    <s v="NI"/>
    <s v="NI"/>
    <n v="0"/>
    <n v="0"/>
    <n v="0"/>
    <s v="Compreende 359 unidades habitacionais"/>
    <m/>
    <m/>
    <m/>
    <m/>
    <m/>
    <n v="0.05"/>
    <n v="0"/>
    <s v="Em andamento"/>
    <s v="local-def"/>
  </r>
  <r>
    <x v="13"/>
    <s v="Área 56A"/>
    <s v="Jabaquara"/>
    <m/>
    <s v="Rua Atos Damasceno 61, 69, 77, 87, 43/37B_x000a_Rua Gal. Aldevio Barbosa de Lemos 153, 155, 157, 165, 175, 108, 93"/>
    <m/>
    <s v="EA"/>
    <s v="NI"/>
    <s v="NI"/>
    <s v="ni"/>
    <s v="NI"/>
    <s v="NI"/>
    <s v="NI"/>
    <s v="NI"/>
    <n v="0"/>
    <n v="0"/>
    <n v="0"/>
    <s v="Compreende 179 unidades habitacionais"/>
    <m/>
    <m/>
    <m/>
    <m/>
    <m/>
    <n v="0.05"/>
    <n v="0"/>
    <s v="Em andamento"/>
    <s v="local-def"/>
  </r>
  <r>
    <x v="13"/>
    <s v="Área 58"/>
    <s v="Jabaquara"/>
    <m/>
    <s v="Praça Teotônio de Brito 12, 10, 14_x000a_Rua Botuvera 190"/>
    <m/>
    <s v="EA"/>
    <s v="NI"/>
    <s v="NI"/>
    <s v="ni"/>
    <s v="NI"/>
    <s v="NI"/>
    <s v="NI"/>
    <s v="NI"/>
    <n v="0"/>
    <n v="0"/>
    <n v="0"/>
    <s v="Compreende 79 unidades habitacionais"/>
    <m/>
    <m/>
    <m/>
    <m/>
    <m/>
    <n v="0.05"/>
    <n v="0"/>
    <s v="Em andamento"/>
    <s v="local-def"/>
  </r>
  <r>
    <x v="13"/>
    <s v="Área 63"/>
    <s v="Jabaquara"/>
    <m/>
    <s v="Rua Ruy de Azevedo Sodré 1547, 600, 15, 212, 212A_x000a_Rua Gustavo da Silveira 12"/>
    <m/>
    <s v="EA"/>
    <s v="NI"/>
    <s v="NI"/>
    <s v="ni"/>
    <s v="NI"/>
    <s v="NI"/>
    <s v="NI"/>
    <s v="NI"/>
    <n v="0"/>
    <n v="0"/>
    <n v="0"/>
    <s v="Compreende 287 unidades habitacionais"/>
    <m/>
    <m/>
    <m/>
    <m/>
    <m/>
    <n v="0.05"/>
    <n v="0"/>
    <s v="Em andamento"/>
    <s v="local-def"/>
  </r>
  <r>
    <x v="13"/>
    <s v="Petrobrás/Heliópolis - CDHU"/>
    <s v="Ipiranga"/>
    <m/>
    <s v="Rua Almirante Delamare x Maciel Parente"/>
    <s v="-23.606689, -46.590397"/>
    <s v="EA"/>
    <s v="NI"/>
    <s v="NI"/>
    <s v="ni"/>
    <s v="NI"/>
    <s v="NI"/>
    <s v="NI"/>
    <s v="NI"/>
    <n v="0"/>
    <n v="0"/>
    <n v="0"/>
    <s v="Compreende 4500 unidades habitacionais"/>
    <m/>
    <m/>
    <m/>
    <m/>
    <m/>
    <n v="0.05"/>
    <n v="0"/>
    <s v="Em andamento"/>
    <s v="local-def"/>
  </r>
  <r>
    <x v="13"/>
    <s v="Ipiranga, Ed"/>
    <s v="Em definição"/>
    <m/>
    <m/>
    <m/>
    <s v="EA"/>
    <s v="NI"/>
    <s v="NI"/>
    <s v="ni"/>
    <s v="NI"/>
    <s v="NI"/>
    <s v="NI"/>
    <s v="NI"/>
    <n v="0"/>
    <n v="0"/>
    <n v="0"/>
    <s v="Compreende 126 unidades habitacionais"/>
    <m/>
    <m/>
    <m/>
    <m/>
    <m/>
    <n v="0.05"/>
    <n v="0"/>
    <s v="Em andamento"/>
    <s v="sem-mapa"/>
  </r>
  <r>
    <x v="13"/>
    <s v="Curuça I, Conjunto Habitacional"/>
    <s v="Em definição"/>
    <m/>
    <m/>
    <m/>
    <s v="EA"/>
    <s v="NI"/>
    <s v="NI"/>
    <s v="ni"/>
    <s v="NI"/>
    <s v="NI"/>
    <s v="NI"/>
    <s v="NI"/>
    <n v="0"/>
    <n v="0"/>
    <n v="0"/>
    <s v="Compreende 97 unidades habitacionais"/>
    <m/>
    <m/>
    <m/>
    <m/>
    <m/>
    <n v="0.05"/>
    <n v="0"/>
    <s v="Em andamento"/>
    <s v="sem-mapa"/>
  </r>
  <r>
    <x v="13"/>
    <s v="Juá Mirim"/>
    <s v="Em definição"/>
    <m/>
    <m/>
    <m/>
    <s v="EA"/>
    <s v="NI"/>
    <s v="NI"/>
    <s v="ni"/>
    <s v="NI"/>
    <s v="NI"/>
    <s v="NI"/>
    <s v="NI"/>
    <n v="0"/>
    <n v="0"/>
    <n v="0"/>
    <s v="Compreende 100 unidades habitacionais"/>
    <m/>
    <m/>
    <m/>
    <m/>
    <m/>
    <n v="0.05"/>
    <n v="0"/>
    <s v="Em andamento"/>
    <s v="sem-mapa"/>
  </r>
  <r>
    <x v="13"/>
    <s v="Aratimbó (Sacomã G)"/>
    <s v="Em definição"/>
    <m/>
    <m/>
    <m/>
    <s v="EA"/>
    <s v="NI"/>
    <s v="NI"/>
    <s v="ni"/>
    <s v="NI"/>
    <s v="NI"/>
    <s v="NI"/>
    <s v="NI"/>
    <n v="0"/>
    <n v="0"/>
    <n v="0"/>
    <s v="Compreende 248 unidades habitacionais"/>
    <m/>
    <m/>
    <m/>
    <m/>
    <m/>
    <n v="0.05"/>
    <n v="0"/>
    <s v="Em andamento"/>
    <s v="sem-mapa"/>
  </r>
  <r>
    <x v="13"/>
    <s v="Parque São Lucas"/>
    <s v="Em definição"/>
    <m/>
    <m/>
    <m/>
    <s v="EA"/>
    <s v="NI"/>
    <s v="NI"/>
    <s v="ni"/>
    <s v="NI"/>
    <s v="NI"/>
    <s v="NI"/>
    <s v="NI"/>
    <n v="0"/>
    <n v="0"/>
    <n v="0"/>
    <s v="Compreende 125 unidades habitacionais"/>
    <m/>
    <m/>
    <m/>
    <m/>
    <m/>
    <n v="0.05"/>
    <n v="0"/>
    <s v="Em andamento"/>
    <s v="sem-mapa"/>
  </r>
  <r>
    <x v="13"/>
    <s v="João Paulo II, Res"/>
    <s v="Em definição"/>
    <m/>
    <m/>
    <m/>
    <s v="EA"/>
    <s v="NI"/>
    <s v="NI"/>
    <s v="ni"/>
    <s v="NI"/>
    <s v="NI"/>
    <s v="NI"/>
    <s v="NI"/>
    <n v="0"/>
    <n v="0"/>
    <n v="0"/>
    <s v="Compreende 300 unidades habitacionais"/>
    <m/>
    <m/>
    <m/>
    <m/>
    <m/>
    <n v="0.05"/>
    <n v="0"/>
    <s v="Em andamento"/>
    <s v="sem-mapa"/>
  </r>
  <r>
    <x v="13"/>
    <s v="Maria Domitilia "/>
    <s v="Em definição"/>
    <m/>
    <m/>
    <m/>
    <s v="EA"/>
    <s v="NI"/>
    <s v="NI"/>
    <s v="ni"/>
    <s v="NI"/>
    <s v="NI"/>
    <s v="NI"/>
    <s v="NI"/>
    <n v="0"/>
    <n v="0"/>
    <n v="0"/>
    <s v="Compreende 246 unidades habitacionais"/>
    <m/>
    <m/>
    <m/>
    <m/>
    <m/>
    <n v="0.05"/>
    <n v="0"/>
    <s v="Em andamento"/>
    <s v="sem-mapa"/>
  </r>
  <r>
    <x v="13"/>
    <s v="Projeto Marinheiro 184"/>
    <s v="Em definição"/>
    <m/>
    <m/>
    <m/>
    <s v="EA"/>
    <s v="NI"/>
    <s v="NI"/>
    <s v="ni"/>
    <s v="NI"/>
    <s v="NI"/>
    <s v="NI"/>
    <s v="NI"/>
    <n v="0"/>
    <n v="0"/>
    <n v="0"/>
    <s v="Compreende 18 unidades habitacionais"/>
    <m/>
    <m/>
    <m/>
    <m/>
    <m/>
    <n v="0.05"/>
    <n v="0"/>
    <s v="Em andamento"/>
    <s v="sem-mapa"/>
  </r>
  <r>
    <x v="13"/>
    <s v="Casper Libero"/>
    <s v="Em definição"/>
    <m/>
    <m/>
    <m/>
    <s v="EA"/>
    <s v="NI"/>
    <s v="NI"/>
    <s v="ni"/>
    <s v="NI"/>
    <s v="NI"/>
    <s v="NI"/>
    <s v="NI"/>
    <n v="0"/>
    <n v="0"/>
    <n v="0"/>
    <s v="Compreende 130 unidades habitacionais"/>
    <m/>
    <m/>
    <m/>
    <m/>
    <m/>
    <n v="0.05"/>
    <n v="0"/>
    <s v="Em andamento"/>
    <s v="sem-mapa"/>
  </r>
  <r>
    <x v="13"/>
    <s v="Minas do Rio Verde"/>
    <s v="Em definição"/>
    <m/>
    <m/>
    <m/>
    <s v="EA"/>
    <s v="NI"/>
    <s v="NI"/>
    <s v="ni"/>
    <s v="NI"/>
    <s v="NI"/>
    <s v="NI"/>
    <s v="NI"/>
    <n v="0"/>
    <n v="0"/>
    <n v="0"/>
    <s v="Compreende 250 unidades habitacionais"/>
    <m/>
    <m/>
    <m/>
    <m/>
    <m/>
    <n v="0.05"/>
    <n v="0"/>
    <s v="Em andamento"/>
    <s v="sem-mapa"/>
  </r>
  <r>
    <x v="13"/>
    <s v="Baronesa"/>
    <s v="Em definição"/>
    <m/>
    <m/>
    <m/>
    <s v="EA"/>
    <s v="NI"/>
    <s v="NI"/>
    <s v="ni"/>
    <s v="NI"/>
    <s v="NI"/>
    <s v="NI"/>
    <s v="NI"/>
    <n v="0"/>
    <n v="0"/>
    <n v="0"/>
    <s v="Compreende 130 unidades habitacionais"/>
    <m/>
    <m/>
    <m/>
    <m/>
    <m/>
    <n v="0.05"/>
    <n v="0"/>
    <s v="Em andamento"/>
    <s v="sem-mapa"/>
  </r>
  <r>
    <x v="13"/>
    <s v="San Raymond, Res"/>
    <s v="Em definição"/>
    <m/>
    <m/>
    <m/>
    <s v="EA"/>
    <s v="NI"/>
    <s v="NI"/>
    <s v="ni"/>
    <s v="NI"/>
    <s v="NI"/>
    <s v="NI"/>
    <s v="NI"/>
    <n v="0"/>
    <n v="0"/>
    <n v="0"/>
    <s v="Compreende 1296 unidades habitacionais"/>
    <m/>
    <m/>
    <m/>
    <m/>
    <m/>
    <n v="0.05"/>
    <n v="0"/>
    <s v="Em andamento"/>
    <s v="sem-mapa"/>
  </r>
  <r>
    <x v="13"/>
    <s v="Tiradentes V - CDHU"/>
    <s v="Em definição"/>
    <m/>
    <m/>
    <m/>
    <s v="EA"/>
    <s v="NI"/>
    <s v="NI"/>
    <s v="ni"/>
    <s v="NI"/>
    <s v="NI"/>
    <s v="NI"/>
    <s v="NI"/>
    <n v="0"/>
    <n v="0"/>
    <n v="0"/>
    <s v="Compreende 39 unidades habitacionais"/>
    <m/>
    <m/>
    <m/>
    <m/>
    <m/>
    <n v="0.05"/>
    <n v="0"/>
    <s v="Em andamento"/>
    <s v="sem-mapa"/>
  </r>
  <r>
    <x v="13"/>
    <s v="São Judas Tadeu - Condominio"/>
    <s v="Em definição"/>
    <m/>
    <m/>
    <m/>
    <s v="EA"/>
    <s v="NI"/>
    <s v="NI"/>
    <s v="ni"/>
    <s v="NI"/>
    <s v="NI"/>
    <s v="NI"/>
    <s v="NI"/>
    <n v="0"/>
    <n v="0"/>
    <n v="0"/>
    <s v="Compreende 1220 unidades habitacionais"/>
    <m/>
    <m/>
    <m/>
    <m/>
    <m/>
    <n v="0.05"/>
    <n v="0"/>
    <s v="Em andamento"/>
    <s v="sem-mapa"/>
  </r>
  <r>
    <x v="13"/>
    <s v="Nuno Guerner"/>
    <s v="Em definição"/>
    <m/>
    <m/>
    <m/>
    <s v="EA"/>
    <s v="NI"/>
    <s v="NI"/>
    <s v="ni"/>
    <s v="NI"/>
    <s v="NI"/>
    <s v="NI"/>
    <s v="NI"/>
    <n v="0"/>
    <n v="0"/>
    <n v="0"/>
    <s v="Compreende 600 unidades habitacionais"/>
    <m/>
    <m/>
    <m/>
    <m/>
    <m/>
    <n v="0.05"/>
    <n v="0"/>
    <s v="Em andamento"/>
    <s v="sem-mapa"/>
  </r>
  <r>
    <x v="13"/>
    <s v="Sitio Fazendinha"/>
    <s v="Em definição"/>
    <m/>
    <m/>
    <m/>
    <s v="EA"/>
    <s v="NI"/>
    <s v="NI"/>
    <s v="ni"/>
    <s v="NI"/>
    <s v="NI"/>
    <s v="NI"/>
    <s v="NI"/>
    <n v="0"/>
    <n v="0"/>
    <n v="0"/>
    <s v="Compreende 200 unidades habitacionais"/>
    <m/>
    <m/>
    <m/>
    <m/>
    <m/>
    <n v="0.05"/>
    <n v="0"/>
    <s v="Em andamento"/>
    <s v="sem-mapa"/>
  </r>
  <r>
    <x v="13"/>
    <s v="Novo Grajau (Frederick Delius)"/>
    <s v="Em definição"/>
    <m/>
    <m/>
    <m/>
    <s v="EA"/>
    <s v="NI"/>
    <s v="NI"/>
    <s v="ni"/>
    <s v="NI"/>
    <s v="NI"/>
    <s v="NI"/>
    <s v="NI"/>
    <n v="0"/>
    <n v="0"/>
    <n v="0"/>
    <s v="Compreende 240 unidades habitacionais"/>
    <m/>
    <m/>
    <m/>
    <m/>
    <m/>
    <n v="0.05"/>
    <n v="0"/>
    <s v="Em andamento"/>
    <s v="sem-mapa"/>
  </r>
  <r>
    <x v="13"/>
    <s v="Edmundo de Carvalho"/>
    <s v="Em definição"/>
    <m/>
    <m/>
    <m/>
    <s v="EA"/>
    <s v="NI"/>
    <s v="NI"/>
    <s v="ni"/>
    <s v="NI"/>
    <s v="NI"/>
    <s v="NI"/>
    <s v="NI"/>
    <n v="0"/>
    <n v="0"/>
    <n v="0"/>
    <s v="Compreende 480 unidades habitacionais"/>
    <m/>
    <m/>
    <m/>
    <m/>
    <m/>
    <n v="0.05"/>
    <n v="0"/>
    <s v="Em andamento"/>
    <s v="sem-mapa"/>
  </r>
  <r>
    <x v="13"/>
    <s v="Santa Maria Residencial"/>
    <s v="Em definição"/>
    <m/>
    <m/>
    <m/>
    <s v="EA"/>
    <s v="NI"/>
    <s v="NI"/>
    <s v="ni"/>
    <s v="NI"/>
    <s v="NI"/>
    <s v="NI"/>
    <s v="NI"/>
    <n v="0"/>
    <n v="0"/>
    <n v="0"/>
    <s v="Compreende 1016 unidades habitacionais"/>
    <m/>
    <m/>
    <m/>
    <m/>
    <m/>
    <n v="0.05"/>
    <n v="0"/>
    <s v="Em andamento"/>
    <s v="sem-mapa"/>
  </r>
  <r>
    <x v="13"/>
    <s v="Darci Ribeiro"/>
    <s v="Em definição"/>
    <m/>
    <m/>
    <m/>
    <s v="EA"/>
    <s v="NI"/>
    <s v="NI"/>
    <s v="ni"/>
    <s v="NI"/>
    <s v="NI"/>
    <s v="NI"/>
    <s v="NI"/>
    <n v="0"/>
    <n v="0"/>
    <n v="0"/>
    <s v="Compreende 280 unidades habitacionais"/>
    <m/>
    <m/>
    <m/>
    <m/>
    <m/>
    <n v="0.05"/>
    <n v="0"/>
    <s v="Em andamento"/>
    <s v="sem-mapa"/>
  </r>
  <r>
    <x v="13"/>
    <s v="Go Sugaya"/>
    <s v="Em definição"/>
    <m/>
    <m/>
    <m/>
    <s v="EA"/>
    <s v="NI"/>
    <s v="NI"/>
    <s v="ni"/>
    <s v="NI"/>
    <s v="NI"/>
    <s v="NI"/>
    <s v="NI"/>
    <n v="0"/>
    <n v="0"/>
    <n v="0"/>
    <s v="Compreende 150 unidades habitacionais"/>
    <m/>
    <m/>
    <m/>
    <m/>
    <m/>
    <n v="0.05"/>
    <n v="0"/>
    <s v="Em andamento"/>
    <s v="sem-mapa"/>
  </r>
  <r>
    <x v="13"/>
    <s v="Arroio Sarandi"/>
    <s v="Em definição"/>
    <m/>
    <m/>
    <m/>
    <s v="EA"/>
    <s v="NI"/>
    <s v="NI"/>
    <s v="ni"/>
    <s v="NI"/>
    <s v="NI"/>
    <s v="NI"/>
    <s v="NI"/>
    <n v="0"/>
    <n v="0"/>
    <n v="0"/>
    <s v="Compreende 150 unidades habitacionais"/>
    <m/>
    <m/>
    <m/>
    <m/>
    <m/>
    <n v="0.05"/>
    <n v="0"/>
    <s v="Em andamento"/>
    <s v="sem-mapa"/>
  </r>
  <r>
    <x v="13"/>
    <s v="Sítio Paiolzinho"/>
    <s v="Em definição"/>
    <m/>
    <m/>
    <m/>
    <s v="EA"/>
    <s v="NI"/>
    <s v="NI"/>
    <s v="ni"/>
    <s v="NI"/>
    <s v="NI"/>
    <s v="NI"/>
    <s v="NI"/>
    <n v="0"/>
    <n v="0"/>
    <n v="0"/>
    <s v="Compreende 1600 unidades habitacionais"/>
    <m/>
    <m/>
    <m/>
    <m/>
    <m/>
    <n v="0.05"/>
    <n v="0"/>
    <s v="Em andamento"/>
    <s v="sem-mapa"/>
  </r>
  <r>
    <x v="13"/>
    <s v="Estrada da Lagoa"/>
    <s v="Em definição"/>
    <m/>
    <m/>
    <m/>
    <s v="EA"/>
    <s v="NI"/>
    <s v="NI"/>
    <s v="ni"/>
    <s v="NI"/>
    <s v="NI"/>
    <s v="NI"/>
    <s v="NI"/>
    <n v="0"/>
    <n v="0"/>
    <n v="0"/>
    <s v="Compreende 300 unidades habitacionais"/>
    <m/>
    <m/>
    <m/>
    <m/>
    <m/>
    <n v="0.05"/>
    <n v="0"/>
    <s v="Em andamento"/>
    <s v="sem-mapa"/>
  </r>
  <r>
    <x v="13"/>
    <s v="Duque de Caxias"/>
    <s v="Em definição"/>
    <m/>
    <m/>
    <m/>
    <s v="EA"/>
    <s v="NI"/>
    <s v="NI"/>
    <s v="ni"/>
    <s v="NI"/>
    <s v="NI"/>
    <s v="NI"/>
    <s v="NI"/>
    <n v="0"/>
    <n v="0"/>
    <n v="0"/>
    <s v="Compreende 80 unidades habitacionais"/>
    <m/>
    <m/>
    <m/>
    <m/>
    <m/>
    <n v="0.05"/>
    <n v="0"/>
    <s v="Em andamento"/>
    <s v="sem-mapa"/>
  </r>
  <r>
    <x v="13"/>
    <s v="Grajau Conjunto Habitacional"/>
    <s v="Em definição"/>
    <m/>
    <m/>
    <m/>
    <s v="EA"/>
    <s v="NI"/>
    <s v="NI"/>
    <s v="ni"/>
    <s v="NI"/>
    <s v="NI"/>
    <s v="NI"/>
    <s v="NI"/>
    <n v="0"/>
    <n v="0"/>
    <n v="0"/>
    <s v="Compreende 338 unidades habitacionais"/>
    <m/>
    <m/>
    <m/>
    <m/>
    <m/>
    <n v="0.05"/>
    <n v="0"/>
    <s v="Em andamento"/>
    <s v="sem-mapa"/>
  </r>
  <r>
    <x v="13"/>
    <s v="Sinfonia Italiana"/>
    <s v="Em definição"/>
    <m/>
    <m/>
    <m/>
    <s v="EA"/>
    <s v="NI"/>
    <s v="NI"/>
    <s v="ni"/>
    <s v="NI"/>
    <s v="NI"/>
    <s v="NI"/>
    <s v="NI"/>
    <n v="0"/>
    <n v="0"/>
    <n v="0"/>
    <s v="Compreende 150 unidades habitacionais"/>
    <m/>
    <m/>
    <m/>
    <m/>
    <m/>
    <n v="0.05"/>
    <n v="0"/>
    <s v="Em andamento"/>
    <s v="sem-mapa"/>
  </r>
  <r>
    <x v="13"/>
    <s v="Oscar Niemeyer Conjunto "/>
    <s v="Em definição"/>
    <m/>
    <m/>
    <m/>
    <s v="EA"/>
    <s v="NI"/>
    <s v="NI"/>
    <s v="ni"/>
    <s v="NI"/>
    <s v="NI"/>
    <s v="NI"/>
    <s v="NI"/>
    <n v="0"/>
    <n v="0"/>
    <n v="0"/>
    <s v="Compreende 3000 unidades habitacionais"/>
    <m/>
    <m/>
    <m/>
    <m/>
    <m/>
    <n v="0.05"/>
    <n v="0"/>
    <s v="Em andamento"/>
    <s v="sem-mapa"/>
  </r>
  <r>
    <x v="13"/>
    <s v="Jacu Pessego"/>
    <s v="Em definição"/>
    <m/>
    <m/>
    <m/>
    <s v="EA"/>
    <s v="NI"/>
    <s v="NI"/>
    <s v="ni"/>
    <s v="NI"/>
    <s v="NI"/>
    <s v="NI"/>
    <s v="NI"/>
    <n v="0"/>
    <n v="0"/>
    <n v="0"/>
    <s v="Compreende 600 unidades habitacionais"/>
    <m/>
    <m/>
    <m/>
    <m/>
    <m/>
    <n v="0.05"/>
    <n v="0"/>
    <s v="Em andamento"/>
    <s v="sem-mapa"/>
  </r>
  <r>
    <x v="13"/>
    <s v="Parque Regatas Residencial"/>
    <s v="Em definição"/>
    <m/>
    <m/>
    <m/>
    <s v="EA"/>
    <s v="NI"/>
    <s v="NI"/>
    <s v="ni"/>
    <s v="NI"/>
    <s v="NI"/>
    <s v="NI"/>
    <s v="NI"/>
    <n v="0"/>
    <n v="0"/>
    <n v="0"/>
    <s v="Compreende 1475 unidades habitacionais"/>
    <m/>
    <m/>
    <m/>
    <m/>
    <m/>
    <n v="0.05"/>
    <n v="0"/>
    <s v="Em andamento"/>
    <s v="sem-mapa"/>
  </r>
  <r>
    <x v="13"/>
    <s v="Felix Bogado"/>
    <s v="Em definição"/>
    <m/>
    <m/>
    <m/>
    <s v="EA"/>
    <s v="NI"/>
    <s v="NI"/>
    <s v="ni"/>
    <s v="NI"/>
    <s v="NI"/>
    <s v="NI"/>
    <s v="NI"/>
    <n v="0"/>
    <n v="0"/>
    <n v="0"/>
    <s v="Compreende 500 unidades habitacionais"/>
    <m/>
    <m/>
    <m/>
    <m/>
    <m/>
    <n v="0.05"/>
    <n v="0"/>
    <s v="Em andamento"/>
    <s v="sem-mapa"/>
  </r>
  <r>
    <x v="13"/>
    <s v="Nigro Gava"/>
    <s v="Em definição"/>
    <m/>
    <m/>
    <m/>
    <s v="EA"/>
    <s v="NI"/>
    <s v="NI"/>
    <s v="ni"/>
    <s v="NI"/>
    <s v="NI"/>
    <s v="NI"/>
    <s v="NI"/>
    <n v="0"/>
    <n v="0"/>
    <n v="0"/>
    <s v="Compreende 600 unidades habitacionais"/>
    <m/>
    <m/>
    <m/>
    <m/>
    <m/>
    <n v="0.05"/>
    <n v="0"/>
    <s v="Em andamento"/>
    <s v="sem-mapa"/>
  </r>
  <r>
    <x v="13"/>
    <s v="Go Sugaya II"/>
    <s v="Em definição"/>
    <m/>
    <m/>
    <m/>
    <s v="EA"/>
    <s v="NI"/>
    <s v="NI"/>
    <s v="ni"/>
    <s v="NI"/>
    <s v="NI"/>
    <s v="NI"/>
    <s v="NI"/>
    <n v="0"/>
    <n v="0"/>
    <n v="0"/>
    <s v="Compreende 500 unidades habitacionais"/>
    <m/>
    <m/>
    <m/>
    <m/>
    <m/>
    <n v="0.05"/>
    <n v="0"/>
    <s v="Em andamento"/>
    <s v="sem-mapa"/>
  </r>
  <r>
    <x v="13"/>
    <s v="Projeto Interlagos"/>
    <s v="Em definição"/>
    <m/>
    <m/>
    <m/>
    <s v="EA"/>
    <s v="NI"/>
    <s v="NI"/>
    <s v="ni"/>
    <s v="NI"/>
    <s v="NI"/>
    <s v="NI"/>
    <s v="NI"/>
    <n v="0"/>
    <n v="0"/>
    <n v="0"/>
    <s v="Compreende 960 unidades habitacionais"/>
    <m/>
    <m/>
    <m/>
    <m/>
    <m/>
    <n v="0.05"/>
    <n v="0"/>
    <s v="Em andamento"/>
    <s v="sem-mapa"/>
  </r>
  <r>
    <x v="13"/>
    <s v="Residencial das Rosas I"/>
    <s v="Em definição"/>
    <m/>
    <m/>
    <m/>
    <s v="EA"/>
    <s v="NI"/>
    <s v="NI"/>
    <s v="ni"/>
    <s v="NI"/>
    <s v="NI"/>
    <s v="NI"/>
    <s v="NI"/>
    <n v="0"/>
    <n v="0"/>
    <n v="0"/>
    <s v="Compreende 160 unidades habitacionais"/>
    <m/>
    <m/>
    <m/>
    <m/>
    <m/>
    <n v="0.05"/>
    <n v="0"/>
    <s v="Em andamento"/>
    <s v="sem-mapa"/>
  </r>
  <r>
    <x v="13"/>
    <s v="M'Boi Mirim"/>
    <s v="Em definição"/>
    <m/>
    <m/>
    <m/>
    <s v="EA"/>
    <s v="NI"/>
    <s v="NI"/>
    <s v="ni"/>
    <s v="NI"/>
    <s v="NI"/>
    <s v="NI"/>
    <s v="NI"/>
    <n v="0"/>
    <n v="0"/>
    <n v="0"/>
    <s v="Compreende 348 unidades habitacionais"/>
    <m/>
    <m/>
    <m/>
    <m/>
    <m/>
    <n v="0.05"/>
    <n v="0"/>
    <s v="Em andamento"/>
    <s v="sem-mapa"/>
  </r>
  <r>
    <x v="14"/>
    <s v="Casa da Mulher Brasileira "/>
    <s v="Sé"/>
    <s v="Cambuci"/>
    <s v="Rua Vieira Ravasco, nº 26 -  Cambuci"/>
    <s v="-23.556538,-46.622742"/>
    <s v="C"/>
    <s v="C"/>
    <s v="C"/>
    <s v="ea"/>
    <s v="C"/>
    <s v="NI"/>
    <s v="NI"/>
    <s v="NI"/>
    <n v="1"/>
    <n v="0"/>
    <n v="0"/>
    <s v="Adesão do Município de São Paulo ao Pacto de Enfrentamento a Violência contra as Mulheres"/>
    <s v="Adesão do Município de São Paulo ao Programa Mulher Viver sem Violência"/>
    <s v="Início das atividades da Unidade Móvel em abril de 2014, ação integrante do Mulher Viver sem Violência"/>
    <m/>
    <m/>
    <m/>
    <n v="0.375"/>
    <n v="0.375"/>
    <s v="Em andamento"/>
    <s v="local-def"/>
  </r>
  <r>
    <x v="15"/>
    <s v="Casa de Passagem"/>
    <s v="Vila Mariana"/>
    <s v="Vila Mariana"/>
    <s v="Rua Dr. Bacelar, 20"/>
    <s v="-23.594361,-46.647887"/>
    <s v="EA"/>
    <s v="EA"/>
    <s v="EA"/>
    <s v="ni"/>
    <s v="NI"/>
    <s v="NI"/>
    <s v="NI"/>
    <s v="NI"/>
    <n v="0.5"/>
    <n v="0"/>
    <n v="0"/>
    <m/>
    <m/>
    <m/>
    <m/>
    <m/>
    <m/>
    <n v="0.125"/>
    <n v="6.25E-2"/>
    <s v="Em andamento"/>
    <s v="local-def"/>
  </r>
  <r>
    <x v="16"/>
    <s v="Centro Olimpico de Iniciação e Formação (Zona Leste)"/>
    <s v="São Mateus"/>
    <s v="São Mateus"/>
    <s v="Rua Forte dos Franceses, 195"/>
    <s v="-23.603682,-46.465303"/>
    <s v="C"/>
    <s v="C"/>
    <s v="EA"/>
    <s v="ni"/>
    <s v="NI"/>
    <s v="NI"/>
    <s v="NI"/>
    <s v="NI"/>
    <n v="0.5"/>
    <n v="0"/>
    <n v="0"/>
    <m/>
    <m/>
    <m/>
    <m/>
    <m/>
    <m/>
    <n v="0.2"/>
    <n v="0.1"/>
    <s v="Em andamento"/>
    <s v="local-def"/>
  </r>
  <r>
    <x v="17"/>
    <s v="Parque de Esportes Radicais"/>
    <s v="Vila Maria/Vila Guilherme"/>
    <s v="Vila guilherme"/>
    <s v="Avenida Zaki Narchi com a Oto Baumgart"/>
    <s v="-23.509058, -46.616402"/>
    <s v="C"/>
    <s v="C"/>
    <s v="EA"/>
    <s v="ni"/>
    <s v="NI"/>
    <s v="NI"/>
    <s v="NI"/>
    <s v="NI"/>
    <n v="1"/>
    <n v="0"/>
    <n v="0"/>
    <m/>
    <m/>
    <m/>
    <m/>
    <m/>
    <m/>
    <n v="0.2"/>
    <n v="0.2"/>
    <s v="Em andamento"/>
    <s v="local-def"/>
  </r>
  <r>
    <x v="18"/>
    <s v="Centro de Iniciação Esportiva - Freguesia/Brasilândia"/>
    <s v="Freguesia/Brasilândia"/>
    <s v="Brasilândia"/>
    <s v="Rua Reverendo Carlos Wesly, 336"/>
    <s v="-23.474041, -46.681898"/>
    <s v="C"/>
    <s v="C"/>
    <s v="EA"/>
    <s v="ni"/>
    <s v="NI"/>
    <s v="NI"/>
    <s v="NI"/>
    <s v="NI"/>
    <n v="0.2"/>
    <n v="0"/>
    <n v="0"/>
    <m/>
    <m/>
    <m/>
    <m/>
    <m/>
    <m/>
    <n v="0.2"/>
    <n v="4.0000000000000008E-2"/>
    <s v="Em andamento"/>
    <s v="local-def"/>
  </r>
  <r>
    <x v="18"/>
    <s v="Centro de Iniciação Esportiva - Campo Limpo"/>
    <s v="Campo Limpo"/>
    <s v="Campo Limpo"/>
    <s v="Estrada do Campo Limpo (terreno da unidade de transportes internos da subprefeitura)"/>
    <s v="-23.627330, -46.766791"/>
    <s v="C"/>
    <s v="C"/>
    <s v="EA"/>
    <s v="ni"/>
    <s v="NI"/>
    <s v="NI"/>
    <s v="NI"/>
    <s v="NI"/>
    <n v="0.2"/>
    <n v="0"/>
    <n v="0"/>
    <m/>
    <m/>
    <m/>
    <m/>
    <m/>
    <m/>
    <n v="0.2"/>
    <n v="4.0000000000000008E-2"/>
    <s v="Em andamento"/>
    <s v="local-def"/>
  </r>
  <r>
    <x v="18"/>
    <s v="Centro de Iniciação Esportiva - Guaianases"/>
    <s v="Guaianases"/>
    <s v="Guaianases"/>
    <s v="Estrada de Itaquera - Guaianases, s/n"/>
    <s v="-23.539857, -46.426247"/>
    <s v="C"/>
    <s v="C"/>
    <s v="EA"/>
    <s v="ni"/>
    <s v="NI"/>
    <s v="NI"/>
    <s v="NI"/>
    <s v="NI"/>
    <n v="0.2"/>
    <n v="0"/>
    <n v="0"/>
    <m/>
    <m/>
    <m/>
    <m/>
    <m/>
    <m/>
    <n v="0.2"/>
    <n v="4.0000000000000008E-2"/>
    <s v="Em andamento"/>
    <s v="local-def"/>
  </r>
  <r>
    <x v="18"/>
    <s v="Centro de Iniciação Esportiva - Jaguaré"/>
    <s v="Lapa"/>
    <s v="Jaguaré"/>
    <s v="Av. Presidente Altino, 1309"/>
    <s v="-23.544629, -46.751407"/>
    <s v="C"/>
    <s v="C"/>
    <s v="EA"/>
    <s v="ni"/>
    <s v="NI"/>
    <s v="NI"/>
    <s v="NI"/>
    <s v="NI"/>
    <n v="0.2"/>
    <n v="0"/>
    <n v="0"/>
    <m/>
    <m/>
    <m/>
    <m/>
    <m/>
    <m/>
    <n v="0.2"/>
    <n v="4.0000000000000008E-2"/>
    <s v="Em andamento"/>
    <s v="local-def"/>
  </r>
  <r>
    <x v="18"/>
    <s v="Centro de Iniciação Esportiva - Vila Prudente"/>
    <s v="Vila Prudente"/>
    <s v="Vila prudente"/>
    <s v="Rua Tocuchica MiKi"/>
    <s v="-23.603649, -46.554344"/>
    <s v="C"/>
    <s v="C"/>
    <s v="EA"/>
    <s v="ni"/>
    <s v="NI"/>
    <s v="NI"/>
    <s v="NI"/>
    <s v="NI"/>
    <n v="0.2"/>
    <n v="0"/>
    <n v="0"/>
    <m/>
    <m/>
    <m/>
    <m/>
    <m/>
    <m/>
    <n v="0.2"/>
    <n v="4.0000000000000008E-2"/>
    <s v="Em andamento"/>
    <s v="local-def"/>
  </r>
  <r>
    <x v="19"/>
    <s v="Centro Especializado de Reabilitação 1 (CER IV Santo Amaro com Ofina Ortopédica)"/>
    <s v="Santo Amaro"/>
    <s v="Campo Grande"/>
    <s v="Av. Yervant Kissajkian, 400"/>
    <s v="-23.667006, -46.675183"/>
    <s v="C"/>
    <s v="C"/>
    <s v="C"/>
    <s v="ni"/>
    <s v="NI"/>
    <s v="NI"/>
    <s v="NI"/>
    <s v="NI"/>
    <n v="0.1"/>
    <n v="0"/>
    <n v="0"/>
    <m/>
    <m/>
    <m/>
    <m/>
    <m/>
    <m/>
    <n v="0.25"/>
    <n v="2.5000000000000001E-2"/>
    <s v="Em andamento"/>
    <s v="local-def"/>
  </r>
  <r>
    <x v="19"/>
    <s v="Centro Especializado de Reabilitação 3 (CER IV Casa Verde com Oficina Ortopédica)"/>
    <s v="Casa Verde/Cachoeirinha"/>
    <s v="Casa Verde"/>
    <s v="Rua Gabriel Covelli x Rua Anísio Moreira"/>
    <s v="-23.496344, -46.655980"/>
    <s v="EA"/>
    <s v="C"/>
    <s v="C"/>
    <s v="ni"/>
    <s v="NI"/>
    <s v="NI"/>
    <s v="NI"/>
    <s v="NI"/>
    <n v="0.1"/>
    <n v="0"/>
    <n v="0"/>
    <m/>
    <m/>
    <m/>
    <m/>
    <m/>
    <m/>
    <n v="0.2"/>
    <n v="2.0000000000000004E-2"/>
    <s v="Em andamento"/>
    <s v="local-def"/>
  </r>
  <r>
    <x v="19"/>
    <s v="Centro Especializado de Reabilitação 9 (CER IV Itaquera com Oficina Ortopédica)"/>
    <s v="Itaquera"/>
    <s v="Cidade Líder"/>
    <s v="Rua Charles Manguim, s/n"/>
    <s v="-23.562787, -46.496580"/>
    <s v="EA"/>
    <s v="C"/>
    <s v="C"/>
    <s v="ni"/>
    <s v="NI"/>
    <s v="NI"/>
    <s v="NI"/>
    <s v="NI"/>
    <n v="0.1"/>
    <n v="0"/>
    <n v="0"/>
    <m/>
    <m/>
    <m/>
    <m/>
    <m/>
    <m/>
    <n v="0.2"/>
    <n v="2.0000000000000004E-2"/>
    <s v="Em andamento"/>
    <s v="local-def"/>
  </r>
  <r>
    <x v="19"/>
    <s v="Centro Especializado de Reabilitação 5 (CER IV Cidade Tiradentes)"/>
    <s v="Cidade Tiradentes"/>
    <s v="Cidade Tiradentes"/>
    <s v="Av. dos Metalúrgicos, 999, Lt 14, AD 5C"/>
    <s v="-23.591394, -46.407461"/>
    <s v="EA"/>
    <s v="C"/>
    <s v="C"/>
    <s v="ni"/>
    <s v="NI"/>
    <s v="NI"/>
    <s v="NI"/>
    <s v="NI"/>
    <n v="0.1"/>
    <n v="0"/>
    <n v="0"/>
    <m/>
    <m/>
    <m/>
    <m/>
    <m/>
    <m/>
    <n v="0.2"/>
    <n v="2.0000000000000004E-2"/>
    <s v="Em andamento"/>
    <s v="local-def"/>
  </r>
  <r>
    <x v="19"/>
    <s v="Centro Especializado de Reabilitação 8 (CER IV Ermelino Matarazzo)"/>
    <s v="Ermelino Matarazzo"/>
    <s v="Ermelino Matarazzo"/>
    <s v="Rua Danilo Fellipe, s/n"/>
    <s v="-23.486694, -46.471765"/>
    <s v="EA"/>
    <s v="C"/>
    <s v="NI"/>
    <s v="ni"/>
    <s v="NI"/>
    <s v="NI"/>
    <s v="NI"/>
    <s v="NI"/>
    <n v="0.1"/>
    <n v="0"/>
    <n v="0"/>
    <m/>
    <m/>
    <m/>
    <m/>
    <m/>
    <m/>
    <n v="0.1"/>
    <n v="1.0000000000000002E-2"/>
    <s v="Em andamento"/>
    <s v="local-def"/>
  </r>
  <r>
    <x v="19"/>
    <s v="Centro Especializado de Reabilitação 6 (CER IV Mooca com Oficina Ortopédica)"/>
    <s v="Mooca"/>
    <s v="Mooca"/>
    <s v="Rua Jaibarás, 299"/>
    <s v="-23.548095, -46.597129"/>
    <s v="EA"/>
    <s v="C"/>
    <s v="C"/>
    <s v="ni"/>
    <s v="NI"/>
    <s v="NI"/>
    <s v="NI"/>
    <s v="NI"/>
    <n v="0.1"/>
    <n v="0"/>
    <n v="0"/>
    <m/>
    <m/>
    <m/>
    <m/>
    <m/>
    <m/>
    <n v="0.2"/>
    <n v="2.0000000000000004E-2"/>
    <s v="Em andamento"/>
    <s v="local-def"/>
  </r>
  <r>
    <x v="19"/>
    <s v="Centro Especializado de Reabilitação 2 (CER IV Pirituba)"/>
    <s v="Pirituba"/>
    <s v="São domingos"/>
    <s v="Rua General Lauro Cavalcanti de Farias, 171"/>
    <s v="-23.492661, -46.747040"/>
    <s v="EA"/>
    <s v="EA"/>
    <s v="C"/>
    <s v="ni"/>
    <s v="NI"/>
    <s v="NI"/>
    <s v="NI"/>
    <s v="NI"/>
    <n v="0.1"/>
    <n v="0"/>
    <n v="0"/>
    <m/>
    <m/>
    <m/>
    <m/>
    <m/>
    <m/>
    <n v="0.17500000000000002"/>
    <n v="1.7500000000000002E-2"/>
    <s v="Em andamento"/>
    <s v="local-def"/>
  </r>
  <r>
    <x v="19"/>
    <s v="Centro Especializado de Reabilitação 7 (CER IV São Mateus)"/>
    <s v="São Mateus"/>
    <s v="São Mateus"/>
    <s v="Rua Pascoal Dias, s/n"/>
    <s v="-23.616929, -46.478815"/>
    <s v="EA"/>
    <s v="C"/>
    <s v="C"/>
    <s v="ni"/>
    <s v="NI"/>
    <s v="NI"/>
    <s v="NI"/>
    <s v="NI"/>
    <n v="0.1"/>
    <n v="0"/>
    <n v="0"/>
    <m/>
    <m/>
    <m/>
    <m/>
    <m/>
    <m/>
    <n v="0.2"/>
    <n v="2.0000000000000004E-2"/>
    <s v="Em andamento"/>
    <s v="local-def"/>
  </r>
  <r>
    <x v="19"/>
    <s v="Centro Especializado de Reabilitação 4 (CER IV Vila Mariana)"/>
    <s v="Vila Mariana"/>
    <s v="Vila mariana"/>
    <s v="Rua Loefren, 1125"/>
    <s v="-23.599650, -46.636618"/>
    <s v="EA"/>
    <s v="NI"/>
    <s v="NI"/>
    <s v="ni"/>
    <s v="NI"/>
    <s v="NI"/>
    <s v="NI"/>
    <s v="NI"/>
    <n v="0.1"/>
    <n v="0"/>
    <n v="0"/>
    <m/>
    <m/>
    <m/>
    <m/>
    <m/>
    <m/>
    <n v="0.05"/>
    <n v="5.000000000000001E-3"/>
    <s v="Em andamento"/>
    <s v="local-def"/>
  </r>
  <r>
    <x v="19"/>
    <s v="Centro Especializado de Reabilitação 10 (CER IV Butantã com Oficina Ortopédica)"/>
    <s v="Butantã"/>
    <s v="Vila Sônia"/>
    <s v="Av. Eliseu de Almeida, 4000 V. Sônia"/>
    <s v="-23.590795, -46.737768"/>
    <s v="EA"/>
    <s v="C"/>
    <s v="C"/>
    <s v="ni"/>
    <s v="NI"/>
    <s v="NI"/>
    <s v="NI"/>
    <s v="NI"/>
    <n v="0.1"/>
    <n v="0"/>
    <n v="0"/>
    <m/>
    <m/>
    <m/>
    <m/>
    <m/>
    <m/>
    <n v="0.2"/>
    <n v="2.0000000000000004E-2"/>
    <s v="Em andamento"/>
    <s v="local-def"/>
  </r>
  <r>
    <x v="20"/>
    <s v="Conselho Tutelar Modelo em Itaquera"/>
    <s v="Itaquera"/>
    <s v="Itaquera"/>
    <m/>
    <m/>
    <s v="EA"/>
    <s v="NI"/>
    <s v="EA"/>
    <s v="ni"/>
    <s v="NI"/>
    <s v="NI"/>
    <s v="NI"/>
    <s v="NI"/>
    <n v="0.2"/>
    <n v="0"/>
    <n v="0"/>
    <s v="Um terreno já foi identificado pela subprefeitura. A construção do Conselho modelo será viabilizada por financiamento do Governo Federal, por intermédio de convênio com a Secretaria de Direitos Humanos da Presidência da República.  "/>
    <m/>
    <m/>
    <m/>
    <m/>
    <m/>
    <n v="0.1"/>
    <n v="2.0000000000000004E-2"/>
    <s v="Em andamento"/>
    <s v="local-em-def"/>
  </r>
  <r>
    <x v="21"/>
    <s v="Unidade de Referência à Saúde do Idoso - URSI Capela do Socorro"/>
    <s v="Capela do Socorro"/>
    <m/>
    <m/>
    <m/>
    <s v="EA"/>
    <s v="C"/>
    <s v="NI"/>
    <s v="ni"/>
    <s v="NI"/>
    <s v="NI"/>
    <s v="NI"/>
    <s v="NI"/>
    <n v="0.125"/>
    <n v="0"/>
    <n v="0"/>
    <s v="Unidade em análise de terreno. Localização passível de alteração."/>
    <m/>
    <m/>
    <m/>
    <m/>
    <m/>
    <n v="0.1"/>
    <n v="1.2500000000000001E-2"/>
    <s v="Em andamento"/>
    <s v="local-em-def"/>
  </r>
  <r>
    <x v="21"/>
    <s v="Unidade de Referência à Saúde do Idoso - URSI Itaquera"/>
    <s v="Itaquera"/>
    <m/>
    <m/>
    <m/>
    <s v="EA"/>
    <s v="C"/>
    <s v="NI"/>
    <s v="ni"/>
    <s v="NI"/>
    <s v="NI"/>
    <s v="NI"/>
    <s v="NI"/>
    <n v="0.125"/>
    <n v="0"/>
    <n v="0"/>
    <s v="Unidade em análise de terreno. Localização passível de alteração."/>
    <m/>
    <m/>
    <m/>
    <m/>
    <m/>
    <n v="0.1"/>
    <n v="1.2500000000000001E-2"/>
    <s v="Em andamento"/>
    <s v="local-em-def"/>
  </r>
  <r>
    <x v="21"/>
    <s v="Unidade de Referência à Saúde do Idoso - URSI Campo Limpo"/>
    <s v="Campo Limpo"/>
    <s v="Campo Limpo"/>
    <s v="Rua Antonio Antunes, s/n"/>
    <s v="-23.637891, -46.772725"/>
    <s v="C"/>
    <s v="C"/>
    <s v="NI"/>
    <s v="ni"/>
    <s v="NI"/>
    <s v="NI"/>
    <s v="NI"/>
    <s v="NI"/>
    <n v="0.125"/>
    <n v="0"/>
    <n v="0"/>
    <m/>
    <m/>
    <m/>
    <m/>
    <m/>
    <m/>
    <n v="0.15000000000000002"/>
    <n v="1.8750000000000003E-2"/>
    <s v="Em andamento"/>
    <s v="local-def"/>
  </r>
  <r>
    <x v="21"/>
    <s v="Unidade de Referência à Saúde do Idoso - URSI Itaim Paulista"/>
    <s v="Itaim Paulista"/>
    <s v="Itaim Paulista"/>
    <s v="Rua Ambaré, s/n"/>
    <s v="-23.506769, -46.396482"/>
    <s v="C"/>
    <s v="C"/>
    <s v="NI"/>
    <s v="ni"/>
    <s v="NI"/>
    <s v="NI"/>
    <s v="NI"/>
    <s v="NI"/>
    <n v="0.125"/>
    <n v="0"/>
    <n v="0"/>
    <m/>
    <m/>
    <m/>
    <m/>
    <m/>
    <m/>
    <n v="0.15000000000000002"/>
    <n v="1.8750000000000003E-2"/>
    <s v="Em andamento"/>
    <s v="local-def"/>
  </r>
  <r>
    <x v="21"/>
    <s v="Unidade de Referência à Saúde do Idoso - URSI Butantã"/>
    <s v="Butantã"/>
    <s v="Rio pequeno"/>
    <s v="Rua Antonino de Camargo X Rodovia Raposo Tavares"/>
    <s v="-23.586170, -46.749313"/>
    <s v="EA"/>
    <s v="C"/>
    <s v="NI"/>
    <s v="ni"/>
    <s v="NI"/>
    <s v="NI"/>
    <s v="NI"/>
    <s v="NI"/>
    <n v="0.125"/>
    <n v="0"/>
    <n v="0"/>
    <m/>
    <m/>
    <m/>
    <m/>
    <m/>
    <m/>
    <n v="0.1"/>
    <n v="1.2500000000000001E-2"/>
    <s v="Em andamento"/>
    <s v="local-def"/>
  </r>
  <r>
    <x v="21"/>
    <s v="Unidade de Referência à Saúde do Idoso - URSI Pirituba"/>
    <s v="Pirituba"/>
    <s v="São domingos"/>
    <s v="Rua General Lauro Cavalcanti de Farias, 171"/>
    <s v="-23.492681, -46.747008"/>
    <s v="C"/>
    <s v="C"/>
    <s v="NI"/>
    <s v="ni"/>
    <s v="NI"/>
    <s v="NI"/>
    <s v="NI"/>
    <s v="NI"/>
    <n v="0.125"/>
    <n v="0"/>
    <n v="0"/>
    <m/>
    <m/>
    <m/>
    <m/>
    <m/>
    <m/>
    <n v="0.15000000000000002"/>
    <n v="1.8750000000000003E-2"/>
    <s v="Em andamento"/>
    <s v="local-def"/>
  </r>
  <r>
    <x v="21"/>
    <s v="Unidade de Referência à Saúde do Idoso - URSI São Mateus"/>
    <s v="São Mateus"/>
    <s v="São Mateus"/>
    <s v="Rua Ângelo Candia, 1058"/>
    <s v="-23.599290, -46.483309"/>
    <s v="EA"/>
    <s v="C"/>
    <s v="NI"/>
    <s v="ni"/>
    <s v="NI"/>
    <s v="NI"/>
    <s v="NI"/>
    <s v="NI"/>
    <n v="0.125"/>
    <n v="0"/>
    <n v="0"/>
    <m/>
    <m/>
    <m/>
    <m/>
    <m/>
    <m/>
    <n v="0.1"/>
    <n v="1.2500000000000001E-2"/>
    <s v="Em andamento"/>
    <s v="local-def"/>
  </r>
  <r>
    <x v="21"/>
    <s v="Unidade de Referência à Saúde do Idoso - URSI Vila Prudente"/>
    <s v="Vila Prudente"/>
    <s v="Vila prudente"/>
    <s v="Av. Francisco Falconi, 83 (2ª opção Rua Lisa Ansorge, 614)"/>
    <s v="-23.583672, -46.568532"/>
    <s v="EA"/>
    <s v="C"/>
    <s v="NI"/>
    <s v="ni"/>
    <s v="NI"/>
    <s v="NI"/>
    <s v="NI"/>
    <s v="NI"/>
    <n v="0.125"/>
    <n v="0"/>
    <n v="0"/>
    <m/>
    <m/>
    <m/>
    <m/>
    <m/>
    <m/>
    <n v="0.1"/>
    <n v="1.2500000000000001E-2"/>
    <s v="Em andamento"/>
    <s v="local-def"/>
  </r>
  <r>
    <x v="22"/>
    <s v="Implantação de Centro Dia para Idosos - Raposo Tavares"/>
    <s v="Butantã"/>
    <s v="Raposo Tavares"/>
    <s v="R Antonio de CamargoXRaposo Tavares"/>
    <m/>
    <s v="C"/>
    <s v="C"/>
    <s v="C"/>
    <s v="ea"/>
    <s v="EA"/>
    <s v="EA"/>
    <s v="NI"/>
    <s v="NI"/>
    <n v="6.6600000000000006E-2"/>
    <m/>
    <m/>
    <m/>
    <m/>
    <m/>
    <m/>
    <m/>
    <m/>
    <n v="0.42500000000000004"/>
    <n v="2.8305000000000007E-2"/>
    <s v="Em andamento"/>
    <s v="local-def"/>
  </r>
  <r>
    <x v="22"/>
    <s v="Implantação de Centro Dia para Idosos - Mooca I"/>
    <s v="Mooca"/>
    <s v="Brás"/>
    <s v="R Catumbi, 588/626"/>
    <s v="-23.533195, -46.601105"/>
    <s v="C"/>
    <s v="C"/>
    <s v="C"/>
    <s v="ea"/>
    <s v="EA"/>
    <s v="NI"/>
    <s v="NI"/>
    <s v="NI"/>
    <n v="6.6600000000000006E-2"/>
    <m/>
    <m/>
    <m/>
    <m/>
    <m/>
    <m/>
    <m/>
    <m/>
    <n v="0.32500000000000001"/>
    <n v="2.1645000000000005E-2"/>
    <s v="Em andamento"/>
    <s v="local-def"/>
  </r>
  <r>
    <x v="23"/>
    <s v="Instituição de Longa Permanência para Idosos - ILPI Parelheiros"/>
    <s v="Parelheiros"/>
    <s v="Parelheiros"/>
    <s v="Avenida Senador Teotônio Vilela; Avenida Sadamu Inoue; Estrada Colônia e Estrada Vargem Grande"/>
    <s v="-23.772704, -46.721865"/>
    <s v="C"/>
    <s v="EA"/>
    <s v="C"/>
    <s v="ni"/>
    <s v="NI"/>
    <s v="NI"/>
    <s v="NI"/>
    <s v="NI"/>
    <n v="0.2"/>
    <n v="0"/>
    <m/>
    <s v="O ILPI será instalado em área do programa habitacional Minha Casa Minha Vida"/>
    <m/>
    <m/>
    <m/>
    <m/>
    <m/>
    <n v="0.22500000000000001"/>
    <n v="4.5000000000000005E-2"/>
    <s v="Em andamento"/>
    <s v="local-def"/>
  </r>
  <r>
    <x v="23"/>
    <s v="Instituição de Longa Permanência para Idosos - ILPI Vila Mariana"/>
    <s v="Vila Mariana"/>
    <m/>
    <m/>
    <m/>
    <s v="NI"/>
    <s v="NI"/>
    <s v="NI"/>
    <s v="ni"/>
    <s v="NI"/>
    <s v="NI"/>
    <s v="NI"/>
    <s v="NI"/>
    <n v="0.2"/>
    <n v="0"/>
    <m/>
    <m/>
    <m/>
    <m/>
    <m/>
    <m/>
    <m/>
    <n v="0"/>
    <n v="0"/>
    <s v="Não Iniciado"/>
    <s v="local-em-def"/>
  </r>
  <r>
    <x v="23"/>
    <s v="Instituição de Longa Permanência para Idosos - ILPI Vila Prudente"/>
    <s v="Vila Prudente"/>
    <m/>
    <m/>
    <m/>
    <s v="NI"/>
    <s v="NI"/>
    <s v="NI"/>
    <s v="ni"/>
    <s v="NI"/>
    <s v="NI"/>
    <s v="NI"/>
    <s v="NI"/>
    <n v="0.2"/>
    <n v="0"/>
    <m/>
    <m/>
    <m/>
    <m/>
    <m/>
    <m/>
    <m/>
    <n v="0"/>
    <n v="0"/>
    <s v="Não Iniciado"/>
    <s v="local-em-def"/>
  </r>
  <r>
    <x v="24"/>
    <s v="Parque Técnológico da Zona Leste"/>
    <s v="Itaquera"/>
    <s v="Itaquera"/>
    <s v="Rua Doutor Luís Aires, altura do no.3.900"/>
    <s v="-23.543129, -46.467921"/>
    <s v="C"/>
    <s v="C"/>
    <s v="EA"/>
    <s v="ni"/>
    <s v="NI"/>
    <s v="NI"/>
    <s v="NI"/>
    <s v="NI"/>
    <n v="1"/>
    <n v="1122082.82"/>
    <n v="0"/>
    <m/>
    <m/>
    <m/>
    <m/>
    <m/>
    <m/>
    <n v="0.2"/>
    <n v="0.2"/>
    <s v="Em andamento"/>
    <s v="local-def"/>
  </r>
  <r>
    <x v="25"/>
    <s v="Central de Triagem Automatizada - Santo Amaro"/>
    <s v="Santo Amaro"/>
    <s v="Campo Grande"/>
    <s v="Av. Miguel Yunes, s/n"/>
    <s v="-23.69057, -46.68642"/>
    <s v="C"/>
    <s v="C"/>
    <s v="C"/>
    <s v="C"/>
    <s v="C"/>
    <s v="C"/>
    <s v="C"/>
    <s v="C"/>
    <n v="0.25"/>
    <n v="0"/>
    <n v="0"/>
    <s v="Projeto viabilizado pelo contrato de concessão dos serviços de coleta de lixo."/>
    <m/>
    <m/>
    <m/>
    <m/>
    <m/>
    <n v="1"/>
    <n v="0.25"/>
    <s v="Concluído"/>
    <s v="local-def"/>
  </r>
  <r>
    <x v="25"/>
    <s v="Central de Triagem Automatizada - Bom Retiro"/>
    <s v="Sé"/>
    <s v="Bom Retiro"/>
    <s v="Av. do Estado, nº 300"/>
    <s v="-23.54163, -46.62865"/>
    <s v="C"/>
    <s v="C"/>
    <s v="C"/>
    <s v="C"/>
    <s v="C"/>
    <s v="C"/>
    <s v="C"/>
    <s v="C"/>
    <n v="0.25"/>
    <n v="0"/>
    <n v="0"/>
    <s v="Projeto viabilizado pelo contrato de concessão dos serviços de coleta de lixo."/>
    <m/>
    <m/>
    <m/>
    <m/>
    <m/>
    <n v="1"/>
    <n v="0.25"/>
    <s v="Concluído"/>
    <s v="local-def"/>
  </r>
  <r>
    <x v="25"/>
    <s v="Central de Triagem Automatizada - São Mateus   "/>
    <s v="São Mateus"/>
    <s v="São Mateus"/>
    <s v="Av. Sapopemba nº 23.325"/>
    <s v="-23.631623, -46.424216"/>
    <s v="EA"/>
    <s v="C"/>
    <s v="EA"/>
    <s v="ni"/>
    <s v="NI"/>
    <s v="NI"/>
    <s v="NI"/>
    <s v="NI"/>
    <n v="0.25"/>
    <n v="0"/>
    <n v="0"/>
    <s v="Projeto viabilizado pelo contrato de concessão dos serviços de coleta de lixo."/>
    <m/>
    <m/>
    <m/>
    <m/>
    <m/>
    <n v="0.15000000000000002"/>
    <n v="3.7500000000000006E-2"/>
    <s v="Em andamento"/>
    <s v="local-def"/>
  </r>
  <r>
    <x v="25"/>
    <s v="Central de Triagem Autmatizada - Vila Maria/Vila Guilherme"/>
    <s v="Vila Maria/Vila Guilherme"/>
    <m/>
    <m/>
    <m/>
    <s v="NI"/>
    <s v="NI"/>
    <s v="NI"/>
    <s v="ni"/>
    <s v="NI"/>
    <s v="NI"/>
    <s v="NI"/>
    <s v="NI"/>
    <n v="0.25"/>
    <n v="0"/>
    <n v="0"/>
    <s v="Projeto viabilizado pelo contrato de concessão dos serviços de coleta de lixo."/>
    <m/>
    <m/>
    <m/>
    <m/>
    <m/>
    <n v="0"/>
    <n v="0"/>
    <s v="Não Iniciado"/>
    <s v="local-em-def"/>
  </r>
  <r>
    <x v="26"/>
    <s v="Ecoponto  Vila Luisa"/>
    <s v="Penha"/>
    <s v="Penha"/>
    <s v="Rua Recife"/>
    <s v="-23.528864, -46.550375"/>
    <s v="C"/>
    <s v="C"/>
    <s v="C"/>
    <s v="C"/>
    <s v="C"/>
    <s v="C"/>
    <s v="C"/>
    <s v="C"/>
    <n v="1.1900000000000001E-2"/>
    <n v="142915.1"/>
    <n v="0"/>
    <m/>
    <m/>
    <m/>
    <m/>
    <m/>
    <m/>
    <n v="1"/>
    <n v="1.1900000000000001E-2"/>
    <s v="Concluído"/>
    <s v="local-def"/>
  </r>
  <r>
    <x v="26"/>
    <s v="Ecoponto Água Rasa"/>
    <s v="Mooca"/>
    <s v="Água Rasa"/>
    <s v="Av. Salim Farah Maluf, 1500"/>
    <s v="-23.556476, -46.577297"/>
    <s v="C"/>
    <s v="C"/>
    <s v="C"/>
    <s v="C"/>
    <s v="C"/>
    <s v="C"/>
    <s v="C"/>
    <s v="C"/>
    <n v="1.1900000000000001E-2"/>
    <n v="157992.35"/>
    <n v="0"/>
    <m/>
    <m/>
    <m/>
    <m/>
    <m/>
    <m/>
    <n v="1"/>
    <n v="1.1900000000000001E-2"/>
    <s v="Concluído"/>
    <s v="local-def"/>
  </r>
  <r>
    <x v="26"/>
    <s v="Ecoponto Alto de Pinheiros"/>
    <s v="Pinheiros"/>
    <s v="Alto de pinheiros"/>
    <s v="Praça Arcipreste Anselmo de Oliveira"/>
    <s v="-23.557278 , -46.710573"/>
    <s v="C"/>
    <s v="C"/>
    <s v="C"/>
    <s v="C"/>
    <s v="C"/>
    <s v="C"/>
    <s v="C"/>
    <s v="C"/>
    <n v="1.1900000000000001E-2"/>
    <n v="172633.28"/>
    <n v="0"/>
    <m/>
    <m/>
    <m/>
    <m/>
    <m/>
    <m/>
    <n v="1"/>
    <n v="1.1900000000000001E-2"/>
    <s v="Concluído"/>
    <s v="local-def"/>
  </r>
  <r>
    <x v="26"/>
    <s v="Ecoponto Belém"/>
    <s v="Mooca"/>
    <s v="Mooca"/>
    <s v="Baixo do Viad. Guadalajara"/>
    <s v="-23.543294, -46.593798"/>
    <s v="C"/>
    <s v="C"/>
    <s v="C"/>
    <s v="C"/>
    <s v="C"/>
    <s v="C"/>
    <s v="C"/>
    <s v="C"/>
    <n v="1.1900000000000001E-2"/>
    <n v="237090.06"/>
    <n v="0"/>
    <m/>
    <m/>
    <m/>
    <m/>
    <m/>
    <m/>
    <n v="1"/>
    <n v="1.1900000000000001E-2"/>
    <s v="Concluído"/>
    <s v="local-def"/>
  </r>
  <r>
    <x v="26"/>
    <s v="Ecoponto Beleza"/>
    <s v="Campo Limpo"/>
    <s v="Vila andrade"/>
    <s v="Rua Campo Novo do Sul"/>
    <s v="-23.637541, -46.740404"/>
    <s v="C"/>
    <s v="C"/>
    <s v="C"/>
    <s v="C"/>
    <s v="C"/>
    <s v="C"/>
    <s v="C"/>
    <s v="C"/>
    <n v="1.1900000000000001E-2"/>
    <n v="146912.4"/>
    <n v="0"/>
    <m/>
    <m/>
    <m/>
    <m/>
    <m/>
    <m/>
    <n v="1"/>
    <n v="1.1900000000000001E-2"/>
    <s v="Concluído"/>
    <s v="local-def"/>
  </r>
  <r>
    <x v="26"/>
    <s v="Ecoponto Caraguata"/>
    <s v="Ipiranga"/>
    <s v="Sacomã"/>
    <s v="Rua Jose Pereira Cruz"/>
    <s v="-23.652356, -46.605292"/>
    <s v="C"/>
    <s v="C"/>
    <s v="C"/>
    <s v="C"/>
    <s v="EA"/>
    <s v="NI"/>
    <s v="NI"/>
    <s v="NI"/>
    <n v="1.1900000000000001E-2"/>
    <n v="0"/>
    <n v="0"/>
    <s v="Garantida fonte de financiamento (FEMA)"/>
    <m/>
    <m/>
    <m/>
    <m/>
    <m/>
    <n v="0.35"/>
    <n v="4.1650000000000003E-3"/>
    <s v="Em andamento"/>
    <s v="local-def"/>
  </r>
  <r>
    <x v="26"/>
    <s v="Ecoponto Cavalcanti"/>
    <s v="Itaquera"/>
    <s v="Itaquera"/>
    <s v="R.Beleza Pura "/>
    <s v="-23.527734, -46.459278"/>
    <s v="C"/>
    <s v="C"/>
    <s v="C"/>
    <s v="C"/>
    <s v="EA"/>
    <s v="NI"/>
    <s v="NI"/>
    <s v="NI"/>
    <n v="1.1900000000000001E-2"/>
    <n v="0"/>
    <n v="0"/>
    <s v="Garantida fonte de financiamento (FEMA)"/>
    <m/>
    <m/>
    <m/>
    <m/>
    <m/>
    <n v="0.35"/>
    <n v="4.1650000000000003E-3"/>
    <s v="Em andamento"/>
    <s v="local-def"/>
  </r>
  <r>
    <x v="26"/>
    <s v="Ecoponto Cidade Saudável"/>
    <s v="Capela do Socorro"/>
    <s v="Socorro"/>
    <s v="Rua Pitolomeu"/>
    <s v="-23.662286, -46.722417"/>
    <s v="C"/>
    <s v="C"/>
    <s v="C"/>
    <s v="C"/>
    <s v="C"/>
    <s v="C"/>
    <s v="C"/>
    <s v="C"/>
    <n v="1.1900000000000001E-2"/>
    <n v="126303.3"/>
    <n v="0"/>
    <m/>
    <m/>
    <m/>
    <m/>
    <m/>
    <m/>
    <n v="1"/>
    <n v="1.1900000000000001E-2"/>
    <s v="Concluído"/>
    <s v="local-def"/>
  </r>
  <r>
    <x v="26"/>
    <s v="Ecoponto Comandante Taylor"/>
    <s v="Ipiranga"/>
    <s v="Ipíranga"/>
    <s v="R.Com. Taylor X Av.Juntas Pro"/>
    <s v="-23.600128, -46.598138"/>
    <s v="C"/>
    <s v="C"/>
    <s v="C"/>
    <s v="ni"/>
    <s v="NI"/>
    <s v="NI"/>
    <s v="NI"/>
    <s v="NI"/>
    <n v="1.1900000000000001E-2"/>
    <n v="0"/>
    <n v="0"/>
    <s v="Garantida fonte de financiamento (FEMA)"/>
    <m/>
    <m/>
    <m/>
    <m/>
    <m/>
    <n v="0.25"/>
    <n v="2.9750000000000002E-3"/>
    <s v="Em andamento"/>
    <s v="local-def"/>
  </r>
  <r>
    <x v="26"/>
    <s v="Ecoponto Franquinho"/>
    <s v="Penha"/>
    <s v="Penha"/>
    <s v="R.Carlos Maria Stamberg"/>
    <s v="-23.531763, -46.487852"/>
    <s v="C"/>
    <s v="C"/>
    <s v="C"/>
    <s v="C"/>
    <s v="C"/>
    <s v="C"/>
    <s v="C"/>
    <s v="C"/>
    <n v="1.1900000000000001E-2"/>
    <n v="119791.9"/>
    <n v="0"/>
    <m/>
    <m/>
    <m/>
    <m/>
    <m/>
    <m/>
    <n v="1"/>
    <n v="1.1900000000000001E-2"/>
    <s v="Concluído"/>
    <s v="local-def"/>
  </r>
  <r>
    <x v="26"/>
    <s v="Ecoponto Freguesia do Ó"/>
    <s v="Freguesia/Brasilândia"/>
    <s v="Freguesia do Ó"/>
    <s v="Rua Souza Filho"/>
    <s v="-23.503156, -46.704403"/>
    <s v="C"/>
    <s v="C"/>
    <s v="C"/>
    <s v="C"/>
    <s v="C"/>
    <s v="C"/>
    <s v="C"/>
    <s v="C"/>
    <n v="1.1900000000000001E-2"/>
    <n v="106490.54"/>
    <n v="0"/>
    <m/>
    <m/>
    <m/>
    <m/>
    <m/>
    <m/>
    <n v="1"/>
    <n v="1.1900000000000001E-2"/>
    <s v="Concluído"/>
    <s v="local-def"/>
  </r>
  <r>
    <x v="26"/>
    <s v="Ecoponto Giovani Gronchi"/>
    <s v="Butantã"/>
    <s v="Morumbi"/>
    <s v="Av. Giovanni Gronch,3413"/>
    <s v="-23609556, -46.726533"/>
    <s v="C"/>
    <s v="C"/>
    <s v="C"/>
    <s v="C"/>
    <s v="C"/>
    <s v="C"/>
    <s v="C"/>
    <s v="C"/>
    <n v="1.1900000000000001E-2"/>
    <n v="141556.47"/>
    <n v="0"/>
    <m/>
    <m/>
    <m/>
    <m/>
    <m/>
    <m/>
    <n v="1"/>
    <n v="1.1900000000000001E-2"/>
    <s v="Concluído"/>
    <s v="local-def"/>
  </r>
  <r>
    <x v="26"/>
    <s v="Ecoponto Guaiaponto"/>
    <s v="Guaianases"/>
    <s v="Guaianases"/>
    <s v="Rua da Passagem Funda"/>
    <s v="-23.562714, -46.416620"/>
    <s v="C"/>
    <s v="C"/>
    <s v="C"/>
    <s v="C"/>
    <s v="C"/>
    <s v="C"/>
    <s v="C"/>
    <s v="C"/>
    <n v="1.1900000000000001E-2"/>
    <n v="47326"/>
    <n v="102674"/>
    <s v="Fases concluídas:Licenciamento, licitação,obras 1 e 2"/>
    <m/>
    <m/>
    <m/>
    <m/>
    <m/>
    <n v="1"/>
    <n v="1.1900000000000001E-2"/>
    <s v="Concluído"/>
    <s v="local-def"/>
  </r>
  <r>
    <x v="26"/>
    <s v="Ecoponto Itaqueruna"/>
    <s v="São Miguel"/>
    <s v="São Miguel"/>
    <s v="Rua Domitilia D`Abril"/>
    <s v="-23.509233, -46.433024"/>
    <s v="C"/>
    <s v="C"/>
    <s v="C"/>
    <s v="C"/>
    <s v="C"/>
    <s v="C"/>
    <s v="C"/>
    <s v="C"/>
    <n v="1.1900000000000001E-2"/>
    <n v="118013.85"/>
    <n v="0"/>
    <m/>
    <m/>
    <m/>
    <m/>
    <m/>
    <m/>
    <n v="1"/>
    <n v="1.1900000000000001E-2"/>
    <s v="Concluído"/>
    <s v="local-def"/>
  </r>
  <r>
    <x v="26"/>
    <s v="Ecoponto Jardim Antártica"/>
    <s v="Casa Verde/Cachoeirinha"/>
    <s v="Cachoeirinha"/>
    <s v="Av. francisco Machado da Silva"/>
    <s v="-23.453802, -46.661073"/>
    <s v="C"/>
    <s v="C"/>
    <s v="C"/>
    <s v="C"/>
    <s v="EA"/>
    <s v="NI"/>
    <s v="NI"/>
    <s v="NI"/>
    <n v="1.1900000000000001E-2"/>
    <n v="0"/>
    <n v="0"/>
    <s v="Garantida fonte de financiamento (FEMA)"/>
    <m/>
    <m/>
    <m/>
    <m/>
    <m/>
    <n v="0.35"/>
    <n v="4.1650000000000003E-3"/>
    <s v="Em andamento"/>
    <s v="local-def"/>
  </r>
  <r>
    <x v="26"/>
    <s v="Ecoponto Jardim Jaqueline"/>
    <s v="Butantã"/>
    <s v="Butantã"/>
    <s v="Rua Walter Brito Beletti"/>
    <s v="-23.588830, -46.753712"/>
    <s v="C"/>
    <s v="C"/>
    <s v="C"/>
    <s v="C"/>
    <s v="C"/>
    <s v="C"/>
    <s v="C"/>
    <s v="C"/>
    <n v="1.1900000000000001E-2"/>
    <n v="141025.63"/>
    <n v="0"/>
    <m/>
    <m/>
    <m/>
    <m/>
    <m/>
    <m/>
    <n v="1"/>
    <n v="1.1900000000000001E-2"/>
    <s v="Concluído"/>
    <s v="local-def"/>
  </r>
  <r>
    <x v="26"/>
    <s v="Ecoponto Jardim Santa Fé"/>
    <s v="Perus"/>
    <s v="Anhanguera"/>
    <s v="Rua Salvador Albano"/>
    <s v="-23.434015, -46.792334"/>
    <s v="C"/>
    <s v="C"/>
    <s v="C"/>
    <s v="C"/>
    <s v="C"/>
    <s v="C"/>
    <s v="C"/>
    <s v="C"/>
    <n v="1.1900000000000001E-2"/>
    <n v="254061.4"/>
    <n v="0"/>
    <m/>
    <m/>
    <m/>
    <m/>
    <m/>
    <m/>
    <n v="1"/>
    <n v="1.1900000000000001E-2"/>
    <s v="Concluído"/>
    <s v="local-def"/>
  </r>
  <r>
    <x v="26"/>
    <s v="Ecoponto Mãe Preta "/>
    <s v="Itaim Paulista"/>
    <s v="Vila curuça"/>
    <s v="Praça Mae Preta com av. Fernando Figueiredo lins  "/>
    <s v="-23.508733, -46.416930"/>
    <s v="C"/>
    <s v="C"/>
    <s v="C"/>
    <s v="C"/>
    <s v="EA"/>
    <s v="NI"/>
    <s v="NI"/>
    <s v="NI"/>
    <n v="1.1900000000000001E-2"/>
    <n v="0"/>
    <n v="0"/>
    <s v="Garantida fonte de financiamento (FEMA)"/>
    <m/>
    <m/>
    <m/>
    <m/>
    <m/>
    <n v="0.35"/>
    <n v="4.1650000000000003E-3"/>
    <s v="Em andamento"/>
    <s v="local-def"/>
  </r>
  <r>
    <x v="26"/>
    <s v="Ecoponto Montalvania"/>
    <s v="São Mateus"/>
    <s v="São Mateus"/>
    <s v="Rua Montalvania"/>
    <s v="-23.579141, -46.496972"/>
    <s v="C"/>
    <s v="C"/>
    <s v="C"/>
    <s v="C"/>
    <s v="EA"/>
    <s v="NI"/>
    <s v="NI"/>
    <s v="NI"/>
    <n v="1.1900000000000001E-2"/>
    <n v="0"/>
    <n v="0"/>
    <s v="Garantida fonte de financiamento (FEMA)"/>
    <m/>
    <m/>
    <m/>
    <m/>
    <m/>
    <n v="0.35"/>
    <n v="4.1650000000000003E-3"/>
    <s v="Em andamento"/>
    <s v="local-def"/>
  </r>
  <r>
    <x v="26"/>
    <s v="Ecoponto Nova York"/>
    <s v="Sapopemba"/>
    <s v="Sapopemba"/>
    <s v="Rua Amelia Vanso Magnoli"/>
    <s v="-23.585230, -46.506246"/>
    <s v="C"/>
    <s v="C"/>
    <s v="C"/>
    <s v="C"/>
    <s v="C"/>
    <s v="C"/>
    <s v="C"/>
    <s v="EA"/>
    <n v="1.1900000000000001E-2"/>
    <n v="179163.78"/>
    <n v="0"/>
    <m/>
    <m/>
    <m/>
    <m/>
    <m/>
    <m/>
    <n v="0.97500000000000009"/>
    <n v="1.1602500000000002E-2"/>
    <s v="Em andamento"/>
    <s v="local-def"/>
  </r>
  <r>
    <x v="26"/>
    <s v="Ecoponto Olinda"/>
    <s v="Campo Limpo"/>
    <s v="Campo Limpo"/>
    <s v="Av. Padre Adolfo Kolping"/>
    <s v="-23.634232, -46.760093"/>
    <s v="C"/>
    <s v="C"/>
    <s v="C"/>
    <s v="C"/>
    <s v="C"/>
    <s v="C"/>
    <s v="C"/>
    <s v="C"/>
    <n v="1.1900000000000001E-2"/>
    <n v="143472.64000000001"/>
    <n v="0"/>
    <m/>
    <m/>
    <m/>
    <m/>
    <m/>
    <m/>
    <n v="1"/>
    <n v="1.1900000000000001E-2"/>
    <s v="Concluído"/>
    <s v="local-def"/>
  </r>
  <r>
    <x v="26"/>
    <s v="Ecoponto Oswaldo Valle Cordeiro"/>
    <s v="Itaquera"/>
    <s v="Cidade Líder"/>
    <s v="Av. Osvaldo Valle Cordeiro, 420"/>
    <s v="-23.557591 , -46.491495"/>
    <s v="C"/>
    <s v="C"/>
    <s v="C"/>
    <s v="C"/>
    <s v="C"/>
    <s v="C"/>
    <s v="C"/>
    <s v="C"/>
    <n v="1.1900000000000001E-2"/>
    <n v="119268.01"/>
    <n v="0"/>
    <m/>
    <m/>
    <m/>
    <m/>
    <m/>
    <m/>
    <n v="1"/>
    <n v="1.1900000000000001E-2"/>
    <s v="Concluído"/>
    <s v="local-def"/>
  </r>
  <r>
    <x v="26"/>
    <s v="Ecoponto Parque do Carmo"/>
    <s v="Itaquera"/>
    <s v="Parque do carmo"/>
    <s v="Av. Afonso de Sampaio e Souza"/>
    <s v="-23.579574, -46.484620"/>
    <s v="C"/>
    <s v="C"/>
    <s v="C"/>
    <s v="C"/>
    <s v="EA"/>
    <s v="NI"/>
    <s v="NI"/>
    <s v="NI"/>
    <n v="1.1900000000000001E-2"/>
    <n v="0"/>
    <n v="0"/>
    <s v="Garantida fonte de financiamento (FEMA)"/>
    <m/>
    <m/>
    <m/>
    <m/>
    <m/>
    <n v="0.35"/>
    <n v="4.1650000000000003E-3"/>
    <s v="Em andamento"/>
    <s v="local-def"/>
  </r>
  <r>
    <x v="26"/>
    <s v="Ecoponto Politécnica"/>
    <s v="Butantã"/>
    <s v="Rio pequeno"/>
    <s v="Praca Nilton Vieira de Almeida"/>
    <s v="-23.576376, -46.764105"/>
    <s v="C"/>
    <s v="C"/>
    <s v="C"/>
    <s v="C"/>
    <s v="C"/>
    <s v="C"/>
    <s v="C"/>
    <s v="C"/>
    <n v="1.1900000000000001E-2"/>
    <n v="177473.45"/>
    <n v="0"/>
    <m/>
    <m/>
    <m/>
    <m/>
    <m/>
    <m/>
    <n v="1"/>
    <n v="1.1900000000000001E-2"/>
    <s v="Concluído"/>
    <s v="local-def"/>
  </r>
  <r>
    <x v="26"/>
    <s v="Ecoponto Saioa"/>
    <s v="Vila Mariana"/>
    <s v="Vila mariana"/>
    <s v="Gomes Cardim"/>
    <s v="-23.594442, -46.622492 "/>
    <s v="C"/>
    <s v="C"/>
    <s v="C"/>
    <s v="C"/>
    <s v="EA"/>
    <s v="NI"/>
    <s v="NI"/>
    <s v="NI"/>
    <n v="1.1900000000000001E-2"/>
    <n v="0"/>
    <n v="0"/>
    <s v="Garantida fonte de financiamento (FEMA)"/>
    <m/>
    <m/>
    <m/>
    <m/>
    <m/>
    <n v="0.35"/>
    <n v="4.1650000000000003E-3"/>
    <s v="Em andamento"/>
    <s v="local-def"/>
  </r>
  <r>
    <x v="26"/>
    <s v="Ecoponto Santana"/>
    <s v="Santana/Tucuruvi"/>
    <s v="Santana"/>
    <s v="Av.Zachi Narchi"/>
    <s v="-23.509914, -46.618494"/>
    <s v="C"/>
    <s v="C"/>
    <s v="C"/>
    <s v="ni"/>
    <s v="NI"/>
    <s v="NI"/>
    <s v="NI"/>
    <s v="NI"/>
    <n v="1.1900000000000001E-2"/>
    <n v="0"/>
    <n v="0"/>
    <m/>
    <m/>
    <m/>
    <m/>
    <m/>
    <m/>
    <n v="0.25"/>
    <n v="2.9750000000000002E-3"/>
    <s v="Em andamento"/>
    <s v="local-def"/>
  </r>
  <r>
    <x v="26"/>
    <s v="Ecoponto Tucuruvi"/>
    <s v="Santana/Tucuruvi"/>
    <s v="Tucuruvi"/>
    <s v="Rua Eduardo Vicente Nasser, 51"/>
    <s v="-23.466354, -46.609765"/>
    <s v="C"/>
    <s v="C"/>
    <s v="C"/>
    <s v="C"/>
    <s v="C"/>
    <s v="C"/>
    <s v="C"/>
    <s v="C"/>
    <n v="1.1900000000000001E-2"/>
    <n v="123920.9"/>
    <n v="0"/>
    <m/>
    <m/>
    <m/>
    <m/>
    <m/>
    <m/>
    <n v="1"/>
    <n v="1.1900000000000001E-2"/>
    <s v="Concluído"/>
    <s v="local-def"/>
  </r>
  <r>
    <x v="26"/>
    <s v="Ecoponto Vila das  Mercês"/>
    <s v="Ipiranga"/>
    <s v="Sacomã"/>
    <s v="rua Italva"/>
    <s v="-23.623765, -46.605548"/>
    <s v="C"/>
    <s v="C"/>
    <s v="C"/>
    <s v="C"/>
    <s v="EA"/>
    <s v="NI"/>
    <s v="NI"/>
    <s v="NI"/>
    <n v="1.1900000000000001E-2"/>
    <n v="0"/>
    <n v="0"/>
    <s v="Garantida fonte de financiamento (FEMA)"/>
    <m/>
    <m/>
    <m/>
    <m/>
    <m/>
    <n v="0.35"/>
    <n v="4.1650000000000003E-3"/>
    <s v="Em andamento"/>
    <s v="local-def"/>
  </r>
  <r>
    <x v="26"/>
    <s v="Ecoponto Vila Jaguará"/>
    <s v="Lapa"/>
    <s v="Jaguará"/>
    <s v="Rua Agrestina"/>
    <s v="-23.515409, -46.741058"/>
    <s v="C"/>
    <s v="C"/>
    <s v="C"/>
    <s v="C"/>
    <s v="C"/>
    <s v="C"/>
    <s v="C"/>
    <s v="C"/>
    <n v="1.1900000000000001E-2"/>
    <n v="130316.41"/>
    <n v="0"/>
    <m/>
    <m/>
    <m/>
    <m/>
    <m/>
    <m/>
    <n v="1"/>
    <n v="1.1900000000000001E-2"/>
    <s v="Concluído"/>
    <s v="local-def"/>
  </r>
  <r>
    <x v="26"/>
    <s v="Ecoponto Vila Maria"/>
    <s v="Vila Maria/Vila Guilherme"/>
    <s v="Vila maria"/>
    <s v="Av. Curuca, 1700"/>
    <s v="-23.519999, -46.580687"/>
    <s v="C"/>
    <s v="C"/>
    <s v="C"/>
    <s v="C"/>
    <s v="C"/>
    <s v="C"/>
    <s v="C"/>
    <s v="C"/>
    <n v="1.1900000000000001E-2"/>
    <n v="152464.63"/>
    <n v="0"/>
    <m/>
    <m/>
    <m/>
    <m/>
    <m/>
    <m/>
    <n v="1"/>
    <n v="1.1900000000000001E-2"/>
    <s v="Concluído"/>
    <s v="local-def"/>
  </r>
  <r>
    <x v="26"/>
    <s v="Ecoponto Vila Mariana"/>
    <s v="Vila Mariana"/>
    <s v="Vila mariana"/>
    <s v="rua Afonso Celso"/>
    <s v="-23.593062, -46.635090"/>
    <s v="C"/>
    <s v="C"/>
    <s v="C"/>
    <s v="C"/>
    <s v="EA"/>
    <s v="NI"/>
    <s v="NI"/>
    <s v="NI"/>
    <n v="1.1900000000000001E-2"/>
    <n v="0"/>
    <n v="0"/>
    <s v="Garantida fonte de financiamento (FEMA)"/>
    <m/>
    <m/>
    <m/>
    <m/>
    <m/>
    <n v="0.35"/>
    <n v="4.1650000000000003E-3"/>
    <s v="Em andamento"/>
    <s v="local-def"/>
  </r>
  <r>
    <x v="26"/>
    <s v="Ecoponto Vila Rica"/>
    <s v="Freguesia/Brasilândia"/>
    <s v="Brasilândia"/>
    <s v="Rua Jorge Mamede da Silva,  201"/>
    <s v="-23.469707, -46.673803"/>
    <s v="C"/>
    <s v="C"/>
    <s v="C"/>
    <s v="C"/>
    <s v="EA"/>
    <s v="NI"/>
    <s v="NI"/>
    <s v="NI"/>
    <n v="1.1900000000000001E-2"/>
    <n v="0"/>
    <n v="0"/>
    <s v="Garantida fonte de financiamento (FEMA)"/>
    <m/>
    <m/>
    <m/>
    <m/>
    <m/>
    <n v="0.35"/>
    <n v="4.1650000000000003E-3"/>
    <s v="Em andamento"/>
    <s v="local-def"/>
  </r>
  <r>
    <x v="27"/>
    <s v="Central de Compostagem - Aterro Bandeirantes"/>
    <s v="Perus"/>
    <s v="Perus"/>
    <s v="Av. Mogeiro nº 1580"/>
    <s v="-23.418563, -46.755817"/>
    <s v="C"/>
    <s v="NI"/>
    <s v="NI"/>
    <s v="ni"/>
    <s v="NI"/>
    <s v="NI"/>
    <s v="NI"/>
    <s v="NI"/>
    <n v="0.125"/>
    <n v="0"/>
    <n v="0"/>
    <s v="Projeto viabilizado pelo contrato de concessão dos serviços de coleta de lixo."/>
    <m/>
    <m/>
    <m/>
    <m/>
    <m/>
    <n v="0.1"/>
    <n v="1.2500000000000001E-2"/>
    <s v="Em andamento"/>
    <s v="local-def"/>
  </r>
  <r>
    <x v="27"/>
    <s v="Central de Compostagem - Aterro São João"/>
    <s v="São Mateus"/>
    <s v="São Mateus"/>
    <s v="Av. Sapopemba nº 23.325"/>
    <s v="-23.631623, -46.424216"/>
    <s v="C"/>
    <s v="NI"/>
    <s v="NI"/>
    <s v="ni"/>
    <s v="NI"/>
    <s v="NI"/>
    <s v="NI"/>
    <s v="NI"/>
    <n v="0.125"/>
    <n v="0"/>
    <n v="0"/>
    <s v="Projeto viabilizado pelo contrato de concessão dos serviços de coleta de lixo."/>
    <m/>
    <m/>
    <m/>
    <m/>
    <m/>
    <n v="0.1"/>
    <n v="1.2500000000000001E-2"/>
    <s v="Em andamento"/>
    <s v="local-def"/>
  </r>
  <r>
    <x v="27"/>
    <s v="Central de Compostagem III"/>
    <s v="Em definição"/>
    <m/>
    <m/>
    <m/>
    <s v="NI"/>
    <s v="NI"/>
    <s v="NI"/>
    <s v="ni"/>
    <s v="NI"/>
    <s v="NI"/>
    <s v="NI"/>
    <s v="NI"/>
    <n v="0.125"/>
    <n v="0"/>
    <n v="0"/>
    <m/>
    <m/>
    <m/>
    <m/>
    <m/>
    <m/>
    <n v="0"/>
    <n v="0"/>
    <s v="Não Iniciado"/>
    <s v="sem-mapa"/>
  </r>
  <r>
    <x v="27"/>
    <s v="Central de Compostagem IV"/>
    <s v="Em definição"/>
    <m/>
    <m/>
    <m/>
    <s v="NI"/>
    <s v="NI"/>
    <s v="NI"/>
    <s v="ni"/>
    <s v="NI"/>
    <s v="NI"/>
    <s v="NI"/>
    <s v="NI"/>
    <n v="0.125"/>
    <n v="0"/>
    <n v="0"/>
    <m/>
    <m/>
    <m/>
    <m/>
    <m/>
    <m/>
    <n v="0"/>
    <n v="0"/>
    <s v="Não Iniciado"/>
    <s v="sem-mapa"/>
  </r>
  <r>
    <x v="28"/>
    <s v="Ampliação do Terminal Itaquera"/>
    <s v="Itaquera"/>
    <s v="Itaquera"/>
    <s v="Terminal de ônibus - Itaquera"/>
    <s v="-23.542091, -46.472099"/>
    <s v="C"/>
    <s v="C"/>
    <s v="C"/>
    <s v="C"/>
    <s v="C"/>
    <s v="C"/>
    <s v="C"/>
    <s v="C"/>
    <n v="0"/>
    <n v="24722326.379999999"/>
    <n v="28759191.899999999"/>
    <m/>
    <m/>
    <m/>
    <s v="Ampliação concluida e em operação. O novo terminal está em fase final de revisao de projeto "/>
    <m/>
    <m/>
    <n v="1"/>
    <n v="0"/>
    <s v="Concluído"/>
    <s v="local-def"/>
  </r>
  <r>
    <x v="28"/>
    <s v="TERMINAL NOVO JARDIM ÂNGELA"/>
    <s v="M'Boi Mirim"/>
    <s v="Jardim Ângela"/>
    <s v="Estrada M Boi Mirim"/>
    <s v="-46,7767823653, -23,6930734804"/>
    <s v="EA"/>
    <s v="EA"/>
    <s v="EA"/>
    <s v="ni"/>
    <s v="C"/>
    <s v="NI"/>
    <s v="NI"/>
    <s v="NI"/>
    <n v="0"/>
    <n v="340523.92"/>
    <n v="4450550.13"/>
    <s v="Orçamento executado em 2013 em revisão"/>
    <m/>
    <m/>
    <s v="Em revisão de projeto"/>
    <m/>
    <m/>
    <n v="0.22500000000000001"/>
    <n v="0"/>
    <s v="Em andamento"/>
    <s v="local-def"/>
  </r>
  <r>
    <x v="28"/>
    <s v="TERMINAL NOVO PARELHEIROS"/>
    <s v="Parelheiros"/>
    <s v="Parelheiros"/>
    <m/>
    <s v="-46,7314493676, -23,8011946035"/>
    <s v="C"/>
    <s v="C"/>
    <s v="EA"/>
    <s v="ni"/>
    <s v="C"/>
    <s v="NI"/>
    <s v="NI"/>
    <s v="NI"/>
    <n v="0"/>
    <n v="0"/>
    <n v="0"/>
    <m/>
    <m/>
    <m/>
    <s v="-"/>
    <m/>
    <m/>
    <n v="0.30000000000000004"/>
    <n v="0"/>
    <s v="Em andamento"/>
    <s v="local-em-def"/>
  </r>
  <r>
    <x v="28"/>
    <s v="TERMINAL PERUS"/>
    <s v="Perus"/>
    <s v="Perus"/>
    <m/>
    <s v="-46,7518680682, -23,4049883011"/>
    <s v="C"/>
    <s v="C"/>
    <s v="EA"/>
    <s v="ni"/>
    <s v="C"/>
    <s v="NI"/>
    <s v="NI"/>
    <s v="NI"/>
    <n v="0"/>
    <n v="0"/>
    <n v="0"/>
    <m/>
    <m/>
    <m/>
    <s v="-"/>
    <m/>
    <m/>
    <n v="0.30000000000000004"/>
    <n v="0"/>
    <s v="Em andamento"/>
    <s v="local-em-def"/>
  </r>
  <r>
    <x v="29"/>
    <s v="Ampliação da Rede Cicloviária da Região Leste - 35 km"/>
    <s v="Ermelino Matarazzo, Itaim Paulista, Itaquera, São Miguel"/>
    <m/>
    <m/>
    <m/>
    <s v="C"/>
    <s v="NI"/>
    <s v="NI"/>
    <s v="ni"/>
    <s v="NI"/>
    <s v="NI"/>
    <s v="NI"/>
    <s v="NI"/>
    <n v="8.6599999999999996E-2"/>
    <n v="0"/>
    <n v="0"/>
    <m/>
    <m/>
    <m/>
    <m/>
    <m/>
    <m/>
    <n v="0.1"/>
    <n v="8.6599999999999993E-3"/>
    <s v="Em andamento"/>
    <s v="local-em-def"/>
  </r>
  <r>
    <x v="29"/>
    <s v="Ampliação da Rede Cicloviária da Região Oeste - 11,5 km"/>
    <s v="Lapa, Butantã"/>
    <m/>
    <m/>
    <m/>
    <s v="C"/>
    <s v="NI"/>
    <s v="NI"/>
    <s v="ni"/>
    <s v="NI"/>
    <s v="NI"/>
    <s v="NI"/>
    <s v="NI"/>
    <n v="2.8500000000000001E-2"/>
    <n v="0"/>
    <n v="0"/>
    <s v="A ampliação prevista inclui a continuação da Avenida Eliseu de Almeida"/>
    <m/>
    <m/>
    <m/>
    <m/>
    <m/>
    <n v="0.1"/>
    <n v="2.8500000000000001E-3"/>
    <s v="Em andamento"/>
    <s v="local-em-def"/>
  </r>
  <r>
    <x v="29"/>
    <s v="Ampliação da Rede Sul - 16 km"/>
    <s v="Capela do Socorro"/>
    <m/>
    <m/>
    <m/>
    <s v="C"/>
    <s v="NI"/>
    <s v="NI"/>
    <s v="ni"/>
    <s v="NI"/>
    <s v="NI"/>
    <s v="NI"/>
    <s v="NI"/>
    <n v="3.9600000000000003E-2"/>
    <n v="0"/>
    <n v="0"/>
    <m/>
    <m/>
    <m/>
    <m/>
    <m/>
    <m/>
    <n v="0.1"/>
    <n v="3.9600000000000008E-3"/>
    <s v="Em andamento"/>
    <s v="local-em-def"/>
  </r>
  <r>
    <x v="29"/>
    <s v="Ampliação da Rede Zona Norte - 29 km"/>
    <s v="Santana/Tucuruvi, Vila Maria/Vila Guilherme, Casa Verde/Cachoeirinha"/>
    <m/>
    <m/>
    <m/>
    <s v="C"/>
    <s v="NI"/>
    <s v="NI"/>
    <s v="ni"/>
    <s v="NI"/>
    <s v="NI"/>
    <s v="NI"/>
    <s v="NI"/>
    <n v="7.17E-2"/>
    <n v="0"/>
    <n v="0"/>
    <m/>
    <m/>
    <m/>
    <m/>
    <m/>
    <m/>
    <n v="0.1"/>
    <n v="7.1700000000000002E-3"/>
    <s v="Em andamento"/>
    <s v="local-em-def"/>
  </r>
  <r>
    <x v="29"/>
    <s v="Ciclovia na Avenida Escola Politécnica - Trecho 1 com 1,6 km"/>
    <s v="Lapa"/>
    <m/>
    <m/>
    <s v="-23.562245, -46.749149"/>
    <s v="C"/>
    <s v="EA"/>
    <s v="NI"/>
    <s v="ni"/>
    <s v="NI"/>
    <s v="NI"/>
    <s v="NI"/>
    <s v="NI"/>
    <n v="4.0000000000000001E-3"/>
    <n v="0"/>
    <n v="0"/>
    <m/>
    <m/>
    <m/>
    <m/>
    <m/>
    <m/>
    <n v="0.125"/>
    <n v="5.0000000000000001E-4"/>
    <s v="Em andamento"/>
    <s v="local-em-def"/>
  </r>
  <r>
    <x v="29"/>
    <s v="Ciclovia Cruzeiro do Sul – 0,7 km"/>
    <s v="Santana/Tucuruvi"/>
    <m/>
    <s v="Av. Cruzeiro do Sul, São Paulo, SP"/>
    <s v="-23.504949, -46.624681"/>
    <s v="C"/>
    <s v="C"/>
    <s v="C"/>
    <s v="C"/>
    <s v="C"/>
    <s v="EA"/>
    <s v="NI"/>
    <s v="NI"/>
    <n v="1.6999999999999999E-3"/>
    <n v="1038058.94"/>
    <n v="0"/>
    <m/>
    <m/>
    <m/>
    <m/>
    <m/>
    <m/>
    <n v="0.5"/>
    <n v="8.4999999999999995E-4"/>
    <s v="Em andamento"/>
    <s v="local-def"/>
  </r>
  <r>
    <x v="29"/>
    <s v="Ciclovia Eixo Eliseu de Almeida / Metrô Butantã - 1,4 km"/>
    <s v="Butantã"/>
    <m/>
    <s v="Av. Eliseu de Almeida, São Paulo, SP"/>
    <s v="-23.588441, -46.732667"/>
    <s v="C"/>
    <s v="C"/>
    <s v="C"/>
    <s v="C"/>
    <s v="C"/>
    <s v="EA"/>
    <s v="NI"/>
    <s v="NI"/>
    <n v="3.5000000000000001E-3"/>
    <n v="1349821.69"/>
    <n v="0"/>
    <m/>
    <m/>
    <m/>
    <m/>
    <m/>
    <m/>
    <n v="0.5"/>
    <n v="1.75E-3"/>
    <s v="Em andamento"/>
    <s v="local-def"/>
  </r>
  <r>
    <x v="29"/>
    <s v="Ciclovia Jabaquara (Metrô - Centro de Exposições) - 1,8 km"/>
    <s v="Jabaquara"/>
    <m/>
    <m/>
    <m/>
    <s v="C"/>
    <s v="C"/>
    <s v="EA"/>
    <s v="ni"/>
    <s v="NI"/>
    <s v="NI"/>
    <s v="NI"/>
    <s v="NI"/>
    <n v="4.4999999999999997E-3"/>
    <n v="116289.04375"/>
    <n v="0"/>
    <s v="Orçamento executado em 2013 em revisão"/>
    <m/>
    <m/>
    <m/>
    <m/>
    <m/>
    <n v="0.2"/>
    <n v="8.9999999999999998E-4"/>
    <s v="Em andamento"/>
    <s v="local-em-def"/>
  </r>
  <r>
    <x v="29"/>
    <s v="Ciclovia Operação Urbana Faria Lima - 12 km"/>
    <s v="Pinheiros, Santo Amaro"/>
    <m/>
    <m/>
    <m/>
    <s v="C"/>
    <s v="C"/>
    <s v="EA"/>
    <s v="ni"/>
    <s v="NI"/>
    <s v="NI"/>
    <s v="NI"/>
    <s v="NI"/>
    <n v="2.9700000000000001E-2"/>
    <n v="116289.04375"/>
    <n v="0"/>
    <s v="Orçamento executado em 2013 em revisão"/>
    <m/>
    <m/>
    <m/>
    <m/>
    <m/>
    <n v="0.2"/>
    <n v="5.9400000000000008E-3"/>
    <s v="Em andamento"/>
    <s v="local-em-def"/>
  </r>
  <r>
    <x v="29"/>
    <s v="Ciclovia Polo de Parelheiros - Fase 1 com 4 km "/>
    <s v="Parelheiros"/>
    <m/>
    <m/>
    <m/>
    <s v="C"/>
    <s v="C"/>
    <s v="C"/>
    <s v="C"/>
    <s v="C"/>
    <s v="EA"/>
    <s v="NI"/>
    <s v="NI"/>
    <n v="9.9000000000000008E-3"/>
    <n v="116289.04375"/>
    <n v="0"/>
    <m/>
    <m/>
    <m/>
    <m/>
    <m/>
    <m/>
    <n v="0.5"/>
    <n v="4.9500000000000004E-3"/>
    <s v="Em andamento"/>
    <s v="local-em-def"/>
  </r>
  <r>
    <x v="29"/>
    <s v="Ciclovia Conjunto José Bonifácio - 2,4 km"/>
    <s v="Itaquera"/>
    <m/>
    <m/>
    <m/>
    <s v="C"/>
    <s v="C"/>
    <s v="EA"/>
    <s v="ni"/>
    <s v="NI"/>
    <s v="NI"/>
    <s v="NI"/>
    <s v="NI"/>
    <n v="5.8999999999999999E-3"/>
    <n v="116289.04375"/>
    <n v="0"/>
    <s v="Orçamento executado em 2013 em revisão"/>
    <m/>
    <m/>
    <m/>
    <m/>
    <m/>
    <n v="0.2"/>
    <n v="1.1800000000000001E-3"/>
    <s v="Em andamento"/>
    <s v="local-em-def"/>
  </r>
  <r>
    <x v="29"/>
    <s v="Ciclovia Ligação Jardim Helena/Itaquera - Fase 1 com 14,9 km"/>
    <s v="Itaquera"/>
    <m/>
    <m/>
    <m/>
    <s v="C"/>
    <s v="C"/>
    <s v="C"/>
    <s v="C"/>
    <s v="C"/>
    <s v="EA"/>
    <s v="NI"/>
    <s v="NI"/>
    <n v="3.6900000000000002E-2"/>
    <n v="116289.04375"/>
    <n v="0"/>
    <s v="Orçamento executado em 2013 em revisão"/>
    <m/>
    <m/>
    <m/>
    <m/>
    <m/>
    <n v="0.5"/>
    <n v="1.8450000000000001E-2"/>
    <s v="Em andamento"/>
    <s v="local-em-def"/>
  </r>
  <r>
    <x v="29"/>
    <s v="Ciclovia Polo de Parelheiros - Fase 2 - 23 km"/>
    <s v="Parelheiros"/>
    <m/>
    <m/>
    <m/>
    <s v="C"/>
    <s v="EA"/>
    <s v="NI"/>
    <s v="ni"/>
    <s v="NI"/>
    <s v="NI"/>
    <s v="NI"/>
    <s v="NI"/>
    <n v="5.6899999999999999E-2"/>
    <n v="0"/>
    <n v="0"/>
    <m/>
    <m/>
    <m/>
    <m/>
    <m/>
    <m/>
    <n v="0.125"/>
    <n v="7.1124999999999999E-3"/>
    <s v="Em andamento"/>
    <s v="local-em-def"/>
  </r>
  <r>
    <x v="29"/>
    <s v="Rede Cicloviária Polo Turístico Parelheiros - Fase 3 com 33 km"/>
    <s v="Parelheiros, Capela do Socorro"/>
    <m/>
    <m/>
    <m/>
    <s v="C"/>
    <s v="NI"/>
    <s v="NI"/>
    <s v="ni"/>
    <s v="NI"/>
    <s v="NI"/>
    <s v="NI"/>
    <s v="NI"/>
    <n v="3.7600000000000001E-2"/>
    <n v="0"/>
    <n v="0"/>
    <m/>
    <m/>
    <m/>
    <m/>
    <m/>
    <m/>
    <n v="0.1"/>
    <n v="3.7600000000000003E-3"/>
    <s v="Em andamento"/>
    <s v="local-em-def"/>
  </r>
  <r>
    <x v="29"/>
    <s v="Rede Cicloviária do Centro Expandido - 24 km"/>
    <s v="Vila Mariana, Lapa, Ipiranga"/>
    <m/>
    <m/>
    <m/>
    <s v="C"/>
    <s v="NI"/>
    <s v="NI"/>
    <s v="ni"/>
    <s v="NI"/>
    <s v="NI"/>
    <s v="NI"/>
    <s v="NI"/>
    <n v="5.9400000000000001E-2"/>
    <n v="0"/>
    <n v="0"/>
    <m/>
    <m/>
    <m/>
    <m/>
    <m/>
    <m/>
    <n v="0.1"/>
    <n v="5.9400000000000008E-3"/>
    <s v="Em andamento"/>
    <s v="local-em-def"/>
  </r>
  <r>
    <x v="29"/>
    <s v="Rede Cicloviária da Zona Norte - Fase 1 (Jaçanã, Vila Medeiros, Tucuruvi) - 16 km"/>
    <s v="Santana/Tucuruvi, Jaçanã/Tremembé, Vila Maria/Vila Guilherme"/>
    <m/>
    <m/>
    <m/>
    <s v="C"/>
    <s v="C"/>
    <s v="EA"/>
    <s v="ni"/>
    <s v="NI"/>
    <s v="NI"/>
    <s v="NI"/>
    <s v="NI"/>
    <n v="3.9600000000000003E-2"/>
    <n v="116289.04375"/>
    <n v="0"/>
    <s v="Orçamento executado em 2013 em revisão"/>
    <m/>
    <m/>
    <m/>
    <m/>
    <m/>
    <n v="0.2"/>
    <n v="7.9200000000000017E-3"/>
    <s v="Em andamento"/>
    <s v="local-em-def"/>
  </r>
  <r>
    <x v="29"/>
    <s v="Rede Cicloviária Zona Sul - Fase 1 (Grajaú) - 9 km"/>
    <s v="Capela do Socorro"/>
    <m/>
    <m/>
    <m/>
    <s v="C"/>
    <s v="C"/>
    <s v="EA"/>
    <s v="ni"/>
    <s v="NI"/>
    <s v="NI"/>
    <s v="NI"/>
    <s v="NI"/>
    <n v="2.23E-2"/>
    <n v="116289.04375"/>
    <n v="0"/>
    <s v="Orçamento executado em 2013 em revisão"/>
    <m/>
    <m/>
    <m/>
    <m/>
    <m/>
    <n v="0.2"/>
    <n v="4.4600000000000004E-3"/>
    <s v="Em andamento"/>
    <s v="local-em-def"/>
  </r>
  <r>
    <x v="29"/>
    <s v="Ciclovia Ligação Jardim Helena/Itaquera - Complemento Fase 1 com 3,5 km"/>
    <s v="São Miguel"/>
    <m/>
    <m/>
    <m/>
    <s v="C"/>
    <s v="C"/>
    <s v="EA"/>
    <s v="ni"/>
    <s v="NI"/>
    <s v="NI"/>
    <s v="NI"/>
    <s v="NI"/>
    <n v="8.6999999999999994E-3"/>
    <n v="116289.04375"/>
    <n v="0"/>
    <s v="Orçamento executado em 2013 em revisão"/>
    <m/>
    <m/>
    <m/>
    <m/>
    <m/>
    <n v="0.2"/>
    <n v="1.74E-3"/>
    <s v="Em andamento"/>
    <s v="local-em-def"/>
  </r>
  <r>
    <x v="30"/>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count="213">
  <r>
    <x v="0"/>
    <s v="Programa de urbanização de favelas - São Francisco "/>
    <s v="São Mateus"/>
    <s v="São Rafael"/>
    <s v="R. Cinira Polônio x R. Bandeira do Aracambi"/>
    <s v="-23.627459, -46.452221"/>
    <s v="C"/>
    <s v="C"/>
    <s v="C"/>
    <s v="C"/>
    <s v="C"/>
    <s v="c"/>
    <s v="EA"/>
    <n v="0.1137"/>
    <n v="159180645.06"/>
    <n v="27315241.190000001"/>
    <s v="Rede de drenagem: 4.909,77 m;  Esgoto: 10.277,21 m; Água: 4.777,10 m; Guias e Sarjetas: 4.068,84 m; calçadas: 7.786,30 m²; muro de contenção 54,50 m²."/>
    <s v="Orçamento executado em 2013 em revisão."/>
    <s v="Execução da EEE da Rua Boa Vista e EEE da Rua Santo Expedito"/>
    <m/>
    <m/>
    <m/>
    <n v="0.85"/>
    <n v="9.6644999999999995E-2"/>
    <s v="Em andamento"/>
    <s v="local-def"/>
  </r>
  <r>
    <x v="0"/>
    <s v="Programa de urbanização de favelas - Minas Gás / Jd. Das Graças "/>
    <s v="Casa Verde/Cachoeirinha"/>
    <s v="Limão"/>
    <s v="Rua Francisco de Paula Candido"/>
    <s v="-23.506281, -46.687356"/>
    <s v="C"/>
    <s v="C"/>
    <s v="C"/>
    <s v="ea"/>
    <s v="C"/>
    <s v="c"/>
    <s v="EA"/>
    <n v="1.4E-3"/>
    <n v="7854335.2800000003"/>
    <n v="2223769.77"/>
    <s v="Remoção de famílias em risco R4 (muito alto) próx. a Viela J e Rua da Paz"/>
    <m/>
    <m/>
    <m/>
    <m/>
    <m/>
    <n v="0.82499999999999996"/>
    <n v="1.155E-3"/>
    <s v="Em andamento"/>
    <s v="local-def"/>
  </r>
  <r>
    <x v="0"/>
    <s v="Programa de urbanização de favelas - Jd. Edite "/>
    <s v="Pinheiros"/>
    <s v="Itaim Bibi"/>
    <s v="Av. Corn. Roberto Marinho"/>
    <s v="-23.613503, -46.694085"/>
    <s v="C"/>
    <s v="C"/>
    <s v="C"/>
    <s v="C"/>
    <s v="C"/>
    <s v="c"/>
    <s v="C"/>
    <n v="2.3E-3"/>
    <n v="55274135.079999998"/>
    <n v="4794332.21"/>
    <s v="Orçamento executado em 2013 em revisão."/>
    <s v="Ofício de entrega de projetos em CEF nº 060/SEHAB-SAD/2014 protocolo4355 de 26.03.14"/>
    <m/>
    <m/>
    <m/>
    <m/>
    <n v="1"/>
    <n v="2.3E-3"/>
    <s v="Concluído"/>
    <s v="local-def"/>
  </r>
  <r>
    <x v="0"/>
    <s v="Programa de urbanização de favelas - Sitio Itaberaba "/>
    <s v="Perus"/>
    <s v="Jaraguá"/>
    <s v="Estrada da Ligação, Rua Uberlândia"/>
    <s v="-23.437550, -46.772233"/>
    <s v="C"/>
    <s v="C"/>
    <s v="C"/>
    <s v="ea"/>
    <s v="C"/>
    <s v="c"/>
    <s v="EA"/>
    <n v="5.8999999999999999E-3"/>
    <n v="33135752.260000002"/>
    <n v="3327675.48"/>
    <m/>
    <m/>
    <m/>
    <m/>
    <m/>
    <m/>
    <n v="0.82499999999999996"/>
    <n v="4.8674999999999994E-3"/>
    <s v="Em andamento"/>
    <s v="local-def"/>
  </r>
  <r>
    <x v="0"/>
    <s v="Programa de urbanização de favelas - Cinco de Julho "/>
    <s v="São Mateus"/>
    <s v="São Mateus"/>
    <s v="Rua André de Almeida x Rua Eorda do Campo"/>
    <s v="-23.594448, -46.481001"/>
    <s v="C"/>
    <s v="C"/>
    <s v="C"/>
    <s v="C"/>
    <s v="C"/>
    <s v="c"/>
    <s v="C"/>
    <n v="2.5999999999999999E-3"/>
    <n v="9008207.1799999997"/>
    <n v="1206874"/>
    <m/>
    <m/>
    <m/>
    <m/>
    <m/>
    <m/>
    <n v="1"/>
    <n v="2.5999999999999999E-3"/>
    <s v="Concluído"/>
    <s v="local-def"/>
  </r>
  <r>
    <x v="0"/>
    <s v="Programa de urbanização de favelas - Nove de Julho "/>
    <s v="São Mateus"/>
    <s v="São Mateus"/>
    <s v="Rua Bartolomeu de Brito"/>
    <s v="-23.592409, -46.482797"/>
    <s v="C"/>
    <s v="C"/>
    <s v="C"/>
    <s v="C"/>
    <s v="C"/>
    <s v="c"/>
    <s v="C"/>
    <n v="5.0000000000000001E-3"/>
    <n v="2192339.79"/>
    <n v="483687.05000000005"/>
    <m/>
    <m/>
    <m/>
    <m/>
    <m/>
    <m/>
    <n v="1"/>
    <n v="5.0000000000000001E-3"/>
    <s v="Concluído"/>
    <s v="local-def"/>
  </r>
  <r>
    <x v="0"/>
    <s v="Programa de urbanização de favelas - Dois de Maio "/>
    <s v="São Mateus"/>
    <s v="São Mateus"/>
    <s v="Av. Aricanduva"/>
    <s v="-23.591575, -46.483187"/>
    <s v="C"/>
    <s v="C"/>
    <s v="C"/>
    <s v="ea"/>
    <s v="C"/>
    <s v="c"/>
    <s v="EA"/>
    <n v="0.01"/>
    <n v="18518381.969999999"/>
    <n v="10857928.42"/>
    <m/>
    <m/>
    <m/>
    <m/>
    <m/>
    <m/>
    <n v="0.82499999999999996"/>
    <n v="8.2500000000000004E-3"/>
    <s v="Em andamento"/>
    <s v="local-def"/>
  </r>
  <r>
    <x v="0"/>
    <s v="Programa de urbanização de favelas - Vitotoma "/>
    <s v="São Mateus"/>
    <s v="São Mateus"/>
    <s v="Avenida Engenho Novo"/>
    <s v="-23.588326, -46.493317"/>
    <s v="C"/>
    <s v="C"/>
    <s v="C"/>
    <s v="ea"/>
    <s v="C"/>
    <s v="c"/>
    <s v="EA"/>
    <n v="5.9999999999999995E-4"/>
    <n v="6283188.29"/>
    <n v="2496658.0200000005"/>
    <m/>
    <m/>
    <m/>
    <m/>
    <m/>
    <m/>
    <n v="0.82499999999999996"/>
    <n v="4.9499999999999989E-4"/>
    <s v="Em andamento"/>
    <s v="local-def"/>
  </r>
  <r>
    <x v="0"/>
    <s v="Programa de urbanização de favelas - Corrego da Mina "/>
    <s v="Perus"/>
    <s v="Perus"/>
    <s v="Avenida da Mina"/>
    <s v="-23.421136, -46.750424"/>
    <s v="C"/>
    <s v="C"/>
    <s v="C"/>
    <s v="ea"/>
    <s v="C"/>
    <s v="NI"/>
    <s v="NI"/>
    <n v="1.5E-3"/>
    <n v="34298054.039999999"/>
    <n v="429150.6"/>
    <m/>
    <m/>
    <m/>
    <m/>
    <m/>
    <m/>
    <n v="0.57499999999999996"/>
    <n v="8.6249999999999999E-4"/>
    <s v="Em andamento"/>
    <s v="local-def"/>
  </r>
  <r>
    <x v="0"/>
    <s v="Programa de urbanização de favelas - Bambural "/>
    <s v="Casa Verde/Cachoeirinha"/>
    <s v="Perus"/>
    <s v="Rua Bamburral x Rua Silverânia"/>
    <s v="-23.409895, -46.760064"/>
    <s v="C"/>
    <s v="C"/>
    <s v="C"/>
    <s v="ea"/>
    <s v="C"/>
    <s v="c"/>
    <s v="EA"/>
    <n v="2.2000000000000001E-3"/>
    <n v="63776471.670000002"/>
    <n v="2655429.2599999979"/>
    <m/>
    <m/>
    <m/>
    <m/>
    <m/>
    <m/>
    <n v="0.82499999999999996"/>
    <n v="1.815E-3"/>
    <s v="Em andamento"/>
    <s v="local-def"/>
  </r>
  <r>
    <x v="0"/>
    <s v="Programa de urbanização de favelas - Lidiane "/>
    <s v="Casa Verde/Cachoeirinha"/>
    <s v="Limão"/>
    <s v="R. Sampaio Correia x R. Eulálio C. Carvalho"/>
    <s v="-23.510799, -46.677694"/>
    <s v="C"/>
    <s v="C"/>
    <s v="C"/>
    <s v="ea"/>
    <s v="C"/>
    <s v="c"/>
    <s v="EA"/>
    <n v="1.17E-2"/>
    <n v="49203936.100000001"/>
    <n v="3902620.3699999973"/>
    <m/>
    <m/>
    <m/>
    <m/>
    <m/>
    <m/>
    <n v="0.82499999999999996"/>
    <n v="9.6524999999999996E-3"/>
    <s v="Em andamento"/>
    <s v="local-def"/>
  </r>
  <r>
    <x v="0"/>
    <s v="Programa de urbanização de favelas - Carina Ari "/>
    <s v="Pirituba"/>
    <s v="Jaraguá"/>
    <s v="Rua Cavalo Marinho x Rua Ernesto Bottoni"/>
    <s v="-23.452805, -46.752250"/>
    <s v="C"/>
    <s v="C"/>
    <s v="C"/>
    <s v="C"/>
    <s v="C"/>
    <s v="c"/>
    <s v="C"/>
    <n v="4.0000000000000002E-4"/>
    <n v="262932.76"/>
    <n v="0"/>
    <m/>
    <m/>
    <m/>
    <m/>
    <m/>
    <m/>
    <n v="1"/>
    <n v="4.0000000000000002E-4"/>
    <s v="Concluído"/>
    <s v="local-def"/>
  </r>
  <r>
    <x v="0"/>
    <s v="Programa de urbanização de favelas - Gabi "/>
    <s v="Pirituba"/>
    <s v="Limão"/>
    <s v="Rua Joaquim Francisco de Assis"/>
    <s v="-23.490385, -46.669612"/>
    <s v="C"/>
    <s v="C"/>
    <s v="C"/>
    <s v="C"/>
    <s v="C"/>
    <s v="c"/>
    <s v="C"/>
    <n v="5.9999999999999995E-4"/>
    <n v="1496439.8"/>
    <n v="49424.38"/>
    <m/>
    <m/>
    <m/>
    <m/>
    <m/>
    <m/>
    <n v="1"/>
    <n v="5.9999999999999995E-4"/>
    <s v="Concluído"/>
    <s v="local-def"/>
  </r>
  <r>
    <x v="0"/>
    <s v="Programa de urbanização de favelas - Parque das Flores "/>
    <s v="São Mateus"/>
    <s v="São Rafael"/>
    <s v="Av. Adutora do Rio Claro"/>
    <s v="-23.639544, -46.443962"/>
    <s v="C"/>
    <s v="C"/>
    <s v="C"/>
    <s v="ea"/>
    <s v="C"/>
    <s v="c"/>
    <s v="EA"/>
    <n v="5.7099999999999998E-2"/>
    <n v="102013005.73999999"/>
    <n v="8613727.4499999993"/>
    <m/>
    <m/>
    <m/>
    <m/>
    <m/>
    <m/>
    <n v="0.82499999999999996"/>
    <n v="4.7107499999999997E-2"/>
    <s v="Em andamento"/>
    <s v="local-def"/>
  </r>
  <r>
    <x v="0"/>
    <s v="Programa de urbanização de favelas - Ponte dos Remédios "/>
    <s v="Lapa"/>
    <s v="Vl Leopoldina"/>
    <s v="Av. Embaixador Macedo Soares"/>
    <s v="-23.514602, -46.724301"/>
    <s v="C"/>
    <s v="EA"/>
    <s v="C"/>
    <s v="ea"/>
    <s v="C"/>
    <s v="c"/>
    <s v="EA"/>
    <n v="4.8999999999999998E-3"/>
    <n v="58827140.289999999"/>
    <n v="6094872.3999999985"/>
    <m/>
    <m/>
    <m/>
    <m/>
    <m/>
    <m/>
    <n v="0.72499999999999998"/>
    <n v="3.5524999999999997E-3"/>
    <s v="Em andamento"/>
    <s v="local-def"/>
  </r>
  <r>
    <x v="0"/>
    <s v="Programa de urbanização de favelas - Diogo Pires "/>
    <s v="Lapa"/>
    <s v="Jaguaré"/>
    <s v="Av. Dracena x Av. Alexandre Mackenzie"/>
    <s v="-23.539668, -46.746620"/>
    <s v="C"/>
    <s v="EA"/>
    <s v="C"/>
    <s v="ea"/>
    <s v="C"/>
    <s v="c"/>
    <s v="EA"/>
    <n v="7.1999999999999998E-3"/>
    <n v="7854335.2800000003"/>
    <n v="4011364.3999999994"/>
    <m/>
    <m/>
    <m/>
    <m/>
    <m/>
    <m/>
    <n v="0.72499999999999998"/>
    <n v="5.2199999999999998E-3"/>
    <s v="Em andamento"/>
    <s v="local-def"/>
  </r>
  <r>
    <x v="0"/>
    <s v="Programa de urbanização de favelas - Barão de Antonina "/>
    <s v="Lapa"/>
    <s v="Jaguaré"/>
    <s v="Marginal x Rua Guapó"/>
    <s v="-23.539112, -46.743747"/>
    <s v="C"/>
    <s v="C"/>
    <s v="C"/>
    <s v="ea"/>
    <s v="C"/>
    <s v="NI"/>
    <s v="NI"/>
    <n v="2.3E-3"/>
    <s v=" -"/>
    <n v="0"/>
    <m/>
    <m/>
    <m/>
    <m/>
    <m/>
    <m/>
    <n v="0.57499999999999996"/>
    <n v="1.3224999999999999E-3"/>
    <s v="Em andamento"/>
    <s v="local-def"/>
  </r>
  <r>
    <x v="0"/>
    <s v="Programa de urbanização de favelas - Tiro ao Pombo "/>
    <s v="Freguesia/Brasilândia"/>
    <s v="Brasilândia"/>
    <s v="Av. José da Natividade Saldanha"/>
    <s v="-23.470518, -46.686778"/>
    <s v="C"/>
    <s v="C"/>
    <s v="C"/>
    <s v="C"/>
    <s v="C"/>
    <s v="c"/>
    <s v="C"/>
    <n v="1E-4"/>
    <n v="24784771.27"/>
    <n v="76888.240000000005"/>
    <m/>
    <m/>
    <m/>
    <m/>
    <m/>
    <m/>
    <n v="1"/>
    <n v="1E-4"/>
    <s v="Concluído"/>
    <s v="local-def"/>
  </r>
  <r>
    <x v="0"/>
    <s v="Programa de urbanização de favelas - Jd. Guarani "/>
    <s v="Freguesia/Brasilândia"/>
    <s v="Brasilândia"/>
    <s v="Rua També do Mato Dentro"/>
    <s v="-23.515304, -46.459216"/>
    <s v="C"/>
    <s v="C"/>
    <s v="C"/>
    <s v="C"/>
    <s v="C"/>
    <s v="c"/>
    <s v="C"/>
    <n v="1.4999999999999999E-2"/>
    <n v="22461658.5"/>
    <n v="88093.1"/>
    <m/>
    <m/>
    <m/>
    <m/>
    <m/>
    <m/>
    <n v="1"/>
    <n v="1.4999999999999999E-2"/>
    <s v="Concluído"/>
    <s v="local-def"/>
  </r>
  <r>
    <x v="0"/>
    <s v="Programa de urbanização de favelas - Tolstoi  "/>
    <s v="Sapopemba"/>
    <s v="Sapopemba"/>
    <s v="Tolstoi: entre as Ruas Pedro Híspano, Avenida Prof. Luiz Ignácio Anhaia Mello (altura do nº 8.000)."/>
    <s v="-23600219, -46.596356"/>
    <s v="EA"/>
    <s v="C"/>
    <s v="C"/>
    <s v="ea"/>
    <s v="NI"/>
    <s v="EA"/>
    <s v="NI"/>
    <n v="1.4E-3"/>
    <n v="1598012.9899999972"/>
    <n v="5587622.1224999987"/>
    <s v="Após inúmeras reuniões, a comunidade aceitou o projeto.Será realizado o levantamento de lotes e identificação das famílias a remover."/>
    <m/>
    <m/>
    <m/>
    <m/>
    <m/>
    <n v="0.35000000000000003"/>
    <n v="4.9000000000000009E-4"/>
    <s v="Em andamento"/>
    <s v="local-def"/>
  </r>
  <r>
    <x v="0"/>
    <s v="Programa de urbanização de favelas - Heliópolis H / Sabesp 2 - "/>
    <s v="Ipiranga"/>
    <s v="Sacomã"/>
    <s v=" Gleba H:  Localizada entre as vias Rua Coronel Silva Castro, Rua Conego Xavier e Rua Barão do Rio da Pedra.  _x000a_Área da Sabesp 2: Localizada dentro da ETE-ABC, entre a Av. Almirante Delamare e Córrego dos Meninos. "/>
    <s v=" -23.606799, -46.595316_x000a_"/>
    <s v="C"/>
    <s v="C"/>
    <s v="C"/>
    <s v="ea"/>
    <s v="EA"/>
    <s v="EA"/>
    <s v="EA"/>
    <n v="2.3099999999999999E-2"/>
    <n v="182248148.17999977"/>
    <n v="10698637.52"/>
    <s v="Entrega do coletor tronco em julho/2011"/>
    <s v="Drenagem: 858,7 m; Pavimentação: 7909,77 m²; Guias e Sarjetas: 2.635,64 m; Calçadas: 3.827,33 m²"/>
    <s v="Orçamento executado em 2013 em revisão."/>
    <m/>
    <m/>
    <m/>
    <n v="0.65"/>
    <n v="1.5015000000000001E-2"/>
    <s v="Em andamento"/>
    <s v="local-def"/>
  </r>
  <r>
    <x v="0"/>
    <s v="Heliópolis K/Estrada das Lágrimas/Sabesp 1 - Lote 06"/>
    <s v="Ipiranga"/>
    <s v="Sacomã"/>
    <s v="Gleba K: principais vias do perímetro - Av. Estrada das Lágrimas, Rua Conego Xavier, Dr. João Pedro de Carvalho Neto, Almirante Delamare, divisa com a área da ETE Sabesp, Luigi Alamanni e Projetada 1. Gaivotas: próximo a Rua João Lanhoso.   Sabesp 1: dentro da ETE-ABC, próximo a Av. Almirante Delamare, Córrego dos Meninos e Av. Guido Aliberti. Estrada das Lágrimas: entre a Estrada das Lágrimas, Rua Pelegrino Varani, Rua Pantaleão Dantas e Rua Francisco Maria Caropreso."/>
    <s v=" -23.609116, -46.596252_x000a_"/>
    <s v="C"/>
    <s v="C"/>
    <s v="C"/>
    <s v="ea"/>
    <s v="C"/>
    <s v="EA"/>
    <s v="EA"/>
    <n v="0.1804"/>
    <n v="88499581.426999956"/>
    <n v="4159480.06"/>
    <s v="Entrega do Núcleo Dona Nádia em outubro/2012"/>
    <s v="Orçamento executado em 2013 em revisão."/>
    <s v="Execução de rede de drenagem e esgoto concluídas para a rua 01 e canalização do córrego rua dos bombeiros concluída"/>
    <m/>
    <m/>
    <m/>
    <n v="0.77500000000000002"/>
    <n v="0.13981000000000002"/>
    <s v="Em andamento"/>
    <s v="local-def"/>
  </r>
  <r>
    <x v="0"/>
    <s v="Programa de urbanização de favelas - Jardim Clímax "/>
    <s v="Ipiranga"/>
    <s v="Sacomã"/>
    <s v="Jardim Clímax: Localizado entre as Ruas Buturuna, Rua Francisco Mateus, Rua José Pereira Barreto, fundo dos lotes da Av. Padre Arlindo Vieira e Rua Estevan Pedroso."/>
    <s v=" -23641350, -46772086"/>
    <s v="C"/>
    <s v="C"/>
    <s v="C"/>
    <s v="C"/>
    <s v="C"/>
    <s v="c"/>
    <s v="C"/>
    <n v="1.5E-3"/>
    <n v="2715342.42"/>
    <n v="0"/>
    <s v="Concluídos os serviços de infraestrutura em abril/2013"/>
    <m/>
    <m/>
    <m/>
    <m/>
    <m/>
    <n v="1"/>
    <n v="1.5E-3"/>
    <s v="Concluído"/>
    <s v="local-def"/>
  </r>
  <r>
    <x v="0"/>
    <s v="Programa de urbanização de favelas - Chácara São Judas "/>
    <s v="M'Boi Mirim"/>
    <s v="Jardim Angela"/>
    <s v="São Judas: localizado na Estrada M’Boi Mirim com a Rua Carlos Severo e fundos com Rua Custódia Maria de Jesus. "/>
    <s v=" -23.686983_x000a_-46.772086"/>
    <s v="C"/>
    <s v="C"/>
    <s v="C"/>
    <s v="ea"/>
    <s v="C"/>
    <s v="NI"/>
    <s v="NI"/>
    <n v="1.1999999999999999E-3"/>
    <n v="367939.39999999997"/>
    <n v="0"/>
    <s v="Obra não iniciada."/>
    <s v="Orçamento executado em 2013 em revisão."/>
    <m/>
    <m/>
    <m/>
    <m/>
    <n v="0.57499999999999996"/>
    <n v="6.8999999999999986E-4"/>
    <s v="Em andamento"/>
    <s v="local-def"/>
  </r>
  <r>
    <x v="0"/>
    <s v="Programa de urbanização de favelas - Viela da Paz "/>
    <s v="Butantã"/>
    <s v="Vila Sônia"/>
    <s v="Viela da Paz - Limites: Ruas Sebastião Falconi, Diogo Pereira, Faustino da Silva, Dr. Rabelo do Amaral, Av. João Caiaffa, Francisco Fernandes. "/>
    <s v=" -23.613014_x000a_-46.748753"/>
    <s v="C"/>
    <s v="C"/>
    <s v="C"/>
    <s v="ea"/>
    <s v="EA"/>
    <s v="EA"/>
    <s v="EA"/>
    <n v="1.9E-2"/>
    <n v="104461174.25666127"/>
    <n v="13581922.390000001"/>
    <s v="Em andamento a construção de UH."/>
    <m/>
    <m/>
    <m/>
    <m/>
    <m/>
    <n v="0.65"/>
    <n v="1.235E-2"/>
    <s v="Em andamento"/>
    <s v="local-def"/>
  </r>
  <r>
    <x v="0"/>
    <s v="Programa de urbanização de favelas - Paraisópolis "/>
    <s v="Campo Limpo, Butantã"/>
    <s v="Campo Limpo/ Vila Sônia/ Vila Andrade"/>
    <s v="Paraisópolis: Localiza-se à esquerda da Av. Giovanni Gronchi (tendo-se como referência o sentido centro-bairro), estendendo-se até as proximidades do Cemitério Morumbi."/>
    <s v=" -23.615053, _x000a_-46.725403"/>
    <s v="C"/>
    <s v="C"/>
    <s v="C"/>
    <s v="ea"/>
    <s v="EA"/>
    <s v="EA"/>
    <s v="EA"/>
    <n v="0.2472"/>
    <n v="222674554.25"/>
    <n v="18990755.859999999"/>
    <s v="UH concluídas."/>
    <s v="Água: 628,01 m; Drenagem: 723 m; Esgoto: 1256,76 m; Muro de arrimo 69,70 m²; Pavimentação:  4.877,24 m²"/>
    <s v="Orçamento executado em 2013 em revisão."/>
    <m/>
    <m/>
    <m/>
    <n v="0.65"/>
    <n v="0.16068000000000002"/>
    <s v="Em andamento"/>
    <s v="local-def"/>
  </r>
  <r>
    <x v="0"/>
    <s v="Programa de urbanização de favelas - Sapé A "/>
    <s v="Butantã"/>
    <s v="Rio Pequeno"/>
    <s v="Sapé A:  Localizada entre os limites da Avenida Waldemar Roberto, Avenida do Rio Pequeno, Rua Tomé de Lara Falcão, Rua General Syzeno Sarmento.  "/>
    <s v=" -23.608250_x000a_-46.758481"/>
    <s v="C"/>
    <s v="C"/>
    <s v="C"/>
    <s v="ea"/>
    <s v="C"/>
    <s v="EA"/>
    <s v="EA"/>
    <n v="1.5599999999999999E-2"/>
    <n v="91747258.019999966"/>
    <n v="8068941.5300000012"/>
    <s v="Concluída a canalização do trecho do córrego Sapé IV (estaca 5 a 11+10) em abril/2013"/>
    <s v="Esgoto: 609,92 m."/>
    <s v="Orçamento executado em 2013 em revisão."/>
    <m/>
    <m/>
    <m/>
    <n v="0.77500000000000002"/>
    <n v="1.209E-2"/>
    <s v="Em andamento"/>
    <s v="local-def"/>
  </r>
  <r>
    <x v="0"/>
    <s v="Programa de urbanização de favelas - Sapé B "/>
    <s v="Butantã"/>
    <s v="Rio Pequeno"/>
    <s v="Sapé B:  Localizada entre os limites da Avenida Waldemar Roberto, Rua General Syzeno Sarmento, Rua Calixto Garcia e Rua Maria Rita Balbino. "/>
    <s v=" -23.578575_x000a_-46.756869"/>
    <s v="C"/>
    <s v="C"/>
    <s v="C"/>
    <s v="ea"/>
    <s v="C"/>
    <s v="EA"/>
    <s v="EA"/>
    <n v="1.9099999999999999E-2"/>
    <n v="68620536.730000079"/>
    <n v="2267719.12"/>
    <s v="Concluída a canalização do córrego em abril/2013"/>
    <m/>
    <m/>
    <m/>
    <m/>
    <m/>
    <n v="0.77500000000000002"/>
    <n v="1.48025E-2"/>
    <s v="Em andamento"/>
    <s v="local-def"/>
  </r>
  <r>
    <x v="0"/>
    <s v="Programa de urbanização de favelas Renova SP - Perimetro de Ação Integrada Água Espraiada 2+5  "/>
    <s v="Jabaquara"/>
    <s v="Jabaquara"/>
    <s v="Perímetro próximo as Av. Pedro Bueno, Av. Eng. George Corbisier, Av. Eng. Armando de Arruda Pereira."/>
    <s v=" -23.578575_x000a_-46.756869"/>
    <s v="EA"/>
    <s v="EA"/>
    <s v="NI"/>
    <s v="ni"/>
    <s v="NI"/>
    <s v="NI"/>
    <s v="NI"/>
    <n v="7.6E-3"/>
    <n v="1365786.47"/>
    <n v="65044.11"/>
    <s v="Projetos Básicos em desenvolvimento para Licitação de Obras/2016. Contemplados 04 assentamentos de um total de 06 áreas."/>
    <m/>
    <m/>
    <m/>
    <m/>
    <m/>
    <n v="0.125"/>
    <n v="9.5E-4"/>
    <s v="Em andamento"/>
    <s v="local-def"/>
  </r>
  <r>
    <x v="0"/>
    <s v="Programa de urbanização de favelas Renova SP - Perimetro de Ação Integrada Oratório 1 "/>
    <s v="Sapopemba"/>
    <s v="Sapopemba"/>
    <s v="Perímetro próximo as Av. Custódio de Sá Faria e Av. Sapopemba."/>
    <s v=" -23.604378_x000a_-46.515833"/>
    <s v="EA"/>
    <s v="EA"/>
    <s v="NI"/>
    <s v="ea"/>
    <s v="NI"/>
    <s v="NI"/>
    <s v="NI"/>
    <n v="0"/>
    <n v="5679931.3499999996"/>
    <n v="187821.94000000003"/>
    <s v="Projetos Básicos em desenvolvimento para Licitação de Obras/2015. Contemplados 05 assentamentos de um total de 09 áreas."/>
    <m/>
    <m/>
    <m/>
    <m/>
    <m/>
    <n v="0.15"/>
    <n v="0"/>
    <s v="Em andamento"/>
    <s v="local-def"/>
  </r>
  <r>
    <x v="0"/>
    <s v="Programa de urbanização de favelas Renova SP - Perimetro de Ação Integrada Meninos 1 "/>
    <s v="Ipiranga"/>
    <s v="Sacomã"/>
    <s v="Perímetro entre as Av. Cursino e Rodovia Anchieta."/>
    <s v="-23.647075, -46.607919"/>
    <s v="EA"/>
    <s v="EA"/>
    <s v="NI"/>
    <s v="ea"/>
    <s v="NI"/>
    <s v="NI"/>
    <s v="NI"/>
    <n v="0"/>
    <n v="2272880.4700000002"/>
    <n v="345273.35"/>
    <s v="Projetos Básicos em desenvolvimento para Licitação de Obras/2015. Contemplados 02 assentamentos de um total de 06 áreas."/>
    <m/>
    <m/>
    <m/>
    <m/>
    <m/>
    <n v="0.15"/>
    <n v="0"/>
    <s v="Em andamento"/>
    <s v="local-def"/>
  </r>
  <r>
    <x v="0"/>
    <s v="Programa de urbanização de favelas Renova SP - Perimetro de Ação Integrada Cordeiro 1 "/>
    <s v="Jabaquara"/>
    <s v="Jabaquara"/>
    <s v="Perímetro próximo as Av. Cupecê e Av. Eng. Armando de Arruda Pereira."/>
    <s v="-23.666692_x000a_-46.643036"/>
    <s v="EA"/>
    <s v="EA"/>
    <s v="NI"/>
    <s v="ea"/>
    <s v="NI"/>
    <s v="NI"/>
    <s v="NI"/>
    <n v="0"/>
    <n v="1400457.02"/>
    <n v="96066.62"/>
    <s v="Projetos Básicos em desenvolvimento para Licitação de Obras/2016. Contemplados 04 assentamentos de um total de 04 áreas."/>
    <m/>
    <m/>
    <m/>
    <m/>
    <m/>
    <n v="0.15"/>
    <n v="0"/>
    <s v="Em andamento"/>
    <s v="local-def"/>
  </r>
  <r>
    <x v="0"/>
    <s v="Programa de urbanização de favelas Renova SP - Perimetro de Ação Integrada Pirajussara 5 "/>
    <s v="Campo Limpo"/>
    <s v="Campo Limpo"/>
    <s v="Perímetro próximo a Estrada de Itapecerica, Estrada do Campo Limpo e Av. Carlos Lacerda."/>
    <s v="-23.622344, _x000a_-46.765714"/>
    <s v="EA"/>
    <s v="EA"/>
    <s v="NI"/>
    <s v="ea"/>
    <s v="NI"/>
    <s v="NI"/>
    <s v="NI"/>
    <n v="0"/>
    <n v="3677526.1"/>
    <n v="377993.76"/>
    <s v="Projetos Básicos em desenvolvimento para Licitação de Obras/2015. Contemplados 05 assentamentos de um total de 10 áreas."/>
    <m/>
    <m/>
    <m/>
    <m/>
    <m/>
    <n v="0.15"/>
    <n v="0"/>
    <s v="Em andamento"/>
    <s v="local-def"/>
  </r>
  <r>
    <x v="0"/>
    <s v="Programa de urbanização de favelas Renova SP - Perimetro de Ação Integrada Pirajussara 7 "/>
    <s v="Campo Limpo, Butantã"/>
    <s v="Campo Limpo/ Vila Sônia/ Vila Andrade"/>
    <s v="Perímetro próximo as Av. Prof. Francisco Moratto, Rodovia Regis Bittencourt e Estrada do Campo Limpo."/>
    <s v="-23.604622, -46.746531"/>
    <s v="EA"/>
    <s v="EA"/>
    <s v="NI"/>
    <s v="ea"/>
    <s v="NI"/>
    <s v="NI"/>
    <s v="NI"/>
    <n v="1.6199999999999999E-2"/>
    <n v="2360257.1"/>
    <n v="32052.63"/>
    <s v="Projetos Básicos em desenvolvimento para Licitação de Obras/2016. Contemplados 09 assentamentos de um total de 09 áreas."/>
    <m/>
    <m/>
    <m/>
    <m/>
    <m/>
    <n v="0.15"/>
    <n v="2.4299999999999999E-3"/>
    <s v="Em andamento"/>
    <s v="local-def"/>
  </r>
  <r>
    <x v="0"/>
    <s v="Programa de urbanização de favelas Renova SP - Perimetro de Ação Integrada Ponte Baixa 4 "/>
    <s v="M'Boi Mirim"/>
    <s v="Jd. São Luis"/>
    <s v="Perímetro próximo as Av. Guarapiranga, Av. Guido Caloi e Rio Pinheiros."/>
    <s v="-23.644700, _x000a_-46.727019"/>
    <s v="EA"/>
    <s v="EA"/>
    <s v="NI"/>
    <s v="ea"/>
    <s v="NI"/>
    <s v="NI"/>
    <s v="NI"/>
    <n v="0"/>
    <n v="2596297.71"/>
    <n v="66198.27"/>
    <s v="Projetos Básicos em desenvolvimento para Licitação de Obras/2016. Contemplados 03 assentamentos de um total de 06 áreas."/>
    <m/>
    <m/>
    <m/>
    <m/>
    <m/>
    <n v="0.15"/>
    <n v="0"/>
    <s v="Em andamento"/>
    <s v="local-def"/>
  </r>
  <r>
    <x v="0"/>
    <s v="Programa de urbanização de favelas Renova SP - Perimetro de Ação Integrada Morro do S 4 "/>
    <s v="Jabaquara"/>
    <s v="Jabaquara"/>
    <s v="Perímetro entre as Estrada de Itapecerica, Estrada do M'Boi Mirim e Av. Fim de Semana."/>
    <s v=" -23.643536, -46.747497"/>
    <s v="EA"/>
    <s v="EA"/>
    <s v="NI"/>
    <s v="ea"/>
    <s v="NI"/>
    <s v="NI"/>
    <s v="NI"/>
    <n v="0"/>
    <n v="7963174.7999999998"/>
    <n v="727174.04999999993"/>
    <s v="Projetos Básicos em desenvolvimento para Licitação de Obras/2015. Contemplados 09 assentamentos de um total de 24 áreas."/>
    <m/>
    <m/>
    <m/>
    <m/>
    <m/>
    <n v="0.15"/>
    <n v="0"/>
    <s v="Em andamento"/>
    <s v="local-def"/>
  </r>
  <r>
    <x v="0"/>
    <s v="Programa de urbanização de favelas Renova SP - Perimetro de Ação Integrada Jd. Japão 1 "/>
    <s v="Vila Maria/Vila Guilherme"/>
    <s v="Vila Maria"/>
    <s v="O Perímetro de Ação Integrada Jardim Japão 1, situa-se no distrito Vila Maria, na sub-bacia hidrográfica do Jardim Japão, região Norte da cidade de São Paulo."/>
    <s v="-23.518056, -46.575278"/>
    <s v="EA"/>
    <s v="EA"/>
    <s v="NI"/>
    <s v="ea"/>
    <s v="NI"/>
    <s v="NI"/>
    <s v="NI"/>
    <n v="3.27E-2"/>
    <n v="2422771.13"/>
    <n v="175624.18"/>
    <s v="Projetos Básicos em desenvolvimento para Licitação de Obras/2014. Contemplados 07 assentamentos de um total de 12 áreas."/>
    <m/>
    <m/>
    <m/>
    <m/>
    <m/>
    <n v="0.15"/>
    <n v="4.9049999999999996E-3"/>
    <s v="Em andamento"/>
    <s v="local-def"/>
  </r>
  <r>
    <x v="0"/>
    <s v="Programa de urbanização de favelas Renova SP - Perimetro de Ação Integrada Cabuçu de Baixo 4 "/>
    <s v="Freguesia/Brasilândia"/>
    <s v="Brasilândia"/>
    <s v="O Perímetro de Ação Integrada Cabuçu de Baixo 4, situa-se no distrito de Brasilândia, na sub-bacia hidrográfica do Cabuçu de Baixo, região Norte da cidade de São Paulo."/>
    <s v="-23.449722, -46.700278"/>
    <s v="EA"/>
    <s v="EA"/>
    <s v="NI"/>
    <s v="ea"/>
    <s v="NI"/>
    <s v="NI"/>
    <s v="NI"/>
    <n v="1.61E-2"/>
    <n v="2293106.4700000002"/>
    <n v="110916.31"/>
    <s v="Projetos Básicos em desenvolvimento para Licitação de Obras/2014. Contemplados 05 assentamentos de um total de 07 áreas."/>
    <m/>
    <m/>
    <m/>
    <m/>
    <m/>
    <n v="0.15"/>
    <n v="2.415E-3"/>
    <s v="Em andamento"/>
    <s v="local-def"/>
  </r>
  <r>
    <x v="0"/>
    <s v="Programa de urbanização de favelas Renova SP - Perimetro de Ação Integrada Cabuçu de Baixo 5 "/>
    <s v="Freguesia/Brasilândia"/>
    <s v="Brasilândia"/>
    <s v="O Perímetro de Ação Integrada Cabuçu de Baixo 5, situa-se no distrito de Brasilândia, na sub-bacia hidrográfica do Cabuçu de Baixo, região Norte da cidade de São Paulo."/>
    <s v="-23.450000, -46.687222"/>
    <s v="EA"/>
    <s v="EA"/>
    <s v="NI"/>
    <s v="ea"/>
    <s v="NI"/>
    <s v="NI"/>
    <s v="NI"/>
    <n v="2.01E-2"/>
    <n v="3691031.39"/>
    <n v="164224.57"/>
    <s v="Projetos Básicos em desenvolvimento para Licitação de Obras/2014. Contemplados 10 assentamentos de um total de 17 áreas."/>
    <m/>
    <m/>
    <m/>
    <m/>
    <m/>
    <n v="0.15"/>
    <n v="3.0149999999999999E-3"/>
    <s v="Em andamento"/>
    <s v="local-def"/>
  </r>
  <r>
    <x v="0"/>
    <s v="Programa de urbanização de favelas Renova SP - Perimetro de Ação Integrada Cabuçu de Baixo 12 "/>
    <s v="Casa Verde/Cachoeirinha"/>
    <s v="Cachoeirinha"/>
    <s v="O Perímetro de Ação Integrada Cabuçu de Baixo 12, situa-se no distrito Cachoeirinha, na sub-bacia hidrográfica do Cabuçu de Baixo, região Norte da cidade de São Paulo."/>
    <s v="-23.457500, -46.652778"/>
    <s v="EA"/>
    <s v="EA"/>
    <s v="NI"/>
    <s v="ea"/>
    <s v="NI"/>
    <s v="NI"/>
    <s v="NI"/>
    <n v="0"/>
    <n v="1907725.38"/>
    <n v="168781.84"/>
    <s v="Projetos Básicos em desenvolvimento para Licitação de Obras/2014. Contemplados 04 assentamentos de um total de 05 áreas."/>
    <m/>
    <m/>
    <m/>
    <m/>
    <m/>
    <n v="0.15"/>
    <n v="0"/>
    <s v="Em andamento"/>
    <s v="local-def"/>
  </r>
  <r>
    <x v="0"/>
    <s v="Programa de urbanização de favelas Renova SP - Perimetro de Ação Integrada Cabuçu de Cima 7 "/>
    <s v="Jaçanã/Tremembé"/>
    <s v="Cachoeirinha"/>
    <s v="O Perímetro de Ação Integrada Cabuçu de Cima 7, situa-se no distrito de Tremembé, na sub-bacia hidrográfica do Cabuçu de Cima, região Norte da cidade de São Paulo."/>
    <s v="-23.778889, -46.580833"/>
    <s v="EA"/>
    <s v="EA"/>
    <s v="NI"/>
    <s v="ea"/>
    <s v="NI"/>
    <s v="NI"/>
    <s v="NI"/>
    <n v="1.01E-2"/>
    <n v="1518868.81"/>
    <n v="157048.29999999999"/>
    <s v="Projetos Básicos em desenvolvimento para Licitação de Obras/2014. Contemplados 07 assentamentos de um total de 08 áreas."/>
    <m/>
    <m/>
    <m/>
    <m/>
    <m/>
    <n v="0.15"/>
    <n v="1.5149999999999999E-3"/>
    <s v="Em andamento"/>
    <s v="local-def"/>
  </r>
  <r>
    <x v="0"/>
    <s v="Programa de urbanização de favelas Renova SP - Perimetro de Ação Integrada Cabuçu de Cima 8 "/>
    <s v="Jaçanã/Tremembé"/>
    <s v="Cachoeirinha"/>
    <s v="O Perímetro de Ação Integrada Cabuçu de Cima 8, situa-se no distrito de Tremembé, na sub-bacia hidrográfica do Cabuçu de Cima, região Norte da cidade de São Paulo."/>
    <s v="-23.446944, -46.584167"/>
    <s v="EA"/>
    <s v="EA"/>
    <s v="NI"/>
    <s v="ea"/>
    <s v="NI"/>
    <s v="NI"/>
    <s v="NI"/>
    <n v="5.7599999999999998E-2"/>
    <n v="2858635.96"/>
    <n v="189421.7"/>
    <s v="Projetos Básicos em desenvolvimento para Licitação de Obras/2014. Contemplados 05 assentamentos de um total de 11 áreas."/>
    <m/>
    <m/>
    <m/>
    <m/>
    <m/>
    <n v="0.15"/>
    <n v="8.6400000000000001E-3"/>
    <s v="Em andamento"/>
    <s v="local-def"/>
  </r>
  <r>
    <x v="0"/>
    <s v="Programa de urbanização de favelas Renova SP - Perimetro de Ação Integrada Cabuçu de Cima 10 "/>
    <s v="Jaçanã/Tremembé"/>
    <s v="Cachoeirinha"/>
    <s v="O Perímetro de Ação Integrada Cabuçu de Cima 10, situa-se no distrito de Tremembé, na sub-bacia hidrográfica do Cabuçu de Cima, região Norte da cidade de São Paulo."/>
    <s v="-23.456944, -46.577222"/>
    <s v="EA"/>
    <s v="EA"/>
    <s v="NI"/>
    <s v="ea"/>
    <s v="NI"/>
    <s v="NI"/>
    <s v="NI"/>
    <n v="0"/>
    <n v="1985403.14"/>
    <n v="115737.18"/>
    <s v="Projetos Básicos em desenvolvimento para Licitação de Obras/2014. Contemplados 07 assentamentos de um total de 11 áreas."/>
    <m/>
    <m/>
    <m/>
    <m/>
    <m/>
    <n v="0.15"/>
    <n v="0"/>
    <s v="Em andamento"/>
    <s v="local-def"/>
  </r>
  <r>
    <x v="0"/>
    <s v="Programa de urbanização de favelas Renova SP - Perimetro de Ação Integrada Agua Vermelha 2 "/>
    <s v="São Miguel"/>
    <s v="Jd. Helena"/>
    <s v="O Perímetro de Ação Integrada Água Vermelha 2, situa-se na região leste da cidade, nas sub-bacias Água Vermelha e Lageado."/>
    <s v="-23.480556, -46.410833"/>
    <s v="EA"/>
    <s v="EA"/>
    <s v="NI"/>
    <s v="ea"/>
    <s v="NI"/>
    <s v="NI"/>
    <s v="NI"/>
    <n v="7.7100000000000002E-2"/>
    <n v="4261301.6399999997"/>
    <n v="261424.65"/>
    <s v="Projetos Básicos em desenvolvimento para Licitação de Obras/2014. Contemplados 04 assentamentos de um total de 08 áreas."/>
    <s v="Orçamento executado em 2013 em revisão."/>
    <m/>
    <m/>
    <m/>
    <m/>
    <n v="0.15"/>
    <n v="1.1565000000000001E-2"/>
    <s v="Em andamento"/>
    <s v="local-def"/>
  </r>
  <r>
    <x v="0"/>
    <s v="Programa de urbanização de favelas Renova SP - Perimetro de Ação Integrada Tiquatira 2 "/>
    <s v="Ermelino Matarazzo"/>
    <s v="Artur Alvim"/>
    <s v="O Perímetro de Ação Integrada Tiquatira 2 situa-se na região leste da cidade, entre as subprefeituras de Ermelino Matarazzo e Penha."/>
    <s v="-23.524167, -46.475833"/>
    <s v="EA"/>
    <s v="EA"/>
    <s v="NI"/>
    <s v="ea"/>
    <s v="NI"/>
    <s v="NI"/>
    <s v="NI"/>
    <n v="6.3E-3"/>
    <n v="640164.81999999995"/>
    <n v="41593.480000000003"/>
    <s v="Projetos Básicos em desenvolvimento para Licitação de Obras/2014. "/>
    <s v="Drenagem: 295,34m; Esgoto: 442,15 m; Pavimentação: 4368 m²; Guias e sarjetas: 1.240,00 m"/>
    <s v="Orçamento executado em 2013 em revisão."/>
    <m/>
    <m/>
    <m/>
    <n v="0.15"/>
    <n v="9.4499999999999998E-4"/>
    <s v="Em andamento"/>
    <s v="local-def"/>
  </r>
  <r>
    <x v="1"/>
    <s v="Pontes Laguna / Itapaiuna"/>
    <s v="Butantã, Campo Limpo, Santo Amaro, Pinheiros"/>
    <s v="Vila Andrade e Santo Amaro"/>
    <m/>
    <s v="-46,7183657304, -23,6334225571"/>
    <s v="C"/>
    <s v="C"/>
    <s v="C"/>
    <s v="ea"/>
    <s v="EA"/>
    <s v="EA"/>
    <s v="EA"/>
    <n v="0.05"/>
    <n v="356784611.17000002"/>
    <n v="6663962.7899999982"/>
    <s v="Iniciadas as obras da Ponte Laguna"/>
    <m/>
    <m/>
    <m/>
    <m/>
    <m/>
    <n v="0.65"/>
    <n v="3.2500000000000001E-2"/>
    <s v="Em andamento"/>
    <s v="local-em-def"/>
  </r>
  <r>
    <x v="1"/>
    <s v="Demais obras previstas no âmbito da Operação Urbana Consorciada Água Espraiada (OUCAE)"/>
    <s v="Butantã, Campo Limpo, Santo Amaro, Pinheiros, Jabaquara"/>
    <s v="Campo Belo, Jabaquara, Cursino, Santo Amaro"/>
    <m/>
    <s v="-46,6494740053, -23,6522940325"/>
    <s v="C"/>
    <s v="C"/>
    <s v="C"/>
    <s v="ea"/>
    <s v="EA"/>
    <s v="EA"/>
    <s v="EA"/>
    <n v="0.95"/>
    <n v="356784611.17000002"/>
    <n v="203265351.34999993"/>
    <s v="426 unidades habitacionais em construção"/>
    <m/>
    <m/>
    <m/>
    <m/>
    <m/>
    <n v="0.65"/>
    <n v="0.61749999999999994"/>
    <s v="Em andamento"/>
    <s v="local-em-def"/>
  </r>
  <r>
    <x v="2"/>
    <s v="Programas de requalificação do espaço público - Aricanduva/Formosa/Carrão"/>
    <s v="Aricanduva/Formosa/Carrão"/>
    <m/>
    <m/>
    <m/>
    <s v="EA"/>
    <s v="NI"/>
    <s v="NI"/>
    <s v="ni"/>
    <s v="NI"/>
    <s v="NI"/>
    <s v="NI"/>
    <n v="3.1300000000000001E-2"/>
    <n v="0"/>
    <n v="0"/>
    <m/>
    <m/>
    <m/>
    <s v="2157 famílias serão beneficiadas"/>
    <m/>
    <m/>
    <n v="2.5000000000000001E-2"/>
    <n v="7.825000000000001E-4"/>
    <s v="Em andamento"/>
    <s v="local-em-def"/>
  </r>
  <r>
    <x v="2"/>
    <s v="Programas de requalificação do espaço público - Butantã"/>
    <s v="Butantã"/>
    <m/>
    <m/>
    <m/>
    <s v="EA"/>
    <s v="NI"/>
    <s v="NI"/>
    <s v="ni"/>
    <s v="NI"/>
    <s v="NI"/>
    <s v="NI"/>
    <n v="3.1300000000000001E-2"/>
    <n v="0"/>
    <n v="0"/>
    <m/>
    <m/>
    <m/>
    <s v="90 famílias serão beneficiadas"/>
    <m/>
    <m/>
    <n v="2.5000000000000001E-2"/>
    <n v="7.825000000000001E-4"/>
    <s v="Em andamento"/>
    <s v="local-em-def"/>
  </r>
  <r>
    <x v="2"/>
    <s v="Programas de requalificação do espaço público - Campo Limpo"/>
    <s v="Campo Limpo"/>
    <m/>
    <m/>
    <m/>
    <s v="EA"/>
    <s v="NI"/>
    <s v="NI"/>
    <s v="ni"/>
    <s v="NI"/>
    <s v="NI"/>
    <s v="NI"/>
    <n v="3.1300000000000001E-2"/>
    <n v="0"/>
    <n v="0"/>
    <m/>
    <m/>
    <m/>
    <s v="80 famílias serão beneficiadas"/>
    <m/>
    <m/>
    <n v="2.5000000000000001E-2"/>
    <n v="7.825000000000001E-4"/>
    <s v="Em andamento"/>
    <s v="local-em-def"/>
  </r>
  <r>
    <x v="2"/>
    <s v="Programas de requalificação do espaço público - Capela do Socorro"/>
    <s v="Capela do Socorro"/>
    <m/>
    <m/>
    <m/>
    <s v="EA"/>
    <s v="NI"/>
    <s v="NI"/>
    <s v="ni"/>
    <s v="NI"/>
    <s v="NI"/>
    <s v="NI"/>
    <n v="3.1300000000000001E-2"/>
    <n v="0"/>
    <n v="0"/>
    <m/>
    <m/>
    <m/>
    <s v="63 famílias serão beneficiadas"/>
    <m/>
    <m/>
    <n v="2.5000000000000001E-2"/>
    <n v="7.825000000000001E-4"/>
    <s v="Em andamento"/>
    <s v="local-em-def"/>
  </r>
  <r>
    <x v="2"/>
    <s v="Programas de requalificação do espaço público - Casa Verde/Cachoeirinha"/>
    <s v="Casa Verde/Cachoeirinha"/>
    <m/>
    <m/>
    <m/>
    <s v="EA"/>
    <s v="NI"/>
    <s v="NI"/>
    <s v="ni"/>
    <s v="NI"/>
    <s v="NI"/>
    <s v="NI"/>
    <n v="3.1300000000000001E-2"/>
    <n v="0"/>
    <n v="0"/>
    <m/>
    <m/>
    <m/>
    <s v="77 famílias serão beneficiadas"/>
    <m/>
    <m/>
    <n v="2.5000000000000001E-2"/>
    <n v="7.825000000000001E-4"/>
    <s v="Em andamento"/>
    <s v="local-em-def"/>
  </r>
  <r>
    <x v="2"/>
    <s v="Programas de requalificação do espaço público - Cidade Ademar"/>
    <s v="Cidade Ademar"/>
    <m/>
    <m/>
    <m/>
    <s v="EA"/>
    <s v="NI"/>
    <s v="NI"/>
    <s v="ni"/>
    <s v="NI"/>
    <s v="NI"/>
    <s v="NI"/>
    <n v="3.1300000000000001E-2"/>
    <n v="0"/>
    <n v="0"/>
    <m/>
    <s v="Remoção de famílias de área de risco"/>
    <m/>
    <s v="189 famílias serão beneficiadas"/>
    <m/>
    <m/>
    <n v="2.5000000000000001E-2"/>
    <n v="7.825000000000001E-4"/>
    <s v="Em andamento"/>
    <s v="local-em-def"/>
  </r>
  <r>
    <x v="2"/>
    <s v="Programas de requalificação do espaço público - Cidade Tiradentes"/>
    <s v="Cidade Tiradentes"/>
    <m/>
    <m/>
    <m/>
    <s v="EA"/>
    <s v="NI"/>
    <s v="NI"/>
    <s v="ni"/>
    <s v="NI"/>
    <s v="NI"/>
    <s v="NI"/>
    <n v="3.1300000000000001E-2"/>
    <n v="0"/>
    <n v="0"/>
    <m/>
    <m/>
    <m/>
    <s v="225 famílias serão beneficiadas"/>
    <m/>
    <m/>
    <n v="2.5000000000000001E-2"/>
    <n v="7.825000000000001E-4"/>
    <s v="Em andamento"/>
    <s v="local-em-def"/>
  </r>
  <r>
    <x v="2"/>
    <s v="Programas de requalificação do espaço público - Ermelino Matarazzo"/>
    <s v="Ermelino Matarazzo"/>
    <m/>
    <m/>
    <m/>
    <s v="EA"/>
    <s v="NI"/>
    <s v="NI"/>
    <s v="ni"/>
    <s v="NI"/>
    <s v="NI"/>
    <s v="NI"/>
    <n v="3.1300000000000001E-2"/>
    <n v="0"/>
    <n v="0"/>
    <m/>
    <m/>
    <m/>
    <s v="198 famílias serão beneficiadas"/>
    <m/>
    <m/>
    <n v="2.5000000000000001E-2"/>
    <n v="7.825000000000001E-4"/>
    <s v="Em andamento"/>
    <s v="local-em-def"/>
  </r>
  <r>
    <x v="2"/>
    <s v="Programas de requalificação do espaço público - Freguesia do Ó"/>
    <s v="Freguesia/Brasilândia"/>
    <m/>
    <m/>
    <m/>
    <s v="EA"/>
    <s v="NI"/>
    <s v="NI"/>
    <s v="ni"/>
    <s v="NI"/>
    <s v="NI"/>
    <s v="NI"/>
    <n v="3.1300000000000001E-2"/>
    <n v="0"/>
    <n v="0"/>
    <m/>
    <m/>
    <m/>
    <s v="366 famílias serão beneficiadas"/>
    <m/>
    <m/>
    <n v="2.5000000000000001E-2"/>
    <n v="7.825000000000001E-4"/>
    <s v="Em andamento"/>
    <s v="local-em-def"/>
  </r>
  <r>
    <x v="2"/>
    <s v="Programas de requalificação do espaço público - Guaianases"/>
    <s v="Guaianases"/>
    <m/>
    <m/>
    <m/>
    <s v="EA"/>
    <s v="NI"/>
    <s v="NI"/>
    <s v="ni"/>
    <s v="NI"/>
    <s v="NI"/>
    <s v="NI"/>
    <n v="3.1300000000000001E-2"/>
    <n v="0"/>
    <n v="0"/>
    <m/>
    <s v="Orçamento executado em 2013 em revisão."/>
    <m/>
    <s v="267 famílias serão beneficiadas"/>
    <m/>
    <m/>
    <n v="2.5000000000000001E-2"/>
    <n v="7.825000000000001E-4"/>
    <s v="Em andamento"/>
    <s v="local-em-def"/>
  </r>
  <r>
    <x v="2"/>
    <s v="Programas de requalificação do espaço público - Ipiranga"/>
    <s v="Ipiranga"/>
    <m/>
    <m/>
    <m/>
    <s v="EA"/>
    <s v="NI"/>
    <s v="NI"/>
    <s v="ni"/>
    <s v="NI"/>
    <s v="NI"/>
    <s v="NI"/>
    <n v="3.1300000000000001E-2"/>
    <n v="0"/>
    <n v="0"/>
    <m/>
    <s v="Orçamento executado em 2013 em revisão."/>
    <m/>
    <s v="1380 famílias serão beneficiadas"/>
    <m/>
    <m/>
    <n v="2.5000000000000001E-2"/>
    <n v="7.825000000000001E-4"/>
    <s v="Em andamento"/>
    <s v="local-em-def"/>
  </r>
  <r>
    <x v="2"/>
    <s v="Programas de requalificação do espaço público - Itaim Paulista"/>
    <s v="Itaim Paulista"/>
    <m/>
    <m/>
    <m/>
    <s v="EA"/>
    <s v="NI"/>
    <s v="NI"/>
    <s v="ni"/>
    <s v="NI"/>
    <s v="NI"/>
    <s v="NI"/>
    <n v="3.1300000000000001E-2"/>
    <n v="0"/>
    <n v="0"/>
    <m/>
    <m/>
    <m/>
    <s v="1000 famílias serão beneficiadas"/>
    <m/>
    <m/>
    <n v="2.5000000000000001E-2"/>
    <n v="7.825000000000001E-4"/>
    <s v="Em andamento"/>
    <s v="local-em-def"/>
  </r>
  <r>
    <x v="2"/>
    <s v="Programas de requalificação do espaço público - Itaquera"/>
    <s v="Itaquera"/>
    <m/>
    <m/>
    <m/>
    <s v="EA"/>
    <s v="NI"/>
    <s v="NI"/>
    <s v="ni"/>
    <s v="NI"/>
    <s v="NI"/>
    <s v="NI"/>
    <n v="3.1300000000000001E-2"/>
    <n v="0"/>
    <n v="0"/>
    <m/>
    <m/>
    <m/>
    <s v="346 famílias serão beneficiadas"/>
    <m/>
    <m/>
    <n v="2.5000000000000001E-2"/>
    <n v="7.825000000000001E-4"/>
    <s v="Em andamento"/>
    <s v="local-em-def"/>
  </r>
  <r>
    <x v="2"/>
    <s v="Programas de requalificação do espaço público - Jabaquara"/>
    <s v="Jabaquara"/>
    <m/>
    <m/>
    <m/>
    <s v="EA"/>
    <s v="NI"/>
    <s v="NI"/>
    <s v="ni"/>
    <s v="NI"/>
    <s v="NI"/>
    <s v="NI"/>
    <n v="3.1300000000000001E-2"/>
    <n v="0"/>
    <n v="0"/>
    <m/>
    <m/>
    <m/>
    <s v="1182 famílias serão beneficiadas"/>
    <m/>
    <m/>
    <n v="2.5000000000000001E-2"/>
    <n v="7.825000000000001E-4"/>
    <s v="Em andamento"/>
    <s v="local-em-def"/>
  </r>
  <r>
    <x v="2"/>
    <s v="Programas de requalificação do espaço público - Jaçanã"/>
    <s v="Jaçanã/Tremembé"/>
    <m/>
    <m/>
    <m/>
    <s v="EA"/>
    <s v="NI"/>
    <s v="NI"/>
    <s v="ni"/>
    <s v="NI"/>
    <s v="NI"/>
    <s v="NI"/>
    <n v="3.1300000000000001E-2"/>
    <n v="0"/>
    <n v="0"/>
    <m/>
    <s v="Orçamento executado em 2013 em revisão."/>
    <s v="Execução de calçadas nas ruas Ipê Roxo, Eucalipstos e Coqueiros"/>
    <s v="775 famílias serão beneficiadas"/>
    <m/>
    <m/>
    <n v="2.5000000000000001E-2"/>
    <n v="7.825000000000001E-4"/>
    <s v="Em andamento"/>
    <s v="local-em-def"/>
  </r>
  <r>
    <x v="2"/>
    <s v="Programas de requalificação do espaço público - Lapa"/>
    <s v="Lapa"/>
    <m/>
    <m/>
    <m/>
    <s v="EA"/>
    <s v="NI"/>
    <s v="NI"/>
    <s v="ni"/>
    <s v="NI"/>
    <s v="NI"/>
    <s v="NI"/>
    <n v="3.1300000000000001E-2"/>
    <n v="0"/>
    <n v="0"/>
    <m/>
    <m/>
    <m/>
    <s v="1368 famílias serão beneficiadas"/>
    <m/>
    <m/>
    <n v="2.5000000000000001E-2"/>
    <n v="7.825000000000001E-4"/>
    <s v="Em andamento"/>
    <s v="local-em-def"/>
  </r>
  <r>
    <x v="2"/>
    <s v="Programas de requalificação do espaço público - M Boi Mirim"/>
    <s v="M'Boi Mirim"/>
    <m/>
    <m/>
    <m/>
    <s v="EA"/>
    <s v="NI"/>
    <s v="NI"/>
    <s v="ni"/>
    <s v="NI"/>
    <s v="NI"/>
    <s v="NI"/>
    <n v="3.1300000000000001E-2"/>
    <n v="0"/>
    <n v="0"/>
    <m/>
    <m/>
    <m/>
    <s v="1475 famílias serão beneficiadas"/>
    <m/>
    <m/>
    <n v="2.5000000000000001E-2"/>
    <n v="7.825000000000001E-4"/>
    <s v="Em andamento"/>
    <s v="local-em-def"/>
  </r>
  <r>
    <x v="2"/>
    <s v="Programas de requalificação do espaço público - Mooca"/>
    <s v="Mooca"/>
    <m/>
    <m/>
    <m/>
    <s v="EA"/>
    <s v="NI"/>
    <s v="NI"/>
    <s v="ni"/>
    <s v="NI"/>
    <s v="NI"/>
    <s v="NI"/>
    <n v="3.1300000000000001E-2"/>
    <n v="0"/>
    <n v="0"/>
    <m/>
    <m/>
    <m/>
    <s v="1050 famílias serão beneficiadas"/>
    <m/>
    <m/>
    <n v="2.5000000000000001E-2"/>
    <n v="7.825000000000001E-4"/>
    <s v="Em andamento"/>
    <s v="local-em-def"/>
  </r>
  <r>
    <x v="2"/>
    <s v="Programas de requalificação do espaço público - Parelheiros"/>
    <s v="Parelheiros"/>
    <m/>
    <m/>
    <m/>
    <s v="EA"/>
    <s v="NI"/>
    <s v="NI"/>
    <s v="ni"/>
    <s v="NI"/>
    <s v="NI"/>
    <s v="NI"/>
    <n v="3.1300000000000001E-2"/>
    <n v="0"/>
    <n v="0"/>
    <m/>
    <m/>
    <m/>
    <s v="90 famílias serão beneficiadas"/>
    <m/>
    <m/>
    <n v="2.5000000000000001E-2"/>
    <n v="7.825000000000001E-4"/>
    <s v="Em andamento"/>
    <s v="local-em-def"/>
  </r>
  <r>
    <x v="2"/>
    <s v="Programas de requalificação do espaço público - Penha"/>
    <s v="Penha"/>
    <m/>
    <m/>
    <m/>
    <s v="EA"/>
    <s v="NI"/>
    <s v="NI"/>
    <s v="ni"/>
    <s v="NI"/>
    <s v="NI"/>
    <s v="NI"/>
    <n v="3.1300000000000001E-2"/>
    <n v="0"/>
    <n v="0"/>
    <m/>
    <m/>
    <m/>
    <s v="5271 famílias serão beneficiadas"/>
    <m/>
    <m/>
    <n v="2.5000000000000001E-2"/>
    <n v="7.825000000000001E-4"/>
    <s v="Em andamento"/>
    <s v="local-em-def"/>
  </r>
  <r>
    <x v="2"/>
    <s v="Programas de requalificação do espaço público - Perus"/>
    <s v="Perus"/>
    <m/>
    <m/>
    <m/>
    <s v="EA"/>
    <s v="NI"/>
    <s v="NI"/>
    <s v="ni"/>
    <s v="NI"/>
    <s v="NI"/>
    <s v="NI"/>
    <n v="3.1300000000000001E-2"/>
    <n v="0"/>
    <n v="0"/>
    <m/>
    <m/>
    <m/>
    <s v="1705 famílias serão beneficiadas"/>
    <m/>
    <m/>
    <n v="2.5000000000000001E-2"/>
    <n v="7.825000000000001E-4"/>
    <s v="Em andamento"/>
    <s v="local-em-def"/>
  </r>
  <r>
    <x v="2"/>
    <s v="Programas de requalificação do espaço público - Pinheiros"/>
    <s v="Pinheiros"/>
    <m/>
    <m/>
    <m/>
    <s v="EA"/>
    <s v="NI"/>
    <s v="NI"/>
    <s v="ni"/>
    <s v="NI"/>
    <s v="NI"/>
    <s v="NI"/>
    <n v="3.1300000000000001E-2"/>
    <n v="0"/>
    <n v="0"/>
    <m/>
    <m/>
    <m/>
    <s v="398 famílias serão beneficiadas"/>
    <m/>
    <m/>
    <n v="2.5000000000000001E-2"/>
    <n v="7.825000000000001E-4"/>
    <s v="Em andamento"/>
    <s v="local-em-def"/>
  </r>
  <r>
    <x v="2"/>
    <s v="Programas de requalificação do espaço público - Pirituba"/>
    <s v="Pirituba"/>
    <m/>
    <m/>
    <m/>
    <s v="EA"/>
    <s v="NI"/>
    <s v="NI"/>
    <s v="ni"/>
    <s v="NI"/>
    <s v="NI"/>
    <s v="NI"/>
    <n v="3.1300000000000001E-2"/>
    <n v="0"/>
    <n v="0"/>
    <m/>
    <m/>
    <m/>
    <s v="50 famílias serão beneficiadas"/>
    <m/>
    <m/>
    <n v="2.5000000000000001E-2"/>
    <n v="7.825000000000001E-4"/>
    <s v="Em andamento"/>
    <s v="local-em-def"/>
  </r>
  <r>
    <x v="2"/>
    <s v="Programas de requalificação do espaço público - Santana/Tucuruvi"/>
    <s v="Santana/Tucuruvi"/>
    <m/>
    <m/>
    <m/>
    <s v="EA"/>
    <s v="NI"/>
    <s v="NI"/>
    <s v="ni"/>
    <s v="NI"/>
    <s v="NI"/>
    <s v="NI"/>
    <n v="3.1300000000000001E-2"/>
    <n v="0"/>
    <n v="0"/>
    <m/>
    <m/>
    <m/>
    <s v="72 famílias serão beneficiadas"/>
    <m/>
    <m/>
    <n v="2.5000000000000001E-2"/>
    <n v="7.825000000000001E-4"/>
    <s v="Em andamento"/>
    <s v="local-em-def"/>
  </r>
  <r>
    <x v="2"/>
    <s v="Programas de requalificação do espaço público - Santo Amaro"/>
    <s v="Santo Amaro"/>
    <m/>
    <m/>
    <m/>
    <s v="EA"/>
    <s v="NI"/>
    <s v="NI"/>
    <s v="ni"/>
    <s v="NI"/>
    <s v="NI"/>
    <s v="NI"/>
    <n v="3.1300000000000001E-2"/>
    <n v="0"/>
    <n v="0"/>
    <m/>
    <m/>
    <m/>
    <s v="3260 famílias serão beneficiadas"/>
    <m/>
    <m/>
    <n v="2.5000000000000001E-2"/>
    <n v="7.825000000000001E-4"/>
    <s v="Em andamento"/>
    <s v="local-em-def"/>
  </r>
  <r>
    <x v="2"/>
    <s v="Programas de requalificação do espaço público - Sapopemba"/>
    <s v="Sapopemba"/>
    <m/>
    <m/>
    <m/>
    <s v="EA"/>
    <s v="NI"/>
    <s v="NI"/>
    <s v="ni"/>
    <s v="NI"/>
    <s v="NI"/>
    <s v="NI"/>
    <n v="3.1300000000000001E-2"/>
    <n v="0"/>
    <n v="0"/>
    <m/>
    <m/>
    <m/>
    <s v="653 famílias serão beneficiadas"/>
    <m/>
    <m/>
    <n v="2.5000000000000001E-2"/>
    <n v="7.825000000000001E-4"/>
    <s v="Em andamento"/>
    <s v="local-em-def"/>
  </r>
  <r>
    <x v="2"/>
    <s v="Programas de requalificação do espaço público - São Mateus"/>
    <s v="São Mateus"/>
    <m/>
    <m/>
    <m/>
    <s v="EA"/>
    <s v="NI"/>
    <s v="NI"/>
    <s v="ni"/>
    <s v="NI"/>
    <s v="NI"/>
    <s v="NI"/>
    <n v="3.1300000000000001E-2"/>
    <n v="0"/>
    <n v="0"/>
    <m/>
    <m/>
    <m/>
    <s v="375 famílias serão beneficiadas"/>
    <m/>
    <m/>
    <n v="2.5000000000000001E-2"/>
    <n v="7.825000000000001E-4"/>
    <s v="Em andamento"/>
    <s v="local-em-def"/>
  </r>
  <r>
    <x v="2"/>
    <s v="Programas de requalificação do espaço público - São Miguel"/>
    <s v="São Miguel"/>
    <m/>
    <m/>
    <m/>
    <s v="EA"/>
    <s v="NI"/>
    <s v="NI"/>
    <s v="ni"/>
    <s v="NI"/>
    <s v="NI"/>
    <s v="NI"/>
    <n v="3.1300000000000001E-2"/>
    <n v="0"/>
    <n v="0"/>
    <m/>
    <m/>
    <m/>
    <s v="605 famílias serão beneficiadas"/>
    <m/>
    <m/>
    <n v="2.5000000000000001E-2"/>
    <n v="7.825000000000001E-4"/>
    <s v="Em andamento"/>
    <s v="local-em-def"/>
  </r>
  <r>
    <x v="2"/>
    <s v="Programas de requalificação do espaço público - Sé"/>
    <s v="Sé"/>
    <m/>
    <m/>
    <m/>
    <s v="EA"/>
    <s v="NI"/>
    <s v="NI"/>
    <s v="ni"/>
    <s v="NI"/>
    <s v="NI"/>
    <s v="NI"/>
    <n v="3.1300000000000001E-2"/>
    <n v="0"/>
    <n v="0"/>
    <m/>
    <m/>
    <m/>
    <s v="42 famílias serão beneficiadas"/>
    <m/>
    <m/>
    <n v="2.5000000000000001E-2"/>
    <n v="7.825000000000001E-4"/>
    <s v="Em andamento"/>
    <s v="local-em-def"/>
  </r>
  <r>
    <x v="2"/>
    <s v="Programas de requalificação do espaço público - Vila Maria"/>
    <s v="Vila Maria/Vila Guilherme"/>
    <m/>
    <m/>
    <m/>
    <s v="EA"/>
    <s v="NI"/>
    <s v="NI"/>
    <s v="ni"/>
    <s v="NI"/>
    <s v="NI"/>
    <s v="NI"/>
    <n v="3.1300000000000001E-2"/>
    <n v="0"/>
    <n v="0"/>
    <m/>
    <m/>
    <m/>
    <s v="1209 famílias serão beneficiadas"/>
    <m/>
    <m/>
    <n v="2.5000000000000001E-2"/>
    <n v="7.825000000000001E-4"/>
    <s v="Em andamento"/>
    <s v="local-em-def"/>
  </r>
  <r>
    <x v="2"/>
    <s v="Programas de requalificação do espaço público - Vila Mariana"/>
    <s v="Vila Mariana"/>
    <m/>
    <m/>
    <m/>
    <s v="EA"/>
    <s v="NI"/>
    <s v="NI"/>
    <s v="ni"/>
    <s v="NI"/>
    <s v="NI"/>
    <s v="NI"/>
    <n v="3.1300000000000001E-2"/>
    <n v="0"/>
    <n v="0"/>
    <m/>
    <m/>
    <m/>
    <s v="542 famílias serão beneficiadas"/>
    <m/>
    <m/>
    <n v="2.5000000000000001E-2"/>
    <n v="7.825000000000001E-4"/>
    <s v="Em andamento"/>
    <s v="local-em-def"/>
  </r>
  <r>
    <x v="2"/>
    <s v="Programas de requalificação do espaço público - Vila Prudente"/>
    <s v="Vila Prudente"/>
    <m/>
    <m/>
    <m/>
    <s v="EA"/>
    <s v="NI"/>
    <s v="NI"/>
    <s v="ni"/>
    <s v="NI"/>
    <s v="NI"/>
    <s v="NI"/>
    <n v="3.1300000000000001E-2"/>
    <n v="0"/>
    <n v="0"/>
    <m/>
    <m/>
    <m/>
    <s v="110 famílias serão beneficiadas"/>
    <m/>
    <m/>
    <n v="2.5000000000000001E-2"/>
    <n v="7.825000000000001E-4"/>
    <s v="Em andamento"/>
    <s v="local-em-def"/>
  </r>
  <r>
    <x v="3"/>
    <s v="Programa de Mananciais - Fase 02 -Lote 01 - Pabreu "/>
    <s v="Capela do Socorro"/>
    <s v="Grajaú"/>
    <s v="Avenida Belmira Marin; Rua Pedro Escobar e a Estrada da Ligação"/>
    <s v="-23.754070, -46.666577"/>
    <s v="C"/>
    <s v="C"/>
    <s v="C"/>
    <s v="ea"/>
    <s v="NI"/>
    <s v="c"/>
    <s v="EA"/>
    <n v="3.0800000000000001E-2"/>
    <n v="21176300.539999999"/>
    <n v="928687.06"/>
    <s v="Execução de Redes de infraestrutura previstas no projeto concluídas para as Ruas Beira Rio, Boaventura, Boa Vista, Boa Esperança, da Paz, Marfrendes, das Palmeiras, Pernambuco, Rio Branco, Rio Doce, Rio Sul, Sta. Rosa, São João, Tupy, Vitória e Verde."/>
    <m/>
    <m/>
    <s v="2157 famílias serão beneficiadas"/>
    <m/>
    <m/>
    <n v="0.57500000000000007"/>
    <n v="1.7710000000000004E-2"/>
    <s v="Em andamento"/>
    <s v="local-def"/>
  </r>
  <r>
    <x v="3"/>
    <s v="Programa de Mananciais - Fase 03 -Lote 04 - Jardim dos Lagos / Ipanema "/>
    <s v="Capela do Socorro"/>
    <s v="SOCORRO"/>
    <s v="Avenida Robert Kennedy, e a Avenida Rio Bonito"/>
    <s v="-23.685867, -46.711415"/>
    <s v="C"/>
    <s v="C"/>
    <s v="C"/>
    <s v="ea"/>
    <s v="EA"/>
    <s v="c"/>
    <s v="NI"/>
    <n v="1.2999999999999999E-3"/>
    <n v="719579.78"/>
    <n v="0"/>
    <s v="Orçamento executado em 2013 em revisão."/>
    <m/>
    <m/>
    <s v="90 famílias serão beneficiadas"/>
    <m/>
    <m/>
    <n v="0.55000000000000004"/>
    <n v="7.1500000000000003E-4"/>
    <s v="Em andamento"/>
    <s v="local-def"/>
  </r>
  <r>
    <x v="3"/>
    <s v="Programa de Mananciais - Fase 03 -Lote 04 - CEU Cidade Dutra "/>
    <s v="Capela do Socorro"/>
    <s v="CIDADE DUTRA"/>
    <s v="Avenida Robert Kennedy, Rua Gomes Pedrosa, Rua Doutor Mario Ottobrini Costa e Rua Cristina de V. Ceccato"/>
    <s v="-23.711897, -46.706531"/>
    <s v="C"/>
    <s v="C"/>
    <s v="C"/>
    <s v="ea"/>
    <s v="EA"/>
    <s v="c"/>
    <s v="NI"/>
    <n v="1.1000000000000001E-3"/>
    <n v="415576.13"/>
    <n v="0"/>
    <s v="Orçamento executado em 2013 em revisão."/>
    <m/>
    <m/>
    <s v="80 famílias serão beneficiadas"/>
    <m/>
    <m/>
    <n v="0.55000000000000004"/>
    <n v="6.0500000000000007E-4"/>
    <s v="Em andamento"/>
    <s v="local-def"/>
  </r>
  <r>
    <x v="3"/>
    <s v="Programa de Mananciais - Fase 03 -Lote 04 - Alcindo Ferreira / Jardim Cruzeiro "/>
    <s v="Capela do Socorro"/>
    <s v="CIDADE DUTRA"/>
    <s v="Rua Alcindo Ferreira, Rua Josias Mota de Oliveira,"/>
    <s v="-23.715480, -46.711732"/>
    <s v="C"/>
    <s v="C"/>
    <s v="C"/>
    <s v="ea"/>
    <s v="EA"/>
    <s v="c"/>
    <s v="NI"/>
    <n v="8.9999999999999998E-4"/>
    <n v="406832.88"/>
    <n v="859780.34"/>
    <s v="Orçamento executado em 2013 em revisão."/>
    <m/>
    <m/>
    <s v="63 famílias serão beneficiadas"/>
    <m/>
    <m/>
    <n v="0.55000000000000004"/>
    <n v="4.95E-4"/>
    <s v="Em andamento"/>
    <s v="local-def"/>
  </r>
  <r>
    <x v="3"/>
    <s v="Programa de Mananciais - Fase 03 -Lote 04 - Jardim Satélite I e II / Maria AA II "/>
    <s v="Capela do Socorro"/>
    <s v="CIDADE DUTRA"/>
    <s v="Rua Maria Aparecida Anacleto, Rua Manuel Caldeira e Av.Rubens Montanaro de Barbosa"/>
    <s v="-23.715075, -46.691527"/>
    <s v="C"/>
    <s v="C"/>
    <s v="C"/>
    <s v="ea"/>
    <s v="EA"/>
    <s v="c"/>
    <s v="NI"/>
    <n v="1.1000000000000001E-3"/>
    <n v="479252.97"/>
    <n v="0"/>
    <s v="Orçamento executado em 2013 em revisão."/>
    <m/>
    <m/>
    <s v="77 famílias serão beneficiadas"/>
    <m/>
    <m/>
    <n v="0.55000000000000004"/>
    <n v="6.0500000000000007E-4"/>
    <s v="Em andamento"/>
    <s v="local-def"/>
  </r>
  <r>
    <x v="3"/>
    <s v="Programa de Mananciais - Fase 03 -Lote 04 - Ipojuca Lins de Araújo "/>
    <s v="Capela do Socorro"/>
    <s v="CIDADE DUTRA"/>
    <s v="Ipojuca Lins de Araújo, Rynaldo Borgianni e Coronel Arlindo de Oliveiras,"/>
    <s v="-23.724622, -46.696427"/>
    <s v="C"/>
    <s v="C"/>
    <s v="C"/>
    <s v="ea"/>
    <s v="EA"/>
    <s v="c"/>
    <s v="NI"/>
    <n v="2.7000000000000001E-3"/>
    <n v="449115.37"/>
    <n v="0"/>
    <s v="Orçamento executado em 2013 em revisão."/>
    <m/>
    <m/>
    <s v="189 famílias serão beneficiadas"/>
    <m/>
    <m/>
    <n v="0.55000000000000004"/>
    <n v="1.4850000000000002E-3"/>
    <s v="Em andamento"/>
    <s v="local-def"/>
  </r>
  <r>
    <x v="3"/>
    <s v="Programa de Mananciais - Fase 03 -Lote 04 - Jardim Manacás "/>
    <s v="Capela do Socorro"/>
    <s v="Grajaú"/>
    <s v="Av. Vale das Canas, Rua Alexandre Giusti, Rua Nolasco da Cunha e Rua Gregório Viegas"/>
    <s v="-23.745345, -46.700769"/>
    <s v="C"/>
    <s v="C"/>
    <s v="C"/>
    <s v="ea"/>
    <s v="EA"/>
    <s v="c"/>
    <s v="NI"/>
    <n v="3.2000000000000002E-3"/>
    <n v="509977.09"/>
    <n v="0"/>
    <s v="Orçamento executado em 2013 em revisão."/>
    <m/>
    <m/>
    <s v="225 famílias serão beneficiadas"/>
    <m/>
    <m/>
    <n v="0.55000000000000004"/>
    <n v="1.7600000000000003E-3"/>
    <s v="Em andamento"/>
    <s v="local-def"/>
  </r>
  <r>
    <x v="3"/>
    <s v="Programa de Mananciais - Fase 03 -Lote 04 - Pq. são José VII / Três Cânticos e Entorno "/>
    <s v="Capela do Socorro"/>
    <s v="Grajaú"/>
    <s v="Ruas Nova Zelândia, Lister, Orville, Av. Paramaribo, Três Cânticos, Coentral"/>
    <s v="-23.744175, -46.696360"/>
    <s v="C"/>
    <s v="C"/>
    <s v="C"/>
    <s v="ea"/>
    <s v="EA"/>
    <s v="c"/>
    <s v="NI"/>
    <n v="2.8E-3"/>
    <n v="562631.89"/>
    <n v="0"/>
    <s v="Orçamento executado em 2013 em revisão."/>
    <m/>
    <m/>
    <s v="198 famílias serão beneficiadas"/>
    <m/>
    <m/>
    <n v="0.55000000000000004"/>
    <n v="1.5400000000000001E-3"/>
    <s v="Em andamento"/>
    <s v="local-def"/>
  </r>
  <r>
    <x v="3"/>
    <s v="Programa de Mananciais - Fase 03 -Lote 04 - Jardim Pouso Alegre "/>
    <s v="Capela do Socorro"/>
    <s v="CIDADE DUTRA"/>
    <s v="Ruas Frederic Mistral, Julien Benda, Pedro Correia Garção, Rua Acácio Fontoura"/>
    <s v="-23.735067, -46.714742"/>
    <s v="C"/>
    <s v="C"/>
    <s v="C"/>
    <s v="ea"/>
    <s v="EA"/>
    <s v="c"/>
    <s v="NI"/>
    <n v="5.1999999999999998E-3"/>
    <n v="783831.64"/>
    <n v="0"/>
    <s v="Orçamento executado em 2013 em revisão."/>
    <m/>
    <m/>
    <s v="366 famílias serão beneficiadas"/>
    <m/>
    <m/>
    <n v="0.55000000000000004"/>
    <n v="2.8600000000000001E-3"/>
    <s v="Em andamento"/>
    <s v="local-def"/>
  </r>
  <r>
    <x v="3"/>
    <s v="Programa de Mananciais - Fase 03 -Lote 04 - Pq. São José VI "/>
    <s v="Capela do Socorro"/>
    <s v="CIDADE DUTRA"/>
    <s v="Avenida Senador Teotônio Vilela e as ruas Açor, Discípulos de Emaus e Pinheiro Chagas."/>
    <s v="-23.741225, -46.702769"/>
    <s v="C"/>
    <s v="C"/>
    <s v="C"/>
    <s v="ea"/>
    <s v="EA"/>
    <s v="c"/>
    <s v="NI"/>
    <n v="3.8E-3"/>
    <n v="1626721.56"/>
    <n v="0"/>
    <s v="Orçamento executado em 2013 em revisão."/>
    <m/>
    <m/>
    <s v="267 famílias serão beneficiadas"/>
    <m/>
    <m/>
    <n v="0.55000000000000004"/>
    <n v="2.0900000000000003E-3"/>
    <s v="Em andamento"/>
    <s v="local-def"/>
  </r>
  <r>
    <x v="3"/>
    <s v="Programa de Mananciais - Fase 03 -Lote 04 - Anthero Gomes do Nascimento/Império I/Jd. São Judas Tadeu/ Jardim São Vicente "/>
    <s v="Capela do Socorro"/>
    <s v="CIDADE DUTRA"/>
    <s v="Rua Fernão Alvares do Oriente, Rua Luiz Bras, Rua Anthero Gomes do Nascimento, Alvaro Viana, Luiz Cabral Mesquita, Antonio Correa da Silva, Gaspar Maciel Aranha, Nova Delhi"/>
    <s v="-23.717065, -46.683304"/>
    <s v="C"/>
    <s v="C"/>
    <s v="C"/>
    <s v="ea"/>
    <s v="EA"/>
    <s v="c"/>
    <s v="NI"/>
    <n v="1.9699999999999999E-2"/>
    <n v="2699711.98"/>
    <n v="0"/>
    <s v="Orçamento executado em 2013 em revisão."/>
    <m/>
    <m/>
    <s v="1380 famílias serão beneficiadas"/>
    <m/>
    <m/>
    <n v="0.55000000000000004"/>
    <n v="1.0835000000000001E-2"/>
    <s v="Em andamento"/>
    <s v="local-def"/>
  </r>
  <r>
    <x v="3"/>
    <s v="Programa de Mananciais - Fase 03 -Lote 04 - Alto da Alegria "/>
    <s v="Capela do Socorro"/>
    <s v="Grajaú"/>
    <s v="Rua Pelágia Starbulov, Ezequiel Lopes Cardoso, Joaquim de Vasconcelos, Justiniano da Rocha, Irina Milchev Starbulov, Av. Prefeito Paulo Lauro, Rua Clarindo Santiago e Av. Dona Belmira Marin"/>
    <s v="-23.744240, -46.692026"/>
    <s v="C"/>
    <s v="C"/>
    <s v="C"/>
    <s v="ea"/>
    <s v="EA"/>
    <s v="c"/>
    <s v="NI"/>
    <n v="1.43E-2"/>
    <n v="8496596.4900000002"/>
    <n v="0"/>
    <s v="Drenagem: 69 m; Esgoto: 208 m; Contenção: 532,04 m²."/>
    <m/>
    <m/>
    <s v="1000 famílias serão beneficiadas"/>
    <m/>
    <m/>
    <n v="0.55000000000000004"/>
    <n v="7.8650000000000005E-3"/>
    <s v="Em andamento"/>
    <s v="local-def"/>
  </r>
  <r>
    <x v="3"/>
    <s v="Programa de Mananciais - Fase 03 -Lote 05 - Pq. São José I e II "/>
    <s v="Capela do Socorro"/>
    <s v="Grajaú"/>
    <s v="Puerto de Paz, Sai Guaçu, Prof. Cardoso Rangel, Pedro Marcineiro"/>
    <s v="-23.742040, -46.694431"/>
    <s v="C"/>
    <s v="C"/>
    <s v="C"/>
    <s v="ea"/>
    <s v="EA"/>
    <s v="c"/>
    <s v="NI"/>
    <n v="4.8999999999999998E-3"/>
    <n v="1850783.75"/>
    <n v="0"/>
    <s v="Orçamento executado em 2013 em revisão."/>
    <m/>
    <m/>
    <s v="346 famílias serão beneficiadas"/>
    <m/>
    <m/>
    <n v="0.55000000000000004"/>
    <n v="2.6950000000000003E-3"/>
    <s v="Em andamento"/>
    <s v="local-def"/>
  </r>
  <r>
    <x v="3"/>
    <s v="Programa de Mananciais - Fase 03 -Lote 05 - Jardim Orion/ORION / Jardim IMPERIO - INVASÃO "/>
    <s v="Capela do Socorro"/>
    <s v="CIDADE DUTRA"/>
    <s v="Rua Edelvais, Rua Ricardo Juliao Ferraz, Rua Gaspar Jose Raposo, Rua Ventuari"/>
    <s v="-23.718730, -46.679369"/>
    <s v="C"/>
    <s v="C"/>
    <s v="C"/>
    <s v="ea"/>
    <s v="EA"/>
    <s v="c"/>
    <s v="NI"/>
    <n v="1.6899999999999998E-2"/>
    <n v="1553027.6"/>
    <n v="0"/>
    <s v="Orçamento executado em 2013 em revisão."/>
    <m/>
    <m/>
    <s v="1182 famílias serão beneficiadas"/>
    <m/>
    <m/>
    <n v="0.55000000000000004"/>
    <n v="9.2949999999999994E-3"/>
    <s v="Em andamento"/>
    <s v="local-def"/>
  </r>
  <r>
    <x v="3"/>
    <s v="Programa de Mananciais - Fase 03 -Lote 05 - 3M / CLUBE DE PESCA STA. BARBARA "/>
    <s v="Capela do Socorro"/>
    <s v="CIDADE DUTRA"/>
    <s v="Rua Jaime Freitas Moniz, Rua Joao Goulart"/>
    <s v="-23.718466, -46.673172"/>
    <s v="C"/>
    <s v="C"/>
    <s v="C"/>
    <s v="ea"/>
    <s v="EA"/>
    <s v="c"/>
    <s v="NI"/>
    <n v="1.11E-2"/>
    <n v="778608.88"/>
    <n v="0"/>
    <s v="Orçamento executado em 2013 em revisão."/>
    <m/>
    <m/>
    <s v="775 famílias serão beneficiadas"/>
    <m/>
    <m/>
    <n v="0.55000000000000004"/>
    <n v="6.1050000000000011E-3"/>
    <s v="Em andamento"/>
    <s v="local-def"/>
  </r>
  <r>
    <x v="3"/>
    <s v="Programa de Mananciais - Fase 03 -Lote 06 - Nova Grajaú II "/>
    <s v="Capela do Socorro"/>
    <s v="Grajaú"/>
    <s v="Rua Olímpio Soares de Carvalho, Rua Manoel Guilherme dos Reis, Rua José Carlos Heffner, Rua Carlos Sgarbi Filho e Rua Sabino Romariz"/>
    <s v="-23.747287, -46.683204"/>
    <s v="C"/>
    <s v="C"/>
    <s v="C"/>
    <s v="ea"/>
    <s v="EA"/>
    <s v="c"/>
    <s v="NI"/>
    <n v="1.95E-2"/>
    <n v="4055655.04"/>
    <n v="0"/>
    <s v="Orçamento executado em 2013 em revisão."/>
    <m/>
    <m/>
    <s v="1368 famílias serão beneficiadas"/>
    <m/>
    <m/>
    <n v="0.55000000000000004"/>
    <n v="1.0725E-2"/>
    <s v="Em andamento"/>
    <s v="local-def"/>
  </r>
  <r>
    <x v="3"/>
    <s v="Programa de Mananciais - Fase 03 -Lote 06 - Cocaia I "/>
    <s v="Capela do Socorro"/>
    <s v="Grajaú"/>
    <s v="Rua Dr. Nuno Guerner de Almeida"/>
    <s v="-23.749357, -46.677097"/>
    <s v="C"/>
    <s v="C"/>
    <s v="C"/>
    <s v="ea"/>
    <s v="EA"/>
    <s v="c"/>
    <s v="NI"/>
    <n v="2.1100000000000001E-2"/>
    <n v="9696432.2599999998"/>
    <n v="155722.35"/>
    <s v="Orçamento executado em 2013 em revisão."/>
    <m/>
    <m/>
    <s v="1475 famílias serão beneficiadas"/>
    <m/>
    <m/>
    <n v="0.55000000000000004"/>
    <n v="1.1605000000000001E-2"/>
    <s v="Em andamento"/>
    <s v="local-def"/>
  </r>
  <r>
    <x v="3"/>
    <s v="Programa de Mananciais - Fase 03 -Lote 06 - ERUNDINA "/>
    <s v="Capela do Socorro"/>
    <s v="Grajaú"/>
    <s v="Rua Charles Rosen, Rua Bartolomeu Bezzi, Rua Guilherme Role, Rua Claudio Artaria"/>
    <s v="-23.734299, -46.664512"/>
    <s v="C"/>
    <s v="C"/>
    <s v="C"/>
    <s v="ea"/>
    <s v="EA"/>
    <s v="c"/>
    <s v="NI"/>
    <n v="1.4999999999999999E-2"/>
    <n v="833590.49"/>
    <n v="0"/>
    <m/>
    <m/>
    <m/>
    <s v="1050 famílias serão beneficiadas"/>
    <m/>
    <m/>
    <n v="0.55000000000000004"/>
    <n v="8.2500000000000004E-3"/>
    <s v="Em andamento"/>
    <s v="local-def"/>
  </r>
  <r>
    <x v="3"/>
    <s v="Programa de Mananciais - Fase 03 -Lote 06 - Próximo ao loteamento Gaivotas - Sem nome "/>
    <s v="Capela do Socorro"/>
    <s v="Grajaú"/>
    <s v="Rua Guilherme Role"/>
    <s v="-23.726636, -46.663540"/>
    <s v="C"/>
    <s v="C"/>
    <s v="C"/>
    <s v="ea"/>
    <s v="EA"/>
    <s v="c"/>
    <s v="NI"/>
    <n v="1.2999999999999999E-3"/>
    <n v="58418.83"/>
    <n v="0"/>
    <m/>
    <m/>
    <m/>
    <s v="90 famílias serão beneficiadas"/>
    <m/>
    <m/>
    <n v="0.55000000000000004"/>
    <n v="7.1500000000000003E-4"/>
    <s v="Em andamento"/>
    <s v="local-def"/>
  </r>
  <r>
    <x v="3"/>
    <s v="Programa de Mananciais - Fase 03 -Lote 07 - Cantinho do Céu "/>
    <s v="Capela do Socorro"/>
    <s v="Grajaú"/>
    <s v="Rua Pedro Escobar, Estrada Canal da Cocaia, Rua Claudio Artaria, Rua Charles Rosen, Rua Bartolomeu Bezzi, Rua Guilherme Rule"/>
    <s v="-23.744262, -46.661192"/>
    <s v="C"/>
    <s v="C"/>
    <s v="C"/>
    <s v="ea"/>
    <s v="EA"/>
    <s v="c"/>
    <s v="NI"/>
    <n v="7.5300000000000006E-2"/>
    <n v="7056136.4900000002"/>
    <n v="5450963.4000000004"/>
    <s v="Drenagem: 56,82 m; Rede de esgoto: 1.266,54 m; Pavimentação: 1.102,48 m²; Grama: 123,32 m²; Contenção: 2063,73 m²."/>
    <m/>
    <m/>
    <s v="5271 famílias serão beneficiadas"/>
    <m/>
    <m/>
    <n v="0.55000000000000004"/>
    <n v="4.1415000000000007E-2"/>
    <s v="Em andamento"/>
    <s v="local-def"/>
  </r>
  <r>
    <x v="3"/>
    <s v="Programa de Mananciais - Fase 03 -Lote 07 - VALE VERDE ou MONTE VERDE/CARIOBA / SITIO CASCAVEL "/>
    <s v="Capela do Socorro"/>
    <s v="Grajaú"/>
    <s v="Estrada da Ligação, Rua Guaracy Torres"/>
    <s v="-23.755967, -46.665546"/>
    <s v="C"/>
    <s v="C"/>
    <s v="C"/>
    <s v="ea"/>
    <s v="EA"/>
    <s v="c"/>
    <s v="NI"/>
    <n v="2.4400000000000002E-2"/>
    <n v="4777870.78"/>
    <n v="0"/>
    <s v="Calçadas: 4744,3 m²"/>
    <m/>
    <m/>
    <s v="1705 famílias serão beneficiadas"/>
    <m/>
    <m/>
    <n v="0.55000000000000004"/>
    <n v="1.3420000000000001E-2"/>
    <s v="Em andamento"/>
    <s v="local-def"/>
  </r>
  <r>
    <x v="3"/>
    <s v="Programa de Mananciais - Fase 03 -Lote 07 - Jardim Rodrigo "/>
    <s v="Capela do Socorro"/>
    <s v="Grajaú"/>
    <s v="Estrada do Barro Branco, Estrada Jequirituba"/>
    <s v="-23.765667, -46.672109"/>
    <s v="C"/>
    <s v="C"/>
    <s v="C"/>
    <s v="ea"/>
    <s v="EA"/>
    <s v="c"/>
    <s v="NI"/>
    <n v="5.7000000000000002E-3"/>
    <n v="619071.05000000005"/>
    <n v="0"/>
    <m/>
    <m/>
    <m/>
    <s v="398 famílias serão beneficiadas"/>
    <m/>
    <m/>
    <n v="0.55000000000000004"/>
    <n v="3.1350000000000002E-3"/>
    <s v="Em andamento"/>
    <s v="local-def"/>
  </r>
  <r>
    <x v="3"/>
    <s v="Programa de Mananciais - Fase 03 -Lote 07 - Jardim Nova Varginha / Estrada do Barro Branco "/>
    <s v="Capela do Socorro"/>
    <s v="Grajaú"/>
    <s v="Estrada do Barro Branco, Rua Solar dos Pássaros"/>
    <s v="-23.783780, -46.687777"/>
    <s v="C"/>
    <s v="C"/>
    <s v="C"/>
    <s v="ea"/>
    <s v="EA"/>
    <s v="c"/>
    <s v="NI"/>
    <n v="6.9999999999999999E-4"/>
    <n v="461213.04"/>
    <n v="0"/>
    <m/>
    <m/>
    <m/>
    <s v="50 famílias serão beneficiadas"/>
    <m/>
    <m/>
    <n v="0.55000000000000004"/>
    <n v="3.8500000000000003E-4"/>
    <s v="Em andamento"/>
    <s v="local-def"/>
  </r>
  <r>
    <x v="3"/>
    <s v="Programa de Mananciais - Fase 03 -Lote 07 - Jardim Almeida Prado "/>
    <s v="Capela do Socorro"/>
    <s v="Grajaú"/>
    <s v="Rua Breno Bersa, Rua Agenor Klausner, Rua Dante Ambrosio"/>
    <s v="-23.776903, -46.688389"/>
    <s v="C"/>
    <s v="C"/>
    <s v="C"/>
    <s v="ea"/>
    <s v="EA"/>
    <s v="c"/>
    <s v="NI"/>
    <n v="1E-3"/>
    <n v="360343.36"/>
    <n v="0"/>
    <m/>
    <m/>
    <m/>
    <s v="72 famílias serão beneficiadas"/>
    <m/>
    <m/>
    <n v="0.55000000000000004"/>
    <n v="5.5000000000000003E-4"/>
    <s v="Em andamento"/>
    <s v="local-def"/>
  </r>
  <r>
    <x v="3"/>
    <s v="Programa de Mananciais - Fase 03 -Lote 05 - Jardim Eldorado / Mata Virgem "/>
    <s v="Cidade Ademar"/>
    <s v="PEDREIRA"/>
    <s v="Estrada Água Santa, Estrada do Alvarenga, Rua da Represa, Rua Riese, Rua Vicente Fioravante, Rua dos Chorões, Av.Massaranduba, Rua Josephina Gianini Elias Dona Bimba, Rua Rust, Rua Doutor José Silvio de Camargo e Av.Alda"/>
    <s v="-23.709808, -46.619464"/>
    <s v="C"/>
    <s v="C"/>
    <s v="C"/>
    <s v="ea"/>
    <s v="EA"/>
    <s v="c"/>
    <s v="NI"/>
    <n v="4.6600000000000003E-2"/>
    <n v="4588124.18"/>
    <n v="0"/>
    <s v="Pavimentação para a Rua Cônego José Pascoal Cristófaro concluída conforme previsto."/>
    <m/>
    <m/>
    <s v="3260 famílias serão beneficiadas"/>
    <m/>
    <m/>
    <n v="0.55000000000000004"/>
    <n v="2.5630000000000003E-2"/>
    <s v="Em andamento"/>
    <s v="local-def"/>
  </r>
  <r>
    <x v="3"/>
    <s v="Programa de Mananciais - Fase 03 -Lote 05 - Ângelo Remazotti / Missionária V/ Papa Gregório Magno "/>
    <s v="Cidade Ademar"/>
    <s v="PEDREIRA"/>
    <s v="Rua Angelo Remazotti, Rua Bento XV, Rua Alexandre Kipnis, Rua Gregorio Magno"/>
    <s v="-23.689111, -46.648014"/>
    <s v="C"/>
    <s v="C"/>
    <s v="C"/>
    <s v="ea"/>
    <s v="EA"/>
    <s v="c"/>
    <s v="NI"/>
    <n v="9.2999999999999992E-3"/>
    <n v="5826813.9900000002"/>
    <n v="0"/>
    <m/>
    <m/>
    <m/>
    <s v="653 famílias serão beneficiadas"/>
    <m/>
    <m/>
    <n v="0.55000000000000004"/>
    <n v="5.1149999999999998E-3"/>
    <s v="Em andamento"/>
    <s v="local-def"/>
  </r>
  <r>
    <x v="3"/>
    <s v="Programa de Mananciais - Fase 03 -Lote 05 - Balneário / Mar Paulista/Ingai "/>
    <s v="Cidade Ademar"/>
    <s v="CIDADE ADEMAR"/>
    <s v="Rua Angelo Montecili, Rua Rodrigues Medeiros, Estrada do Alvarenga"/>
    <s v="-23.698084, -46.654650"/>
    <s v="C"/>
    <s v="C"/>
    <s v="C"/>
    <s v="ea"/>
    <s v="EA"/>
    <s v="c"/>
    <s v="NI"/>
    <n v="5.4000000000000003E-3"/>
    <n v="1165995.7"/>
    <n v="0"/>
    <m/>
    <m/>
    <m/>
    <s v="375 famílias serão beneficiadas"/>
    <m/>
    <m/>
    <n v="0.55000000000000004"/>
    <n v="2.9700000000000004E-3"/>
    <s v="Em andamento"/>
    <s v="local-def"/>
  </r>
  <r>
    <x v="3"/>
    <s v="Programa de Mananciais - Fase 03 -Lote 05 - BANDEIRANTES/Dois/Jardim Apurá/Paulistas/ REP LOTES // QD BAIRRO APURA "/>
    <s v="Cidade Ademar"/>
    <s v="PEDREIRA"/>
    <s v="Rua Paulistas, Rua Manoel Gutierrez Najera, Rua Voluntarios"/>
    <s v="-23.710727, -46.658676"/>
    <s v="C"/>
    <s v="C"/>
    <s v="C"/>
    <s v="ea"/>
    <s v="EA"/>
    <s v="c"/>
    <s v="NI"/>
    <n v="8.6E-3"/>
    <n v="761533.52"/>
    <n v="3396605.84"/>
    <m/>
    <m/>
    <m/>
    <s v="605 famílias serão beneficiadas"/>
    <m/>
    <m/>
    <n v="0.55000000000000004"/>
    <n v="4.7300000000000007E-3"/>
    <s v="Em andamento"/>
    <s v="local-def"/>
  </r>
  <r>
    <x v="3"/>
    <s v="Programa de Mananciais - Fase 03 -Lote 05 - Paulino Alves Escudeiro "/>
    <s v="Cidade Ademar"/>
    <s v="PEDREIRA"/>
    <s v="Rua Paulino Alves Escudeiro, Rua Rodolfo Lassala Freire"/>
    <s v="-23.699553, -46.634678"/>
    <s v="C"/>
    <s v="C"/>
    <s v="C"/>
    <s v="ea"/>
    <s v="EA"/>
    <s v="c"/>
    <s v="NI"/>
    <n v="5.9999999999999995E-4"/>
    <n v="609135.92000000004"/>
    <n v="1313024.8700000001"/>
    <m/>
    <m/>
    <m/>
    <s v="42 famílias serão beneficiadas"/>
    <m/>
    <m/>
    <n v="0.55000000000000004"/>
    <n v="3.3E-4"/>
    <s v="Em andamento"/>
    <s v="local-def"/>
  </r>
  <r>
    <x v="3"/>
    <s v="Programa de Mananciais - Fase 03 - Lote 01 - Boulevard da Paz "/>
    <s v="M'Boi Mirim"/>
    <s v="Jardim Angela"/>
    <s v="Rua Cíclades, Rua Fernades Trancoso, Rua Berthelot, Rua João de Almada e Rua Francisca Queiroz"/>
    <s v="-23.698338, -46.790024"/>
    <s v="C"/>
    <s v="C"/>
    <s v="C"/>
    <s v="ea"/>
    <s v="EA"/>
    <s v="c"/>
    <s v="NI"/>
    <n v="1.7299999999999999E-2"/>
    <n v="10828690.51"/>
    <n v="3619243.11"/>
    <m/>
    <s v="Iniciadas as obras também da Ponte Itapaiuna"/>
    <m/>
    <s v="1209 famílias serão beneficiadas"/>
    <m/>
    <m/>
    <n v="0.55000000000000004"/>
    <n v="9.5150000000000009E-3"/>
    <s v="Em andamento"/>
    <s v="local-def"/>
  </r>
  <r>
    <x v="3"/>
    <s v="Programa de Mananciais - Fase 03 -Lote 02- Jardim Arnaldo "/>
    <s v="M'Boi Mirim"/>
    <s v="JARDIM SÃO LUIS"/>
    <s v="Rua Francisco S. da Silva, Rua Pilbarra e Rua Huelva"/>
    <s v="-23.688480, -46.744750"/>
    <s v="C"/>
    <s v="C"/>
    <s v="C"/>
    <s v="ea"/>
    <s v="EA"/>
    <s v="c"/>
    <s v="NI"/>
    <n v="7.7000000000000002E-3"/>
    <n v="12488036.4"/>
    <n v="0"/>
    <s v="Rede de Esgoto:5878,68 m; Pavimentação: 13606,87 m²; Grama: 1357,14 m²; Guias e sarjetas: 17 m"/>
    <s v="428 lotes em desapropriação para obras do parque linear"/>
    <s v="Iniciada a remoção / reassentamento das famílias do Córrego Pinheirinho"/>
    <s v="542 famílias serão beneficiadas"/>
    <m/>
    <m/>
    <n v="0.55000000000000004"/>
    <n v="4.235E-3"/>
    <s v="Em andamento"/>
    <s v="local-def"/>
  </r>
  <r>
    <x v="3"/>
    <s v="Programa de Mananciais - Fase 03 -Lote 02 - Parque São Francisco "/>
    <s v="M'Boi Mirim"/>
    <s v="JARDIM SÃO LUIS"/>
    <s v="Rua Parvati, Rua Brigadeiro Freire de Rezende Rua Ivirapema"/>
    <s v="-23.692502, -46.745095"/>
    <s v="C"/>
    <s v="C"/>
    <s v="C"/>
    <s v="ea"/>
    <s v="EA"/>
    <s v="c"/>
    <s v="NI"/>
    <n v="1.6000000000000001E-3"/>
    <n v="452890.4"/>
    <n v="0"/>
    <m/>
    <m/>
    <m/>
    <s v="110 famílias serão beneficiadas"/>
    <m/>
    <m/>
    <n v="0.55000000000000004"/>
    <n v="8.8000000000000014E-4"/>
    <s v="Em andamento"/>
    <s v="local-def"/>
  </r>
  <r>
    <x v="3"/>
    <s v="Programa de Mananciais - Fase 03 -Lote 02 - Santa Margarida V "/>
    <s v="M'Boi Mirim"/>
    <s v="JARDIM ANGELA"/>
    <s v="Rua Cataldo Parrilha e Rua Doutor Artur Moreira de Almeida"/>
    <s v="-23.680231, -46.753332"/>
    <s v="C"/>
    <s v="C"/>
    <s v="C"/>
    <s v="ea"/>
    <s v="EA"/>
    <s v="c"/>
    <s v="NI"/>
    <n v="5.9999999999999995E-4"/>
    <n v="0"/>
    <n v="0"/>
    <m/>
    <m/>
    <m/>
    <s v="45 famílias serão beneficiadas"/>
    <m/>
    <m/>
    <n v="0.55000000000000004"/>
    <n v="3.3E-4"/>
    <s v="Em andamento"/>
    <s v="local-def"/>
  </r>
  <r>
    <x v="3"/>
    <s v="Programa de Mananciais - Fase 03 -Lote 02 - Jardim Ângela II "/>
    <s v="M'Boi Mirim"/>
    <s v="JARDIM ANGELA"/>
    <s v="Estrada Guavirituba, Rua da Gaita de Foles, Rua Santa Zélia e Rua Alois Habas"/>
    <s v="-23.683600, -46.761809"/>
    <s v="C"/>
    <s v="C"/>
    <s v="C"/>
    <s v="ea"/>
    <s v="EA"/>
    <s v="c"/>
    <s v="NI"/>
    <n v="3.3999999999999998E-3"/>
    <n v="1006864.48"/>
    <n v="0"/>
    <m/>
    <m/>
    <m/>
    <s v="237 famílias serão beneficiadas"/>
    <m/>
    <m/>
    <n v="0.55000000000000004"/>
    <n v="1.8700000000000001E-3"/>
    <s v="Em andamento"/>
    <s v="local-def"/>
  </r>
  <r>
    <x v="3"/>
    <s v="Programa de Mananciais - Fase 03 -Lote 02 - Vila Santa Zélia "/>
    <s v="M'Boi Mirim"/>
    <s v="JARDIM ANGELA"/>
    <s v="Rua dos Violoncelos, Rua Santa Zélia, Rua das Galhardas e Rua das Flautas Transversais"/>
    <s v="-23.682375, -46.766219"/>
    <s v="C"/>
    <s v="C"/>
    <s v="C"/>
    <s v="ea"/>
    <s v="EA"/>
    <s v="c"/>
    <s v="NI"/>
    <n v="2.2000000000000001E-3"/>
    <n v="0"/>
    <n v="0"/>
    <m/>
    <m/>
    <m/>
    <s v="154 famílias serão beneficiadas"/>
    <m/>
    <m/>
    <n v="0.55000000000000004"/>
    <n v="1.2100000000000001E-3"/>
    <s v="Em andamento"/>
    <s v="local-def"/>
  </r>
  <r>
    <x v="3"/>
    <s v="Programa de Mananciais - Fase 03 -Lote 02 - João Manuel Vaz "/>
    <s v="M'Boi Mirim"/>
    <s v="JARDIM ANGELA"/>
    <s v="Rua João Manoel Vaz, Rua Tom Maior, Rua Guilherme de Poitiers"/>
    <s v="-23.685062, -46.754659"/>
    <s v="C"/>
    <s v="C"/>
    <s v="C"/>
    <s v="ea"/>
    <s v="EA"/>
    <s v="c"/>
    <s v="NI"/>
    <n v="2.3E-3"/>
    <n v="664562.26"/>
    <n v="0"/>
    <m/>
    <m/>
    <m/>
    <s v="162 famílias serão beneficiadas"/>
    <m/>
    <m/>
    <n v="0.55000000000000004"/>
    <n v="1.2650000000000001E-3"/>
    <s v="Em andamento"/>
    <s v="local-def"/>
  </r>
  <r>
    <x v="3"/>
    <s v="Programa de Mananciais - Fase 03 -Lote 02 - Jardim Guanguará "/>
    <s v="M'Boi Mirim"/>
    <s v="JARDIM ANGELA"/>
    <s v="Estrada da Baronesa, Rua Alexandrina Malisano de Lima"/>
    <s v="-23.693567, -46.762005"/>
    <s v="C"/>
    <s v="C"/>
    <s v="C"/>
    <s v="ea"/>
    <s v="EA"/>
    <s v="c"/>
    <s v="NI"/>
    <n v="4.3E-3"/>
    <n v="0"/>
    <n v="0"/>
    <m/>
    <m/>
    <m/>
    <s v="300 famílias serão beneficiadas"/>
    <m/>
    <m/>
    <n v="0.55000000000000004"/>
    <n v="2.3650000000000003E-3"/>
    <s v="Em andamento"/>
    <s v="local-def"/>
  </r>
  <r>
    <x v="3"/>
    <s v="Programa de Mananciais - Fase 03 -Lote 02 - Jardim Fujihara I, III e Jardim Nakamura II "/>
    <s v="M'Boi Mirim"/>
    <s v="JARDIM ANGELA"/>
    <s v="Estrada da Baronesa, Rua Alcino de Souza Prado, Rua Valentim Correa Pais, Rua Bonifácio Pasquali e Rua Padre Nelson Antonino"/>
    <s v="-23.699956, -46.771287"/>
    <s v="C"/>
    <s v="C"/>
    <s v="C"/>
    <s v="ea"/>
    <s v="EA"/>
    <s v="c"/>
    <s v="NI"/>
    <n v="1.6000000000000001E-3"/>
    <n v="0"/>
    <n v="0"/>
    <m/>
    <m/>
    <m/>
    <s v="114 famílias serão beneficiadas"/>
    <m/>
    <m/>
    <n v="0.55000000000000004"/>
    <n v="8.8000000000000014E-4"/>
    <s v="Em andamento"/>
    <s v="local-def"/>
  </r>
  <r>
    <x v="3"/>
    <s v="Programa de Mananciais - Fase 03 -Lote 02 - Pq. Novo Santo Amaro I e II "/>
    <s v="M'Boi Mirim"/>
    <s v="JARDIM ANGELA"/>
    <s v="Rua José Alves da Silva, Rua Barbosa de Freitas e Rua Álvaro Ferreira"/>
    <s v="-23.697427, -46.781166"/>
    <s v="C"/>
    <s v="C"/>
    <s v="C"/>
    <s v="ea"/>
    <s v="EA"/>
    <s v="c"/>
    <s v="NI"/>
    <n v="3.0999999999999999E-3"/>
    <n v="0"/>
    <n v="0"/>
    <m/>
    <m/>
    <m/>
    <s v="214 famílias serão beneficiadas"/>
    <m/>
    <m/>
    <n v="0.55000000000000004"/>
    <n v="1.7050000000000001E-3"/>
    <s v="Em andamento"/>
    <s v="local-def"/>
  </r>
  <r>
    <x v="3"/>
    <s v="Programa de Mananciais - Fase 03 -Lote 02 - Pq. Novo Santo Amaro III "/>
    <s v="M'Boi Mirim"/>
    <s v="JARDIM ANGELA"/>
    <s v="Rua Paolo Pórpora, Rua Carneiro Vilela, Rua Padre Marcelino Duarte e Rua Carneiro Lousada"/>
    <s v="-23.694912, -46.782217"/>
    <s v="C"/>
    <s v="C"/>
    <s v="C"/>
    <s v="ea"/>
    <s v="EA"/>
    <s v="c"/>
    <s v="NI"/>
    <n v="2.5999999999999999E-3"/>
    <n v="0"/>
    <n v="0"/>
    <m/>
    <s v="Entregue trecho inicial do Córrego Verde junto ao Rio Jacu"/>
    <s v="Obras em andamento da Passagem Inajar-Guaçu "/>
    <s v="183 famílias serão beneficiadas"/>
    <m/>
    <m/>
    <n v="0.55000000000000004"/>
    <n v="1.4300000000000001E-3"/>
    <s v="Em andamento"/>
    <s v="local-def"/>
  </r>
  <r>
    <x v="3"/>
    <s v="Programa de Mananciais - Fase 03 -Lote 02 - Jardim Solange "/>
    <s v="M'Boi Mirim"/>
    <s v="JARDIM ANGELA"/>
    <s v="Ruas Afeganistão, Diriamba, Tacuarembo e Peloponeso"/>
    <s v="-23.701462, -46.780892"/>
    <s v="C"/>
    <s v="C"/>
    <s v="C"/>
    <s v="ea"/>
    <s v="EA"/>
    <s v="c"/>
    <s v="NI"/>
    <n v="5.4999999999999997E-3"/>
    <n v="0"/>
    <n v="0"/>
    <m/>
    <s v="Projeto básico em elaboração."/>
    <m/>
    <s v="388 famílias serão beneficiadas"/>
    <m/>
    <m/>
    <n v="0.55000000000000004"/>
    <n v="3.0249999999999999E-3"/>
    <s v="Em andamento"/>
    <s v="local-def"/>
  </r>
  <r>
    <x v="3"/>
    <s v="Programa de Mananciais - Fase 03 -Lote 02 - Costa do Valado "/>
    <s v="M'Boi Mirim"/>
    <s v="JARDIM ANGELA"/>
    <s v="Rua das Três Marias e Rua Clamecy"/>
    <s v="-23.704591, -46.785616"/>
    <s v="C"/>
    <s v="C"/>
    <s v="C"/>
    <s v="ea"/>
    <s v="EA"/>
    <s v="c"/>
    <s v="NI"/>
    <n v="4.7999999999999996E-3"/>
    <n v="0"/>
    <n v="2312191.37"/>
    <m/>
    <s v="Projeto da obra concluido."/>
    <s v="Estudo para desapropriação em andamento"/>
    <s v="339 famílias serão beneficiadas"/>
    <m/>
    <m/>
    <n v="0.55000000000000004"/>
    <n v="2.64E-3"/>
    <s v="Em andamento"/>
    <s v="local-def"/>
  </r>
  <r>
    <x v="3"/>
    <s v="Programa de Mananciais - Fase 03 -Lote 02 - São Lourenço "/>
    <s v="M'Boi Mirim"/>
    <s v="JARDIM ANGELA"/>
    <s v="Estrada do Jararaú, Rua Manuel de Azevedo e Rua Macieira do Sul"/>
    <s v="-23.703528, -46.789919"/>
    <s v="C"/>
    <s v="C"/>
    <s v="C"/>
    <s v="ea"/>
    <s v="EA"/>
    <s v="c"/>
    <s v="NI"/>
    <n v="2.7000000000000001E-3"/>
    <n v="0"/>
    <n v="0"/>
    <m/>
    <m/>
    <m/>
    <s v="191 famílias serão beneficiadas"/>
    <m/>
    <m/>
    <n v="0.55000000000000004"/>
    <n v="1.4850000000000002E-3"/>
    <s v="Em andamento"/>
    <s v="local-def"/>
  </r>
  <r>
    <x v="3"/>
    <s v="Programa de Mananciais - Fase 03 -Lote 02 - Renato Locchi "/>
    <s v="M'Boi Mirim"/>
    <s v="JARDIM ANGELA"/>
    <s v="Rua José Alves da Silva, Rua Doutor Renato Locchi, Rua Antonio de Melo Freitas e Estrada M´Boi Mirim"/>
    <s v="-23.700283, -46.783887"/>
    <s v="C"/>
    <s v="C"/>
    <s v="C"/>
    <s v="ea"/>
    <s v="EA"/>
    <s v="c"/>
    <s v="NI"/>
    <n v="3.7000000000000002E-3"/>
    <n v="0"/>
    <n v="0"/>
    <m/>
    <s v="Estudo de desapropriação concluido. DUP a publicar."/>
    <m/>
    <s v="259 famílias serão beneficiadas"/>
    <m/>
    <m/>
    <n v="0.55000000000000004"/>
    <n v="2.0350000000000004E-3"/>
    <s v="Em andamento"/>
    <s v="local-def"/>
  </r>
  <r>
    <x v="3"/>
    <s v="Programa de Mananciais - Fase 03 -Lote 02 - Jararaú II "/>
    <s v="M'Boi Mirim"/>
    <s v="JARDIM ANGELA"/>
    <s v="Rua Estado do Jararaú e pela Rua Macedônia do Couto"/>
    <s v="-23.703161, -46.791579"/>
    <s v="C"/>
    <s v="C"/>
    <s v="C"/>
    <s v="ea"/>
    <s v="EA"/>
    <s v="c"/>
    <s v="NI"/>
    <n v="1.2999999999999999E-3"/>
    <n v="0"/>
    <n v="0"/>
    <m/>
    <m/>
    <m/>
    <s v="94 famílias serão beneficiadas"/>
    <m/>
    <m/>
    <n v="0.55000000000000004"/>
    <n v="7.1500000000000003E-4"/>
    <s v="Em andamento"/>
    <s v="local-def"/>
  </r>
  <r>
    <x v="3"/>
    <s v="Programa de Mananciais - Fase 03 -Lote 02 - Pq. Novo Santo Amaro IV "/>
    <s v="M'Boi Mirim"/>
    <s v="JARDIM ANGELA"/>
    <s v="Rua Marcelino Duarte, Rua Coelho Lousada, Rua Luiz Soriano"/>
    <s v="-23.696899, -46.782816"/>
    <s v="C"/>
    <s v="C"/>
    <s v="C"/>
    <s v="ea"/>
    <s v="EA"/>
    <s v="c"/>
    <s v="NI"/>
    <n v="3.8999999999999998E-3"/>
    <n v="0"/>
    <n v="0"/>
    <m/>
    <s v="Desapropriação em andamento para um reservatório (R1)."/>
    <m/>
    <s v="275 famílias serão beneficiadas"/>
    <m/>
    <m/>
    <n v="0.55000000000000004"/>
    <n v="2.1450000000000002E-3"/>
    <s v="Em andamento"/>
    <s v="local-def"/>
  </r>
  <r>
    <x v="3"/>
    <s v="Programa de Mananciais - Fase 03 -Lote 02 - Xamborés I e II "/>
    <s v="M'Boi Mirim"/>
    <s v="JARDIM ANGELA"/>
    <s v="Rua Umbelíferas, Rua Xambores"/>
    <s v="-23.711380, -46.775848"/>
    <s v="C"/>
    <s v="C"/>
    <s v="C"/>
    <s v="ea"/>
    <s v="EA"/>
    <s v="c"/>
    <s v="NI"/>
    <n v="1E-3"/>
    <n v="0"/>
    <n v="0"/>
    <m/>
    <s v="Projeto do Córrego dos Freitas em revisão para compatibilização com RENOVASP"/>
    <s v="Córrego Capão Redondo já teve pré-qualificação juntamente com o Corredor Carlos Caldeira (Viário Sul)"/>
    <s v="70 famílias serão beneficiadas"/>
    <m/>
    <m/>
    <n v="0.55000000000000004"/>
    <n v="5.5000000000000003E-4"/>
    <s v="Em andamento"/>
    <s v="local-def"/>
  </r>
  <r>
    <x v="3"/>
    <s v="Programa de Mananciais - Fase 03 -Lote 03 -Chácara Flórida / Bandeirante "/>
    <s v="M'Boi Mirim"/>
    <s v="JARDIM ANGELA"/>
    <s v="Rua Licínio Felini; Rua Julio Nicati; Rua Francisco Giocondo; Rua Benedito Biscop; Rua Antonio Escotti; Rua Emanuel List; e Rua José Boscoli. Avenida M”Boi Guaçu ( antiga Rua Bandeirantes); Rua Hum; Rua Dois; Rua Três; Rua Quatro; Rua Cinco; e Rua Seis."/>
    <s v="-23.726135, -46.772838"/>
    <s v="C"/>
    <s v="C"/>
    <s v="C"/>
    <s v="ea"/>
    <s v="EA"/>
    <s v="c"/>
    <s v="NI"/>
    <n v="1.43E-2"/>
    <n v="439298.17"/>
    <n v="0"/>
    <m/>
    <m/>
    <m/>
    <s v="1000 famílias serão beneficiadas"/>
    <m/>
    <m/>
    <n v="0.55000000000000004"/>
    <n v="7.8650000000000005E-3"/>
    <s v="Em andamento"/>
    <s v="local-def"/>
  </r>
  <r>
    <x v="3"/>
    <s v="Programa de Mananciais - Fase 03 -Lote 03-Jardim Capela / Santa Bárbara "/>
    <s v="M'Boi Mirim"/>
    <s v="JARDIM ANGELA"/>
    <s v="Rua Citeron, Rua Conde de Silva Monteiro, Rua São Paulo e Rua Pernamabuco"/>
    <s v="-23.728973, -46.789693"/>
    <s v="C"/>
    <s v="C"/>
    <s v="C"/>
    <s v="ea"/>
    <s v="EA"/>
    <s v="c"/>
    <s v="NI"/>
    <n v="6.7999999999999996E-3"/>
    <n v="14844576.779999999"/>
    <n v="0"/>
    <s v="Execução das Redes de água e esgoto  e readequação de pavimento para a Rua José Góes concluída"/>
    <s v="Recursos aplicados em 2013 oriundos do Governo Federal (R$ 70,2 Mi) e do Município (R$ 54,1 Mi)."/>
    <m/>
    <s v="477 famílias serão beneficiadas"/>
    <m/>
    <m/>
    <n v="0.55000000000000004"/>
    <n v="3.7400000000000003E-3"/>
    <s v="Em andamento"/>
    <s v="local-def"/>
  </r>
  <r>
    <x v="3"/>
    <s v="Programa de Mananciais - Fase 03 -Lote 03-Enlevo "/>
    <s v="M'Boi Mirim"/>
    <s v="JARDIM ANGELA"/>
    <s v="Ruas Escaravelho de Ouro e Espuma do Mar, ao sudoeste pela Rua Enlevo"/>
    <s v="-23.734622, -46.790339"/>
    <s v="C"/>
    <s v="C"/>
    <s v="C"/>
    <s v="ea"/>
    <s v="EA"/>
    <s v="c"/>
    <s v="NI"/>
    <n v="4.4999999999999997E-3"/>
    <n v="2967988.62"/>
    <n v="0"/>
    <s v="Drengem: 164,45 m; Esgoto: 462,33 m; Canalização de Córrego: 139,67 m"/>
    <m/>
    <m/>
    <s v="317 famílias serão beneficiadas"/>
    <m/>
    <m/>
    <n v="0.55000000000000004"/>
    <n v="2.4750000000000002E-3"/>
    <s v="Em andamento"/>
    <s v="local-def"/>
  </r>
  <r>
    <x v="3"/>
    <s v="Programa de Mananciais - Fase 03 -Lote 03-Jardim Calú "/>
    <s v="M'Boi Mirim"/>
    <s v="JARDIM ANGELA"/>
    <s v="Estrada do Embu-Guaçu, Travessa Águas Duras, Travessa Pêra dos Anjos, Travessa Cartum, Maria do Carmo e Rua Sinfonia Heróica"/>
    <s v="-23.737649, -46.793411"/>
    <s v="C"/>
    <s v="C"/>
    <s v="C"/>
    <s v="ea"/>
    <s v="EA"/>
    <s v="c"/>
    <s v="NI"/>
    <n v="5.3E-3"/>
    <n v="600963.82999999996"/>
    <n v="0"/>
    <m/>
    <m/>
    <m/>
    <s v="373 famílias serão beneficiadas"/>
    <m/>
    <m/>
    <n v="0.55000000000000004"/>
    <n v="2.9150000000000001E-3"/>
    <s v="Em andamento"/>
    <s v="local-def"/>
  </r>
  <r>
    <x v="3"/>
    <s v="Programa de Mananciais - Fase 03 -Lote 03-Angelo Tarsini "/>
    <s v="M'Boi Mirim"/>
    <s v="JARDIM ANGELA"/>
    <s v="Rua Ângelo Tarchi"/>
    <s v="-23.737737, -46.775628"/>
    <s v="C"/>
    <s v="C"/>
    <s v="C"/>
    <s v="ea"/>
    <s v="EA"/>
    <s v="c"/>
    <s v="NI"/>
    <n v="4.7000000000000002E-3"/>
    <n v="569664.67000000004"/>
    <n v="0"/>
    <s v="Esgoto: 219,2 m"/>
    <m/>
    <m/>
    <s v="326 famílias serão beneficiadas"/>
    <m/>
    <m/>
    <n v="0.55000000000000004"/>
    <n v="2.5850000000000005E-3"/>
    <s v="Em andamento"/>
    <s v="local-def"/>
  </r>
  <r>
    <x v="3"/>
    <s v="Programa de Mananciais - Fase 03 -Lote 03-Cavalo Branco / Batista Bassano "/>
    <s v="M'Boi Mirim"/>
    <s v="JARDIM ANGELA"/>
    <s v="Av. dos Funcionários Publico e ruas Anatoli Liadov, Ângelo Tarchi e Maria Trevisan"/>
    <s v="-23.674799, -46.632799"/>
    <s v="C"/>
    <s v="C"/>
    <s v="C"/>
    <s v="ea"/>
    <s v="EA"/>
    <s v="c"/>
    <s v="NI"/>
    <n v="6.2899999999999998E-2"/>
    <n v="452605.47"/>
    <n v="0"/>
    <m/>
    <s v="Realizada consulta pública do edital de pré-qualificação"/>
    <m/>
    <s v="4400 famílias serão beneficiadas"/>
    <m/>
    <m/>
    <n v="0.55000000000000004"/>
    <n v="3.4595000000000001E-2"/>
    <s v="Em andamento"/>
    <s v="local-def"/>
  </r>
  <r>
    <x v="3"/>
    <s v="Programa de Mananciais - Fase 03 -Lote 03-Arizona "/>
    <s v="M'Boi Mirim"/>
    <s v="JARDIM ANGELA"/>
    <s v="Estrada do Embu-Guaçu, Avenida dos Funcionários Públicos"/>
    <s v="-23.732587, -46.785599"/>
    <s v="C"/>
    <s v="C"/>
    <s v="C"/>
    <s v="ea"/>
    <s v="EA"/>
    <s v="c"/>
    <s v="NI"/>
    <n v="3.61E-2"/>
    <n v="7023624.3499999996"/>
    <n v="6806679.2999999998"/>
    <s v="Execução das Redes de água, drenagem e esgoto para as Ruas João Paulo, Carvoeiro e São Jorge concluídas"/>
    <m/>
    <m/>
    <s v="2524 famílias serão beneficiadas"/>
    <m/>
    <m/>
    <n v="0.55000000000000004"/>
    <n v="1.9855000000000001E-2"/>
    <s v="Em andamento"/>
    <s v="local-def"/>
  </r>
  <r>
    <x v="3"/>
    <s v="Programa de Mananciais - Fase 03 -Lote 03-Chácara Sonho Azul "/>
    <s v="M'Boi Mirim"/>
    <s v="JARDIM ANGELA"/>
    <s v="Rua da Mina e a Rua do Carvoeiro"/>
    <s v="-23.738778, -46.788767"/>
    <s v="C"/>
    <s v="C"/>
    <s v="C"/>
    <s v="ea"/>
    <s v="EA"/>
    <s v="c"/>
    <s v="NI"/>
    <n v="2.12E-2"/>
    <n v="2848608.84"/>
    <n v="0"/>
    <s v="Execução das Redes de água e esgoto para a Rua Berlim concluída."/>
    <m/>
    <m/>
    <s v="1485 famílias serão beneficiadas"/>
    <m/>
    <m/>
    <n v="0.55000000000000004"/>
    <n v="1.166E-2"/>
    <s v="Em andamento"/>
    <s v="local-def"/>
  </r>
  <r>
    <x v="3"/>
    <s v="Programa de Mananciais - Fase 03 -Lote 03-Buraco do Sapo "/>
    <s v="M'Boi Mirim"/>
    <s v="JARDIM ANGELA"/>
    <s v="Avenida dos Funcionários Públicos"/>
    <s v="-23.738298, -46.782175"/>
    <s v="C"/>
    <s v="C"/>
    <s v="C"/>
    <s v="ea"/>
    <s v="EA"/>
    <s v="c"/>
    <s v="NI"/>
    <n v="1.0699999999999999E-2"/>
    <n v="18865.599999999999"/>
    <n v="0"/>
    <m/>
    <m/>
    <m/>
    <s v="752 famílias serão beneficiadas"/>
    <m/>
    <m/>
    <n v="0.55000000000000004"/>
    <n v="5.8850000000000005E-3"/>
    <s v="Em andamento"/>
    <s v="local-def"/>
  </r>
  <r>
    <x v="3"/>
    <s v="Programa de Mananciais - Fase 03 -Lote 03-Jardim Tancredo "/>
    <s v="M'Boi Mirim"/>
    <s v="JARDIM ANGELA"/>
    <s v="Estrada dos Funcionários Públicos, Rua Américo Turini"/>
    <s v="-23.743116, -46.782742"/>
    <s v="C"/>
    <s v="C"/>
    <s v="C"/>
    <s v="ea"/>
    <s v="EA"/>
    <s v="c"/>
    <s v="NI"/>
    <n v="1.5E-3"/>
    <n v="291424.76"/>
    <n v="0"/>
    <m/>
    <m/>
    <m/>
    <s v="105 famílias serão beneficiadas"/>
    <m/>
    <m/>
    <n v="0.55000000000000004"/>
    <n v="8.250000000000001E-4"/>
    <s v="Em andamento"/>
    <s v="local-def"/>
  </r>
  <r>
    <x v="3"/>
    <s v="Programa de Mananciais - Fase 03 -Lote 03-Jardim Horizonte Azul / Sapato Branco "/>
    <s v="M'Boi Mirim"/>
    <s v="JARDIM ANGELA"/>
    <s v="Rua Manoel Soares da Silva, Rua Albergati Capacelli e Rua Valdeci Araújo Ribeiro"/>
    <s v="-23.751637, -46.775001"/>
    <s v="C"/>
    <s v="C"/>
    <s v="C"/>
    <s v="ea"/>
    <s v="EA"/>
    <s v="c"/>
    <s v="NI"/>
    <n v="6.4999999999999997E-3"/>
    <n v="392359.29"/>
    <n v="0"/>
    <m/>
    <m/>
    <m/>
    <s v="452 famílias serão beneficiadas"/>
    <m/>
    <m/>
    <n v="0.55000000000000004"/>
    <n v="3.5750000000000001E-3"/>
    <s v="Em andamento"/>
    <s v="local-def"/>
  </r>
  <r>
    <x v="3"/>
    <s v="Programa de Mananciais - Fase 03 -Lote 03-Jardim Colorado "/>
    <s v="M'Boi Mirim"/>
    <s v="JARDIM ANGELA"/>
    <s v="Rua Francisco, Rua Acre, Rua Mato Grosso"/>
    <s v="-23.746840, -46.783149"/>
    <s v="C"/>
    <s v="C"/>
    <s v="C"/>
    <s v="ea"/>
    <s v="EA"/>
    <s v="c"/>
    <s v="NI"/>
    <n v="3.7000000000000002E-3"/>
    <n v="460018.78"/>
    <n v="0"/>
    <m/>
    <m/>
    <m/>
    <s v="256 famílias serão beneficiadas"/>
    <m/>
    <m/>
    <n v="0.55000000000000004"/>
    <n v="2.0350000000000004E-3"/>
    <s v="Em andamento"/>
    <s v="local-def"/>
  </r>
  <r>
    <x v="3"/>
    <s v="Programa de Mananciais - Fase 03 -Lote 04 - Pq. Maria Fernanda I e II "/>
    <s v="Parelheiros"/>
    <s v="PARELHEIROS"/>
    <s v="Av. Paulo Guilguer Reimberg, Rua Arcelina Teixeira da Silva, Rua Samuel Laurence e Rua Roberto Reno"/>
    <s v="-23.770264, -46.715701"/>
    <s v="C"/>
    <s v="C"/>
    <s v="C"/>
    <s v="ea"/>
    <s v="EA"/>
    <s v="c"/>
    <s v="NI"/>
    <n v="4.1999999999999997E-3"/>
    <n v="469383.4"/>
    <n v="0"/>
    <m/>
    <m/>
    <m/>
    <s v="295 famílias serão beneficiadas"/>
    <m/>
    <m/>
    <n v="0.55000000000000004"/>
    <n v="2.31E-3"/>
    <s v="Em andamento"/>
    <s v="local-def"/>
  </r>
  <r>
    <x v="3"/>
    <s v="Programa de Mananciais - Fase 03 -Lote 04 - Jardim Roschel "/>
    <s v="Parelheiros"/>
    <s v="PARELHEIROS"/>
    <s v="Rua Andre Pernet, Rua Alfonso Elias, Rua da Fonte"/>
    <s v="-23.820800, -46.728283"/>
    <s v="C"/>
    <s v="C"/>
    <s v="C"/>
    <s v="ea"/>
    <s v="EA"/>
    <s v="c"/>
    <s v="NI"/>
    <n v="6.9999999999999999E-4"/>
    <n v="438272.3"/>
    <n v="0"/>
    <m/>
    <m/>
    <m/>
    <s v="52 famílias serão beneficiadas"/>
    <m/>
    <m/>
    <n v="0.55000000000000004"/>
    <n v="3.8500000000000003E-4"/>
    <s v="Em andamento"/>
    <s v="local-def"/>
  </r>
  <r>
    <x v="3"/>
    <s v="Programa de Mananciais - Fase 03 -Lote 08 - UNIFAG - COND. VARGEM GRANDE e NOVO SILVEIRA/ CHAC. BOA ESPERANÇA "/>
    <s v="Parelheiros"/>
    <s v="PARELHEIROS"/>
    <s v="Avenida Senador Teotônio Vilela, Avenida Sadamu Inoue, Estrada Colônia e Estrada Vargem Grande."/>
    <s v="-23.861738, -46.711465"/>
    <s v="C"/>
    <s v="C"/>
    <s v="C"/>
    <s v="ea"/>
    <s v="EA"/>
    <s v="c"/>
    <s v="NI"/>
    <n v="1.23E-2"/>
    <n v="9984274.7400000002"/>
    <n v="5656874.3300000001"/>
    <s v="Pavimentação: 2424,18 m²; Calçadas: 1241,66 m²; Calçadas 1.501,66 m²; rede de drenagem; 80,00 m"/>
    <m/>
    <m/>
    <s v="860 famílias serão beneficiadas"/>
    <m/>
    <m/>
    <n v="0.55000000000000004"/>
    <n v="6.765000000000001E-3"/>
    <s v="Em andamento"/>
    <s v="local-def"/>
  </r>
  <r>
    <x v="4"/>
    <s v="Novos corredores de ônibus - ARICANDUVA - (Extensão Total - 14 Km) - SPObras"/>
    <s v="Aricanduva/Formosa/Carrão"/>
    <m/>
    <s v="Avenida Aricanduva"/>
    <s v="-23.566820, -46.506288"/>
    <s v="C"/>
    <s v="C"/>
    <s v="EA"/>
    <s v="ea"/>
    <s v="NI"/>
    <s v="NI"/>
    <s v="NI"/>
    <n v="9.3299999999999994E-2"/>
    <n v="0"/>
    <n v="0"/>
    <m/>
    <m/>
    <m/>
    <m/>
    <m/>
    <m/>
    <n v="0.30000000000000004"/>
    <n v="2.7990000000000001E-2"/>
    <s v="Em andamento"/>
    <s v="local-def"/>
  </r>
  <r>
    <x v="4"/>
    <s v="NOVO TERMINAL ITAQUERA"/>
    <s v="Itaquera"/>
    <m/>
    <m/>
    <m/>
    <s v="C"/>
    <s v="C"/>
    <s v="C"/>
    <s v="ea"/>
    <s v="EA"/>
    <s v="NI"/>
    <s v="NI"/>
    <n v="0"/>
    <n v="0"/>
    <n v="0"/>
    <m/>
    <m/>
    <m/>
    <m/>
    <m/>
    <m/>
    <n v="0.45"/>
    <n v="0"/>
    <s v="Em andamento"/>
    <s v="local-em-def"/>
  </r>
  <r>
    <x v="4"/>
    <s v="Novos corredores de ônibus - BELMIRA MARIN - TRECHO 2 (Extensão Total - 3,9 km)"/>
    <s v="Capela do Socorro"/>
    <m/>
    <s v="Av. Belmira Marin"/>
    <s v="-23.754430, -46.673421"/>
    <s v="C"/>
    <s v="EA"/>
    <s v="EA"/>
    <s v="ea"/>
    <s v="NI"/>
    <s v="NI"/>
    <s v="NI"/>
    <n v="0"/>
    <n v="1241558.98"/>
    <n v="0"/>
    <m/>
    <m/>
    <m/>
    <m/>
    <m/>
    <m/>
    <n v="0.2"/>
    <n v="0"/>
    <s v="Em andamento"/>
    <s v="local-def"/>
  </r>
  <r>
    <x v="4"/>
    <s v="Novos corredores de ônibus - BERRINI T1 - (Extensão Total de 3,3 km) - (SPObras)"/>
    <s v="Pinheiros"/>
    <m/>
    <s v="Av. Berrini"/>
    <s v="-23.610753, -46.694769"/>
    <s v="C"/>
    <s v="C"/>
    <s v="C"/>
    <s v="ea"/>
    <s v="C"/>
    <s v="EA"/>
    <s v="EA"/>
    <n v="4.2000000000000003E-2"/>
    <n v="1482410.1"/>
    <n v="0"/>
    <m/>
    <m/>
    <m/>
    <m/>
    <m/>
    <m/>
    <n v="0.77500000000000002"/>
    <n v="3.2550000000000003E-2"/>
    <s v="Em andamento"/>
    <s v="local-def"/>
  </r>
  <r>
    <x v="4"/>
    <s v="Novos corredores de ônibus - CANAL COCAIA T1 - (Extensão Total - 3,5 km)"/>
    <s v="Capela do Socorro"/>
    <m/>
    <s v="Av. Cocaia"/>
    <s v="-23.748228, -46.672831"/>
    <s v="C"/>
    <s v="EA"/>
    <s v="EA"/>
    <s v="ea"/>
    <s v="NI"/>
    <s v="NI"/>
    <s v="NI"/>
    <n v="0"/>
    <n v="1731033.726470588"/>
    <n v="0"/>
    <m/>
    <m/>
    <m/>
    <m/>
    <m/>
    <m/>
    <n v="0.2"/>
    <n v="0"/>
    <s v="Em andamento"/>
    <s v="local-def"/>
  </r>
  <r>
    <x v="4"/>
    <s v="Novos corredores de ônibus - CANAL COCAIA T2- (Extensão Total - 3 km)"/>
    <s v="Capela do Socorro"/>
    <m/>
    <s v="Av. Cocaia"/>
    <s v="-23.748228, -46.672831"/>
    <s v="C"/>
    <s v="EA"/>
    <s v="EA"/>
    <s v="ea"/>
    <s v="NI"/>
    <s v="NI"/>
    <s v="NI"/>
    <n v="0"/>
    <n v="1483743.1941176469"/>
    <n v="0"/>
    <m/>
    <m/>
    <m/>
    <m/>
    <m/>
    <m/>
    <n v="0.2"/>
    <n v="0"/>
    <s v="Em andamento"/>
    <s v="local-def"/>
  </r>
  <r>
    <x v="4"/>
    <s v="Novos corredores de ônibus - CANAL COCAIA T3- (Extensão Total - 2 km)"/>
    <s v="Capela do Socorro"/>
    <m/>
    <s v="Av. Cocaia"/>
    <s v="-23.748228, -46.672831"/>
    <s v="C"/>
    <s v="EA"/>
    <s v="EA"/>
    <s v="ea"/>
    <s v="NI"/>
    <s v="NI"/>
    <s v="NI"/>
    <n v="0"/>
    <n v="989162.12941176468"/>
    <n v="0"/>
    <m/>
    <m/>
    <m/>
    <m/>
    <m/>
    <m/>
    <n v="0.2"/>
    <n v="0"/>
    <s v="Em andamento"/>
    <s v="local-def"/>
  </r>
  <r>
    <x v="4"/>
    <s v="Novos corredores de ônibus - CAPÃO REDONDO / CAMPO LIMPO / VILA SÔNIA TRECHO 1 - (Extensão - 3,7 km) - (SPObras)"/>
    <s v="Butantã, Campo Limpo"/>
    <m/>
    <s v="Av. Francisco Mourato"/>
    <s v="-23.646000, -46.779564"/>
    <s v="C"/>
    <s v="C"/>
    <s v="C"/>
    <s v="ea"/>
    <s v="EA"/>
    <s v="NI"/>
    <s v="NI"/>
    <n v="0.08"/>
    <n v="1674569.67"/>
    <n v="0"/>
    <m/>
    <m/>
    <m/>
    <m/>
    <m/>
    <m/>
    <n v="0.45"/>
    <n v="3.6000000000000004E-2"/>
    <s v="Em andamento"/>
    <s v="local-def"/>
  </r>
  <r>
    <x v="4"/>
    <s v="Novos corredores de ônibus - CAPÃO REDONDO / CAMPO LIMPO / VILA SÔNIA TRECHO 3 - (Extensão - 3,6 km) - (SPObras)"/>
    <s v="Butantã, Campo Limpo"/>
    <m/>
    <m/>
    <m/>
    <s v="C"/>
    <s v="C"/>
    <s v="C"/>
    <s v="ea"/>
    <s v="NI"/>
    <s v="NI"/>
    <s v="NI"/>
    <n v="7.1999999999999998E-3"/>
    <n v="0"/>
    <n v="0"/>
    <m/>
    <m/>
    <m/>
    <m/>
    <m/>
    <m/>
    <n v="0.32500000000000001"/>
    <n v="2.3400000000000001E-3"/>
    <s v="Em andamento"/>
    <s v="local-em-def"/>
  </r>
  <r>
    <x v="4"/>
    <s v="Novos corredores de ônibus - CAPÃO REDONDO / CAMPO LIMPO / VILA SÔNIA TRECHO 2 - (Extensão - 4,7 km) - (SPObras)"/>
    <s v="Butantã, Campo Limpo"/>
    <m/>
    <m/>
    <m/>
    <s v="C"/>
    <s v="C"/>
    <s v="C"/>
    <s v="ea"/>
    <s v="NI"/>
    <s v="NI"/>
    <s v="NI"/>
    <n v="3.1333333333333331E-2"/>
    <n v="0"/>
    <n v="0"/>
    <m/>
    <m/>
    <m/>
    <m/>
    <m/>
    <m/>
    <n v="0.32500000000000001"/>
    <n v="1.0183333333333332E-2"/>
    <s v="Em andamento"/>
    <s v="local-em-def"/>
  </r>
  <r>
    <x v="4"/>
    <s v="Novos corredores de ônibus - LESTE ITAQUERA Trecho 1 - (Extensão Total - 6,1 km) - (SPObras)"/>
    <s v="Aricanduva/Formosa/Carrão"/>
    <m/>
    <s v="Av. Itaquera"/>
    <s v="-23.555730, -46.525926"/>
    <s v="C"/>
    <s v="C"/>
    <s v="C"/>
    <s v="ea"/>
    <s v="EA"/>
    <s v="NI"/>
    <s v="NI"/>
    <n v="9.4E-2"/>
    <n v="651632.63"/>
    <n v="0"/>
    <m/>
    <m/>
    <m/>
    <m/>
    <m/>
    <m/>
    <n v="0.45"/>
    <n v="4.2300000000000004E-2"/>
    <s v="Em andamento"/>
    <s v="local-def"/>
  </r>
  <r>
    <x v="4"/>
    <s v="Novos corredores de ônibus - LESTE ITAQUERA Trecho 2 - (Extensão Total - 8 km) - (SPObras)"/>
    <s v="Supra-Regional"/>
    <m/>
    <m/>
    <m/>
    <s v="C"/>
    <s v="C"/>
    <s v="C"/>
    <s v="ea"/>
    <s v="EA"/>
    <s v="NI"/>
    <s v="NI"/>
    <n v="5.3333333333333337E-2"/>
    <n v="0"/>
    <n v="0"/>
    <m/>
    <m/>
    <m/>
    <m/>
    <m/>
    <m/>
    <n v="0.45"/>
    <n v="2.4E-2"/>
    <s v="Em andamento"/>
    <s v="abrange-cidade"/>
  </r>
  <r>
    <x v="4"/>
    <s v="Novos corredores de ônibus - LESTE RADIAL - Trecho 1  (Extensão Total - 12 km) - SPObras"/>
    <s v="Mooca, Penha"/>
    <m/>
    <s v="Radial Leste"/>
    <s v="-23.540455, -46.574719"/>
    <s v="C"/>
    <s v="C"/>
    <s v="C"/>
    <s v="ea"/>
    <s v="EA"/>
    <s v="EA"/>
    <s v="NI"/>
    <n v="0.08"/>
    <n v="1898467.62"/>
    <n v="0"/>
    <m/>
    <m/>
    <m/>
    <m/>
    <m/>
    <m/>
    <n v="0.5"/>
    <n v="0.04"/>
    <s v="Em andamento"/>
    <s v="local-def"/>
  </r>
  <r>
    <x v="4"/>
    <s v="Novos corredores de ônibus - LESTE RADIAL - Trecho 2 (Extensão Total - 5 km)"/>
    <s v="Itaquera"/>
    <m/>
    <s v="Radial Leste"/>
    <s v="-23.535090, -46.495959"/>
    <s v="C"/>
    <s v="C"/>
    <s v="C"/>
    <s v="ea"/>
    <s v="EA"/>
    <s v="NI"/>
    <s v="NI"/>
    <n v="3.3300000000000003E-2"/>
    <n v="137626.16"/>
    <n v="0"/>
    <m/>
    <s v="Finalizado o parque linear em agosto/2012."/>
    <s v="Serviços paralisados na Gleba H."/>
    <s v="Execução de fundações no Cond. 2 e execução de estrutura no Cond. 1 do Sabesp 2."/>
    <m/>
    <m/>
    <n v="0.45"/>
    <n v="1.4985000000000002E-2"/>
    <s v="Em andamento"/>
    <s v="local-def"/>
  </r>
  <r>
    <x v="4"/>
    <s v="Novos corredores de ônibus - LESTE RADIAL - Trecho 3 (Extensão Total - 9,5km)"/>
    <s v="Guaianases, Itaquera, Penha"/>
    <m/>
    <s v="Radial Leste"/>
    <s v="-23.525578, -46.440276"/>
    <s v="C"/>
    <s v="C"/>
    <s v="EA"/>
    <s v="ea"/>
    <s v="EA"/>
    <s v="NI"/>
    <s v="NI"/>
    <n v="0.04"/>
    <n v="2260362.1800000002"/>
    <n v="0"/>
    <m/>
    <s v="Canalização do córrego Independência concluído em abril/2014"/>
    <s v="Execução de UH na área do Sabesp 1."/>
    <s v="Serviços paralisados no Estrada das Lágrimas"/>
    <m/>
    <m/>
    <n v="0.42500000000000004"/>
    <n v="1.7000000000000001E-2"/>
    <s v="Em andamento"/>
    <s v="local-def"/>
  </r>
  <r>
    <x v="4"/>
    <s v="Novos corredores de ônibus - MIGUEL YUNES - (Extensão - 4,9 km) - (SPTrans)"/>
    <s v="Santo Amaro"/>
    <m/>
    <s v="Miguel Yunes"/>
    <s v="-23.688623, -46.688121"/>
    <s v="C"/>
    <s v="EA"/>
    <s v="EA"/>
    <s v="ea"/>
    <s v="EA"/>
    <s v="NI"/>
    <s v="NI"/>
    <n v="2.8000000000000001E-2"/>
    <n v="1199555.71"/>
    <n v="0"/>
    <m/>
    <s v="Canalização do córrego Independência concluído em abril/2014"/>
    <s v="Execução de UH na área do Sabesp 1."/>
    <s v="Serviços paralisados no Estrada das Lágrimas"/>
    <m/>
    <m/>
    <n v="0.32500000000000001"/>
    <n v="9.1000000000000004E-3"/>
    <s v="Em andamento"/>
    <s v="local-def"/>
  </r>
  <r>
    <x v="4"/>
    <s v="Novos corredores de ônibus - PERIMETRAL ITAIM PAULISTA / SÃO MATEUS  T1- (Extensão Total - 7,6 km) - (METRO)"/>
    <s v="São Mateus"/>
    <m/>
    <s v="Perimetral Itaim Paulista/São Mateus"/>
    <s v="-23.592545, -46.540633"/>
    <s v="C"/>
    <s v="EA"/>
    <s v="EA"/>
    <s v="ea"/>
    <s v="EA"/>
    <s v="NI"/>
    <s v="NI"/>
    <n v="0"/>
    <n v="1508129.2035658914"/>
    <n v="0"/>
    <m/>
    <m/>
    <m/>
    <m/>
    <m/>
    <m/>
    <n v="0.32500000000000001"/>
    <n v="0"/>
    <s v="Em andamento"/>
    <s v="local-def"/>
  </r>
  <r>
    <x v="4"/>
    <s v="Novos corredores de ônibus - PERIMETRAL ITAIM PAULISTA / SÃO MATEUS T2 - (Extensão Total - 6,6 km) - (SPTrans)"/>
    <s v="Cidade Tiradentes, Guaianases,  Itaquera"/>
    <m/>
    <s v="Perimetral Itaim Paulista/São Mateus"/>
    <s v="-23.592545, -46.540633"/>
    <s v="C"/>
    <s v="EA"/>
    <s v="EA"/>
    <s v="ea"/>
    <s v="EA"/>
    <s v="NI"/>
    <s v="NI"/>
    <n v="0"/>
    <n v="1309691.1504651164"/>
    <n v="0"/>
    <m/>
    <m/>
    <m/>
    <m/>
    <m/>
    <m/>
    <n v="0.32500000000000001"/>
    <n v="0"/>
    <s v="Em andamento"/>
    <s v="local-def"/>
  </r>
  <r>
    <x v="4"/>
    <s v="Novos corredores de ônibus - PERIMETRAL ITAIM PAULISTA / SÃO MATEUS  T3- (Extensão Total - 11,6 km) - (SPTrans)"/>
    <s v=" Guaianases, Itaim Paulista"/>
    <m/>
    <s v="Perimetral Itaim Paulista/São Mateus"/>
    <s v="-23.592545, -46.540633"/>
    <s v="C"/>
    <s v="EA"/>
    <s v="EA"/>
    <s v="ea"/>
    <s v="EA"/>
    <s v="NI"/>
    <s v="NI"/>
    <n v="0"/>
    <n v="2301881.4159689923"/>
    <n v="0"/>
    <m/>
    <m/>
    <m/>
    <m/>
    <m/>
    <m/>
    <n v="0.32500000000000001"/>
    <n v="0"/>
    <s v="Em andamento"/>
    <s v="local-def"/>
  </r>
  <r>
    <x v="4"/>
    <s v="Novos corredores de ônibus - REQUALIFICAÇÃO INAJAR DE SOUZA/RIO BRANCO - (Extensão - 16,4 km)"/>
    <s v="Casa Verde/Cachoeirinha, Lapa, Sé"/>
    <m/>
    <s v="Inajar de Souza"/>
    <s v="-23.461480, -46.672935"/>
    <s v="C"/>
    <s v="C"/>
    <s v="C"/>
    <s v="ea"/>
    <s v="EA"/>
    <s v="EA"/>
    <s v="EA"/>
    <n v="0.10929999999999999"/>
    <n v="14434884.280000001"/>
    <n v="0"/>
    <m/>
    <s v="Em andamento o serviços para a construção do Pavilhão Social."/>
    <s v="Em andamento os serviços para a construção da Central de Triagem do Lixo e Ecoponto."/>
    <s v="Em andamento serviços para o Parque Sanfona."/>
    <s v="Em andamento demolições na área para implantação da Escola da Música."/>
    <m/>
    <n v="0.65"/>
    <n v="7.1044999999999997E-2"/>
    <s v="Em andamento"/>
    <s v="local-def"/>
  </r>
  <r>
    <x v="4"/>
    <s v="Novos corredores de ônibus - VILA NATAL T1 - (Extensão Total - 4,3 km) - (SPTrans)"/>
    <s v="Capela do Socorro"/>
    <m/>
    <s v="Vila Natal"/>
    <s v="-23.764716, -46.716546"/>
    <s v="C"/>
    <s v="EA"/>
    <s v="EA"/>
    <s v="ea"/>
    <s v="EA"/>
    <s v="NI"/>
    <s v="NI"/>
    <n v="0"/>
    <n v="1482919.0017460317"/>
    <n v="0"/>
    <m/>
    <m/>
    <m/>
    <m/>
    <m/>
    <m/>
    <n v="0.32500000000000001"/>
    <n v="0"/>
    <s v="Em andamento"/>
    <s v="local-def"/>
  </r>
  <r>
    <x v="4"/>
    <s v="Novos corredores de ônibus - VILA NATAL T2 - (Extensão Total - 2 km) - (SPTrans)"/>
    <s v="Capela do Socorro"/>
    <m/>
    <s v="Vila Natal"/>
    <s v="-23.764716, -46.716546"/>
    <s v="C"/>
    <s v="EA"/>
    <s v="EA"/>
    <s v="ea"/>
    <s v="EA"/>
    <s v="NI"/>
    <s v="NI"/>
    <n v="0"/>
    <n v="689729.76825396833"/>
    <n v="0"/>
    <m/>
    <m/>
    <m/>
    <m/>
    <m/>
    <m/>
    <n v="0.32500000000000001"/>
    <n v="0"/>
    <s v="Em andamento"/>
    <s v="local-def"/>
  </r>
  <r>
    <x v="4"/>
    <s v="Novos corredores de ônibus - M'BOI MIRIM (Requalificação) - 8 km"/>
    <s v="M'Boi Mirim"/>
    <m/>
    <s v="M'Boi Mirim"/>
    <s v="-23.721731, -46.785120"/>
    <s v="C"/>
    <s v="C"/>
    <s v="C"/>
    <s v="ea"/>
    <s v="C"/>
    <s v="EA"/>
    <s v="EA"/>
    <n v="5.33E-2"/>
    <n v="2271726.91"/>
    <n v="0"/>
    <m/>
    <m/>
    <m/>
    <m/>
    <m/>
    <m/>
    <n v="0.77500000000000002"/>
    <n v="4.1307500000000004E-2"/>
    <s v="Em andamento"/>
    <s v="local-def"/>
  </r>
  <r>
    <x v="4"/>
    <s v="Novos corredores de ônibus - BINÁRIO SANTO AMARO - 8 km"/>
    <s v="Santo Amaro"/>
    <m/>
    <s v="Binário Santo Amaro"/>
    <s v="-23.652717, -46.705987"/>
    <s v="C"/>
    <s v="C"/>
    <s v="C"/>
    <s v="ea"/>
    <s v="EA"/>
    <s v="EA"/>
    <s v="EA"/>
    <n v="5.33E-2"/>
    <n v="999928.38"/>
    <n v="0"/>
    <m/>
    <s v="Previsão de reassentamento de famílias na Favela Iguaçu (372 unidades habitacionais) "/>
    <s v="Entregue trecho inicial do Córrego Verde junto ao Rio Jacu"/>
    <s v="Obras da Passagem Inajar-Guaçu em andamento"/>
    <s v="Projeto para execução do Viaduto Guaianazes em elaboração"/>
    <m/>
    <n v="0.65"/>
    <n v="3.4645000000000002E-2"/>
    <s v="Em andamento"/>
    <s v="local-def"/>
  </r>
  <r>
    <x v="4"/>
    <s v="Novos corredores de ônibus - CELSO GARCIA T1 -(Extensão Total 5,4 km)"/>
    <s v="Mooca, Penha"/>
    <m/>
    <s v="Av. Celso Garcia"/>
    <s v="-23.534009,-46.566648"/>
    <s v="C"/>
    <s v="EA"/>
    <s v="EA"/>
    <s v="ea"/>
    <s v="EA"/>
    <s v="NI"/>
    <s v="NI"/>
    <n v="0"/>
    <n v="1882492.4350188682"/>
    <n v="0"/>
    <m/>
    <s v="Previsão de Reassentamento de Familias nas Favelas Jd. Celeste (378 UHs) e V. Cristina (153UHs)e área de Provisão Kandinsky (88 UHs)."/>
    <m/>
    <m/>
    <m/>
    <m/>
    <n v="0.32500000000000001"/>
    <n v="0"/>
    <s v="Em andamento"/>
    <s v="local-def"/>
  </r>
  <r>
    <x v="4"/>
    <s v="Novos corredores de ônibus - CELSO GARCIA T2 -(Extensão Total 12,7 km)"/>
    <s v="Penha, Ermelino Matarazzo, Mooca, São Miguel"/>
    <m/>
    <s v="Av. Celso Garcia"/>
    <s v="-23.508353,-46.494123"/>
    <s v="C"/>
    <s v="EA"/>
    <s v="EA"/>
    <s v="ea"/>
    <s v="EA"/>
    <s v="NI"/>
    <s v="NI"/>
    <n v="0"/>
    <n v="4427343.3193962267"/>
    <n v="0"/>
    <m/>
    <s v="Previsão de reassentamento de famílias em áreas de provisão - Contos Gauchescos e Adelino Fontoura (110 unidades habitacionais)."/>
    <m/>
    <m/>
    <m/>
    <m/>
    <n v="0.32500000000000001"/>
    <n v="0"/>
    <s v="Em andamento"/>
    <s v="local-def"/>
  </r>
  <r>
    <x v="4"/>
    <s v="Novos corredores de ônibus - CELSO GARCIA T3 -(Extensão Total 8,4 km)"/>
    <s v="São Miguel, Itaim Paulista"/>
    <m/>
    <s v="Av. Celso Garcia"/>
    <s v="-23.495228,-46.432239"/>
    <s v="C"/>
    <s v="EA"/>
    <s v="EA"/>
    <s v="ea"/>
    <s v="EA"/>
    <s v="NI"/>
    <s v="NI"/>
    <n v="0"/>
    <n v="2928321.5655849059"/>
    <n v="0"/>
    <m/>
    <s v="Previsão de Reassentamento de Familias na Favela Horto do Ipê (189unidades habitacionais) e em áreas de Provisão - Boris Davidoff, Conrado de Deo e Januário Zingaro (643 unidades habitacionais)."/>
    <m/>
    <m/>
    <m/>
    <m/>
    <n v="0.32500000000000001"/>
    <n v="0"/>
    <s v="Em andamento"/>
    <s v="local-def"/>
  </r>
  <r>
    <x v="4"/>
    <s v="Novos corredores de ônibus - PERIMETRAL BANDEIRANTES / SALIM FARAH MALUF (Extensão total 16,6 km)"/>
    <s v="Vila Prudente, Ipiranga, Vila Mariana, Santo Amaro, Pinheiros"/>
    <m/>
    <s v="Perimetral Bandeirantes / Salim Farah Maluf"/>
    <s v="-23.578974,-46.572035"/>
    <s v="C"/>
    <s v="EA"/>
    <s v="EA"/>
    <s v="ea"/>
    <s v="EA"/>
    <s v="NI"/>
    <s v="NI"/>
    <n v="0.11070000000000001"/>
    <n v="4713422.93"/>
    <n v="0"/>
    <m/>
    <s v="Previsão de Reassentamento de Familias na Favela Vila Praia (128 unidades habitacionais) "/>
    <m/>
    <m/>
    <m/>
    <m/>
    <n v="0.32500000000000001"/>
    <n v="3.5977500000000003E-2"/>
    <s v="Em andamento"/>
    <s v="local-def"/>
  </r>
  <r>
    <x v="4"/>
    <s v="Novos corredores de ônibus - NORTE SUL T1 - (Extensão total 5,2 km)"/>
    <s v="Santana, Sé"/>
    <m/>
    <s v="Corredor Norte sul"/>
    <s v="-23.531924,-46.632463"/>
    <s v="C"/>
    <s v="EA"/>
    <s v="EA"/>
    <s v="ea"/>
    <s v="EA"/>
    <s v="NI"/>
    <s v="NI"/>
    <n v="3.4700000000000002E-2"/>
    <n v="2111966.9598529413"/>
    <n v="0"/>
    <m/>
    <m/>
    <m/>
    <m/>
    <m/>
    <m/>
    <n v="0.32500000000000001"/>
    <n v="1.1277500000000001E-2"/>
    <s v="Em andamento"/>
    <s v="local-def"/>
  </r>
  <r>
    <x v="4"/>
    <s v="Novos corredores de ônibus - NORTE SUL T2 - (Extensão total 9 km)"/>
    <s v="Sé, Vila Mariana"/>
    <m/>
    <s v="Corredor Norte sul"/>
    <s v="-23.56737,-46.640574"/>
    <s v="C"/>
    <s v="EA"/>
    <s v="EA"/>
    <s v="ea"/>
    <s v="EA"/>
    <s v="NI"/>
    <s v="NI"/>
    <n v="0.06"/>
    <n v="3655327.4305147054"/>
    <n v="0"/>
    <m/>
    <s v="Previsão de Reassentamento de Familias nas Favelas - Jd. Campo de Fora/Santo Antonio, Jd. Campo de Fora II, Jd. Capelinha, Jd. Germania, Jd. Imbe II e Vaz de Lima/Sto Antonio (1.022 unidades habitacionais). Áreas de Provisão Reinaldo Furlanetto e Gregório Allegri (766 unidades habitacionais)."/>
    <m/>
    <m/>
    <m/>
    <m/>
    <n v="0.32500000000000001"/>
    <n v="1.95E-2"/>
    <s v="Em andamento"/>
    <s v="local-def"/>
  </r>
  <r>
    <x v="4"/>
    <s v="Novos corredores de ônibus - NORTE SUL T3 - (Extensão total 13 km)"/>
    <s v="Santo Amaro, Capela do Socorro"/>
    <m/>
    <s v="Corredor Norte sul"/>
    <s v="-23.638627,-46.672461"/>
    <s v="C"/>
    <s v="EA"/>
    <s v="EA"/>
    <s v="ea"/>
    <s v="EA"/>
    <s v="NI"/>
    <s v="NI"/>
    <n v="0"/>
    <n v="5279917.3996323524"/>
    <n v="0"/>
    <m/>
    <m/>
    <m/>
    <m/>
    <m/>
    <m/>
    <n v="0.32500000000000001"/>
    <n v="0"/>
    <s v="Em andamento"/>
    <s v="local-def"/>
  </r>
  <r>
    <x v="4"/>
    <s v="TERMINAL PONTE RASA (5.760 m2)"/>
    <s v="Ermelino Matarazzo"/>
    <s v="Ponte Rasa"/>
    <m/>
    <s v="-23.507579, -46.491269"/>
    <s v="C"/>
    <s v="EA"/>
    <s v="EA"/>
    <s v="ea"/>
    <s v="EA"/>
    <s v="NI"/>
    <s v="NI"/>
    <n v="0"/>
    <n v="1643190.54"/>
    <n v="0"/>
    <m/>
    <m/>
    <m/>
    <m/>
    <m/>
    <m/>
    <n v="0.32500000000000001"/>
    <n v="0"/>
    <s v="Em andamento"/>
    <s v="local-em-def"/>
  </r>
  <r>
    <x v="4"/>
    <s v="TERMINAL CONCÓRDIA (3.496,0 m2)"/>
    <s v="Mooca"/>
    <s v="Brás"/>
    <m/>
    <s v="-23.542322, -46.616716"/>
    <s v="C"/>
    <s v="EA"/>
    <s v="EA"/>
    <s v="ea"/>
    <s v="EA"/>
    <s v="NI"/>
    <s v="NI"/>
    <n v="0"/>
    <n v="1076207.58"/>
    <n v="0"/>
    <m/>
    <m/>
    <m/>
    <m/>
    <m/>
    <m/>
    <n v="0.32500000000000001"/>
    <n v="0"/>
    <s v="Em andamento"/>
    <s v="local-em-def"/>
  </r>
  <r>
    <x v="4"/>
    <s v="TERMINAL ARICANDUVA (10.568 m2)"/>
    <s v="Aricanduva/Formosa/Carrão"/>
    <s v="Aricanduva"/>
    <m/>
    <s v="-23.528525,-46.554408"/>
    <s v="C"/>
    <s v="EA"/>
    <s v="EA"/>
    <s v="ea"/>
    <s v="EA"/>
    <s v="NI"/>
    <s v="NI"/>
    <n v="0"/>
    <n v="44722.28"/>
    <n v="0"/>
    <m/>
    <m/>
    <m/>
    <m/>
    <m/>
    <m/>
    <n v="0.32500000000000001"/>
    <n v="0"/>
    <s v="Em andamento"/>
    <s v="local-em-def"/>
  </r>
  <r>
    <x v="4"/>
    <s v="TERMINAL SÃO MIGUEL (8.000 m2)"/>
    <s v="São Miguel"/>
    <s v="São Miguel"/>
    <m/>
    <s v="-23.490594,-46.434812"/>
    <s v="C"/>
    <s v="EA"/>
    <s v="EA"/>
    <s v="ea"/>
    <s v="EA"/>
    <s v="NI"/>
    <s v="NI"/>
    <n v="0"/>
    <n v="40014.67"/>
    <n v="0"/>
    <m/>
    <m/>
    <m/>
    <m/>
    <m/>
    <m/>
    <n v="0.32500000000000001"/>
    <n v="0"/>
    <s v="Em andamento"/>
    <s v="local-em-def"/>
  </r>
  <r>
    <x v="4"/>
    <s v="NOVO TERMINAL SÃO MATEUS (25.608 m2)"/>
    <s v="São Mateus"/>
    <s v="São Mateus"/>
    <m/>
    <s v="-23.614140, -46.476544"/>
    <s v="C"/>
    <s v="EA"/>
    <s v="EA"/>
    <s v="ea"/>
    <s v="EA"/>
    <s v="NI"/>
    <s v="NI"/>
    <n v="0"/>
    <n v="2096823.74"/>
    <n v="0"/>
    <m/>
    <m/>
    <m/>
    <m/>
    <m/>
    <m/>
    <n v="0.32500000000000001"/>
    <n v="0"/>
    <s v="Em andamento"/>
    <s v="local-em-def"/>
  </r>
  <r>
    <x v="4"/>
    <s v="TERMINAL ITAIM PAULISTA (29.682 m2)"/>
    <s v="Itaim Paulista"/>
    <s v="Itaim Paulista"/>
    <m/>
    <s v="-23.495251, -46.403817"/>
    <s v="C"/>
    <s v="EA"/>
    <s v="EA"/>
    <s v="ea"/>
    <s v="EA"/>
    <s v="NI"/>
    <s v="NI"/>
    <n v="0"/>
    <n v="2197889.59"/>
    <n v="0"/>
    <m/>
    <m/>
    <m/>
    <m/>
    <m/>
    <m/>
    <n v="0.32500000000000001"/>
    <n v="0"/>
    <s v="Em andamento"/>
    <s v="local-em-def"/>
  </r>
  <r>
    <x v="4"/>
    <s v="TERMINAL VILA MARA (6.318 m2)"/>
    <s v="São Miguel"/>
    <s v="Jardim Helena"/>
    <m/>
    <s v="-23.492722, -46.420413"/>
    <s v="C"/>
    <s v="EA"/>
    <s v="EA"/>
    <s v="ea"/>
    <s v="EA"/>
    <s v="NI"/>
    <s v="NI"/>
    <n v="0"/>
    <n v="290202.62"/>
    <n v="0"/>
    <m/>
    <s v="Previsão de Reassentamento de Familias em área de Provisão Terreno A (167 unidades habitacionais) "/>
    <m/>
    <m/>
    <m/>
    <m/>
    <n v="0.32500000000000001"/>
    <n v="0"/>
    <s v="Em andamento"/>
    <s v="local-em-def"/>
  </r>
  <r>
    <x v="4"/>
    <s v="TERMINAL JARDIM AEROPORTO (9.180 m2)"/>
    <s v="Santo Amaro"/>
    <s v="Campo Belo"/>
    <m/>
    <s v="-23.627939, -46.662329"/>
    <s v="C"/>
    <s v="EA"/>
    <s v="EA"/>
    <s v="ea"/>
    <s v="EA"/>
    <s v="NI"/>
    <s v="NI"/>
    <n v="0"/>
    <n v="1705394.0300000003"/>
    <n v="0"/>
    <m/>
    <s v="Previsão de Reassentamento de Familias em áreas de Provisão - Campo das Pitangueiras, Baixada Santista, França Velho (459 unidades habitacionais) "/>
    <m/>
    <m/>
    <m/>
    <m/>
    <n v="0.32500000000000001"/>
    <n v="0"/>
    <s v="Em andamento"/>
    <s v="local-em-def"/>
  </r>
  <r>
    <x v="4"/>
    <s v="TERMINAL JARDIM MIRIAM (9.390 m2)"/>
    <s v="Cidade Ademar"/>
    <s v="Cidade Ademar"/>
    <m/>
    <s v="-23.680175, -46.638837"/>
    <s v="C"/>
    <s v="EA"/>
    <s v="EA"/>
    <s v="ea"/>
    <s v="EA"/>
    <s v="NI"/>
    <s v="NI"/>
    <n v="0"/>
    <n v="1705394.0300000003"/>
    <n v="0"/>
    <m/>
    <m/>
    <m/>
    <m/>
    <m/>
    <m/>
    <n v="0.32500000000000001"/>
    <n v="0"/>
    <s v="Em andamento"/>
    <s v="local-em-def"/>
  </r>
  <r>
    <x v="4"/>
    <s v="TERMINAL BARONESA (9.733 m2)"/>
    <s v="M'Boi Mirim"/>
    <s v="Jardim Angela"/>
    <m/>
    <s v="-23.732755, -46.781776"/>
    <s v="C"/>
    <s v="EA"/>
    <s v="EA"/>
    <s v="ea"/>
    <s v="EA"/>
    <s v="NI"/>
    <s v="NI"/>
    <n v="0"/>
    <n v="1591460.25"/>
    <n v="0"/>
    <m/>
    <m/>
    <m/>
    <m/>
    <m/>
    <m/>
    <n v="0.32500000000000001"/>
    <n v="0"/>
    <s v="Em andamento"/>
    <s v="local-em-def"/>
  </r>
  <r>
    <x v="4"/>
    <s v="TERMINAL SANTANA"/>
    <s v="Santana/Tucuruvi"/>
    <s v="Santana"/>
    <m/>
    <s v="-23.516811, -46.623340"/>
    <s v="C"/>
    <s v="EA"/>
    <s v="EA"/>
    <s v="ea"/>
    <s v="EA"/>
    <s v="NI"/>
    <s v="NI"/>
    <n v="0"/>
    <n v="303265.80000000005"/>
    <n v="0"/>
    <m/>
    <m/>
    <m/>
    <m/>
    <m/>
    <m/>
    <n v="0.32500000000000001"/>
    <n v="0"/>
    <s v="Em andamento"/>
    <s v="local-em-def"/>
  </r>
  <r>
    <x v="4"/>
    <s v="TERMINAL JARDIM ELIANA (8.305 m2)"/>
    <s v="Capela do Socorro"/>
    <s v="Grajaú"/>
    <m/>
    <s v="-23.756694, -46.669606"/>
    <s v="C"/>
    <s v="EA"/>
    <s v="EA"/>
    <s v="ea"/>
    <s v="EA"/>
    <s v="NI"/>
    <s v="NI"/>
    <n v="0"/>
    <n v="1636126.7700000005"/>
    <n v="0"/>
    <m/>
    <m/>
    <m/>
    <m/>
    <m/>
    <m/>
    <n v="0.32500000000000001"/>
    <n v="0"/>
    <s v="Em andamento"/>
    <s v="local-em-def"/>
  </r>
  <r>
    <x v="4"/>
    <s v="TERMINAL PEDREIRA  (12.400 m2)"/>
    <s v="Cidade Ademar"/>
    <s v="Pedreira"/>
    <m/>
    <s v="-23.692472, -46.660523"/>
    <s v="C"/>
    <s v="EA"/>
    <s v="EA"/>
    <s v="ea"/>
    <s v="EA"/>
    <s v="NI"/>
    <s v="NI"/>
    <n v="0"/>
    <n v="1963856.99"/>
    <n v="0"/>
    <m/>
    <m/>
    <m/>
    <m/>
    <m/>
    <m/>
    <n v="0.32500000000000001"/>
    <n v="0"/>
    <s v="Em andamento"/>
    <s v="local-em-def"/>
  </r>
  <r>
    <x v="4"/>
    <s v="TERMINAL VARGINHA (11.180 m2)"/>
    <s v="Capela do Socorro"/>
    <s v="Grajaú"/>
    <m/>
    <s v="-23.766975,-46.716551"/>
    <s v="C"/>
    <s v="EA"/>
    <s v="EA"/>
    <s v="ea"/>
    <s v="EA"/>
    <s v="NI"/>
    <s v="NI"/>
    <n v="0"/>
    <n v="1636126.7700000005"/>
    <n v="0"/>
    <m/>
    <m/>
    <m/>
    <m/>
    <m/>
    <m/>
    <n v="0.32500000000000001"/>
    <n v="0"/>
    <s v="Em andamento"/>
    <s v="local-em-def"/>
  </r>
  <r>
    <x v="4"/>
    <s v="TERMINAL ANHANGUERA (13.880 m2)"/>
    <s v="Perus"/>
    <s v="Anhanguera"/>
    <m/>
    <s v="-23.430938, -46.792601"/>
    <s v="C"/>
    <s v="EA"/>
    <s v="EA"/>
    <s v="ea"/>
    <s v="EA"/>
    <s v="NI"/>
    <s v="NI"/>
    <n v="0"/>
    <n v="0"/>
    <n v="0"/>
    <m/>
    <m/>
    <m/>
    <m/>
    <m/>
    <m/>
    <n v="0.32500000000000001"/>
    <n v="0"/>
    <s v="Em andamento"/>
    <s v="local-em-def"/>
  </r>
  <r>
    <x v="5"/>
    <s v="Plano Viário Sul - 1º Pontilhão do Rio Embu-Guaçu"/>
    <s v="M'Boi Mirim"/>
    <s v="Jardim Ângela"/>
    <s v="Estrada do M'Boi Mirim"/>
    <s v="-23.721003, -46.785179"/>
    <s v="C"/>
    <s v="C"/>
    <s v="C"/>
    <s v="C"/>
    <s v="C"/>
    <s v="c"/>
    <s v="C"/>
    <n v="0.05"/>
    <n v="10946571.359999999"/>
    <n v="0"/>
    <s v="Entrega do Núcleo Pan em janeiro/2013._x000a__x000a_Entrega do Núcleo Imperador em setembro/2013_x000a__x000a_Entrega do Núcleo Lagoa em outubro/2013"/>
    <m/>
    <m/>
    <m/>
    <m/>
    <m/>
    <n v="1"/>
    <n v="0.05"/>
    <s v="Concluído"/>
    <s v="local-def"/>
  </r>
  <r>
    <x v="5"/>
    <s v="Plano Viário Sul - 2º Pontilhão do Rio Embu-Guaçu"/>
    <s v="M'Boi Mirim"/>
    <s v="Jardim Ângela"/>
    <s v="Estrada do M'Boi Mirim"/>
    <s v="-23.721003, -46.785179"/>
    <s v="C"/>
    <s v="C"/>
    <s v="C"/>
    <s v="C"/>
    <s v="C"/>
    <s v="c"/>
    <s v="EA"/>
    <n v="0.05"/>
    <n v="10946571.359999999"/>
    <n v="0"/>
    <s v="Entrega do Núcleo Pan em janeiro/2013._x000a__x000a_Entrega do Núcleo Imperador em setembro/2013_x000a__x000a_Entrega do Núcleo Lagoa em outubro/2013"/>
    <m/>
    <m/>
    <m/>
    <m/>
    <m/>
    <n v="0.85"/>
    <n v="4.2500000000000003E-2"/>
    <s v="Em andamento"/>
    <s v="local-def"/>
  </r>
  <r>
    <x v="5"/>
    <s v="Plano Viário Sul - BELMIRA MARIN - TRECHO 1 - 3,1 km (Corredor de ônibus, melhoramento e duplicação)"/>
    <s v="Capela do Socorro"/>
    <m/>
    <s v="Av. Dona Belmira Marin, São Paulo, SP"/>
    <s v="-23.753446, -46.680991"/>
    <s v="C"/>
    <s v="EA"/>
    <s v="EA"/>
    <s v="ea"/>
    <s v="NI"/>
    <s v="NI"/>
    <s v="NI"/>
    <n v="7.6799999999999993E-2"/>
    <n v="507588.31922865007"/>
    <n v="232575.95170798892"/>
    <m/>
    <m/>
    <m/>
    <m/>
    <m/>
    <m/>
    <n v="0.2"/>
    <n v="1.5359999999999999E-2"/>
    <s v="Em andamento"/>
    <s v="local-def"/>
  </r>
  <r>
    <x v="5"/>
    <s v="Plano Viário Sul - GUARAPIRANGA / GUAVIRUTUBA - 5,7 km (Corredor de ônibus, melhoramento e duplicação)"/>
    <s v="M'Boi Mirim"/>
    <m/>
    <s v="Av. Guarapiranga, São Paulo, SP"/>
    <s v="-23.676036, -46.734310"/>
    <s v="EA"/>
    <s v="EA"/>
    <s v="EA"/>
    <s v="ea"/>
    <s v="NI"/>
    <s v="NI"/>
    <s v="NI"/>
    <n v="0.14130000000000001"/>
    <n v="933307.55471074407"/>
    <n v="427639.65314049594"/>
    <m/>
    <m/>
    <m/>
    <m/>
    <m/>
    <m/>
    <n v="0.17499999999999999"/>
    <n v="2.4727499999999999E-2"/>
    <s v="Em andamento"/>
    <s v="local-def"/>
  </r>
  <r>
    <x v="5"/>
    <s v="Plano Viário Sul - AGAMENON - BARONESA - 7,5 km (Corredor de ônibus, melhoramento e duplicação)"/>
    <s v="M'Boi Mirim"/>
    <m/>
    <s v="Estrada da Baronesa, São Paulo, SP"/>
    <s v="-23.702776, -46.772252"/>
    <s v="C"/>
    <s v="EA"/>
    <s v="EA"/>
    <s v="ea"/>
    <s v="NI"/>
    <s v="NI"/>
    <s v="NI"/>
    <n v="0.186"/>
    <n v="1228036.2561983473"/>
    <n v="562683.75413223146"/>
    <m/>
    <m/>
    <m/>
    <m/>
    <m/>
    <m/>
    <n v="0.2"/>
    <n v="3.7200000000000004E-2"/>
    <s v="Em andamento"/>
    <s v="local-def"/>
  </r>
  <r>
    <x v="5"/>
    <s v="Plano Viário Sul - AV. CARLOS CALDEIRA FILHO - 3,3 km (Prolongamento com corredor de ônibus e canalização do córrego Água dos Brancos)"/>
    <s v="M'Boi Mirim"/>
    <m/>
    <s v="Av. Carlos Caldeira Filho, São Paulo, SP"/>
    <s v="-23.644119, -46.748496"/>
    <s v="C"/>
    <s v="EA"/>
    <s v="EA"/>
    <s v="ea"/>
    <s v="NI"/>
    <s v="NI"/>
    <s v="NI"/>
    <n v="8.1900000000000001E-2"/>
    <n v="540335.95272727287"/>
    <n v="247580.85181818187"/>
    <s v="Concluída a Av.  Secundária e Av. Perimetral em janeiro e fevereiro/2014, respectivamente."/>
    <m/>
    <m/>
    <m/>
    <m/>
    <m/>
    <n v="0.2"/>
    <n v="1.6380000000000002E-2"/>
    <s v="Em andamento"/>
    <s v="local-def"/>
  </r>
  <r>
    <x v="5"/>
    <s v="Plano Viário Sul - M'BOI MIRIM / CACHOEIRINHA - 5,5 km (Corredor de ônibus, prolongamento e duplicação)"/>
    <s v="M'Boi Mirim"/>
    <m/>
    <s v="Estrada do M'Boi mirim, São Paulo, SP"/>
    <s v="-23.698783, -46.779614"/>
    <s v="C"/>
    <s v="EA"/>
    <s v="EA"/>
    <s v="ea"/>
    <s v="NI"/>
    <s v="NI"/>
    <s v="NI"/>
    <n v="0.1363"/>
    <n v="900559.9212121215"/>
    <n v="412634.75303030317"/>
    <s v="Em andamento a construção de UH."/>
    <m/>
    <m/>
    <m/>
    <m/>
    <m/>
    <n v="0.2"/>
    <n v="2.7260000000000003E-2"/>
    <s v="Em andamento"/>
    <s v="local-def"/>
  </r>
  <r>
    <x v="5"/>
    <s v="Plano Viário Sul - ESTRADA DE ITAPECIRICA - 4,9 km (Melhoramento e alargamento)"/>
    <s v="M'Boi Mirim"/>
    <m/>
    <s v="Estrada de Itapecirica, São Paulo, SP"/>
    <s v="-23.682528, -46.797314"/>
    <s v="C"/>
    <s v="EA"/>
    <s v="EA"/>
    <s v="ea"/>
    <s v="NI"/>
    <s v="NI"/>
    <s v="NI"/>
    <n v="0.1215"/>
    <n v="802317.02071625367"/>
    <n v="367620.05269972456"/>
    <s v="Em andamento a construção de UH."/>
    <m/>
    <m/>
    <m/>
    <m/>
    <m/>
    <n v="0.2"/>
    <n v="2.4300000000000002E-2"/>
    <s v="Em andamento"/>
    <s v="local-def"/>
  </r>
  <r>
    <x v="5"/>
    <s v="Plano Viário Sul - ESTRADA DO ALVARENGA - 6,3 km (Corredor de ônibus com alargamento e melhoramento)"/>
    <s v="Cidade Ademar"/>
    <m/>
    <s v="Estrada do Alvarenga, São Paulo, SP"/>
    <s v="-23.713615, -46.635096"/>
    <s v="EA"/>
    <s v="EA"/>
    <s v="EA"/>
    <s v="ea"/>
    <s v="NI"/>
    <s v="NI"/>
    <s v="NI"/>
    <n v="0.15620000000000001"/>
    <n v="1031550.4552066118"/>
    <n v="472654.35347107449"/>
    <s v="Previsão de Reassentamento de Familias na Favela Sinhazinha (9 UHs) e Antonio Madi (40UHs)"/>
    <m/>
    <m/>
    <m/>
    <m/>
    <m/>
    <n v="0.17499999999999999"/>
    <n v="2.7334999999999998E-2"/>
    <s v="Em andamento"/>
    <s v="local-def"/>
  </r>
  <r>
    <x v="6"/>
    <s v="Execução das obras do Prolongamento da Radial Leste, incluindo viaduto Guaianazes, Pontilhões, Interligações Viárias e Canalização de Córregos, desde Artur Alvim até Guaianazes"/>
    <s v="Itaquera, Guaianases, Penha"/>
    <m/>
    <s v="Radial Leste"/>
    <s v="-23.540643, -46.484639"/>
    <s v="C"/>
    <s v="EA"/>
    <s v="C"/>
    <s v="C"/>
    <s v="EA"/>
    <s v="EA"/>
    <s v="EA"/>
    <n v="1"/>
    <n v="17341379.989999998"/>
    <n v="2433858.87"/>
    <s v="Viaduto Itaquera concluído em dezembro."/>
    <m/>
    <m/>
    <m/>
    <m/>
    <m/>
    <n v="0.57499999999999996"/>
    <n v="0.57499999999999996"/>
    <s v="Em andamento"/>
    <s v="local-def"/>
  </r>
  <r>
    <x v="7"/>
    <s v="Construção da Ponte Raimundo Pereira de Magalhães"/>
    <s v="Lapa, Pirituba"/>
    <s v="Lapa, Pirituba"/>
    <s v="Avenida Raimundo Pereira de Magalhães sobre o Rio Tietê"/>
    <s v="-23.508068, -46.715558"/>
    <s v="EA"/>
    <s v="EA"/>
    <s v="NI"/>
    <s v="ni"/>
    <s v="NI"/>
    <s v="NI"/>
    <s v="NI"/>
    <n v="1"/>
    <n v="11870.09"/>
    <n v="2652.53"/>
    <s v="O estudo de alternativas para a obra foi concluído"/>
    <m/>
    <m/>
    <m/>
    <m/>
    <m/>
    <n v="0.125"/>
    <n v="0.125"/>
    <s v="Em andamento"/>
    <s v="local-def"/>
  </r>
  <r>
    <x v="8"/>
    <s v="Construção da Alça do Aricanduva"/>
    <s v="Mooca, Penha"/>
    <s v="Tatuapé, Penha"/>
    <s v="Ponte Aricanduva"/>
    <s v="-23.523500, -46.557896"/>
    <s v="C"/>
    <s v="EA"/>
    <s v="NI"/>
    <s v="ni"/>
    <s v="NI"/>
    <s v="NI"/>
    <s v="NI"/>
    <n v="1"/>
    <n v="13139.65"/>
    <n v="122106.87999999999"/>
    <s v="A alça tem por objetivo permitir o acesso à Marginal Tietê evitando a entrada no bairro da Penha."/>
    <m/>
    <m/>
    <m/>
    <m/>
    <m/>
    <n v="0.15000000000000002"/>
    <n v="0.15000000000000002"/>
    <s v="Em andamento"/>
    <s v="local-def"/>
  </r>
  <r>
    <x v="9"/>
    <s v="Intervenções de controle de cheias da Bacia do Córrego Anhangabaú / Praça das Bandeiras"/>
    <s v="Sé"/>
    <m/>
    <s v="Córrego Anhangabaú / Praça das Bandeiras"/>
    <s v="-23.548254, -46.638435"/>
    <s v="EA"/>
    <s v="EA"/>
    <s v="NI"/>
    <s v="ea"/>
    <s v="NI"/>
    <s v="NI"/>
    <s v="NI"/>
    <n v="7.6899999999999996E-2"/>
    <n v="600000"/>
    <n v="0"/>
    <s v="Foi assinado o contrato com o Governo Federal via PAC para elaboração dos projetos básico e executivo"/>
    <m/>
    <m/>
    <m/>
    <m/>
    <m/>
    <n v="0.15"/>
    <n v="1.1534999999999998E-2"/>
    <s v="Em andamento"/>
    <s v="local-def"/>
  </r>
  <r>
    <x v="9"/>
    <s v="Intervenções de controle de cheias da Bacia do Córrego Aricanduva"/>
    <s v="Aricanduva/Formosa/Carrão"/>
    <m/>
    <s v="Córrego Aricanduva"/>
    <s v="-23.550345, -46.523288"/>
    <s v="C"/>
    <s v="C"/>
    <s v="EA"/>
    <s v="ea"/>
    <s v="NI"/>
    <s v="NI"/>
    <s v="NI"/>
    <n v="7.6899999999999996E-2"/>
    <n v="0"/>
    <n v="5640278.0900000017"/>
    <s v="Foi realizada uma revisão da licitação para atendimento às exigências do Governo Federal para financiamento via PAC"/>
    <m/>
    <m/>
    <m/>
    <m/>
    <m/>
    <n v="0.30000000000000004"/>
    <n v="2.3070000000000004E-2"/>
    <s v="Em andamento"/>
    <s v="local-def"/>
  </r>
  <r>
    <x v="9"/>
    <s v="Intervenções de controle de cheias da Bacia do Córrego Córrego Sumaré / Água Preta"/>
    <s v="Lapa"/>
    <m/>
    <s v="Córrego Córrego Sumaré / Água Preta"/>
    <s v="-23.525548, -46.676434"/>
    <s v="C"/>
    <s v="C"/>
    <s v="C"/>
    <s v="ea"/>
    <s v="C"/>
    <s v="EA"/>
    <s v="EA"/>
    <n v="7.6999999999999999E-2"/>
    <n v="5273430.5399999991"/>
    <n v="13879001.119999999"/>
    <s v="Não há etapa de desapropriação para este projeto."/>
    <m/>
    <m/>
    <m/>
    <m/>
    <m/>
    <n v="0.77500000000000002"/>
    <n v="5.9674999999999999E-2"/>
    <s v="Em andamento"/>
    <s v="local-def"/>
  </r>
  <r>
    <x v="9"/>
    <s v="Intervenções de controle de cheias da Bacia do Córrego do Cordeiro"/>
    <s v="Santo Amaro"/>
    <m/>
    <s v="Córrego do Cordeiro"/>
    <s v="-23.627735, -46.685621"/>
    <s v="C"/>
    <s v="EA"/>
    <s v="C"/>
    <s v="ea"/>
    <s v="EA"/>
    <s v="EA"/>
    <s v="EA"/>
    <n v="7.6999999999999999E-2"/>
    <n v="15560364.93"/>
    <n v="31112474.390000001"/>
    <s v="Em andamento as obras de 2 reservatórios (R2 e R3)"/>
    <m/>
    <m/>
    <m/>
    <m/>
    <m/>
    <n v="0.54999999999999993"/>
    <n v="4.2349999999999992E-2"/>
    <s v="Em andamento"/>
    <s v="local-def"/>
  </r>
  <r>
    <x v="9"/>
    <s v="Intervenções de controle de cheias da Bacia do Córrego Morro do S (Freitas / Capão Redondo)"/>
    <s v="Campo Limpo"/>
    <m/>
    <s v="Córrego Morro do S (Freitas / Capão Redondo)"/>
    <s v="-23.638414, -46.741474"/>
    <s v="EA"/>
    <s v="EA"/>
    <s v="EA"/>
    <s v="ea"/>
    <s v="NI"/>
    <s v="NI"/>
    <s v="NI"/>
    <n v="7.6899999999999996E-2"/>
    <n v="224021.87"/>
    <n v="0"/>
    <s v="Foi realizada uma revisão projeto básico para atendimento às exigências do Governo Federal para financiamento via PAC"/>
    <m/>
    <m/>
    <m/>
    <m/>
    <m/>
    <n v="0.17499999999999999"/>
    <n v="1.3457499999999999E-2"/>
    <s v="Em andamento"/>
    <s v="local-def"/>
  </r>
  <r>
    <x v="9"/>
    <s v="Intervenções de controle de cheias da Bacia do Córrego Paciência"/>
    <s v="Jaçanã/Tremembé, Vila Maria/Vila Guilherme"/>
    <m/>
    <s v="Córrego Paciência"/>
    <s v="-23.472967, -46.572718"/>
    <s v="EA"/>
    <s v="C"/>
    <s v="EA"/>
    <s v="ea"/>
    <s v="NI"/>
    <s v="NI"/>
    <s v="NI"/>
    <n v="7.6899999999999996E-2"/>
    <n v="0"/>
    <n v="627542.72"/>
    <s v="Foi realizada uma revisão projeto básico para atendimento às exigências do Governo Federal para financiamento via PAC"/>
    <m/>
    <m/>
    <m/>
    <m/>
    <m/>
    <n v="0.27500000000000002"/>
    <n v="2.11475E-2"/>
    <s v="Em andamento"/>
    <s v="local-def"/>
  </r>
  <r>
    <x v="9"/>
    <s v="Intervenções de controle de cheias da Bacia do Córrego Ponte Baixa"/>
    <s v="M'Boi Mirim"/>
    <m/>
    <s v="Córrego Ponte Baixa"/>
    <s v="-23.667400, -46.728719"/>
    <s v="C"/>
    <s v="C"/>
    <s v="C"/>
    <s v="ea"/>
    <s v="EA"/>
    <s v="EA"/>
    <s v="EA"/>
    <n v="7.6999999999999999E-2"/>
    <n v="124267520"/>
    <n v="142564247.10999998"/>
    <s v="Obra em andamento no trecho entre o Canal da Guarapiranga e a Rua José Barros Magaldi, sendo que até a Avenida Guido Caloi o novo canal já está em funcionamento "/>
    <s v="Entregue novo viaduto, de 336 metros de extensão, tem duas faixas de rolamento. Ele funcionará no sentido centro, e vai da Avenida Luiz Gushiken até a Avenida Guarapiranga. Um novo trecho de 480 metros do córrego canalizado também foi entregue"/>
    <m/>
    <m/>
    <m/>
    <m/>
    <n v="0.65"/>
    <n v="5.0050000000000004E-2"/>
    <s v="Em andamento"/>
    <s v="local-def"/>
  </r>
  <r>
    <x v="9"/>
    <s v="Intervenções de controle de cheias da Bacia do Córrego Tremembé"/>
    <s v="Jaçanã/Tremembé"/>
    <m/>
    <s v="Córrego Tremembé"/>
    <s v="-23.464921, -46.592770"/>
    <s v="C"/>
    <s v="C"/>
    <s v="EA"/>
    <s v="ea"/>
    <s v="NI"/>
    <s v="NI"/>
    <s v="NI"/>
    <n v="7.6899999999999996E-2"/>
    <n v="0"/>
    <n v="0"/>
    <s v="Foi realizada uma revisão projeto básico para atendimento às exigências do Governo Federal para financiamento via PAC"/>
    <m/>
    <m/>
    <m/>
    <m/>
    <m/>
    <n v="0.30000000000000004"/>
    <n v="2.3070000000000004E-2"/>
    <s v="Em andamento"/>
    <s v="local-def"/>
  </r>
  <r>
    <x v="9"/>
    <s v="Intervenções de controle de cheias da Bacia do Córrego Uberaba (Paraguai/ Éguas)"/>
    <s v="Vila Mariana"/>
    <m/>
    <s v="Córrego Uberaba (Paraguai/ Éguas)"/>
    <s v="-23.597301, -46.650515"/>
    <s v="C"/>
    <s v="C"/>
    <s v="EA"/>
    <s v="ea"/>
    <s v="NI"/>
    <s v="NI"/>
    <s v="NI"/>
    <n v="7.6899999999999996E-2"/>
    <n v="0"/>
    <n v="0"/>
    <s v="Está em andamento o estudo de alternativa para eventual revisão do projeto"/>
    <m/>
    <m/>
    <m/>
    <m/>
    <m/>
    <n v="0.30000000000000004"/>
    <n v="2.3070000000000004E-2"/>
    <s v="Em andamento"/>
    <s v="local-def"/>
  </r>
  <r>
    <x v="9"/>
    <s v="Intervenções de controle de cheias da Bacia do Córrego Zavuvus"/>
    <s v="Campo Limpo, Cidade Ademar"/>
    <m/>
    <s v="Córrego Zavuvus"/>
    <s v="-23.682343, -46.689791"/>
    <s v="C"/>
    <s v="C"/>
    <s v="EA"/>
    <s v="ea"/>
    <s v="EA"/>
    <s v="NI"/>
    <s v="NI"/>
    <n v="7.6899999999999996E-2"/>
    <n v="0"/>
    <n v="6733.95"/>
    <s v="Foi realizada uma revisão da licitação para atendimento às exigências do Governo Federal para financiamento via PAC"/>
    <m/>
    <m/>
    <m/>
    <m/>
    <m/>
    <n v="0.42500000000000004"/>
    <n v="3.2682500000000003E-2"/>
    <s v="Em andamento"/>
    <s v="local-def"/>
  </r>
  <r>
    <x v="9"/>
    <s v="Intervenções de controle de cheias da Bacia do Riacho do Ipiranga"/>
    <s v="Ipiranga"/>
    <m/>
    <s v="Riacho do Ipiranga"/>
    <s v="-23.651492, -46.617011"/>
    <s v="C"/>
    <s v="C"/>
    <s v="EA"/>
    <s v="ea"/>
    <s v="NI"/>
    <s v="NI"/>
    <s v="NI"/>
    <n v="7.6899999999999996E-2"/>
    <n v="0"/>
    <n v="0"/>
    <s v="Foi realizada uma revisão projeto básico para atendimento às exigências do Governo Federal para financiamento via PAC"/>
    <m/>
    <m/>
    <m/>
    <m/>
    <m/>
    <n v="0.30000000000000004"/>
    <n v="2.3070000000000004E-2"/>
    <s v="Em andamento"/>
    <s v="local-def"/>
  </r>
  <r>
    <x v="9"/>
    <s v="Intervenções de controle de cheias da Bacia do Ribeirão Perus"/>
    <s v="Perus"/>
    <m/>
    <s v="Ribeirão Perus"/>
    <s v="-23.497544, -46.725464"/>
    <s v="C"/>
    <s v="EA"/>
    <s v="EA"/>
    <s v="ea"/>
    <s v="NI"/>
    <s v="NI"/>
    <s v="NI"/>
    <n v="7.6899999999999996E-2"/>
    <n v="0"/>
    <n v="0"/>
    <s v="Foi realizada uma revisão projeto básico para atendimento às exigências do Governo Federal para financiamento via PAC"/>
    <m/>
    <m/>
    <m/>
    <m/>
    <m/>
    <n v="0.2"/>
    <n v="1.538E-2"/>
    <s v="Em andamento"/>
    <s v="local-def"/>
  </r>
  <r>
    <x v="9"/>
    <s v="Elaboração de projeto básico e viabilização do inicio da intervenção de controle de cheias em bacias dos córregos: Ribeirão Água Vermelha, Ribeirão Lajeado, Córrego Itaim, Córrego Tijuco Preto e afluentes "/>
    <s v="Itaim Paulista"/>
    <m/>
    <s v="Itaim Paulista"/>
    <s v="-23.495235, -46.417958"/>
    <s v="NI"/>
    <s v="NI"/>
    <s v="NI"/>
    <s v="ni"/>
    <s v="NI"/>
    <s v="NI"/>
    <s v="NI"/>
    <n v="7.6899999999999996E-2"/>
    <n v="0"/>
    <n v="0"/>
    <m/>
    <m/>
    <m/>
    <m/>
    <m/>
    <m/>
    <n v="0"/>
    <n v="0"/>
    <s v="Não Iniciado"/>
    <s v="local-def"/>
  </r>
  <r>
    <x v="10"/>
    <m/>
    <m/>
    <m/>
    <m/>
    <m/>
    <m/>
    <m/>
    <m/>
    <m/>
    <m/>
    <m/>
    <m/>
    <m/>
    <m/>
    <m/>
    <m/>
    <m/>
    <m/>
    <m/>
    <m/>
    <m/>
    <m/>
    <m/>
    <m/>
    <m/>
  </r>
</pivotCacheRecords>
</file>

<file path=xl/pivotCache/pivotCacheRecords3.xml><?xml version="1.0" encoding="utf-8"?>
<pivotCacheRecords xmlns="http://schemas.openxmlformats.org/spreadsheetml/2006/main" xmlns:r="http://schemas.openxmlformats.org/officeDocument/2006/relationships" count="19">
  <r>
    <x v="0"/>
    <s v="Núcleo de Convivência para a população em situação de rua"/>
    <s v="Mooca"/>
    <s v="Mooca"/>
    <s v="Rua Siqueira Cardoso, 259, 267 e 277"/>
    <s v="-23.546223, -46.596457"/>
    <s v="C"/>
    <s v="C"/>
    <s v="C"/>
    <s v="C"/>
    <s v="C"/>
    <n v="0"/>
    <n v="0"/>
    <n v="0"/>
    <m/>
    <m/>
    <m/>
    <m/>
    <m/>
    <m/>
    <n v="1"/>
    <n v="0"/>
    <s v="Concluído"/>
    <s v="local-def"/>
  </r>
  <r>
    <x v="1"/>
    <s v="Casa Abrigo"/>
    <s v="Supra-Regional"/>
    <s v="Supra-Distrital"/>
    <s v="O endereço da Casa Abrigo não pode ser divulgado por motivos de segurança das beneficiárias"/>
    <m/>
    <s v="C"/>
    <s v="EA"/>
    <s v="C"/>
    <s v="NI"/>
    <s v="NI"/>
    <n v="0.5"/>
    <n v="0"/>
    <n v="0"/>
    <s v="Casa de Abrigo com fonte de financiamento garantida, agora em processo locação de imóvel."/>
    <s v="Processo para aquisição de materiais permanentes e de consumo para equipagem da casa abrigo em andamento."/>
    <m/>
    <m/>
    <m/>
    <m/>
    <n v="0.42500000000000004"/>
    <n v="0.21250000000000002"/>
    <s v="Em andamento"/>
    <s v="abrange-cidade"/>
  </r>
  <r>
    <x v="2"/>
    <s v="Centro POP Rua 1"/>
    <s v="Sé"/>
    <s v="Bom Retiro"/>
    <s v="R. Prates, 1101"/>
    <s v="-23.524375, -46.634439"/>
    <s v="C"/>
    <s v="C"/>
    <s v="C"/>
    <s v="C"/>
    <s v="EA"/>
    <n v="0.2"/>
    <n v="0"/>
    <m/>
    <m/>
    <m/>
    <m/>
    <m/>
    <m/>
    <m/>
    <n v="0.85"/>
    <n v="0.17"/>
    <s v="Em andamento"/>
    <s v="local-def"/>
  </r>
  <r>
    <x v="2"/>
    <s v="Centro POP Rua 2"/>
    <s v="Mooca"/>
    <m/>
    <m/>
    <m/>
    <s v="EA"/>
    <s v="NI"/>
    <s v="NI"/>
    <s v="NI"/>
    <s v="NI"/>
    <n v="0"/>
    <n v="0"/>
    <m/>
    <s v="Em fase de negociação locação do imovel"/>
    <m/>
    <m/>
    <m/>
    <m/>
    <m/>
    <n v="0.125"/>
    <n v="0"/>
    <s v="Em andamento"/>
    <s v="local-em-def"/>
  </r>
  <r>
    <x v="2"/>
    <s v="Centro POP Rua 3"/>
    <s v="Santana/Tucuruvi"/>
    <m/>
    <m/>
    <m/>
    <s v="EA"/>
    <s v="NI"/>
    <s v="NI"/>
    <s v="NI"/>
    <s v="NI"/>
    <n v="0.2"/>
    <n v="0"/>
    <m/>
    <s v="Em fase de negociação locação do imovel"/>
    <m/>
    <m/>
    <m/>
    <m/>
    <m/>
    <n v="0.125"/>
    <n v="2.5000000000000001E-2"/>
    <s v="Em andamento"/>
    <s v="local-em-def"/>
  </r>
  <r>
    <x v="2"/>
    <s v="Centro POP Rua 4"/>
    <s v="Santo Amaro"/>
    <s v="Santo Amaro"/>
    <s v="R Promotor Gabriel Netuzzi Peres,"/>
    <s v="-23.652957, -46.703208"/>
    <s v="C"/>
    <s v="C"/>
    <s v="C"/>
    <s v="NI"/>
    <s v="NI"/>
    <n v="0.2"/>
    <n v="0"/>
    <m/>
    <m/>
    <m/>
    <m/>
    <m/>
    <m/>
    <m/>
    <n v="0.44999999999999996"/>
    <n v="0.09"/>
    <s v="Em andamento"/>
    <s v="local-def"/>
  </r>
  <r>
    <x v="2"/>
    <s v="Centro POP Rua 5"/>
    <s v="Jabaquara"/>
    <m/>
    <m/>
    <m/>
    <s v="EA"/>
    <s v="NI"/>
    <s v="NI"/>
    <s v="NI"/>
    <s v="NI"/>
    <n v="0.2"/>
    <n v="0"/>
    <m/>
    <m/>
    <m/>
    <m/>
    <m/>
    <m/>
    <m/>
    <n v="0.125"/>
    <n v="2.5000000000000001E-2"/>
    <s v="Em andamento"/>
    <s v="local-em-def"/>
  </r>
  <r>
    <x v="2"/>
    <s v="Centro Pop Rua 6"/>
    <s v="Vila Maria/Vila Guilherme"/>
    <s v="Vila Maria"/>
    <s v="Av Zacki Narchi, 600"/>
    <s v="-23.510072, -46.618582"/>
    <s v="C"/>
    <s v="C"/>
    <s v="C"/>
    <s v="C"/>
    <s v="C"/>
    <n v="0.2"/>
    <n v="0"/>
    <m/>
    <m/>
    <m/>
    <m/>
    <m/>
    <m/>
    <m/>
    <n v="1"/>
    <n v="0.2"/>
    <s v="Concluído"/>
    <s v="local-def"/>
  </r>
  <r>
    <x v="3"/>
    <s v="Serviço de Acolhimento para Famílias - Penha"/>
    <s v="Penha"/>
    <s v="Penha"/>
    <s v="Rua Coronel Meireles, 740"/>
    <s v="-23.516463, -46.535625"/>
    <s v="C"/>
    <s v="C"/>
    <s v="C"/>
    <s v="EA"/>
    <s v="EA"/>
    <n v="4.5454545454545456E-2"/>
    <n v="0"/>
    <m/>
    <m/>
    <m/>
    <m/>
    <m/>
    <m/>
    <m/>
    <n v="0.72499999999999998"/>
    <n v="3.2954545454545452E-2"/>
    <s v="Em andamento"/>
    <s v="local-def"/>
  </r>
  <r>
    <x v="3"/>
    <s v="Serviço de Acolhimento para Famílias - Belém"/>
    <s v="Mooca"/>
    <s v="Belém"/>
    <s v="Rua Julio de Castilho, 620/622 "/>
    <s v="-23.541412, -46.594863"/>
    <s v="C"/>
    <s v="C"/>
    <s v="C"/>
    <s v="C"/>
    <s v="C"/>
    <n v="4.5454545454545456E-2"/>
    <n v="719455.54"/>
    <m/>
    <s v="Acolhimento para famílias com capacidade para até 60 pessoas"/>
    <s v="O serviço foi implantado em 22/03/2013 em imóvel cedido pela ONG Bom Parto conveniada para realizar a sua execução."/>
    <m/>
    <m/>
    <m/>
    <m/>
    <n v="1"/>
    <n v="4.5454545454545456E-2"/>
    <s v="Concluído"/>
    <s v="local-def"/>
  </r>
  <r>
    <x v="4"/>
    <s v="Serviço de proteção social a crianças e adolescentes vítimas de violência - São Mateus"/>
    <s v="São Mateus"/>
    <s v="São Mateus"/>
    <s v="Avenida Claudio Augusto Fernando, 640. CEP:03962-120"/>
    <s v="-23.610654, -46.480612"/>
    <s v="C"/>
    <s v="C"/>
    <s v="C"/>
    <s v="C"/>
    <s v="C"/>
    <n v="0.1"/>
    <m/>
    <m/>
    <s v="Serviço implantado em 01/04/2014"/>
    <m/>
    <m/>
    <m/>
    <m/>
    <m/>
    <n v="1"/>
    <n v="0.1"/>
    <s v="Concluído"/>
    <s v="local-def"/>
  </r>
  <r>
    <x v="4"/>
    <s v="Serviço de proteção social a crianças e adolescentes vítimas de violência - Jaçanã/Tremembé"/>
    <s v="Jaçanã/Tremembé"/>
    <m/>
    <s v="R Tomaz Cyro Pozi, 628 "/>
    <s v="-23.464235, -46.577640"/>
    <s v="C"/>
    <s v="EA"/>
    <s v="C"/>
    <s v="NI"/>
    <s v="NI"/>
    <n v="0.1"/>
    <m/>
    <m/>
    <m/>
    <m/>
    <m/>
    <m/>
    <m/>
    <m/>
    <n v="0.42500000000000004"/>
    <n v="4.250000000000001E-2"/>
    <s v="Em andamento"/>
    <s v="local-def"/>
  </r>
  <r>
    <x v="4"/>
    <s v="Serviço de proteção social a crianças e adolescentes vítimas de violência - Guaianases"/>
    <s v="Vila Prudente"/>
    <m/>
    <m/>
    <m/>
    <s v="EA"/>
    <s v="NI"/>
    <s v="EA"/>
    <s v="NI"/>
    <s v="NI"/>
    <n v="0.1"/>
    <m/>
    <m/>
    <m/>
    <m/>
    <m/>
    <m/>
    <m/>
    <m/>
    <n v="0.2"/>
    <n v="2.0000000000000004E-2"/>
    <s v="Em andamento"/>
    <s v="local-em-def"/>
  </r>
  <r>
    <x v="4"/>
    <s v="Serviço de proteção social a crianças e adolescentes vítimas de violência - Guaianases"/>
    <s v="Guaianases"/>
    <s v="Lajeado"/>
    <s v="Trav. Honorio Arce, 02 - Jardim Lajeado"/>
    <m/>
    <s v="C"/>
    <s v="C"/>
    <s v="C"/>
    <s v="C"/>
    <s v="C"/>
    <n v="0.1"/>
    <m/>
    <m/>
    <m/>
    <m/>
    <m/>
    <m/>
    <m/>
    <m/>
    <n v="1"/>
    <n v="0.1"/>
    <s v="Concluído"/>
    <s v="local-def"/>
  </r>
  <r>
    <x v="5"/>
    <s v="Residências inclusivas para pessoas com deficiência - Santo Amaro 1"/>
    <s v="Santo Amaro"/>
    <s v="Santo Amaro"/>
    <s v="Rua Conde de Itu, 503"/>
    <s v="-23.648163, -46.700763"/>
    <s v="C"/>
    <s v="C"/>
    <s v="C"/>
    <s v="C"/>
    <s v="C"/>
    <n v="0.1"/>
    <n v="280000"/>
    <m/>
    <s v="Serviço implantado em 01.01.2014"/>
    <m/>
    <m/>
    <m/>
    <m/>
    <m/>
    <n v="1"/>
    <n v="0.1"/>
    <s v="Concluído"/>
    <s v="local-def"/>
  </r>
  <r>
    <x v="5"/>
    <s v="Residências inclusivas para pessoas com deficiência - Santo Amaro 2"/>
    <s v="Santo Amaro"/>
    <s v="Santo Amaro"/>
    <s v="Rua Comendador Elias Zarzur, 1151"/>
    <s v="-23.643092, -46.696226"/>
    <s v="C"/>
    <s v="C"/>
    <s v="C"/>
    <s v="C"/>
    <s v="C"/>
    <n v="0.1"/>
    <n v="280000"/>
    <m/>
    <s v="Serviço implantado em 01.01.2014"/>
    <m/>
    <m/>
    <m/>
    <m/>
    <m/>
    <n v="1"/>
    <n v="0.1"/>
    <s v="Concluído"/>
    <s v="local-def"/>
  </r>
  <r>
    <x v="5"/>
    <s v="Residências inclusivas para pessoas com deficiência - Bela Vista 1"/>
    <s v="Sé"/>
    <s v="Bela Vista"/>
    <s v="Rua dos Ingleses, 160"/>
    <s v="-23.559142, -46.647142"/>
    <s v="C"/>
    <s v="C"/>
    <s v="C"/>
    <s v="C"/>
    <s v="C"/>
    <n v="0.1"/>
    <n v="280000"/>
    <m/>
    <s v="Serviço implantado em 01.01.2014"/>
    <m/>
    <m/>
    <m/>
    <m/>
    <m/>
    <n v="1"/>
    <n v="0.1"/>
    <s v="Concluído"/>
    <s v="local-def"/>
  </r>
  <r>
    <x v="5"/>
    <s v="Residências inclusivas para pessoas com deficiência - Bela Vista 2"/>
    <s v="Sé"/>
    <s v="Barra Funda"/>
    <s v="Rua Baronesa de Porto Carreiro, 247"/>
    <m/>
    <s v="C"/>
    <s v="EA"/>
    <s v="C"/>
    <s v="NI"/>
    <s v="NI"/>
    <n v="0.1"/>
    <n v="280000"/>
    <m/>
    <m/>
    <m/>
    <m/>
    <m/>
    <m/>
    <m/>
    <n v="0.42500000000000004"/>
    <n v="4.250000000000001E-2"/>
    <s v="Em andamento"/>
    <s v="local-def"/>
  </r>
  <r>
    <x v="6"/>
    <m/>
    <m/>
    <m/>
    <m/>
    <m/>
    <m/>
    <m/>
    <m/>
    <m/>
    <m/>
    <m/>
    <m/>
    <m/>
    <m/>
    <m/>
    <m/>
    <m/>
    <m/>
    <m/>
    <m/>
    <m/>
    <m/>
    <m/>
  </r>
</pivotCacheRecords>
</file>

<file path=xl/pivotCache/pivotCacheRecords4.xml><?xml version="1.0" encoding="utf-8"?>
<pivotCacheRecords xmlns="http://schemas.openxmlformats.org/spreadsheetml/2006/main" xmlns:r="http://schemas.openxmlformats.org/officeDocument/2006/relationships" count="319">
  <r>
    <x v="0"/>
    <s v="CRAS - Itaim Paulista"/>
    <s v="Itaim Paulista"/>
    <s v="Itaim Paulista"/>
    <s v="Rua Padre Virgílio Campello, 150"/>
    <s v="-23.504036, -46.379552"/>
    <s v="C"/>
    <s v="C"/>
    <s v="C"/>
    <s v="C"/>
    <s v="EA"/>
    <n v="1.67E-2"/>
    <n v="0"/>
    <m/>
    <s v="Previsão de instalação em área do Centro de Integração da Cidadania (CIC)/ Itaim Paulista"/>
    <m/>
    <m/>
    <m/>
    <m/>
    <m/>
    <n v="0.875"/>
    <n v="1.46125E-2"/>
    <s v="Em andamento"/>
    <s v="local-def"/>
  </r>
  <r>
    <x v="0"/>
    <s v="CRAS  - Tremembé"/>
    <s v="Jaçanã/Tremembé"/>
    <s v="Tremembé"/>
    <s v="Rua Ari da Rocha Miranda, 36 "/>
    <s v="-23.451973, -46.577833"/>
    <s v="C"/>
    <s v="C"/>
    <s v="C"/>
    <s v="C"/>
    <s v="EA"/>
    <n v="1.67E-2"/>
    <n v="0"/>
    <m/>
    <s v="Previsão de instalação em área do Centro de Integração da Cidadania (CIC)/ Tremembé"/>
    <m/>
    <m/>
    <m/>
    <m/>
    <m/>
    <n v="0.875"/>
    <n v="1.46125E-2"/>
    <s v="Em andamento"/>
    <s v="local-def"/>
  </r>
  <r>
    <x v="0"/>
    <s v="CRAS GRAJAU"/>
    <s v="Capela do Socorro"/>
    <s v="Grajau"/>
    <s v="Rua Pinheiro Chagas s/nº"/>
    <m/>
    <s v="C"/>
    <s v="C"/>
    <s v="C"/>
    <s v="EA"/>
    <s v="EA"/>
    <n v="1.67E-2"/>
    <n v="0"/>
    <m/>
    <s v="Previsão de instalação em área do Centro de Integração da Cidadania (CIC)/ Grajáu"/>
    <m/>
    <m/>
    <m/>
    <m/>
    <m/>
    <n v="0.65"/>
    <n v="1.0855E-2"/>
    <s v="Em andamento"/>
    <s v="local-def"/>
  </r>
  <r>
    <x v="0"/>
    <s v="CRAS  - Capão Redondo (Feitiço da Vila)"/>
    <s v="Campo Limpo"/>
    <s v="Capão Redondo"/>
    <s v="Estrada de Itapecerica, 8887 "/>
    <s v="-23.683959, -46.798319"/>
    <s v="C"/>
    <s v="C"/>
    <s v="C"/>
    <s v="EA"/>
    <s v="EA"/>
    <n v="1.67E-2"/>
    <n v="0"/>
    <m/>
    <s v="Previsão de instalação em área do Centro de Integração da Cidadania (CIC)/ Capão Redondo (Feitiço da Vila)"/>
    <m/>
    <m/>
    <m/>
    <m/>
    <m/>
    <n v="0.65"/>
    <n v="1.0855E-2"/>
    <s v="Em andamento"/>
    <s v="local-def"/>
  </r>
  <r>
    <x v="0"/>
    <s v="CRAS Cidade Tiradentes"/>
    <s v="Cidade Tiradentes"/>
    <s v="Cidade Tiradentes"/>
    <s v="Av. Nascer do Sol esquina com Rua D. Eloá do Vale Quadros"/>
    <s v="-23.593503, -46.415066"/>
    <s v="C"/>
    <s v="C"/>
    <s v="C"/>
    <s v="EA"/>
    <s v="NI"/>
    <n v="0.02"/>
    <n v="0"/>
    <m/>
    <m/>
    <m/>
    <m/>
    <m/>
    <m/>
    <m/>
    <n v="0.52500000000000002"/>
    <n v="1.0500000000000001E-2"/>
    <s v="Em andamento"/>
    <s v="local-def"/>
  </r>
  <r>
    <x v="1"/>
    <s v="CREAS 4- Pinheiros"/>
    <s v="Pinheiros"/>
    <s v="Pinheiros"/>
    <s v="RUA MOURATO COELHO, 104/106"/>
    <s v="-23.565957, -46.685844"/>
    <s v="C"/>
    <s v="C"/>
    <s v="C"/>
    <s v="C"/>
    <s v="EA"/>
    <n v="0"/>
    <n v="0"/>
    <m/>
    <m/>
    <m/>
    <m/>
    <m/>
    <m/>
    <m/>
    <n v="0.875"/>
    <n v="0"/>
    <s v="Em andamento"/>
    <s v="local-def"/>
  </r>
  <r>
    <x v="2"/>
    <s v="Centro Integrados (CIEJA) - São Mateus"/>
    <s v="São Mateus"/>
    <m/>
    <m/>
    <m/>
    <s v="NI"/>
    <s v="NI"/>
    <s v="NI"/>
    <s v="NI"/>
    <s v="NI"/>
    <n v="0.16669999999999999"/>
    <n v="0"/>
    <n v="0"/>
    <m/>
    <m/>
    <m/>
    <m/>
    <m/>
    <m/>
    <n v="0"/>
    <n v="0"/>
    <s v="Não Iniciado"/>
    <s v="local-em-def"/>
  </r>
  <r>
    <x v="2"/>
    <s v="Centro Integrado (CIEJA) - Pirituba"/>
    <s v="Pirituba"/>
    <m/>
    <m/>
    <m/>
    <s v="NI"/>
    <s v="NI"/>
    <s v="NI"/>
    <s v="NI"/>
    <s v="NI"/>
    <n v="0.16669999999999999"/>
    <n v="0"/>
    <n v="0"/>
    <m/>
    <m/>
    <m/>
    <m/>
    <m/>
    <m/>
    <n v="0"/>
    <n v="0"/>
    <s v="Não Iniciado"/>
    <s v="local-em-def"/>
  </r>
  <r>
    <x v="2"/>
    <s v="Centro Integrado (CIEJA) - São Miguel"/>
    <s v="São Miguel"/>
    <m/>
    <m/>
    <m/>
    <s v="NI"/>
    <s v="NI"/>
    <s v="NI"/>
    <s v="NI"/>
    <s v="NI"/>
    <n v="0.16669999999999999"/>
    <n v="0"/>
    <n v="0"/>
    <m/>
    <m/>
    <m/>
    <m/>
    <m/>
    <m/>
    <n v="0"/>
    <n v="0"/>
    <s v="Não Iniciado"/>
    <s v="local-em-def"/>
  </r>
  <r>
    <x v="3"/>
    <s v="Restaurante comunitário - Sé"/>
    <s v="Sé"/>
    <m/>
    <m/>
    <m/>
    <s v="NI"/>
    <s v="NI"/>
    <s v="NI"/>
    <s v="NI"/>
    <s v="NI"/>
    <n v="0.5"/>
    <n v="0"/>
    <m/>
    <m/>
    <m/>
    <m/>
    <m/>
    <m/>
    <m/>
    <n v="0"/>
    <n v="0"/>
    <s v="Não Iniciado"/>
    <s v="local-em-def"/>
  </r>
  <r>
    <x v="3"/>
    <s v="Restaurante comunitário - Mooca"/>
    <s v="Mooca"/>
    <m/>
    <m/>
    <m/>
    <s v="NI"/>
    <s v="NI"/>
    <s v="NI"/>
    <s v="NI"/>
    <s v="NI"/>
    <n v="0.5"/>
    <n v="0"/>
    <m/>
    <m/>
    <m/>
    <m/>
    <m/>
    <m/>
    <m/>
    <n v="0"/>
    <n v="0"/>
    <s v="Não Iniciado"/>
    <s v="local-em-def"/>
  </r>
  <r>
    <x v="4"/>
    <s v="Serviço de Acolhimento Institucional - Butantã"/>
    <s v="Butantã"/>
    <m/>
    <m/>
    <m/>
    <s v="NI"/>
    <s v="NI"/>
    <s v="NI"/>
    <s v="NI"/>
    <s v="NI"/>
    <n v="4.5499999999999999E-2"/>
    <n v="0"/>
    <m/>
    <m/>
    <m/>
    <m/>
    <m/>
    <m/>
    <m/>
    <n v="0"/>
    <n v="0"/>
    <s v="Não Iniciado"/>
    <s v="local-em-def"/>
  </r>
  <r>
    <x v="4"/>
    <s v="Serviço de Acolhimento Institucional - Campo Limpo"/>
    <s v="Campo Limpo"/>
    <m/>
    <m/>
    <m/>
    <s v="NI"/>
    <s v="NI"/>
    <s v="NI"/>
    <s v="NI"/>
    <s v="NI"/>
    <n v="4.5499999999999999E-2"/>
    <n v="0"/>
    <m/>
    <m/>
    <m/>
    <m/>
    <m/>
    <m/>
    <m/>
    <n v="0"/>
    <n v="0"/>
    <s v="Não Iniciado"/>
    <s v="local-em-def"/>
  </r>
  <r>
    <x v="4"/>
    <s v="Centro de Acolhida para Adultos I por 16 horas - Grajaú"/>
    <s v="Capela do Socorro"/>
    <m/>
    <s v="Rua José do Rio Preto, 190"/>
    <s v="-23.754299, -46.683189"/>
    <s v="C"/>
    <s v="C"/>
    <s v="C"/>
    <s v="C"/>
    <s v="C"/>
    <n v="4.5499999999999999E-2"/>
    <n v="0"/>
    <m/>
    <s v="O objetivo da requalificação é ampliar a capacidade de atendimento do serviço"/>
    <m/>
    <m/>
    <m/>
    <m/>
    <m/>
    <n v="1"/>
    <n v="4.5499999999999999E-2"/>
    <s v="Concluído"/>
    <s v="local-def"/>
  </r>
  <r>
    <x v="4"/>
    <s v="Serviço de Acolhimento para Família - Casa Verde"/>
    <s v="Casa Verde/Cachoeirinha"/>
    <s v="Casa Verde"/>
    <s v="Rua Brazelisa Alves de Carvalho, 414"/>
    <s v="-23.511957, -46.650658"/>
    <s v="C"/>
    <s v="C"/>
    <s v="C"/>
    <s v="C"/>
    <s v="C"/>
    <n v="4.5499999999999999E-2"/>
    <n v="0"/>
    <m/>
    <s v="O objetivo da requalificação é ampliar a capacidade de atendimento do serviço"/>
    <m/>
    <m/>
    <m/>
    <m/>
    <m/>
    <n v="1"/>
    <n v="4.5499999999999999E-2"/>
    <s v="Concluído"/>
    <s v="local-def"/>
  </r>
  <r>
    <x v="4"/>
    <s v="Serviço de Acolhimento Institucional - Ermelino Matarazzo"/>
    <s v="Ermelino Matarazzo"/>
    <s v="Ermelino Matarazzo"/>
    <s v="R. Prof. Antonio Castro Lopes, 1265"/>
    <s v="-23.495089, -46.479915"/>
    <s v="C"/>
    <s v="C"/>
    <s v="C"/>
    <s v="EA"/>
    <s v="EA"/>
    <n v="0"/>
    <n v="0"/>
    <m/>
    <m/>
    <m/>
    <m/>
    <m/>
    <m/>
    <m/>
    <n v="0.65"/>
    <n v="0"/>
    <s v="Em andamento"/>
    <s v="local-def"/>
  </r>
  <r>
    <x v="4"/>
    <s v="Serviço de Acolhimento Institucional - Freguesia"/>
    <s v="Freguesia/Brasilândia"/>
    <m/>
    <m/>
    <m/>
    <s v="NI"/>
    <s v="NI"/>
    <s v="NI"/>
    <s v="NI"/>
    <s v="NI"/>
    <n v="4.5499999999999999E-2"/>
    <n v="0"/>
    <m/>
    <m/>
    <m/>
    <m/>
    <m/>
    <m/>
    <m/>
    <n v="0"/>
    <n v="0"/>
    <s v="Não Iniciado"/>
    <s v="local-em-def"/>
  </r>
  <r>
    <x v="4"/>
    <s v="Serviço de Acolhimento Institucional - Guaianases"/>
    <s v="Guaianases"/>
    <m/>
    <m/>
    <m/>
    <s v="NI"/>
    <s v="NI"/>
    <s v="NI"/>
    <s v="NI"/>
    <s v="NI"/>
    <n v="4.5499999999999999E-2"/>
    <n v="0"/>
    <m/>
    <m/>
    <m/>
    <m/>
    <m/>
    <m/>
    <m/>
    <n v="0"/>
    <n v="0"/>
    <s v="Não Iniciado"/>
    <s v="local-em-def"/>
  </r>
  <r>
    <x v="4"/>
    <s v="Serviço de Acolhimento Institucional - Guaianases II"/>
    <s v="Guaianases"/>
    <m/>
    <m/>
    <m/>
    <s v="NI"/>
    <s v="NI"/>
    <s v="NI"/>
    <s v="NI"/>
    <s v="NI"/>
    <n v="4.5499999999999999E-2"/>
    <n v="0"/>
    <m/>
    <m/>
    <m/>
    <m/>
    <m/>
    <m/>
    <m/>
    <n v="0"/>
    <n v="0"/>
    <s v="Não Iniciado"/>
    <s v="local-em-def"/>
  </r>
  <r>
    <x v="4"/>
    <s v="Serviço de Acolhimento Institucional - Jabaquara"/>
    <s v="Jabaquara"/>
    <m/>
    <m/>
    <m/>
    <s v="NI"/>
    <s v="NI"/>
    <s v="NI"/>
    <s v="NI"/>
    <s v="NI"/>
    <n v="4.5499999999999999E-2"/>
    <n v="0"/>
    <m/>
    <m/>
    <m/>
    <m/>
    <m/>
    <m/>
    <m/>
    <n v="0"/>
    <n v="0"/>
    <s v="Não Iniciado"/>
    <s v="local-em-def"/>
  </r>
  <r>
    <x v="4"/>
    <s v="Serviço de Acolhimento Institucional - Lapa"/>
    <s v="Lapa"/>
    <m/>
    <m/>
    <m/>
    <s v="NI"/>
    <s v="NI"/>
    <s v="NI"/>
    <s v="NI"/>
    <s v="NI"/>
    <n v="4.5499999999999999E-2"/>
    <n v="0"/>
    <m/>
    <m/>
    <m/>
    <m/>
    <m/>
    <m/>
    <m/>
    <n v="0"/>
    <n v="0"/>
    <s v="Não Iniciado"/>
    <s v="local-em-def"/>
  </r>
  <r>
    <x v="4"/>
    <s v="Serviço de Acolhimento Institucional - Mooca"/>
    <s v="Mooca"/>
    <m/>
    <m/>
    <m/>
    <s v="NI"/>
    <s v="NI"/>
    <s v="NI"/>
    <s v="NI"/>
    <s v="NI"/>
    <n v="4.5499999999999999E-2"/>
    <n v="0"/>
    <m/>
    <m/>
    <m/>
    <m/>
    <m/>
    <m/>
    <m/>
    <n v="0"/>
    <n v="0"/>
    <s v="Não Iniciado"/>
    <s v="local-em-def"/>
  </r>
  <r>
    <x v="4"/>
    <s v="Serviço de Acolhimento Institucional - Santana/Tucuruvi"/>
    <s v="Santana/Tucuruvi"/>
    <m/>
    <m/>
    <m/>
    <s v="NI"/>
    <s v="NI"/>
    <s v="NI"/>
    <s v="NI"/>
    <s v="NI"/>
    <n v="4.5499999999999999E-2"/>
    <n v="0"/>
    <m/>
    <m/>
    <m/>
    <m/>
    <m/>
    <m/>
    <m/>
    <n v="0"/>
    <n v="0"/>
    <s v="Não Iniciado"/>
    <s v="local-em-def"/>
  </r>
  <r>
    <x v="4"/>
    <s v="Centro de Acolhida - Santo Amaro"/>
    <s v="Santo Amaro"/>
    <m/>
    <s v="Rua Carmo do Rio Verde, 553"/>
    <s v="-23.640102, -46.716554"/>
    <s v="C"/>
    <s v="C"/>
    <s v="C"/>
    <s v="EA"/>
    <s v="EA"/>
    <n v="4.5499999999999999E-2"/>
    <n v="0"/>
    <m/>
    <m/>
    <m/>
    <m/>
    <m/>
    <m/>
    <m/>
    <n v="0.65"/>
    <n v="2.9575000000000001E-2"/>
    <s v="Em andamento"/>
    <s v="local-def"/>
  </r>
  <r>
    <x v="4"/>
    <s v="Serviço de Acolhimento Institucional - Santo Amaro"/>
    <s v="Santo Amaro"/>
    <m/>
    <s v="RUA FRANCISCO DE MORAIS, 134 - CHÁCARA STO. ANTONIO"/>
    <s v="-23.636127, -46.696540"/>
    <s v="NI"/>
    <s v="NI"/>
    <s v="NI"/>
    <s v="NI"/>
    <s v="NI"/>
    <n v="4.5499999999999999E-2"/>
    <n v="0"/>
    <m/>
    <m/>
    <m/>
    <m/>
    <m/>
    <m/>
    <m/>
    <n v="0"/>
    <n v="0"/>
    <s v="Não Iniciado"/>
    <s v="local-def"/>
  </r>
  <r>
    <x v="4"/>
    <s v="Serviço de Acolhimento Institucional - São Miguel"/>
    <s v="São Miguel"/>
    <m/>
    <m/>
    <m/>
    <s v="NI"/>
    <s v="NI"/>
    <s v="NI"/>
    <s v="NI"/>
    <s v="NI"/>
    <n v="4.5499999999999999E-2"/>
    <n v="0"/>
    <m/>
    <m/>
    <m/>
    <m/>
    <m/>
    <m/>
    <m/>
    <n v="0"/>
    <n v="0"/>
    <s v="Não Iniciado"/>
    <s v="local-em-def"/>
  </r>
  <r>
    <x v="4"/>
    <s v="Serviço de Acolhimento Institucional - Imigrantes"/>
    <s v="Sé"/>
    <s v="Bela Vista"/>
    <s v="R. Japurá, 234"/>
    <s v="-23.553231, -46.641682"/>
    <s v="C"/>
    <s v="C"/>
    <s v="C"/>
    <s v="C"/>
    <s v="C"/>
    <n v="0"/>
    <n v="0"/>
    <m/>
    <s v="Serviço implantado em 29/08/14"/>
    <m/>
    <m/>
    <m/>
    <m/>
    <m/>
    <n v="1"/>
    <n v="0"/>
    <s v="Concluído"/>
    <s v="local-def"/>
  </r>
  <r>
    <x v="4"/>
    <s v="Centro de Acolhida - Prates II"/>
    <s v="Sé"/>
    <s v="Bom Retiro"/>
    <s v="Rua Prates, 1101 - Bom Retiro"/>
    <s v="-23.524362, -46.634498"/>
    <s v="C"/>
    <s v="C"/>
    <s v="C"/>
    <s v="C"/>
    <s v="C"/>
    <n v="4.5499999999999999E-2"/>
    <n v="0"/>
    <m/>
    <s v="Início do atendimento pós-readequação em 20/03/2014"/>
    <m/>
    <m/>
    <m/>
    <m/>
    <m/>
    <n v="1"/>
    <n v="4.5499999999999999E-2"/>
    <s v="Concluído"/>
    <s v="local-def"/>
  </r>
  <r>
    <x v="4"/>
    <s v="Serviço de Acolhimento Institucional - Sé"/>
    <s v="Sé"/>
    <m/>
    <m/>
    <m/>
    <s v="NI"/>
    <s v="NI"/>
    <s v="NI"/>
    <s v="NI"/>
    <s v="NI"/>
    <n v="4.5499999999999999E-2"/>
    <n v="0"/>
    <m/>
    <m/>
    <m/>
    <m/>
    <m/>
    <m/>
    <m/>
    <n v="0"/>
    <n v="0"/>
    <s v="Não Iniciado"/>
    <s v="local-em-def"/>
  </r>
  <r>
    <x v="4"/>
    <s v="Serviço de Acolhimento Institucional - Autonomia em Foco II"/>
    <s v="Sé"/>
    <s v="Liberdade"/>
    <s v="Rua dos Estudantes, 505"/>
    <s v="-23.555204, -46.630341"/>
    <s v="C"/>
    <s v="C"/>
    <s v="C"/>
    <s v="C"/>
    <s v="C"/>
    <n v="0"/>
    <n v="0"/>
    <m/>
    <s v="Implantado em 11/09/14"/>
    <m/>
    <m/>
    <m/>
    <m/>
    <m/>
    <n v="1"/>
    <n v="0"/>
    <s v="Concluído"/>
    <s v="local-def"/>
  </r>
  <r>
    <x v="4"/>
    <s v="Serviço de Acolhimento Institucional - Vila Mariana"/>
    <s v="Vila Mariana"/>
    <m/>
    <m/>
    <m/>
    <s v="NI"/>
    <s v="NI"/>
    <s v="NI"/>
    <s v="NI"/>
    <s v="NI"/>
    <n v="4.5499999999999999E-2"/>
    <n v="0"/>
    <m/>
    <m/>
    <m/>
    <m/>
    <m/>
    <m/>
    <m/>
    <n v="0"/>
    <n v="0"/>
    <s v="Não Iniciado"/>
    <s v="local-em-def"/>
  </r>
  <r>
    <x v="5"/>
    <s v="Centro de Referência em Segurança Alimentar e Nutricional - Vila Maria"/>
    <s v="Vila Maria/Vila Guilherme"/>
    <s v="Vila Maria "/>
    <s v="R. Sobral Junior. 264 CEP 02130-000"/>
    <s v="-23.5060388, 46.5878525"/>
    <s v="C"/>
    <s v="C"/>
    <s v="C"/>
    <s v="EA"/>
    <s v="EA"/>
    <n v="0.25"/>
    <n v="0"/>
    <n v="0"/>
    <m/>
    <m/>
    <m/>
    <m/>
    <m/>
    <m/>
    <n v="0.65"/>
    <n v="0.16250000000000001"/>
    <s v="Em andamento"/>
    <s v="local-def"/>
  </r>
  <r>
    <x v="6"/>
    <s v="Polo da Universidade Aberta do Brasil (UAB) Aricanduva/Formosa/Carrão"/>
    <s v="Aricanduva/Formosa/Carrão"/>
    <s v="Vila Formosa"/>
    <s v="Rua Sarg. Claudiner Evaristo Dias, 10"/>
    <s v="-23.580991, -46.525376"/>
    <s v="C"/>
    <s v="C"/>
    <s v="C"/>
    <s v="C"/>
    <s v="C"/>
    <n v="3.2300000000000002E-2"/>
    <n v="0"/>
    <n v="0"/>
    <m/>
    <m/>
    <m/>
    <m/>
    <m/>
    <m/>
    <n v="1"/>
    <n v="3.2300000000000002E-2"/>
    <s v="Concluído"/>
    <s v="local-def"/>
  </r>
  <r>
    <x v="6"/>
    <s v="Polo da Universidade Aberta do Brasil (UAB) Butantã"/>
    <s v="Butantã"/>
    <s v="Rio Pequeno"/>
    <s v="Av. Eng. Heitor Antonio Eiras Garcia, 1870"/>
    <s v="-23.582508, -46.749740"/>
    <s v="C"/>
    <s v="C"/>
    <s v="C"/>
    <s v="C"/>
    <s v="C"/>
    <n v="3.2300000000000002E-2"/>
    <n v="140000"/>
    <n v="0"/>
    <m/>
    <m/>
    <m/>
    <m/>
    <m/>
    <m/>
    <n v="1"/>
    <n v="3.2300000000000002E-2"/>
    <s v="Concluído"/>
    <s v="local-def"/>
  </r>
  <r>
    <x v="6"/>
    <s v="Polo da Universidade Aberta do Brasil (UAB) Campo Limpo I"/>
    <s v="Campo Limpo"/>
    <s v="Campo Limpo"/>
    <s v="Av. Carlos Lacerda, 678"/>
    <s v="-23.637284, -46.779452"/>
    <s v="C"/>
    <s v="C"/>
    <s v="C"/>
    <s v="C"/>
    <s v="C"/>
    <n v="3.2300000000000002E-2"/>
    <n v="140000"/>
    <n v="0"/>
    <m/>
    <m/>
    <m/>
    <m/>
    <m/>
    <m/>
    <n v="1"/>
    <n v="3.2300000000000002E-2"/>
    <s v="Concluído"/>
    <s v="local-def"/>
  </r>
  <r>
    <x v="6"/>
    <s v="Polo da Universidade Aberta do Brasil (UAB) Campo Limpo II"/>
    <s v="Campo Limpo"/>
    <s v="Vila Andrade"/>
    <s v="Rua Dr. José Augusto Souza e Silva"/>
    <s v="-23.620642, -46.729472"/>
    <s v="C"/>
    <s v="C"/>
    <s v="C"/>
    <s v="C"/>
    <s v="C"/>
    <n v="3.2000000000000001E-2"/>
    <n v="0"/>
    <n v="0"/>
    <m/>
    <m/>
    <m/>
    <m/>
    <m/>
    <m/>
    <n v="1"/>
    <n v="3.2000000000000001E-2"/>
    <s v="Concluído"/>
    <s v="local-def"/>
  </r>
  <r>
    <x v="6"/>
    <s v="Polo da Universidade Aberta do Brasil (UAB) Campo Limpo III"/>
    <s v="Campo Limpo"/>
    <s v="Capão Redondo"/>
    <s v="Rua Daniel Gran"/>
    <s v="-23.674836, -46.768908"/>
    <s v="C"/>
    <s v="C"/>
    <s v="C"/>
    <s v="C"/>
    <s v="C"/>
    <n v="3.2300000000000002E-2"/>
    <n v="0"/>
    <n v="0"/>
    <m/>
    <m/>
    <m/>
    <m/>
    <m/>
    <m/>
    <n v="1"/>
    <n v="3.2300000000000002E-2"/>
    <s v="Concluído"/>
    <s v="local-def"/>
  </r>
  <r>
    <x v="6"/>
    <s v="Polo da Universidade Aberta do Brasil (UAB) Capela do Socorro I"/>
    <s v="Capela do Socorro"/>
    <s v="Cidade Dutra"/>
    <s v="Av. Interlagos, 7350"/>
    <s v="-23.710714, -46.704053"/>
    <s v="C"/>
    <s v="C"/>
    <s v="C"/>
    <s v="C"/>
    <s v="C"/>
    <n v="3.2300000000000002E-2"/>
    <n v="140000"/>
    <n v="0"/>
    <m/>
    <m/>
    <m/>
    <m/>
    <m/>
    <m/>
    <n v="1"/>
    <n v="3.2300000000000002E-2"/>
    <s v="Concluído"/>
    <s v="local-def"/>
  </r>
  <r>
    <x v="6"/>
    <s v="Polo da Universidade Aberta do Brasil (UAB) Capela do Socorro II"/>
    <s v="Capela do Socorro"/>
    <s v="Grajau"/>
    <s v="Rua Maria Moassab Barbour"/>
    <s v="-23.743371, -46.660703"/>
    <s v="C"/>
    <s v="C"/>
    <s v="C"/>
    <s v="C"/>
    <s v="C"/>
    <n v="3.2300000000000002E-2"/>
    <n v="0"/>
    <n v="0"/>
    <m/>
    <m/>
    <m/>
    <m/>
    <m/>
    <m/>
    <n v="1"/>
    <n v="3.2300000000000002E-2"/>
    <s v="Concluído"/>
    <s v="local-def"/>
  </r>
  <r>
    <x v="6"/>
    <s v="Polo da Universidade Aberta do Brasil (UAB) Capela do Socorro III"/>
    <s v="Capela do Socorro"/>
    <s v="Grajau"/>
    <s v="Estrada do Barro Branco"/>
    <s v="-23.771782, -46.680479"/>
    <s v="C"/>
    <s v="C"/>
    <s v="C"/>
    <s v="C"/>
    <s v="C"/>
    <n v="3.2300000000000002E-2"/>
    <n v="0"/>
    <n v="0"/>
    <m/>
    <m/>
    <m/>
    <m/>
    <m/>
    <m/>
    <n v="1"/>
    <n v="3.2300000000000002E-2"/>
    <s v="Concluído"/>
    <s v="local-def"/>
  </r>
  <r>
    <x v="6"/>
    <s v="Polo da Universidade Aberta do Brasil (UAB) Cidade Ademar"/>
    <s v="Cidade Ademar"/>
    <s v="Pedreira"/>
    <s v="Estrada do Alvarenga, 3752"/>
    <s v="-23.704435, -46.643902"/>
    <s v="C"/>
    <s v="C"/>
    <s v="C"/>
    <s v="C"/>
    <s v="C"/>
    <n v="3.2300000000000002E-2"/>
    <n v="140000"/>
    <n v="0"/>
    <m/>
    <m/>
    <m/>
    <m/>
    <m/>
    <m/>
    <n v="1"/>
    <n v="3.2300000000000002E-2"/>
    <s v="Concluído"/>
    <s v="local-def"/>
  </r>
  <r>
    <x v="6"/>
    <s v="Polo da Universidade Aberta do Brasil (UAB) Cidade Tiradentes"/>
    <s v="Cidade Tiradentes"/>
    <s v="Cidade Tiradentes"/>
    <s v="Av. dos Metalúrgicos, 1262"/>
    <s v="-23.593796, -46.406271"/>
    <s v="C"/>
    <s v="C"/>
    <s v="C"/>
    <s v="C"/>
    <s v="C"/>
    <n v="3.2300000000000002E-2"/>
    <n v="140000"/>
    <n v="0"/>
    <m/>
    <m/>
    <m/>
    <m/>
    <m/>
    <m/>
    <n v="1"/>
    <n v="3.2300000000000002E-2"/>
    <s v="Concluído"/>
    <s v="local-def"/>
  </r>
  <r>
    <x v="6"/>
    <s v="Polo da Universidade Aberta do Brasil (UAB) Freguesia/Brasilândia I"/>
    <s v="Freguesia/Brasilândia"/>
    <s v="Brasilândia"/>
    <s v="Rua Aparecida do Taboado"/>
    <s v="-23.459051, -46.708012"/>
    <s v="C"/>
    <s v="C"/>
    <s v="C"/>
    <s v="C"/>
    <s v="C"/>
    <n v="3.2300000000000002E-2"/>
    <n v="140000"/>
    <n v="0"/>
    <m/>
    <m/>
    <m/>
    <m/>
    <m/>
    <m/>
    <n v="1"/>
    <n v="3.2300000000000002E-2"/>
    <s v="Concluído"/>
    <s v="local-def"/>
  </r>
  <r>
    <x v="6"/>
    <s v="Polo da Universidade Aberta do Brasil (UAB) Freguesia/Brasilândia II"/>
    <s v="Freguesia/Brasilândia"/>
    <s v="Cachoeirinha"/>
    <s v="Av. Deputado Emilio Carlos, 3641"/>
    <s v="-23.476091, -46.670309"/>
    <s v="C"/>
    <s v="C"/>
    <s v="C"/>
    <s v="C"/>
    <s v="C"/>
    <n v="3.2300000000000002E-2"/>
    <n v="0"/>
    <n v="0"/>
    <m/>
    <m/>
    <m/>
    <m/>
    <m/>
    <m/>
    <n v="1"/>
    <n v="3.2300000000000002E-2"/>
    <s v="Concluído"/>
    <s v="local-def"/>
  </r>
  <r>
    <x v="6"/>
    <s v="Polo da Universidade Aberta do Brasil (UAB) Guaianases"/>
    <s v="Guaianases"/>
    <s v="Lajeado"/>
    <s v="Av. Flores do Jambeiro"/>
    <s v="-23.535390, -46.426064"/>
    <s v="C"/>
    <s v="C"/>
    <s v="C"/>
    <s v="C"/>
    <s v="C"/>
    <n v="3.2300000000000002E-2"/>
    <n v="140000"/>
    <n v="0"/>
    <m/>
    <m/>
    <m/>
    <m/>
    <m/>
    <m/>
    <n v="1"/>
    <n v="3.2300000000000002E-2"/>
    <s v="Concluído"/>
    <s v="local-def"/>
  </r>
  <r>
    <x v="6"/>
    <s v="Polo da Universidade Aberta do Brasil (UAB) Ipiranga I"/>
    <s v="Ipiranga"/>
    <s v="Sacomã"/>
    <s v="Rua Barbinos"/>
    <s v="-23.621837, -46.583576"/>
    <s v="C"/>
    <s v="C"/>
    <s v="C"/>
    <s v="C"/>
    <s v="C"/>
    <n v="3.2300000000000002E-2"/>
    <n v="140000"/>
    <n v="0"/>
    <m/>
    <m/>
    <m/>
    <m/>
    <m/>
    <m/>
    <n v="1"/>
    <n v="3.2300000000000002E-2"/>
    <s v="Concluído"/>
    <s v="local-def"/>
  </r>
  <r>
    <x v="6"/>
    <s v="Polo da Universidade Aberta do Brasil (UAB) Ipiranga II"/>
    <s v="Ipiranga"/>
    <s v="Sacomã"/>
    <s v="Rua Professor Arthur Primavesi"/>
    <s v="-23.643214, -46.608579"/>
    <s v="C"/>
    <s v="C"/>
    <s v="C"/>
    <s v="C"/>
    <s v="C"/>
    <n v="3.2300000000000002E-2"/>
    <n v="0"/>
    <n v="0"/>
    <m/>
    <m/>
    <m/>
    <m/>
    <m/>
    <m/>
    <n v="1"/>
    <n v="3.2300000000000002E-2"/>
    <s v="Concluído"/>
    <s v="local-def"/>
  </r>
  <r>
    <x v="6"/>
    <s v="Polo da Universidade Aberta do Brasil (UAB) Itaim Paulista I"/>
    <s v="Itaim Paulista"/>
    <s v="Itaim Paulista"/>
    <s v="Rua Daniel Muller, 347"/>
    <s v="-23.513229, -46.390376"/>
    <s v="C"/>
    <s v="C"/>
    <s v="C"/>
    <s v="C"/>
    <s v="C"/>
    <n v="3.2300000000000002E-2"/>
    <n v="140000"/>
    <n v="0"/>
    <m/>
    <m/>
    <m/>
    <m/>
    <m/>
    <m/>
    <n v="1"/>
    <n v="3.2300000000000002E-2"/>
    <s v="Concluído"/>
    <s v="local-def"/>
  </r>
  <r>
    <x v="6"/>
    <s v="Polo da Universidade Aberta do Brasil (UAB) Itaim Paulista II"/>
    <s v="Itaim Paulista"/>
    <s v="Vila Curuça"/>
    <s v="Av. Marechal Tito, 3400"/>
    <s v="-23.513229, -46.390376"/>
    <s v="C"/>
    <s v="C"/>
    <s v="C"/>
    <s v="C"/>
    <s v="C"/>
    <n v="3.2300000000000002E-2"/>
    <n v="140000"/>
    <n v="0"/>
    <m/>
    <m/>
    <m/>
    <m/>
    <m/>
    <m/>
    <n v="1"/>
    <n v="3.2300000000000002E-2"/>
    <s v="Concluído"/>
    <s v="local-def"/>
  </r>
  <r>
    <x v="6"/>
    <s v="Polo da Universidade Aberta do Brasil (UAB) Itaquera I"/>
    <s v="Itaquera"/>
    <s v="Cidade Lider"/>
    <s v="Rua Olga Fadel Abarca"/>
    <s v="-23.572936, -46.502802"/>
    <s v="C"/>
    <s v="C"/>
    <s v="C"/>
    <s v="C"/>
    <s v="C"/>
    <n v="3.2300000000000002E-2"/>
    <n v="140000"/>
    <n v="0"/>
    <m/>
    <m/>
    <m/>
    <m/>
    <m/>
    <m/>
    <n v="1"/>
    <n v="3.2300000000000002E-2"/>
    <s v="Concluído"/>
    <s v="local-def"/>
  </r>
  <r>
    <x v="6"/>
    <s v="Polo da Universidade Aberta do Brasil (UAB) Itaquera II"/>
    <s v="Itaquera"/>
    <s v="Itaquera"/>
    <s v="Rua Ernesto de Souza Cruz, 2171"/>
    <s v="-23.572936, -46.502802"/>
    <s v="C"/>
    <s v="C"/>
    <s v="C"/>
    <s v="C"/>
    <s v="C"/>
    <n v="3.2300000000000002E-2"/>
    <n v="0"/>
    <n v="0"/>
    <m/>
    <m/>
    <m/>
    <m/>
    <m/>
    <m/>
    <n v="1"/>
    <n v="3.2300000000000002E-2"/>
    <s v="Concluído"/>
    <s v="local-def"/>
  </r>
  <r>
    <x v="6"/>
    <s v="Polo da Universidade Aberta do Brasil (UAB) Jaçanã/Tremembé"/>
    <s v="Jaçanã/Tremembé"/>
    <s v="Tremembé"/>
    <s v="Rua Antonio Cesar Neto, 105"/>
    <s v="-23.463684, -46.583304"/>
    <s v="C"/>
    <s v="C"/>
    <s v="C"/>
    <s v="C"/>
    <s v="C"/>
    <n v="3.2300000000000002E-2"/>
    <n v="140000"/>
    <n v="0"/>
    <m/>
    <m/>
    <m/>
    <m/>
    <m/>
    <m/>
    <n v="1"/>
    <n v="3.2300000000000002E-2"/>
    <s v="Concluído"/>
    <s v="local-def"/>
  </r>
  <r>
    <x v="6"/>
    <s v="Polo da Universidade Aberta do Brasil (UAB) M'Boi Mirim I"/>
    <s v="M'Boi Mirim"/>
    <s v="Jardim São Luis"/>
    <s v="Rua João Damasceno"/>
    <s v="-23.646161, -46.744285"/>
    <s v="C"/>
    <s v="C"/>
    <s v="C"/>
    <s v="C"/>
    <s v="C"/>
    <n v="3.2300000000000002E-2"/>
    <n v="140000"/>
    <n v="0"/>
    <m/>
    <m/>
    <m/>
    <m/>
    <m/>
    <m/>
    <n v="1"/>
    <n v="3.2300000000000002E-2"/>
    <s v="Concluído"/>
    <s v="local-def"/>
  </r>
  <r>
    <x v="6"/>
    <s v="Polo da Universidade Aberta do Brasil (UAB) M'Boi Mirim II"/>
    <s v="M'Boi Mirim"/>
    <s v="Jardim Angela"/>
    <s v="Av. dos Funcionários Públicos, 369"/>
    <s v="-23.646161, -46.744285"/>
    <s v="C"/>
    <s v="C"/>
    <s v="C"/>
    <s v="C"/>
    <s v="C"/>
    <n v="3.2300000000000002E-2"/>
    <n v="0"/>
    <n v="0"/>
    <m/>
    <m/>
    <m/>
    <m/>
    <m/>
    <m/>
    <n v="1"/>
    <n v="3.2300000000000002E-2"/>
    <s v="Concluído"/>
    <s v="local-def"/>
  </r>
  <r>
    <x v="6"/>
    <s v="Polo da Universidade Aberta do Brasil (UAB) Parelheiros"/>
    <s v="Parelheiros"/>
    <s v="Parelheiros"/>
    <s v="Rua José Pedro de Borba, 20"/>
    <s v="-23.827517, -46.726265"/>
    <s v="C"/>
    <s v="C"/>
    <s v="C"/>
    <s v="C"/>
    <s v="C"/>
    <n v="3.2300000000000002E-2"/>
    <n v="0"/>
    <n v="0"/>
    <m/>
    <m/>
    <m/>
    <m/>
    <m/>
    <m/>
    <n v="1"/>
    <n v="3.2300000000000002E-2"/>
    <s v="Concluído"/>
    <s v="local-def"/>
  </r>
  <r>
    <x v="6"/>
    <s v="Polo da Universidade Aberta do Brasil (UAB) Penha I"/>
    <s v="Penha"/>
    <s v="Cangaíba"/>
    <s v="Av. Luiz Imparato, 564"/>
    <s v="-23.498787, -46.496634"/>
    <s v="C"/>
    <s v="C"/>
    <s v="C"/>
    <s v="C"/>
    <s v="C"/>
    <n v="3.2300000000000002E-2"/>
    <n v="140000"/>
    <n v="0"/>
    <m/>
    <m/>
    <m/>
    <m/>
    <m/>
    <m/>
    <n v="1"/>
    <n v="3.2300000000000002E-2"/>
    <s v="Concluído"/>
    <s v="local-def"/>
  </r>
  <r>
    <x v="6"/>
    <s v="Polo da Universidade Aberta do Brasil (UAB) Penha II"/>
    <s v="Penha"/>
    <s v="Penha"/>
    <s v="Av. Condessa Elizabeth Robiano x Rua Kampala, 270"/>
    <s v="-23.498787, -46.496634"/>
    <s v="C"/>
    <s v="C"/>
    <s v="C"/>
    <s v="C"/>
    <s v="C"/>
    <n v="3.2300000000000002E-2"/>
    <n v="0"/>
    <n v="0"/>
    <m/>
    <m/>
    <m/>
    <m/>
    <m/>
    <m/>
    <n v="1"/>
    <n v="3.2300000000000002E-2"/>
    <s v="Concluído"/>
    <s v="local-def"/>
  </r>
  <r>
    <x v="6"/>
    <s v="Polo da Universidade Aberta do Brasil (UAB) Perus"/>
    <s v="Perus"/>
    <s v="Perus"/>
    <s v="Rua Bernardo José de Lorena"/>
    <s v="-23.406258, -46.750984"/>
    <s v="C"/>
    <s v="C"/>
    <s v="C"/>
    <s v="C"/>
    <s v="C"/>
    <n v="3.2300000000000002E-2"/>
    <n v="0"/>
    <n v="0"/>
    <m/>
    <m/>
    <m/>
    <m/>
    <m/>
    <m/>
    <n v="1"/>
    <n v="3.2300000000000002E-2"/>
    <s v="Concluído"/>
    <s v="local-def"/>
  </r>
  <r>
    <x v="6"/>
    <s v="Polo da Universidade Aberta do Brasil (UAB) Pirituba I"/>
    <s v="Pirituba"/>
    <s v="Jaraguá"/>
    <s v="Rua Pera Marmelo, 226"/>
    <s v="-23.436967, -46.750762"/>
    <s v="C"/>
    <s v="C"/>
    <s v="C"/>
    <s v="C"/>
    <s v="C"/>
    <n v="3.2300000000000002E-2"/>
    <n v="140000"/>
    <n v="0"/>
    <m/>
    <m/>
    <m/>
    <m/>
    <m/>
    <m/>
    <n v="1"/>
    <n v="3.2300000000000002E-2"/>
    <s v="Concluído"/>
    <s v="local-def"/>
  </r>
  <r>
    <x v="6"/>
    <s v="Polo da Universidade Aberta do Brasil (UAB) Pirituba II"/>
    <s v="Pirituba"/>
    <s v="São Domingos"/>
    <s v="Rua Cel. José Venâncio Dias, 840"/>
    <s v="-23.481966, -46.762724"/>
    <s v="C"/>
    <s v="C"/>
    <s v="C"/>
    <s v="C"/>
    <s v="C"/>
    <n v="3.2300000000000002E-2"/>
    <n v="140000"/>
    <n v="0"/>
    <m/>
    <m/>
    <m/>
    <m/>
    <m/>
    <m/>
    <n v="1"/>
    <n v="3.2300000000000002E-2"/>
    <s v="Concluído"/>
    <s v="local-def"/>
  </r>
  <r>
    <x v="6"/>
    <s v="Polo da Universidade Aberta do Brasil (UAB) São Mateus I"/>
    <s v="São Mateus"/>
    <s v="Sapopemba"/>
    <s v="Rua Clara Petrela"/>
    <s v="-23.621536, -46.501188"/>
    <s v="C"/>
    <s v="C"/>
    <s v="C"/>
    <s v="C"/>
    <s v="C"/>
    <n v="3.2300000000000002E-2"/>
    <n v="140000"/>
    <n v="0"/>
    <m/>
    <m/>
    <m/>
    <m/>
    <m/>
    <m/>
    <n v="1"/>
    <n v="3.2300000000000002E-2"/>
    <s v="Concluído"/>
    <s v="local-def"/>
  </r>
  <r>
    <x v="6"/>
    <s v="Polo da Universidade Aberta do Brasil (UAB) São Mateus II"/>
    <s v="São Mateus"/>
    <s v="São Rafael"/>
    <s v="Rua Cinira Polônio, 100 Conjunto Promorar Rio Claro"/>
    <s v="-23.6205252,-46.4562402"/>
    <s v="C"/>
    <s v="C"/>
    <s v="C"/>
    <s v="C"/>
    <s v="C"/>
    <n v="3.2300000000000002E-2"/>
    <n v="0"/>
    <n v="0"/>
    <m/>
    <m/>
    <m/>
    <m/>
    <m/>
    <m/>
    <n v="1"/>
    <n v="3.2300000000000002E-2"/>
    <s v="Concluído"/>
    <s v="local-def"/>
  </r>
  <r>
    <x v="6"/>
    <s v="Polo da Universidade Aberta do Brasil (UAB) São Mateus III"/>
    <s v="São Mateus"/>
    <s v="Iguatemi"/>
    <s v="Rua Curumatim, 201"/>
    <s v="-23.602036, -46.449971"/>
    <s v="C"/>
    <s v="C"/>
    <s v="C"/>
    <s v="C"/>
    <s v="C"/>
    <n v="3.2300000000000002E-2"/>
    <n v="0"/>
    <n v="0"/>
    <m/>
    <m/>
    <m/>
    <m/>
    <m/>
    <m/>
    <n v="1"/>
    <n v="3.2300000000000002E-2"/>
    <s v="Concluído"/>
    <s v="local-def"/>
  </r>
  <r>
    <x v="6"/>
    <s v="Polo da Universidade Aberta do Brasil (UAB) São Miguel"/>
    <s v="São Miguel"/>
    <s v="Vila Jacui"/>
    <s v="Rua Clarear, 141"/>
    <s v="-23.509939, -46.473840"/>
    <s v="C"/>
    <s v="C"/>
    <s v="C"/>
    <s v="C"/>
    <s v="C"/>
    <n v="3.1300000000000001E-2"/>
    <n v="140000"/>
    <n v="0"/>
    <m/>
    <m/>
    <m/>
    <m/>
    <m/>
    <m/>
    <n v="1"/>
    <n v="3.1300000000000001E-2"/>
    <s v="Concluído"/>
    <s v="local-def"/>
  </r>
  <r>
    <x v="7"/>
    <s v="Rede Hora Certa / Hospital Dia- Brasilândia/FO "/>
    <s v="Freguesia/Brasilândia"/>
    <s v="Freguesia do Ó/Brasilândia"/>
    <s v=" Rua Rui de Morais Apocalipse, 2 "/>
    <s v="-23.47362,  -46.68433"/>
    <s v="C"/>
    <s v="C"/>
    <s v="C"/>
    <s v="C"/>
    <s v="C"/>
    <n v="3.1300000000000001E-2"/>
    <n v="1594240"/>
    <n v="0"/>
    <s v="Com a readequação, a unidade ampliou a sua capacidade de atendimento: de 6 para 15 especialidades,  de 7 para 11 tipos de exames, de 1500 para 2200 exames realizados, de 7 mil para 9 mil consultas, de zero cirurgias realizadas para 200. Todo o RH da unidade passou de 101 para 105 pessoas e a carga horária semanal da equipe médica de 96 para 180 horas."/>
    <s v="Unidade da Rede Hora Certa com leitos de Hospital Dia"/>
    <m/>
    <m/>
    <m/>
    <m/>
    <n v="1"/>
    <n v="3.1300000000000001E-2"/>
    <s v="Concluído"/>
    <s v="local-def"/>
  </r>
  <r>
    <x v="7"/>
    <s v="Rede Hora Certa / Hospital Dia -Itaim Paulista"/>
    <s v="Itaim Paulista"/>
    <s v="Itaim Paulista"/>
    <s v="Rua Marechal Tito, 6577"/>
    <s v="-23.489810,-46.385912"/>
    <s v="C"/>
    <s v="C"/>
    <s v="C"/>
    <s v="C"/>
    <s v="C"/>
    <n v="3.1300000000000001E-2"/>
    <n v="2766713"/>
    <n v="0"/>
    <s v="Com a readequação, a unidade ampliou a sua capacidade de atendimento: de 6 para 14 especialidades,  de 7 para 10 tipos de exames, de 1700 para 2900 exames realizados, de 2100 para 5100 consultas, de zero cirurgias realizadas para 200. Todo o RH da unidade passou de 50 para 75 pessoas e a carga horária semanal da equipe médica de 221 para 419 horas."/>
    <s v="Unidade da Rede Hora Certa com leitos de Hospital Dia"/>
    <m/>
    <m/>
    <m/>
    <m/>
    <n v="1"/>
    <n v="3.1300000000000001E-2"/>
    <s v="Concluído"/>
    <s v="local-def"/>
  </r>
  <r>
    <x v="7"/>
    <s v="Rede Hora Certa / Hospital Dia - Lapa"/>
    <s v="Lapa"/>
    <s v="Vila Romana"/>
    <s v="Rua Catão, 380"/>
    <s v="-23.524223, -46.700598"/>
    <s v="C"/>
    <s v="C"/>
    <s v="C"/>
    <s v="C"/>
    <s v="C"/>
    <n v="3.1300000000000001E-2"/>
    <n v="1779740"/>
    <n v="0"/>
    <s v="Com a readequação, a unidade ampliou a sua capacidade de atendimento: de 10 para 14 especialidades,  de 9 para 11 tipos de exames, de 1900 para 2100 exames realizados, de 7700 para 8400 consultas, de zero cirurgias realizadas para 200. Todo o RH da unidade passou de 141 para 152 pessoas e a carga horária semanal da equipe médica de 636 para 744 horas."/>
    <s v="Unidade da Rede Hora Certa com leitos de Hospital Dia"/>
    <m/>
    <m/>
    <m/>
    <m/>
    <n v="1"/>
    <n v="3.1300000000000001E-2"/>
    <s v="Concluído"/>
    <s v="local-def"/>
  </r>
  <r>
    <x v="7"/>
    <s v="Rede Hora Certa / Hospital Dia- M' Boi Mirim I"/>
    <s v="M'Boi Mirim"/>
    <s v="Jardim Ibirapuera"/>
    <s v="Rua Philipe de Vitry, 802"/>
    <s v="-23.66516,  -46.73581"/>
    <s v="C"/>
    <s v="C"/>
    <s v="C"/>
    <s v="C"/>
    <s v="C"/>
    <n v="3.1300000000000001E-2"/>
    <n v="2385466.2000000002"/>
    <n v="0"/>
    <s v="Com a readequação, a unidade ampliou a sua capacidade de atendimento: de 13 para 16 especialidades,  de 3800 para 4 mil consultas, de zero cirurgias realizadas para 200. Todo o RH da unidade passou de 106 para 128 pessoas e a carga horária semanal da equipe médica de 432 para 636 horas."/>
    <s v="Unidade da Rede Hora Certa com leitos de Hospital Dia"/>
    <m/>
    <m/>
    <m/>
    <m/>
    <n v="1"/>
    <n v="3.1300000000000001E-2"/>
    <s v="Concluído"/>
    <s v="local-def"/>
  </r>
  <r>
    <x v="7"/>
    <s v="Rede Hora Certa / Hospital Dia - M' Boi Mirim II"/>
    <s v="M'Boi Mirim"/>
    <s v="Vera Cruz"/>
    <s v="Rua dos Funcionários Públicos, 379"/>
    <s v="-23.72373,  -46.80819"/>
    <s v="C"/>
    <s v="C"/>
    <s v="C"/>
    <s v="C"/>
    <s v="C"/>
    <n v="3.1300000000000001E-2"/>
    <n v="2599941.2799999998"/>
    <n v="0"/>
    <s v="Com a readequação, a unidade ampliou a sua capacidade de atendimento: de 4 para 7 especialidades,  de 1700 para 2300 consultas, de zero cirurgias realizadas para 200. Todo o RH da unidade passou de 16 para 49 pessoas e a carga horária semanal da equipe médica de 204 para 336 horas."/>
    <s v="Unidade da Rede Hora Certa com leitos de Hospital Dia"/>
    <m/>
    <m/>
    <m/>
    <m/>
    <n v="1"/>
    <n v="3.1300000000000001E-2"/>
    <s v="Concluído"/>
    <s v="local-def"/>
  </r>
  <r>
    <x v="7"/>
    <s v="Rede Hora Certa / Hospital Dia - Penha"/>
    <s v="Penha"/>
    <s v="Penha"/>
    <s v="Praça Nossa Senhora da Penha, 55"/>
    <s v="-23.526578, -46.550294"/>
    <s v="C"/>
    <s v="C"/>
    <s v="C"/>
    <s v="C"/>
    <s v="C"/>
    <n v="3.1300000000000001E-2"/>
    <n v="2962705"/>
    <n v="0"/>
    <s v="Com a readequação, a unidade ampliou a sua capacidade de atendimento: de 22 para 25 especialidades,  de 15 para 23 tipos de exames, de 5600 para 8800 exames realizados, de 8 mil para 12 mil consultas, de zero cirurgias realizadas para 160. Todo o RH da unidade passou de 181 para 290 pessoas e a carga horária semanal da equipe médica de 588 para 1049 horas."/>
    <s v="Unidade da Rede Hora Certa com leitos de Hospital Dia"/>
    <m/>
    <m/>
    <m/>
    <m/>
    <n v="1"/>
    <n v="3.1300000000000001E-2"/>
    <s v="Concluído"/>
    <s v="local-def"/>
  </r>
  <r>
    <x v="7"/>
    <s v="Rede Hora Certa  / Hospital Dia - São Miguel Paulista"/>
    <s v="São Miguel"/>
    <s v="São Miguel"/>
    <s v="Rua Professor Antônio Gama de Cerqueira, 347 "/>
    <s v="-23.496879, -46.440955"/>
    <s v="C"/>
    <s v="C"/>
    <s v="C"/>
    <s v="EA"/>
    <s v="NI"/>
    <n v="3.1300000000000001E-2"/>
    <n v="2400000"/>
    <n v="0"/>
    <s v="Unidade da Rede Hora Certa com leitos de Hospital Dia"/>
    <m/>
    <m/>
    <m/>
    <m/>
    <m/>
    <n v="0.52500000000000002"/>
    <n v="1.6432500000000003E-2"/>
    <s v="Em andamento"/>
    <s v="local-def"/>
  </r>
  <r>
    <x v="7"/>
    <s v="Rede Hora Certa / Hospital Dia- Ipiranga"/>
    <s v="Ipiranga"/>
    <s v="Ipiranga"/>
    <s v="Rua Xavier de Almeida, 210 "/>
    <s v="-23.587712, -46.608500"/>
    <s v="C"/>
    <s v="C"/>
    <s v="C"/>
    <s v="EA"/>
    <s v="NI"/>
    <n v="3.1300000000000001E-2"/>
    <n v="1594240"/>
    <n v="0"/>
    <s v="Unidade da Rede Hora Certa com leitos de Hospital Dia"/>
    <m/>
    <m/>
    <m/>
    <m/>
    <m/>
    <n v="0.52500000000000002"/>
    <n v="1.6432500000000003E-2"/>
    <s v="Em andamento"/>
    <s v="local-def"/>
  </r>
  <r>
    <x v="7"/>
    <s v="Rede Hora Certa / Hospital Dia - Butantã"/>
    <s v="Butantã"/>
    <s v="Butantã"/>
    <s v="Rua João Guerra, 37"/>
    <s v="-23.585371, -46.731217"/>
    <s v="C"/>
    <s v="C"/>
    <s v="C"/>
    <s v="EA"/>
    <s v="NI"/>
    <n v="3.1300000000000001E-2"/>
    <n v="0"/>
    <n v="0"/>
    <s v="Unidade da Rede Hora Certa com leitos de Hospital Dia"/>
    <m/>
    <m/>
    <m/>
    <m/>
    <m/>
    <n v="0.52500000000000002"/>
    <n v="1.6432500000000003E-2"/>
    <s v="Em andamento"/>
    <s v="local-def"/>
  </r>
  <r>
    <x v="7"/>
    <s v="Rede Hora Certa / Hospital Dia- Campo Limpo"/>
    <s v="Campo Limpo"/>
    <s v="Campo Limpo"/>
    <s v="Avenida Amadeu da Silva Samelo, 423"/>
    <s v="-23.630735, -46.765950"/>
    <s v="C"/>
    <s v="C"/>
    <s v="C"/>
    <s v="EA"/>
    <s v="NI"/>
    <n v="3.1300000000000001E-2"/>
    <n v="0"/>
    <n v="0"/>
    <s v="Unidade da Rede Hora Certa com leitos de Hospital Dia"/>
    <m/>
    <m/>
    <m/>
    <m/>
    <m/>
    <n v="0.52500000000000002"/>
    <n v="1.6432500000000003E-2"/>
    <s v="Em andamento"/>
    <s v="local-def"/>
  </r>
  <r>
    <x v="7"/>
    <s v="Rede Hora Certa / Hospital Dia  - Vila Prudente"/>
    <s v="Vila Prudente"/>
    <s v="Vila Prudente"/>
    <s v="Praça Centenário de Vila Prudente, 108"/>
    <s v="-23.581810, -46.582474"/>
    <s v="C"/>
    <s v="C"/>
    <s v="C"/>
    <s v="EA"/>
    <s v="NI"/>
    <n v="3.1300000000000001E-2"/>
    <n v="0"/>
    <n v="0"/>
    <s v="Unidade da Rede Hora Certa com leitos de Hospital Dia"/>
    <m/>
    <m/>
    <m/>
    <m/>
    <m/>
    <n v="0.52500000000000002"/>
    <n v="1.6432500000000003E-2"/>
    <s v="Em andamento"/>
    <s v="local-def"/>
  </r>
  <r>
    <x v="7"/>
    <s v="Rede Hora Certa / Hospital Dia- Cidade Ademar"/>
    <s v="Cidade Ademar"/>
    <s v="Cidade Ademar"/>
    <s v="Rua Corrego Azul, 433"/>
    <s v="-23.696157, -46.660373"/>
    <s v="C"/>
    <s v="C"/>
    <s v="C"/>
    <s v="EA"/>
    <s v="NI"/>
    <n v="3.1300000000000001E-2"/>
    <n v="0"/>
    <n v="0"/>
    <s v="Unidade da Rede Hora Certa com leitos de Hospital Dia"/>
    <m/>
    <m/>
    <m/>
    <m/>
    <m/>
    <n v="0.52500000000000002"/>
    <n v="1.6432500000000003E-2"/>
    <s v="Em andamento"/>
    <s v="local-def"/>
  </r>
  <r>
    <x v="7"/>
    <s v="Rede Hora Certa / Hospital Dia -Tucuruvi/Santana"/>
    <s v="Santana/Tucuruvi"/>
    <s v="Tucuruvi"/>
    <m/>
    <m/>
    <s v="EA"/>
    <s v="NI"/>
    <s v="NI"/>
    <s v="NI"/>
    <s v="NI"/>
    <n v="3.1300000000000001E-2"/>
    <n v="0"/>
    <n v="0"/>
    <s v="Unidade da Rede Hora Certa com leitos de Hospital Dia"/>
    <m/>
    <m/>
    <m/>
    <m/>
    <m/>
    <n v="0.05"/>
    <n v="1.5650000000000002E-3"/>
    <s v="Em andamento"/>
    <s v="local-em-def"/>
  </r>
  <r>
    <x v="7"/>
    <s v="Rede Hora Certa / Hospital Dia- São Mateus"/>
    <s v="São Mateus"/>
    <s v="São Mateus"/>
    <s v="Rua Augusto Ferreira Ramos, 9"/>
    <s v="-23.589488, -46.492873"/>
    <s v="C"/>
    <s v="C"/>
    <s v="C"/>
    <s v="EA"/>
    <s v="NI"/>
    <n v="3.1300000000000001E-2"/>
    <n v="0"/>
    <n v="0"/>
    <s v="Unidade da Rede Hora Certa com leitos de Hospital Dia"/>
    <m/>
    <m/>
    <m/>
    <m/>
    <m/>
    <n v="0.52500000000000002"/>
    <n v="1.6432500000000003E-2"/>
    <s v="Em andamento"/>
    <s v="local-def"/>
  </r>
  <r>
    <x v="7"/>
    <s v="Rede Hora Certa - Vila Guilherme /Vila Maria"/>
    <s v="Vila Maria/Vila Guilherme"/>
    <s v="Vila Guilherme"/>
    <s v="Rua João Ventura Batista, 615"/>
    <s v="-23.516125, -46.605462"/>
    <s v="C"/>
    <s v="C"/>
    <s v="C"/>
    <s v="EA"/>
    <s v="NI"/>
    <n v="3.1300000000000001E-2"/>
    <n v="0"/>
    <n v="0"/>
    <m/>
    <m/>
    <m/>
    <m/>
    <m/>
    <m/>
    <n v="0.52500000000000002"/>
    <n v="1.6432500000000003E-2"/>
    <s v="Em andamento"/>
    <s v="local-def"/>
  </r>
  <r>
    <x v="7"/>
    <s v="Rede Hora Certa / Hospital Dia  - Aricanduva/Carrão"/>
    <s v="Aricanduva/Formosa/Carrão"/>
    <s v="Aricanduva"/>
    <m/>
    <m/>
    <s v="NI"/>
    <s v="NI"/>
    <s v="NI"/>
    <s v="NI"/>
    <s v="NI"/>
    <n v="3.1300000000000001E-2"/>
    <n v="0"/>
    <n v="0"/>
    <s v="Unidade da Rede Hora Certa com leitos de Hospital Dia"/>
    <m/>
    <m/>
    <m/>
    <m/>
    <m/>
    <n v="0"/>
    <n v="0"/>
    <s v="Não Iniciado"/>
    <s v="local-em-def"/>
  </r>
  <r>
    <x v="7"/>
    <s v="Rede Hora Certa Cidade Dutra"/>
    <s v="Capela do Socorro"/>
    <s v="Capela do Socorro"/>
    <m/>
    <m/>
    <s v="NI"/>
    <s v="NI"/>
    <s v="NI"/>
    <s v="NI"/>
    <s v="NI"/>
    <n v="3.1199999999999999E-2"/>
    <n v="0"/>
    <n v="0"/>
    <m/>
    <m/>
    <m/>
    <m/>
    <m/>
    <m/>
    <n v="0"/>
    <n v="0"/>
    <s v="Não Iniciado"/>
    <s v="local-em-def"/>
  </r>
  <r>
    <x v="7"/>
    <s v="Rede Hora Certa Casa Verde"/>
    <s v="Casa Verde/Cachoeirinha"/>
    <s v="Em definição"/>
    <m/>
    <m/>
    <s v="NI"/>
    <s v="NI"/>
    <s v="NI"/>
    <s v="NI"/>
    <s v="NI"/>
    <n v="3.1199999999999999E-2"/>
    <n v="0"/>
    <n v="0"/>
    <m/>
    <m/>
    <m/>
    <m/>
    <m/>
    <m/>
    <n v="0"/>
    <n v="0"/>
    <s v="Não Iniciado"/>
    <s v="local-em-def"/>
  </r>
  <r>
    <x v="7"/>
    <s v="Rede Hora Certa Cidade Tiradentes"/>
    <s v="Cidade Tiradentes"/>
    <s v="Em definição"/>
    <m/>
    <m/>
    <s v="NI"/>
    <s v="NI"/>
    <s v="NI"/>
    <s v="NI"/>
    <s v="NI"/>
    <n v="3.1199999999999999E-2"/>
    <n v="0"/>
    <n v="0"/>
    <m/>
    <m/>
    <m/>
    <m/>
    <m/>
    <m/>
    <n v="0"/>
    <n v="0"/>
    <s v="Não Iniciado"/>
    <s v="local-em-def"/>
  </r>
  <r>
    <x v="7"/>
    <s v="Rede Hora Certa Ermelino Matarazzo"/>
    <s v="Ermelino Matarazzo"/>
    <s v="Em definição"/>
    <m/>
    <m/>
    <s v="NI"/>
    <s v="NI"/>
    <s v="NI"/>
    <s v="NI"/>
    <s v="NI"/>
    <n v="3.1199999999999999E-2"/>
    <n v="0"/>
    <n v="0"/>
    <m/>
    <m/>
    <m/>
    <m/>
    <m/>
    <m/>
    <n v="0"/>
    <n v="0"/>
    <s v="Não Iniciado"/>
    <s v="local-em-def"/>
  </r>
  <r>
    <x v="7"/>
    <s v="Rede Hora Certa Guaianases"/>
    <s v="Guaianases"/>
    <s v="Guaianazes"/>
    <m/>
    <m/>
    <s v="NI"/>
    <s v="NI"/>
    <s v="NI"/>
    <s v="NI"/>
    <s v="NI"/>
    <n v="3.1199999999999999E-2"/>
    <n v="0"/>
    <n v="0"/>
    <m/>
    <m/>
    <m/>
    <m/>
    <m/>
    <m/>
    <n v="0"/>
    <n v="0"/>
    <s v="Não Iniciado"/>
    <s v="local-em-def"/>
  </r>
  <r>
    <x v="7"/>
    <s v="Rede Hora Certa Itaquera"/>
    <s v="Itaquera"/>
    <s v="Itaquera"/>
    <m/>
    <m/>
    <s v="NI"/>
    <s v="NI"/>
    <s v="NI"/>
    <s v="NI"/>
    <s v="NI"/>
    <n v="3.1199999999999999E-2"/>
    <n v="0"/>
    <n v="0"/>
    <m/>
    <m/>
    <m/>
    <m/>
    <m/>
    <m/>
    <n v="0"/>
    <n v="0"/>
    <s v="Não Iniciado"/>
    <s v="local-em-def"/>
  </r>
  <r>
    <x v="7"/>
    <s v="Rede Hora Certa Jabaquara"/>
    <s v="Jabaquara"/>
    <s v="Em definição"/>
    <m/>
    <m/>
    <s v="NI"/>
    <s v="NI"/>
    <s v="NI"/>
    <s v="NI"/>
    <s v="NI"/>
    <n v="3.1199999999999999E-2"/>
    <n v="0"/>
    <n v="0"/>
    <m/>
    <m/>
    <m/>
    <m/>
    <m/>
    <m/>
    <n v="0"/>
    <n v="0"/>
    <s v="Não Iniciado"/>
    <s v="local-em-def"/>
  </r>
  <r>
    <x v="7"/>
    <s v="Rede Hora Certa Jaçanã/Tremembé"/>
    <s v="Jaçanã/Tremembé"/>
    <s v="Em definição"/>
    <m/>
    <m/>
    <s v="NI"/>
    <s v="NI"/>
    <s v="NI"/>
    <s v="NI"/>
    <s v="NI"/>
    <n v="3.1199999999999999E-2"/>
    <n v="0"/>
    <n v="0"/>
    <m/>
    <m/>
    <m/>
    <m/>
    <m/>
    <m/>
    <n v="0"/>
    <n v="0"/>
    <s v="Não Iniciado"/>
    <s v="local-em-def"/>
  </r>
  <r>
    <x v="7"/>
    <s v="Rede Hora Certa Mooca"/>
    <s v="Mooca"/>
    <s v="Água Rasa"/>
    <s v="Rua Farol Paulistano, 410"/>
    <s v="-23.570862, -46.575522"/>
    <s v="C"/>
    <s v="C"/>
    <s v="C"/>
    <s v="EA"/>
    <s v="NI"/>
    <n v="3.1199999999999999E-2"/>
    <n v="0"/>
    <n v="0"/>
    <s v="Unidade da Rede Hora Certa com leitos de Hospital Dia"/>
    <m/>
    <m/>
    <m/>
    <m/>
    <m/>
    <n v="0.52500000000000002"/>
    <n v="1.6379999999999999E-2"/>
    <s v="Em andamento"/>
    <s v="local-def"/>
  </r>
  <r>
    <x v="7"/>
    <s v="Rede Hora Certa Parelheiros"/>
    <s v="Parelheiros"/>
    <s v="Em definição"/>
    <m/>
    <m/>
    <s v="NI"/>
    <s v="NI"/>
    <s v="NI"/>
    <s v="NI"/>
    <s v="NI"/>
    <n v="3.1199999999999999E-2"/>
    <n v="0"/>
    <n v="0"/>
    <m/>
    <m/>
    <m/>
    <m/>
    <m/>
    <m/>
    <n v="0"/>
    <n v="0"/>
    <s v="Não Iniciado"/>
    <s v="local-em-def"/>
  </r>
  <r>
    <x v="7"/>
    <s v="Rede Hora Certa Perus"/>
    <s v="Perus"/>
    <s v="Em definição"/>
    <m/>
    <m/>
    <s v="NI"/>
    <s v="NI"/>
    <s v="NI"/>
    <s v="NI"/>
    <s v="NI"/>
    <n v="3.1199999999999999E-2"/>
    <n v="0"/>
    <n v="0"/>
    <m/>
    <m/>
    <m/>
    <m/>
    <m/>
    <m/>
    <n v="0"/>
    <n v="0"/>
    <s v="Não Iniciado"/>
    <s v="local-em-def"/>
  </r>
  <r>
    <x v="7"/>
    <s v="Rede Hora Certa Pinheiros"/>
    <s v="Pinheiros"/>
    <s v="Em definição"/>
    <m/>
    <m/>
    <s v="NI"/>
    <s v="NI"/>
    <s v="NI"/>
    <s v="NI"/>
    <s v="NI"/>
    <n v="3.1199999999999999E-2"/>
    <n v="0"/>
    <n v="0"/>
    <m/>
    <m/>
    <m/>
    <m/>
    <m/>
    <m/>
    <n v="0"/>
    <n v="0"/>
    <s v="Não Iniciado"/>
    <s v="local-em-def"/>
  </r>
  <r>
    <x v="7"/>
    <s v="Rede Hora Certa Pirituba"/>
    <s v="Pirituba"/>
    <s v="Em definição"/>
    <m/>
    <m/>
    <s v="NI"/>
    <s v="NI"/>
    <s v="NI"/>
    <s v="NI"/>
    <s v="NI"/>
    <n v="3.1199999999999999E-2"/>
    <n v="0"/>
    <n v="0"/>
    <m/>
    <m/>
    <m/>
    <m/>
    <m/>
    <m/>
    <n v="0"/>
    <n v="0"/>
    <s v="Não Iniciado"/>
    <s v="local-em-def"/>
  </r>
  <r>
    <x v="7"/>
    <s v="Rede Hora Certa Sapopemba"/>
    <s v="Sapopemba"/>
    <s v="Em definição"/>
    <m/>
    <m/>
    <s v="NI"/>
    <s v="NI"/>
    <s v="NI"/>
    <s v="NI"/>
    <s v="NI"/>
    <n v="3.1199999999999999E-2"/>
    <n v="0"/>
    <n v="0"/>
    <m/>
    <m/>
    <m/>
    <m/>
    <m/>
    <m/>
    <n v="0"/>
    <n v="0"/>
    <s v="Não Iniciado"/>
    <s v="local-em-def"/>
  </r>
  <r>
    <x v="7"/>
    <s v="Rede Hora Certa Sé"/>
    <s v="Sé"/>
    <s v="Sé"/>
    <m/>
    <m/>
    <s v="NI"/>
    <s v="NI"/>
    <s v="NI"/>
    <s v="NI"/>
    <s v="NI"/>
    <n v="3.1199999999999999E-2"/>
    <n v="0"/>
    <n v="0"/>
    <m/>
    <m/>
    <m/>
    <m/>
    <m/>
    <m/>
    <n v="0"/>
    <n v="0"/>
    <s v="Não Iniciado"/>
    <s v="local-em-def"/>
  </r>
  <r>
    <x v="7"/>
    <s v="Rede Hora Certa  - Saúde"/>
    <s v="Vila Mariana"/>
    <s v="Em definição"/>
    <m/>
    <m/>
    <s v="NI"/>
    <s v="NI"/>
    <s v="NI"/>
    <s v="NI"/>
    <s v="NI"/>
    <n v="3.1199999999999999E-2"/>
    <n v="0"/>
    <n v="0"/>
    <s v="Unidade da Rede Hora Certa com leitos de Hospital Dia"/>
    <m/>
    <m/>
    <m/>
    <m/>
    <m/>
    <n v="0"/>
    <n v="0"/>
    <s v="Não Iniciado"/>
    <s v="local-em-def"/>
  </r>
  <r>
    <x v="7"/>
    <s v="Rede Hora Certa Móvel - Pirituba/Brasilândia"/>
    <s v="Pirituba"/>
    <m/>
    <m/>
    <m/>
    <s v="C"/>
    <s v="C"/>
    <s v="C"/>
    <s v="C"/>
    <s v="C"/>
    <n v="0"/>
    <n v="0"/>
    <n v="0"/>
    <s v="Unidade Móvel na região de Pirituba e Brasilândia"/>
    <m/>
    <m/>
    <m/>
    <m/>
    <m/>
    <n v="1"/>
    <n v="0"/>
    <s v="Concluído"/>
    <s v="local-em-def"/>
  </r>
  <r>
    <x v="7"/>
    <s v="Rede Hora Certa Móvel - Capela do Socorro/Santo Amaro"/>
    <s v="Santo Amaro, Capela do Socorro"/>
    <m/>
    <m/>
    <m/>
    <s v="C"/>
    <s v="C"/>
    <s v="C"/>
    <s v="C"/>
    <s v="C"/>
    <n v="0"/>
    <n v="0"/>
    <n v="0"/>
    <s v="Unidade Móvel na região de Capela do Socorro e Santo Amaro"/>
    <m/>
    <m/>
    <m/>
    <m/>
    <m/>
    <n v="1"/>
    <n v="0"/>
    <s v="Concluído"/>
    <s v="local-em-def"/>
  </r>
  <r>
    <x v="7"/>
    <s v="Rede Hora Certa Móvel - Ermelino Matarazzo/São Mateus"/>
    <s v="Ermelino Matarazzo, São Mateus"/>
    <m/>
    <m/>
    <m/>
    <s v="C"/>
    <s v="C"/>
    <s v="C"/>
    <s v="C"/>
    <s v="C"/>
    <n v="0"/>
    <n v="0"/>
    <n v="0"/>
    <s v="Unidade Móvel para a região de Ermelino Matarazzo e São Mateus"/>
    <m/>
    <m/>
    <m/>
    <m/>
    <m/>
    <n v="1"/>
    <n v="0"/>
    <s v="Concluído"/>
    <s v="local-em-def"/>
  </r>
  <r>
    <x v="7"/>
    <s v="Rede Hora Certa Móvel - Sé"/>
    <s v="Sé"/>
    <m/>
    <m/>
    <m/>
    <s v="C"/>
    <s v="C"/>
    <s v="C"/>
    <s v="C"/>
    <s v="C"/>
    <n v="0"/>
    <n v="0"/>
    <n v="0"/>
    <s v="Unidade Móvel para a região da Sé"/>
    <m/>
    <m/>
    <m/>
    <m/>
    <m/>
    <n v="1"/>
    <n v="0"/>
    <s v="Concluído"/>
    <s v="local-em-def"/>
  </r>
  <r>
    <x v="8"/>
    <s v="Hospital Municipal Alípio Correa Neto"/>
    <s v="Ermelino Matarazzo"/>
    <s v="Ermelino Matarazzo"/>
    <s v="Alameda rodrigo de Brum, 1989"/>
    <s v="-23.50055,  -46.47252"/>
    <s v="EA"/>
    <s v="C"/>
    <s v="EA"/>
    <s v="NI"/>
    <s v="NI"/>
    <n v="0.05"/>
    <n v="0"/>
    <n v="0"/>
    <m/>
    <m/>
    <m/>
    <m/>
    <m/>
    <m/>
    <n v="0.2"/>
    <n v="1.0000000000000002E-2"/>
    <s v="Em andamento"/>
    <s v="local-def"/>
  </r>
  <r>
    <x v="8"/>
    <s v="Hospital Municipal Cidade Tiradentes - Carmen Prudente"/>
    <s v="Cidade Tiradentes"/>
    <s v="Cidade Tiradentes"/>
    <s v="Avenida dos Metalúrgicos, 2100"/>
    <s v="-23.599600, -46.401852"/>
    <s v="NI"/>
    <s v="NI"/>
    <s v="NI"/>
    <s v="NI"/>
    <s v="NI"/>
    <n v="0.05"/>
    <n v="0"/>
    <n v="0"/>
    <m/>
    <m/>
    <m/>
    <m/>
    <m/>
    <m/>
    <n v="0"/>
    <n v="0"/>
    <s v="Não Iniciado"/>
    <s v="local-def"/>
  </r>
  <r>
    <x v="8"/>
    <s v="Hospital Municipal Dr. Arthur Ribeiro de Saboya"/>
    <s v="Jabaquara"/>
    <s v="Jabaquara"/>
    <s v="Avenida Francisco Paula Quintanilha Ribeiro, 860"/>
    <s v="-23.653599, -46.644980"/>
    <s v="EA"/>
    <s v="C"/>
    <s v="EA"/>
    <s v="NI"/>
    <s v="NI"/>
    <n v="0.05"/>
    <n v="0"/>
    <n v="0"/>
    <m/>
    <m/>
    <m/>
    <m/>
    <m/>
    <m/>
    <n v="0.2"/>
    <n v="1.0000000000000002E-2"/>
    <s v="Em andamento"/>
    <s v="local-def"/>
  </r>
  <r>
    <x v="8"/>
    <s v="Hospital Municipal Dr. Benedicto Montenegro"/>
    <s v="Sapopemba"/>
    <s v="Sapopemba"/>
    <s v="Rua Antonio Lázaro, 226"/>
    <s v="-23.587425, -46.514276"/>
    <s v="NI"/>
    <s v="NI"/>
    <s v="NI"/>
    <s v="NI"/>
    <s v="NI"/>
    <n v="0.05"/>
    <n v="0"/>
    <n v="0"/>
    <m/>
    <m/>
    <m/>
    <m/>
    <m/>
    <m/>
    <n v="0"/>
    <n v="0"/>
    <s v="Não Iniciado"/>
    <s v="local-def"/>
  </r>
  <r>
    <x v="8"/>
    <s v="Hospital Municipal Dr. Carmino Caricchio"/>
    <s v="Mooca"/>
    <s v="Tatuapé"/>
    <s v="R. Santo Elias, 41"/>
    <s v="-23.533643, -46.566906"/>
    <s v="C"/>
    <s v="C"/>
    <s v="C"/>
    <s v="EA"/>
    <s v="EA"/>
    <n v="0.05"/>
    <n v="2938036.27"/>
    <n v="0"/>
    <s v="Obras de adequação parcial já foram realizadas, em fase de andamento outras obras de reforma"/>
    <s v="Obras de adequação parcial foram realizadas e foram consideradas como meta cumprida, na verdade estão em andamento as obras de reforma estruturais necessárias que completarão a meta de governo proposta, assim alteramos para &quot;fases em andamento&quot;"/>
    <m/>
    <m/>
    <m/>
    <m/>
    <n v="0.65"/>
    <n v="3.2500000000000001E-2"/>
    <s v="Em andamento"/>
    <s v="local-def"/>
  </r>
  <r>
    <x v="8"/>
    <s v="Hospital Municipal Dr. Fernando Mauro Pires da Rocha"/>
    <s v="M'Boi Mirim"/>
    <s v="Jardim São Luiz"/>
    <s v="Rua Tereza Mouco de Oliveira, s/n"/>
    <s v="-23.64861,  -46.74976"/>
    <s v="EA"/>
    <s v="EA"/>
    <s v="NI"/>
    <s v="NI"/>
    <s v="NI"/>
    <n v="0.05"/>
    <n v="0"/>
    <n v="0"/>
    <m/>
    <m/>
    <m/>
    <m/>
    <m/>
    <m/>
    <n v="0.1"/>
    <n v="5.000000000000001E-3"/>
    <s v="Em andamento"/>
    <s v="local-def"/>
  </r>
  <r>
    <x v="8"/>
    <s v="Hospital Municipal Dr. Ignácio Proença de Gouveia"/>
    <s v="Mooca"/>
    <s v="Mooca"/>
    <s v="Rua Juventus, 562"/>
    <s v="-23.57172,  -46.58991"/>
    <s v="C"/>
    <s v="C"/>
    <s v="C"/>
    <s v="EA"/>
    <s v="EA"/>
    <n v="0.05"/>
    <n v="1492243.05"/>
    <n v="0"/>
    <m/>
    <s v="Obras de adequação parcial foram realizadas e foram consideradas como meta cumprida, na verdade estão em andamento as obras de reforma estruturais necessárias que completarão a meta de governo proposta, assim alteramos para &quot;fases em andamento&quot;"/>
    <m/>
    <m/>
    <m/>
    <m/>
    <n v="0.65"/>
    <n v="3.2500000000000001E-2"/>
    <s v="Em andamento"/>
    <s v="local-def"/>
  </r>
  <r>
    <x v="8"/>
    <s v="Hospital Municipal Dr. Mario Degni"/>
    <s v="Butantã"/>
    <s v="Rio Pequeno"/>
    <s v="Rua Lucas de Leyde, 257"/>
    <s v="-23.57812,  -46.76543"/>
    <s v="EA"/>
    <s v="EA"/>
    <s v="NI"/>
    <s v="NI"/>
    <s v="NI"/>
    <n v="0.05"/>
    <n v="0"/>
    <n v="0"/>
    <m/>
    <m/>
    <m/>
    <m/>
    <m/>
    <m/>
    <n v="0.1"/>
    <n v="5.000000000000001E-3"/>
    <s v="Em andamento"/>
    <s v="local-def"/>
  </r>
  <r>
    <x v="8"/>
    <s v="Hospital Municipal Dr. Moysés Deustch - M`Boi Mirim"/>
    <s v="M'Boi Mirim"/>
    <s v="Jardim Ângela"/>
    <s v="Estrada M' Boi Mirim, 5203"/>
    <s v="-23.688530, -46.772595"/>
    <s v="NI"/>
    <s v="NI"/>
    <s v="NI"/>
    <s v="NI"/>
    <s v="NI"/>
    <n v="0.05"/>
    <n v="0"/>
    <n v="0"/>
    <m/>
    <m/>
    <m/>
    <m/>
    <m/>
    <m/>
    <n v="0"/>
    <n v="0"/>
    <s v="Não Iniciado"/>
    <s v="local-def"/>
  </r>
  <r>
    <x v="8"/>
    <s v="Hospital Municipal Infantil Menino Jesus"/>
    <s v="Sé"/>
    <s v="Bela Vista"/>
    <s v="Rua dos Ingleses, 258"/>
    <s v="-23.560069, -46.647084"/>
    <s v="NI"/>
    <s v="NI"/>
    <s v="NI"/>
    <s v="NI"/>
    <s v="NI"/>
    <n v="0.05"/>
    <n v="0"/>
    <n v="0"/>
    <m/>
    <m/>
    <m/>
    <m/>
    <m/>
    <m/>
    <n v="0"/>
    <n v="0"/>
    <s v="Não Iniciado"/>
    <s v="local-def"/>
  </r>
  <r>
    <x v="8"/>
    <s v="Hospital Municipal José Soares Hungria"/>
    <s v="Pirituba"/>
    <s v="Pirituba"/>
    <s v="Avenida Menotti Laudísio, 100"/>
    <s v="-23.484347, -46.728655"/>
    <s v="C"/>
    <s v="C"/>
    <s v="EA"/>
    <s v="NI"/>
    <s v="NI"/>
    <n v="0.05"/>
    <n v="0"/>
    <n v="0"/>
    <s v="Obras de adequação parcial já foram realizadas, em fase de andamento outras obras de reforma"/>
    <m/>
    <m/>
    <m/>
    <m/>
    <m/>
    <n v="0.25"/>
    <n v="1.2500000000000001E-2"/>
    <s v="Em andamento"/>
    <s v="local-def"/>
  </r>
  <r>
    <x v="8"/>
    <s v="Hospital Municipal Maternidade Escola Dr. Mario de Moraes Altenfelder Silva"/>
    <s v="Casa Verde/Cachoeirinha"/>
    <s v="Cachoeirinha"/>
    <s v="Avenida Deputado Emílio Carlos, 3100"/>
    <s v="-23.47963,  -46.67278"/>
    <s v="NI"/>
    <s v="NI"/>
    <s v="NI"/>
    <s v="NI"/>
    <s v="NI"/>
    <n v="0.05"/>
    <n v="0"/>
    <n v="0"/>
    <m/>
    <m/>
    <m/>
    <m/>
    <m/>
    <m/>
    <n v="0"/>
    <n v="0"/>
    <s v="Não Iniciado"/>
    <s v="local-def"/>
  </r>
  <r>
    <x v="8"/>
    <s v="Hospital Municipal Prof. Waldomiro de Paula"/>
    <s v="Itaquera"/>
    <s v="Itaquera"/>
    <s v="Rua Augusto Carlos Baumann, 1074"/>
    <s v="-23.53084,  -46.44509"/>
    <s v="C"/>
    <s v="C"/>
    <s v="EA"/>
    <s v="NI"/>
    <s v="NI"/>
    <n v="0.05"/>
    <n v="0"/>
    <n v="0"/>
    <m/>
    <m/>
    <m/>
    <m/>
    <m/>
    <m/>
    <n v="0.25"/>
    <n v="1.2500000000000001E-2"/>
    <s v="Em andamento"/>
    <s v="local-def"/>
  </r>
  <r>
    <x v="8"/>
    <s v="Hospital Municipal São Luiz Gonzaga"/>
    <s v="Jaçanã/Tremembé"/>
    <s v="Jaçanã"/>
    <s v="Rua Michel Ouchana, 94"/>
    <s v="-23.460131, -46.582196"/>
    <s v="NI"/>
    <s v="NI"/>
    <s v="NI"/>
    <s v="NI"/>
    <s v="NI"/>
    <n v="0.05"/>
    <n v="0"/>
    <n v="0"/>
    <m/>
    <m/>
    <m/>
    <m/>
    <m/>
    <m/>
    <n v="0"/>
    <n v="0"/>
    <s v="Não Iniciado"/>
    <s v="local-def"/>
  </r>
  <r>
    <x v="8"/>
    <s v="Hospital Municipal Sorocabana"/>
    <s v="Lapa"/>
    <s v="Vila Romana"/>
    <s v="Rua Catão, 380"/>
    <s v="-23.524223, -46.700598"/>
    <s v="C"/>
    <s v="C"/>
    <s v="EA"/>
    <s v="NI"/>
    <s v="NI"/>
    <n v="0.05"/>
    <n v="0"/>
    <n v="0"/>
    <s v="Projeto executivo em elaboração em parceria com Hospital das Clínicas e Fundação Zerbini para ativação de 190 leitos"/>
    <m/>
    <m/>
    <m/>
    <m/>
    <m/>
    <n v="0.25"/>
    <n v="1.2500000000000001E-2"/>
    <s v="Em andamento"/>
    <s v="local-def"/>
  </r>
  <r>
    <x v="8"/>
    <s v="Hospital Municipal Tide Setubal"/>
    <s v="São Miguel"/>
    <s v="São Miguel"/>
    <s v="Rua Dr. Guilherme Eiras, 123 "/>
    <s v="-23.497283, -46.440097"/>
    <s v="C"/>
    <s v="C"/>
    <s v="C"/>
    <s v="C"/>
    <s v="C"/>
    <n v="0.05"/>
    <n v="479106.84"/>
    <n v="0"/>
    <s v="Obras de adequação parcial já foram realizadas, em fase de andamento outras obras de reforma"/>
    <m/>
    <m/>
    <m/>
    <m/>
    <m/>
    <n v="1"/>
    <n v="0.05"/>
    <s v="Concluído"/>
    <s v="local-def"/>
  </r>
  <r>
    <x v="8"/>
    <s v="Hospital Municipal Vereador José Storopoli"/>
    <s v="Vila Maria/Vila Guilherme"/>
    <s v="Vila Maria"/>
    <s v="Rua Francisco Fanganiello, 127"/>
    <s v="-23.522389, -46.561833"/>
    <s v="NI"/>
    <s v="NI"/>
    <s v="NI"/>
    <s v="NI"/>
    <s v="NI"/>
    <n v="0"/>
    <n v="0"/>
    <n v="0"/>
    <m/>
    <m/>
    <m/>
    <m/>
    <m/>
    <m/>
    <n v="0"/>
    <n v="0"/>
    <s v="Não Iniciado"/>
    <s v="local-def"/>
  </r>
  <r>
    <x v="9"/>
    <s v="UPA AMA Dr. Fernando Mauro Pires da Rocha - Campo Limpo (serviço existente - ampliação)"/>
    <s v="M'Boi Mirim"/>
    <s v="São Luis"/>
    <s v="Rua Thereza Mouco Oliveira, 71"/>
    <s v="-23.649029, -46.749404"/>
    <s v="C"/>
    <s v="C"/>
    <s v="C"/>
    <s v="C"/>
    <s v="C"/>
    <n v="0.04"/>
    <n v="8206231.9900000002"/>
    <n v="0"/>
    <s v="Inaugurada em 12 de abril de 2014 - estruturada para ser resolutiva com baixa taxa de transferência de pacientes, respondendo a demanda. Aumentou 39 leitos de observação na região (observação, emergência e isolamento). Cobertura definida para 600.000 habitantes da região do Campo Limpo. Tem ofertado 600 a 900 atendimentos/dia desde a sua inauguração"/>
    <m/>
    <m/>
    <m/>
    <m/>
    <m/>
    <n v="1"/>
    <n v="0.04"/>
    <s v="Concluído"/>
    <s v="local-def"/>
  </r>
  <r>
    <x v="9"/>
    <s v="UPA AMA Complexo Prates (serviço existente - ampliação)"/>
    <s v="Sé"/>
    <s v="Sé"/>
    <s v="Rua Prates, 1107"/>
    <s v="-23.52437,  -46.63435"/>
    <s v="C"/>
    <s v="C"/>
    <s v="EA"/>
    <s v="NI"/>
    <s v="NI"/>
    <n v="0.04"/>
    <n v="0"/>
    <n v="0"/>
    <m/>
    <m/>
    <m/>
    <m/>
    <m/>
    <m/>
    <n v="0.25"/>
    <n v="0.01"/>
    <s v="Em andamento"/>
    <s v="local-def"/>
  </r>
  <r>
    <x v="9"/>
    <s v="UPA AMA Paraisópolis (serviço existente - ampliação)"/>
    <s v="Campo Limpo"/>
    <s v="Campo Limpo"/>
    <s v="Rua Silveira Sampaio, 660"/>
    <s v="-23.61710,  -46.71817"/>
    <s v="C"/>
    <s v="C"/>
    <s v="EA"/>
    <s v="NI"/>
    <s v="NI"/>
    <n v="0.04"/>
    <n v="0"/>
    <n v="0"/>
    <m/>
    <m/>
    <m/>
    <m/>
    <m/>
    <m/>
    <n v="0.25"/>
    <n v="0.01"/>
    <s v="Em andamento"/>
    <s v="local-def"/>
  </r>
  <r>
    <x v="9"/>
    <s v="UPA AMA Sé (serviço existente - ampliação)"/>
    <s v="Sé"/>
    <s v="Sé"/>
    <s v="Rua Frederico Alvarenga, 303"/>
    <s v="-23.551330, -46.628201"/>
    <s v="C"/>
    <s v="C"/>
    <s v="EA"/>
    <s v="NI"/>
    <s v="NI"/>
    <n v="0.04"/>
    <n v="0"/>
    <n v="0"/>
    <m/>
    <m/>
    <m/>
    <m/>
    <m/>
    <m/>
    <n v="0.25"/>
    <n v="0.01"/>
    <s v="Em andamento"/>
    <s v="local-def"/>
  </r>
  <r>
    <x v="9"/>
    <s v="UPA AMA Sorocabana (serviço existente - ampliação)"/>
    <s v="Lapa"/>
    <s v="Lapa"/>
    <s v="Rua Clélia, 1914"/>
    <s v="-23.524802, -46.701235"/>
    <s v="C"/>
    <s v="C"/>
    <s v="EA"/>
    <s v="NI"/>
    <s v="NI"/>
    <n v="0.04"/>
    <n v="0"/>
    <n v="0"/>
    <m/>
    <m/>
    <m/>
    <m/>
    <m/>
    <m/>
    <n v="0.25"/>
    <n v="0.01"/>
    <s v="Em andamento"/>
    <s v="local-def"/>
  </r>
  <r>
    <x v="9"/>
    <s v="UPA PA Municipal Jardim Macedônia (serviço existente - ampliação)"/>
    <s v="Campo Limpo"/>
    <s v="Campo Limpo"/>
    <s v="Rua Louis Boulogne, 133"/>
    <s v="-23.65370,  -46.79063"/>
    <s v="C"/>
    <s v="C"/>
    <s v="EA"/>
    <s v="NI"/>
    <s v="NI"/>
    <n v="0.04"/>
    <n v="0"/>
    <n v="0"/>
    <m/>
    <m/>
    <m/>
    <m/>
    <m/>
    <m/>
    <n v="0.25"/>
    <n v="0.01"/>
    <s v="Em andamento"/>
    <s v="local-def"/>
  </r>
  <r>
    <x v="9"/>
    <s v="UPA PA Municipal São Mateus II (serviço existente - ampliação)"/>
    <s v="São Mateus"/>
    <s v="São Mateus"/>
    <s v="Rua Dr. Carlos Julio Spera, 139"/>
    <s v="-23.61000,  -46.47962"/>
    <s v="C"/>
    <s v="C"/>
    <s v="EA"/>
    <s v="NI"/>
    <s v="NI"/>
    <n v="0.04"/>
    <n v="0"/>
    <n v="0"/>
    <m/>
    <m/>
    <m/>
    <m/>
    <m/>
    <m/>
    <n v="0.25"/>
    <n v="0.01"/>
    <s v="Em andamento"/>
    <s v="local-def"/>
  </r>
  <r>
    <x v="9"/>
    <s v="UPA PS Municipal 21 de Junho / Freguesia do Ó (serviço existente - reforma)"/>
    <s v="Freguesia/Brasilândia"/>
    <s v="Freguesia do Ó"/>
    <s v="Avenida João Paulo I, 421"/>
    <s v="-23.489781, -46.688443"/>
    <s v="C"/>
    <s v="C"/>
    <s v="EA"/>
    <s v="NI"/>
    <s v="NI"/>
    <n v="0.04"/>
    <n v="0"/>
    <n v="0"/>
    <m/>
    <m/>
    <m/>
    <m/>
    <m/>
    <m/>
    <n v="0.25"/>
    <n v="0.01"/>
    <s v="Em andamento"/>
    <s v="local-def"/>
  </r>
  <r>
    <x v="9"/>
    <s v="UPA PS Municipal Augusto Gomes de Matos (serviço existente - ampliação)"/>
    <s v="Ipiranga"/>
    <s v="Ipiranga"/>
    <s v="Rua Julio Felipe Guedes, 200"/>
    <s v="-23.63393,  -46.60672"/>
    <s v="C"/>
    <s v="C"/>
    <s v="EA"/>
    <s v="NI"/>
    <s v="NI"/>
    <n v="0.04"/>
    <n v="0"/>
    <n v="0"/>
    <m/>
    <m/>
    <m/>
    <m/>
    <m/>
    <m/>
    <n v="0.25"/>
    <n v="0.01"/>
    <s v="Em andamento"/>
    <s v="local-def"/>
  </r>
  <r>
    <x v="9"/>
    <s v="UPA PS Municipal Balneário São José (serviço existente - reforma)"/>
    <s v="Parelheiros"/>
    <s v="Parelheiros"/>
    <s v="Rua Gaspar Leme, s/n"/>
    <s v="-23.77092,  -46.72390"/>
    <s v="C"/>
    <s v="C"/>
    <s v="EA"/>
    <s v="NI"/>
    <s v="NI"/>
    <n v="0.04"/>
    <n v="0"/>
    <n v="0"/>
    <m/>
    <m/>
    <m/>
    <m/>
    <m/>
    <m/>
    <n v="0.25"/>
    <n v="0.01"/>
    <s v="Em andamento"/>
    <s v="local-def"/>
  </r>
  <r>
    <x v="9"/>
    <s v="UPA PS Municipal Dona Maria Antonieta F de Barros (serviço existente - ampliação)"/>
    <s v="Capela do Socorro"/>
    <s v="Capela do Socorro"/>
    <s v="Rua Antonio Felipe Filho, 180"/>
    <s v="-23.74988,  -46.68966"/>
    <s v="C"/>
    <s v="C"/>
    <s v="EA"/>
    <s v="NI"/>
    <s v="NI"/>
    <n v="0.04"/>
    <n v="0"/>
    <n v="0"/>
    <m/>
    <m/>
    <m/>
    <m/>
    <m/>
    <m/>
    <n v="0.25"/>
    <n v="0.01"/>
    <s v="Em andamento"/>
    <s v="local-def"/>
  </r>
  <r>
    <x v="9"/>
    <s v="UPA PS Municipal Dr. Caetano Virgilio Netto (serviço existente - ampliação)"/>
    <s v="Butantã"/>
    <s v="Butantã"/>
    <s v="Rua Augusto Farinha, 1125"/>
    <s v="-23.580070, -46.741990"/>
    <s v="C"/>
    <s v="C"/>
    <s v="EA"/>
    <s v="NI"/>
    <s v="NI"/>
    <n v="0.04"/>
    <n v="0"/>
    <n v="0"/>
    <m/>
    <m/>
    <m/>
    <m/>
    <m/>
    <m/>
    <n v="0.25"/>
    <n v="0.01"/>
    <s v="Em andamento"/>
    <s v="local-def"/>
  </r>
  <r>
    <x v="9"/>
    <s v="UPA PS Municipal Júlio Tupy (serviço existente - reforma)"/>
    <s v="Guaianases"/>
    <s v="Guaianazes"/>
    <s v="Rua Serra da Queimada, 800"/>
    <s v="-23.527710, -46.410975"/>
    <s v="C"/>
    <s v="C"/>
    <s v="EA"/>
    <s v="NI"/>
    <s v="NI"/>
    <n v="0.04"/>
    <n v="0"/>
    <n v="0"/>
    <m/>
    <m/>
    <m/>
    <m/>
    <m/>
    <m/>
    <n v="0.25"/>
    <n v="0.01"/>
    <s v="Em andamento"/>
    <s v="local-def"/>
  </r>
  <r>
    <x v="9"/>
    <s v="UPA PS Municipal Lauro Ribas Braga - Santana (serviço existente - reForma)"/>
    <s v="Santana/Tucuruvi"/>
    <s v="Santana"/>
    <s v="Rua Voluntários da Pátria, 943"/>
    <s v="-23.512542, -46.626268"/>
    <s v="C"/>
    <s v="C"/>
    <s v="EA"/>
    <s v="NI"/>
    <s v="NI"/>
    <n v="0.04"/>
    <n v="0"/>
    <n v="0"/>
    <m/>
    <m/>
    <m/>
    <m/>
    <m/>
    <m/>
    <n v="0.25"/>
    <n v="0.01"/>
    <s v="Em andamento"/>
    <s v="local-def"/>
  </r>
  <r>
    <x v="9"/>
    <s v="UPA PS Municipal Vila Maria Baixa (serviço existente - ampliação)"/>
    <s v="Vila Maria/Vila Guilherme"/>
    <s v="Vila Maria"/>
    <s v="Praça Engenheiro Hugo Brandi, 15"/>
    <s v="-23.516851, -46.578374"/>
    <s v="C"/>
    <s v="C"/>
    <s v="EA"/>
    <s v="NI"/>
    <s v="NI"/>
    <n v="0.04"/>
    <n v="0"/>
    <n v="0"/>
    <m/>
    <m/>
    <m/>
    <m/>
    <m/>
    <m/>
    <n v="0.25"/>
    <n v="0.01"/>
    <s v="Em andamento"/>
    <s v="local-def"/>
  </r>
  <r>
    <x v="9"/>
    <s v="UPA PS Municipal Dr. Álvaro Dino de Almeida (serviço existente - ampliação)"/>
    <s v="Sé"/>
    <s v="Barra Funda"/>
    <s v="R. Vitorino Carmilo, 717"/>
    <s v="-23.531227, -46.652773"/>
    <s v="EA"/>
    <s v="C"/>
    <s v="NI"/>
    <s v="NI"/>
    <s v="NI"/>
    <n v="0"/>
    <n v="0"/>
    <n v="0"/>
    <m/>
    <m/>
    <m/>
    <m/>
    <m/>
    <m/>
    <n v="0.15000000000000002"/>
    <n v="0"/>
    <s v="Em andamento"/>
    <s v="local-def"/>
  </r>
  <r>
    <x v="10"/>
    <s v="CAPS Adulto III SÃO MATEUS"/>
    <s v="São Mateus"/>
    <s v="São Mateus"/>
    <s v="Rua Paschoal Dias, 690"/>
    <s v="-23.619517, -46.479331"/>
    <s v="EA"/>
    <s v="EA"/>
    <s v="NI"/>
    <s v="NI"/>
    <s v="NI"/>
    <n v="0"/>
    <n v="110000"/>
    <n v="0"/>
    <s v="iniciou suas atividades em 25/08 "/>
    <m/>
    <m/>
    <m/>
    <m/>
    <m/>
    <n v="0.1"/>
    <n v="0"/>
    <s v="Em andamento"/>
    <s v="local-def"/>
  </r>
  <r>
    <x v="10"/>
    <s v="CAPS AD III Campo Limpo"/>
    <s v="Campo Limpo"/>
    <s v="Campo Limpo"/>
    <s v="Rua Domingos Bicudo, 385"/>
    <s v="-23.635755, -46.774030"/>
    <s v="C"/>
    <s v="C"/>
    <s v="C"/>
    <s v="C"/>
    <s v="C"/>
    <n v="3.3300000000000003E-2"/>
    <n v="0"/>
    <n v="0"/>
    <s v="Inaugurado em 14 de agosto o CAPS AD, importante benefício para a comunidade, funciona 24h permanentemente e se propõe a realizar atividades relacionadas ao acompanhamento médico, reinserção social pelo acesso ao trabalho, lazer, exercício dos direitos civis e fortalecimento dos laços familiares e comunitários. Especializado no cuidado de pessoas que apresentam prejuízos decorrentes do uso ou abuso de álcool, crack e outras drogas. Seu público é constituído especificamente de adultos, mas o CAPS AD também pode atender crianças e adolescentes, desde que consideradas às orientações do Estatuto da Criança e do Adolescente (ECA)"/>
    <m/>
    <m/>
    <m/>
    <m/>
    <m/>
    <n v="1"/>
    <n v="3.3300000000000003E-2"/>
    <s v="Concluído"/>
    <s v="local-def"/>
  </r>
  <r>
    <x v="10"/>
    <s v="CAPS Infantil Campo Limpo "/>
    <s v="Campo Limpo"/>
    <s v="Campo Limpo"/>
    <s v="Rua Aroldo Azevedo, 38"/>
    <s v="-23.632918, -46.775579"/>
    <s v="C"/>
    <s v="C"/>
    <s v="C"/>
    <s v="C"/>
    <s v="C"/>
    <n v="3.3300000000000003E-2"/>
    <n v="0"/>
    <n v="0"/>
    <s v="O CAPS Infantil iniciou suas atividades em 25 de agosto de 2014, aguarda inauguração formal"/>
    <m/>
    <m/>
    <m/>
    <m/>
    <m/>
    <n v="1"/>
    <n v="3.3300000000000003E-2"/>
    <s v="Concluído"/>
    <s v="local-def"/>
  </r>
  <r>
    <x v="10"/>
    <s v="CAPS AD III SÃO MATEUS"/>
    <s v="São Mateus"/>
    <s v="São Mateus"/>
    <s v="R. Maria Luiza do Val Penteado"/>
    <s v="-23.607767, -46.482773"/>
    <s v="C"/>
    <s v="C"/>
    <s v="C"/>
    <s v="C"/>
    <s v="C"/>
    <n v="3.3300000000000003E-2"/>
    <n v="0"/>
    <n v="0"/>
    <m/>
    <m/>
    <m/>
    <m/>
    <m/>
    <m/>
    <n v="1"/>
    <n v="3.3300000000000003E-2"/>
    <s v="Concluído"/>
    <s v="local-def"/>
  </r>
  <r>
    <x v="10"/>
    <s v="CAPS AD III ITAQUERA"/>
    <s v="Itaquera"/>
    <s v="Cidade Lider"/>
    <s v="Rua Gondaren - Cidade Lider"/>
    <s v="-23.560223, -46.497305"/>
    <s v="C"/>
    <s v="C"/>
    <s v="C"/>
    <s v="C"/>
    <s v="C"/>
    <n v="3.3300000000000003E-2"/>
    <n v="0"/>
    <n v="0"/>
    <m/>
    <m/>
    <m/>
    <m/>
    <m/>
    <m/>
    <n v="1"/>
    <n v="3.3300000000000003E-2"/>
    <s v="Concluído"/>
    <s v="local-def"/>
  </r>
  <r>
    <x v="10"/>
    <s v="CAPS AD III GRAJAU / UA Adulto"/>
    <s v="Capela do Socorro"/>
    <s v="Grajaú"/>
    <s v="Av. Dona Belmira Marin, 4821"/>
    <s v="-23.75609,  -46.67071"/>
    <s v="EA"/>
    <s v="NI"/>
    <s v="NI"/>
    <s v="NI"/>
    <s v="NI"/>
    <n v="0"/>
    <n v="0"/>
    <n v="0"/>
    <m/>
    <m/>
    <m/>
    <m/>
    <m/>
    <m/>
    <n v="0.05"/>
    <n v="0"/>
    <s v="Em andamento"/>
    <s v="local-def"/>
  </r>
  <r>
    <x v="11"/>
    <s v="Centro de Formação Cultural de Cidade Tiradentes"/>
    <s v="Cidade Tiradentes"/>
    <s v="Cidade Tiradentes"/>
    <s v="Av. Inácio Monteiro, 6900"/>
    <s v="-23.58039, -46.38925"/>
    <s v="C"/>
    <s v="C"/>
    <s v="C"/>
    <s v="C"/>
    <s v="C"/>
    <n v="0.34"/>
    <n v="3502954"/>
    <n v="0"/>
    <s v="Centro de Formação Cultural Cidade Tiradentes (CFCCT) readequado e em funcionamento:  programação cultural e mais de 20 tipos de cursos -  teatro, cinema, dança,  atividades físicas, entre outros."/>
    <m/>
    <m/>
    <m/>
    <m/>
    <m/>
    <n v="1"/>
    <n v="0.34"/>
    <s v="Concluído"/>
    <s v="local-def"/>
  </r>
  <r>
    <x v="12"/>
    <s v="Estação da Juventude Complementar"/>
    <s v="Freguesia/Brasilândia"/>
    <s v="Vila Nova Cachoeirinha"/>
    <m/>
    <m/>
    <s v="C"/>
    <s v="C"/>
    <s v="NI"/>
    <s v="NI"/>
    <s v="NI"/>
    <n v="0.15"/>
    <n v="0"/>
    <n v="0"/>
    <s v="Convênio com o Governo Federal já assinado e aguardando os recursos para iniciar a implantação."/>
    <m/>
    <m/>
    <m/>
    <m/>
    <m/>
    <n v="0.2"/>
    <n v="0.03"/>
    <s v="Em andamento"/>
    <s v="local-em-def"/>
  </r>
  <r>
    <x v="12"/>
    <s v="Estação da Juventude Itinerante"/>
    <s v="Supra-regional"/>
    <m/>
    <m/>
    <m/>
    <s v="C"/>
    <s v="C"/>
    <s v="NI"/>
    <s v="NI"/>
    <s v="NI"/>
    <n v="0.15"/>
    <n v="0"/>
    <n v="0"/>
    <s v="Convênio com o Governo Federal já assinado e aguardando os recursos para iniciar a implantação."/>
    <m/>
    <m/>
    <m/>
    <m/>
    <m/>
    <n v="0.2"/>
    <n v="0.03"/>
    <s v="Em andamento"/>
    <s v="abrange-cidade"/>
  </r>
  <r>
    <x v="13"/>
    <s v="Centro Olímpico de Treinamento e Pesquisa (Zona Sul)"/>
    <s v="Vila Mariana"/>
    <s v="Vila Mariana"/>
    <s v="Av. Ibirapuera, 1315"/>
    <s v="-23.597735,-46.656472"/>
    <s v="EA"/>
    <s v="EA"/>
    <s v="NI"/>
    <s v="NI"/>
    <s v="EA"/>
    <n v="0.5"/>
    <n v="0"/>
    <n v="0"/>
    <m/>
    <m/>
    <m/>
    <m/>
    <m/>
    <m/>
    <n v="0.22500000000000001"/>
    <n v="0.1125"/>
    <s v="Em andamento"/>
    <s v="local-def"/>
  </r>
  <r>
    <x v="14"/>
    <s v="Equipamento esportivo - CEE Vicente Italo Feola"/>
    <s v="Aricanduva/Formosa/Carrão"/>
    <s v="Aricanduva"/>
    <s v="Pça Aroldo Dautro, s/n"/>
    <s v="-23.548534,-46.532341"/>
    <s v="C"/>
    <s v="C"/>
    <s v="C"/>
    <s v="C"/>
    <s v="C"/>
    <n v="0.02"/>
    <n v="383865.89"/>
    <n v="0"/>
    <m/>
    <m/>
    <m/>
    <m/>
    <m/>
    <m/>
    <n v="1"/>
    <n v="0.02"/>
    <s v="Concluído"/>
    <s v="local-def"/>
  </r>
  <r>
    <x v="14"/>
    <s v="Equipamento esportivo - Solange Nunes Bibas"/>
    <s v="Butantã"/>
    <s v="Butantã"/>
    <s v="R. Hernani da Gama Correia, 367"/>
    <s v="-23.574431,-46.723375"/>
    <s v="C"/>
    <s v="C"/>
    <s v="C"/>
    <s v="C"/>
    <s v="C"/>
    <n v="0.02"/>
    <n v="603001.46"/>
    <n v="0"/>
    <m/>
    <m/>
    <m/>
    <m/>
    <m/>
    <m/>
    <n v="1"/>
    <n v="0.02"/>
    <s v="Concluído"/>
    <s v="local-def"/>
  </r>
  <r>
    <x v="14"/>
    <s v="Equipamento esportivo - Balneário Mário Moraes"/>
    <s v="Butantã"/>
    <s v="Vila Sônia"/>
    <s v="Rua Edward Carmilo, 840"/>
    <s v="-23.597911,-46.754353"/>
    <s v="C"/>
    <s v="C"/>
    <s v="C"/>
    <s v="C"/>
    <s v="C"/>
    <n v="0.02"/>
    <n v="526904.4"/>
    <n v="0"/>
    <m/>
    <m/>
    <m/>
    <m/>
    <m/>
    <m/>
    <n v="1"/>
    <n v="0.02"/>
    <s v="Concluído"/>
    <s v="local-def"/>
  </r>
  <r>
    <x v="14"/>
    <s v="Equipamento esportivo - Mini Balneário Sinésio Rocha"/>
    <s v="Campo Limpo"/>
    <s v="Campo Limpo"/>
    <s v="R. Sibaúma, 54"/>
    <s v="-23.620207,-46.754166"/>
    <s v="C"/>
    <s v="C"/>
    <s v="C"/>
    <s v="C"/>
    <s v="C"/>
    <n v="0.02"/>
    <n v="919978.95"/>
    <n v="0"/>
    <m/>
    <m/>
    <m/>
    <m/>
    <m/>
    <m/>
    <n v="1"/>
    <n v="0.02"/>
    <s v="Concluído"/>
    <s v="local-def"/>
  </r>
  <r>
    <x v="14"/>
    <s v="Equipamento esportivo - Mini Balneário Comandante Garcia D´ávila"/>
    <s v="Casa Verde/Cachoeirinha"/>
    <s v="Casa Verde"/>
    <s v="Rua Armando Coelho e Silva, 775"/>
    <s v="-23.492284,-46.654953"/>
    <s v="C"/>
    <s v="C"/>
    <s v="C"/>
    <s v="C"/>
    <s v="C"/>
    <n v="0.02"/>
    <n v="0"/>
    <n v="0"/>
    <m/>
    <m/>
    <m/>
    <m/>
    <m/>
    <m/>
    <n v="1"/>
    <n v="0.02"/>
    <s v="Concluído"/>
    <s v="local-def"/>
  </r>
  <r>
    <x v="14"/>
    <s v="Equipamento esportivo - CEL Cidade Tiradentes"/>
    <s v="Cidade Tiradentes"/>
    <s v="Cidade Tiradentes"/>
    <s v="Av. dos Metalúrgicos, 2255"/>
    <s v="-23.581678,-46.410468"/>
    <s v="C"/>
    <s v="C"/>
    <s v="C"/>
    <s v="C"/>
    <s v="C"/>
    <n v="0.02"/>
    <n v="517979.7"/>
    <n v="0"/>
    <m/>
    <m/>
    <m/>
    <m/>
    <m/>
    <m/>
    <n v="1"/>
    <n v="0.02"/>
    <s v="Concluído"/>
    <s v="local-def"/>
  </r>
  <r>
    <x v="14"/>
    <s v="Equipamento esportivo - CEL Juscelino Kubitschek"/>
    <s v="Cidade Tiradentes"/>
    <s v="Cidade Tiradentes"/>
    <s v="Rua Inácio Monteiro, 55"/>
    <s v="-23.564213,-46.413043"/>
    <s v="C"/>
    <s v="C"/>
    <s v="C"/>
    <s v="C"/>
    <s v="C"/>
    <n v="0.02"/>
    <n v="0"/>
    <n v="0"/>
    <m/>
    <m/>
    <m/>
    <m/>
    <m/>
    <m/>
    <n v="1"/>
    <n v="0.02"/>
    <s v="Concluído"/>
    <s v="local-def"/>
  </r>
  <r>
    <x v="14"/>
    <s v="Equipamento esportivo - C.E.E Ermelino Matarazzo"/>
    <s v="Ermelino Matarazzo"/>
    <s v="E. Matarazzo"/>
    <s v="R. Reverendo João Euclides Pereira, 8"/>
    <s v="-23.5302974,-46.7719056"/>
    <s v="NI"/>
    <s v="NI"/>
    <s v="NI"/>
    <s v="NI"/>
    <s v="NI"/>
    <n v="0.02"/>
    <n v="0"/>
    <n v="0"/>
    <m/>
    <m/>
    <m/>
    <m/>
    <m/>
    <m/>
    <n v="0"/>
    <n v="0"/>
    <s v="Não Iniciado"/>
    <s v="local-def"/>
  </r>
  <r>
    <x v="14"/>
    <s v="Equipamento esportivo - CEE Oswaldo Brandão"/>
    <s v="Freguesia/Brasilândia"/>
    <s v="Brasilândia"/>
    <s v="Rua Michihisa Murata, 120"/>
    <s v="-23.475764,-46.697658"/>
    <s v="C"/>
    <s v="C"/>
    <s v="C"/>
    <s v="C"/>
    <s v="C"/>
    <n v="0.02"/>
    <n v="1496111.29"/>
    <n v="0"/>
    <m/>
    <m/>
    <m/>
    <m/>
    <m/>
    <m/>
    <n v="1"/>
    <n v="0.02"/>
    <s v="Concluído"/>
    <s v="local-def"/>
  </r>
  <r>
    <x v="14"/>
    <s v="Equipamento esportivo - CEE Aurélio Campos"/>
    <s v="Freguesia/Brasilândia"/>
    <s v="Freguesia do Ó"/>
    <s v="Rua Jacutiba, 167"/>
    <s v="-23.48343,-46.693377"/>
    <s v="NI"/>
    <s v="NI"/>
    <s v="NI"/>
    <s v="NI"/>
    <s v="NI"/>
    <n v="0.02"/>
    <n v="0"/>
    <n v="0"/>
    <m/>
    <m/>
    <m/>
    <m/>
    <m/>
    <m/>
    <n v="0"/>
    <n v="0"/>
    <s v="Não Iniciado"/>
    <s v="local-def"/>
  </r>
  <r>
    <x v="14"/>
    <s v="Equipamento esportivo - Balneário Carlos Joel Nelli"/>
    <s v="Ipiranga"/>
    <s v="Ipiranga"/>
    <s v="Pça Nami Jafet, 45"/>
    <s v="-23.580331,-46.605952"/>
    <s v="C"/>
    <s v="C"/>
    <s v="C"/>
    <s v="C"/>
    <s v="C"/>
    <n v="0.02"/>
    <n v="528707.01"/>
    <n v="0"/>
    <m/>
    <m/>
    <m/>
    <m/>
    <m/>
    <m/>
    <n v="1"/>
    <n v="0.02"/>
    <s v="Concluído"/>
    <s v="local-def"/>
  </r>
  <r>
    <x v="14"/>
    <s v="Equipamento esportivo - Balneário Princesa Isabel"/>
    <s v="Ipiranga"/>
    <s v="Ipiranga"/>
    <s v="Rua Campante, 100"/>
    <s v="-23.595345,-46.594811"/>
    <s v="C"/>
    <s v="C"/>
    <s v="C"/>
    <s v="C"/>
    <s v="C"/>
    <n v="0.02"/>
    <n v="0"/>
    <n v="0"/>
    <m/>
    <m/>
    <m/>
    <m/>
    <m/>
    <m/>
    <n v="1"/>
    <n v="0.02"/>
    <s v="Concluído"/>
    <s v="local-def"/>
  </r>
  <r>
    <x v="14"/>
    <s v="Equipamento esportivo - CEE Flávio Calabrese Conti"/>
    <s v="Ipiranga"/>
    <s v="Ipiranga"/>
    <s v="Rua das Municipalidades, 10"/>
    <s v="-23.587902,-46.596807"/>
    <s v="C"/>
    <s v="C"/>
    <s v="C"/>
    <s v="C"/>
    <s v="C"/>
    <n v="0.02"/>
    <n v="0"/>
    <n v="0"/>
    <m/>
    <m/>
    <m/>
    <m/>
    <m/>
    <m/>
    <n v="1"/>
    <n v="0.02"/>
    <s v="Concluído"/>
    <s v="local-def"/>
  </r>
  <r>
    <x v="14"/>
    <s v="Equipamento esportivo - CEE José Ermírio de Moraes"/>
    <s v="Itaim Paulista"/>
    <s v="Vila Curuçá"/>
    <s v="Rua Grapira, 537"/>
    <s v="-23.498032,-46.418558"/>
    <s v="C"/>
    <s v="C"/>
    <s v="C"/>
    <s v="C"/>
    <s v="C"/>
    <n v="0.02"/>
    <n v="225000"/>
    <n v="0"/>
    <m/>
    <m/>
    <m/>
    <m/>
    <m/>
    <m/>
    <n v="1"/>
    <n v="0.02"/>
    <s v="Concluído"/>
    <s v="local-def"/>
  </r>
  <r>
    <x v="14"/>
    <s v="Equipamento esportivo - CEE Gerdy Gomes"/>
    <s v="Itaquera"/>
    <s v="Guaianases"/>
    <s v="Rua Professora Lucila Cerqueira, 194"/>
    <s v="-23.547327,-46.427774"/>
    <s v="C"/>
    <s v="C"/>
    <s v="C"/>
    <s v="C"/>
    <s v="C"/>
    <n v="0.02"/>
    <n v="0"/>
    <n v="0"/>
    <m/>
    <m/>
    <m/>
    <m/>
    <m/>
    <m/>
    <n v="1"/>
    <n v="0.02"/>
    <s v="Concluído"/>
    <s v="local-def"/>
  </r>
  <r>
    <x v="14"/>
    <s v="Equipamento esportivo - CEE Rumi de Ranieri"/>
    <s v="Itaquera"/>
    <s v="Guaianases"/>
    <s v="Av. Afonso Sampaio e Souza, 2001"/>
    <s v="-23.575188,-46.477008"/>
    <s v="EA"/>
    <s v="NI "/>
    <s v="NI"/>
    <s v="NI"/>
    <s v="NI"/>
    <n v="0.02"/>
    <n v="0"/>
    <n v="0"/>
    <m/>
    <m/>
    <m/>
    <m/>
    <m/>
    <m/>
    <n v="0.05"/>
    <n v="1E-3"/>
    <s v="Em andamento"/>
    <s v="local-def"/>
  </r>
  <r>
    <x v="14"/>
    <s v="Equipamento esportivo - CEE José Bonifácio"/>
    <s v="Itaquera"/>
    <s v="José Bonifácio"/>
    <s v="Rua Ana Perena, 110"/>
    <s v="-23.547415,-46.436335"/>
    <s v="NI"/>
    <s v="NI"/>
    <s v="NI"/>
    <s v="NI"/>
    <s v="NI"/>
    <n v="0.02"/>
    <n v="0"/>
    <n v="0"/>
    <m/>
    <m/>
    <m/>
    <m/>
    <m/>
    <m/>
    <n v="0"/>
    <n v="0"/>
    <s v="Não Iniciado"/>
    <s v="local-def"/>
  </r>
  <r>
    <x v="14"/>
    <s v="Equipamento esportivo - Balneário Jalisco"/>
    <s v="Jabaquara"/>
    <s v="Jabaquara"/>
    <s v="Rua Rodes, 112"/>
    <s v="-23.642323,-46.66757"/>
    <s v="C"/>
    <s v="C"/>
    <s v="C"/>
    <s v="C"/>
    <s v="C"/>
    <n v="0.02"/>
    <n v="465919.83"/>
    <n v="0"/>
    <m/>
    <m/>
    <m/>
    <m/>
    <m/>
    <m/>
    <n v="1"/>
    <n v="0.02"/>
    <s v="Concluído"/>
    <s v="local-def"/>
  </r>
  <r>
    <x v="14"/>
    <s v="Equipamento esportivo - C.E.E RYUSO OGAWA"/>
    <s v="Jabaquara"/>
    <s v="Jabaquara"/>
    <s v="Rua Lussanvira, 178"/>
    <s v="-23.641414,-46.63772"/>
    <s v="C"/>
    <s v="C"/>
    <s v="C"/>
    <s v="C"/>
    <s v="C"/>
    <n v="0.02"/>
    <s v="259,925,28 "/>
    <n v="0"/>
    <m/>
    <m/>
    <m/>
    <m/>
    <m/>
    <m/>
    <n v="1"/>
    <n v="0.02"/>
    <s v="Concluído"/>
    <s v="local-def"/>
  </r>
  <r>
    <x v="14"/>
    <s v="Equipamento esportivo - Balneário Irmãos Paolillo"/>
    <s v="Jaçanã/Tremembé"/>
    <s v="Jaçanã"/>
    <s v="Rua General Jerônimo Furtado, 751"/>
    <s v="-23.46424,-46.56904"/>
    <s v="C"/>
    <s v="C"/>
    <s v="C"/>
    <s v="C"/>
    <s v="C"/>
    <n v="0.02"/>
    <n v="430334.6"/>
    <n v="0"/>
    <m/>
    <m/>
    <m/>
    <m/>
    <m/>
    <m/>
    <n v="1"/>
    <n v="0.02"/>
    <s v="Concluído"/>
    <s v="local-def"/>
  </r>
  <r>
    <x v="14"/>
    <s v="Equipamento esportivo - CDC Ovideo Belo"/>
    <s v="Jaçanã/Tremembé"/>
    <s v="Tremembé"/>
    <s v="Rua Capitão José Aguirre Camargo, 101"/>
    <s v="-23.445796,-46.612449"/>
    <s v="C"/>
    <s v="C"/>
    <s v="C"/>
    <s v="C"/>
    <s v="C"/>
    <n v="0.02"/>
    <n v="0"/>
    <n v="0"/>
    <m/>
    <m/>
    <m/>
    <m/>
    <m/>
    <m/>
    <n v="1"/>
    <n v="0.02"/>
    <s v="Concluído"/>
    <s v="local-def"/>
  </r>
  <r>
    <x v="14"/>
    <s v="Equipamento esportivo - C.E.E Raul Tabajara"/>
    <s v="Lapa"/>
    <s v="Barra Funda"/>
    <s v="Rua Anhanguera, 484"/>
    <s v="-23.523562,-46.652833"/>
    <s v="C"/>
    <s v="C"/>
    <s v="C"/>
    <s v="C"/>
    <s v="C"/>
    <n v="0.02"/>
    <n v="1041980.59"/>
    <n v="0"/>
    <m/>
    <m/>
    <m/>
    <m/>
    <m/>
    <m/>
    <n v="1"/>
    <n v="0.02"/>
    <s v="Concluído"/>
    <s v="local-def"/>
  </r>
  <r>
    <x v="14"/>
    <s v="Equipamento esportivo - Estádio Municipal Jack Marin"/>
    <s v="Lapa"/>
    <s v="Barra Funda"/>
    <s v="Rua Muniz de Souza, 1119"/>
    <s v="-23.572425,-46.628982"/>
    <s v="NI"/>
    <s v="NI"/>
    <s v="NI"/>
    <s v="NI"/>
    <s v="NI"/>
    <n v="0.02"/>
    <n v="0"/>
    <n v="0"/>
    <m/>
    <m/>
    <m/>
    <m/>
    <m/>
    <m/>
    <n v="0"/>
    <n v="0"/>
    <s v="Não Iniciado"/>
    <s v="local-def"/>
  </r>
  <r>
    <x v="14"/>
    <s v="Equipamento esportivo - CDC Jaguaré"/>
    <s v="Lapa"/>
    <s v="Jaguaré"/>
    <s v="Av. Presidente Altino, s/n"/>
    <s v="-23.531137,-46.757471"/>
    <s v="C"/>
    <s v="C"/>
    <s v="C"/>
    <s v="C"/>
    <s v="C"/>
    <n v="0.02"/>
    <n v="0"/>
    <n v="0"/>
    <m/>
    <m/>
    <m/>
    <m/>
    <m/>
    <m/>
    <n v="1"/>
    <n v="0.02"/>
    <s v="Concluído"/>
    <s v="local-def"/>
  </r>
  <r>
    <x v="14"/>
    <s v="Equipamento esportivo - Mini Balneário Marechal Esperidião Rosas"/>
    <s v="Lapa"/>
    <s v="Jaguaré"/>
    <s v="Rua General Mac Arthur, 1304"/>
    <s v="-23.553749,-46.752836"/>
    <s v="C"/>
    <s v="C"/>
    <s v="C"/>
    <s v="C"/>
    <s v="C"/>
    <n v="0.02"/>
    <n v="519612.84"/>
    <n v="0"/>
    <m/>
    <m/>
    <m/>
    <m/>
    <m/>
    <m/>
    <n v="1"/>
    <n v="0.02"/>
    <s v="Concluído"/>
    <s v="local-def"/>
  </r>
  <r>
    <x v="14"/>
    <s v="Equipamento esportivo - CEE Edson Arantes do Nascimento"/>
    <s v="Lapa"/>
    <s v="Vila Leopoldina"/>
    <s v="Rua Belmonte, 957"/>
    <s v="-23.525992,-46.720971"/>
    <s v="C"/>
    <s v="C"/>
    <s v="C"/>
    <s v="C"/>
    <s v="C"/>
    <n v="0.02"/>
    <n v="264780.79999999999"/>
    <n v="0"/>
    <m/>
    <m/>
    <m/>
    <m/>
    <m/>
    <m/>
    <n v="1"/>
    <n v="0.02"/>
    <s v="Concluído"/>
    <s v="local-def"/>
  </r>
  <r>
    <x v="14"/>
    <s v="Equipamento esportivo - CDC União Brasiliense de Esportes"/>
    <s v="M'Boi Mirim"/>
    <s v="Jardim São Luís"/>
    <s v="Rua Amâncio Pedro de Oliveira, 385"/>
    <s v="-23.651148,-46.747375"/>
    <s v="C"/>
    <s v="C"/>
    <s v="C"/>
    <s v="C"/>
    <s v="C"/>
    <n v="0.02"/>
    <n v="0"/>
    <n v="0"/>
    <m/>
    <m/>
    <m/>
    <m/>
    <m/>
    <m/>
    <n v="1"/>
    <n v="0.02"/>
    <s v="Concluído"/>
    <s v="local-def"/>
  </r>
  <r>
    <x v="14"/>
    <s v="Equipamento esportivo - CEE Moóca Salim Farah Maluf"/>
    <s v="Mooca"/>
    <s v="Mooca"/>
    <s v="Rua Taquari, 635"/>
    <s v="-23.550818,-46.597289"/>
    <s v="EA"/>
    <s v="NI"/>
    <s v="NI"/>
    <s v="NI"/>
    <s v="NI"/>
    <n v="0.02"/>
    <n v="0"/>
    <n v="0"/>
    <m/>
    <m/>
    <m/>
    <m/>
    <m/>
    <m/>
    <n v="0.05"/>
    <n v="1E-3"/>
    <s v="Em andamento"/>
    <s v="local-def"/>
  </r>
  <r>
    <x v="14"/>
    <s v="Equipamento esportivo - CDC Vigor"/>
    <s v="Mooca"/>
    <s v="Pari"/>
    <s v="Av. Carlos de Campos, 935"/>
    <s v="-23.525195,-46.610303"/>
    <s v="C"/>
    <s v="C"/>
    <s v="C"/>
    <s v="C"/>
    <s v="C"/>
    <n v="0.02"/>
    <n v="0"/>
    <n v="0"/>
    <m/>
    <m/>
    <m/>
    <m/>
    <m/>
    <m/>
    <n v="1"/>
    <n v="0.02"/>
    <s v="Concluído"/>
    <s v="local-def"/>
  </r>
  <r>
    <x v="14"/>
    <s v="Equipamento esportivo - CEE Brigadeiro Eduardo Gomes"/>
    <s v="Mooca"/>
    <s v="Tatuapé"/>
    <s v="Rua Monte Serrat, 230"/>
    <s v="-23.539891,-46.562281"/>
    <s v="C"/>
    <s v="C"/>
    <s v="C"/>
    <s v="C"/>
    <s v="C"/>
    <n v="0.02"/>
    <n v="0"/>
    <n v="0"/>
    <m/>
    <m/>
    <m/>
    <m/>
    <m/>
    <m/>
    <n v="1"/>
    <n v="0.02"/>
    <s v="Concluído"/>
    <s v="local-def"/>
  </r>
  <r>
    <x v="14"/>
    <s v="Equipamento esportivo - CEL José de Anchieta"/>
    <s v="Penha"/>
    <s v="Artur Alvim"/>
    <s v="Rua José Balanguio, 118"/>
    <s v="-23.551645,-46.485624"/>
    <s v="C"/>
    <s v="C"/>
    <s v="C"/>
    <s v="C"/>
    <s v="C"/>
    <n v="0.02"/>
    <n v="0"/>
    <n v="0"/>
    <m/>
    <m/>
    <m/>
    <m/>
    <m/>
    <m/>
    <n v="1"/>
    <n v="0.02"/>
    <s v="Concluído"/>
    <s v="local-def"/>
  </r>
  <r>
    <x v="14"/>
    <s v="Equipamento esportivo - C.E.E. Luiz Martinez - Tiquatira"/>
    <s v="Penha"/>
    <s v="Penha"/>
    <s v="Av. Governador Carvalho Pinto, 2"/>
    <s v="-23.514512,-46.548816"/>
    <s v="C"/>
    <s v="C"/>
    <s v="C"/>
    <s v="C"/>
    <s v="C"/>
    <n v="0.02"/>
    <n v="310899.18"/>
    <n v="0"/>
    <m/>
    <m/>
    <m/>
    <m/>
    <m/>
    <m/>
    <n v="1"/>
    <n v="0.02"/>
    <s v="Concluído"/>
    <s v="local-def"/>
  </r>
  <r>
    <x v="14"/>
    <s v="Equipamento esportivo - CEL Brigadeiro Eduardo Gomes"/>
    <s v="Pirituba"/>
    <s v="Jaraguá"/>
    <s v="R. João Amado Coutinho, 240"/>
    <s v="-23.447528,-46.714899"/>
    <s v="C"/>
    <s v="C"/>
    <s v="C"/>
    <s v="C"/>
    <s v="C"/>
    <n v="0.02"/>
    <n v="312352.15999999997"/>
    <n v="0"/>
    <m/>
    <m/>
    <m/>
    <m/>
    <m/>
    <m/>
    <n v="1"/>
    <n v="0.02"/>
    <s v="Concluído"/>
    <s v="local-def"/>
  </r>
  <r>
    <x v="14"/>
    <s v="Equipamento esportivo - C.E.E Geraldo José de Almeida"/>
    <s v="Pirituba"/>
    <s v="Pirituba"/>
    <s v="Av. Agenor Couto de Magalhães, 32"/>
    <s v="-23.484286,-46.740702"/>
    <s v="C"/>
    <s v="C"/>
    <s v="C"/>
    <s v="C"/>
    <s v="C"/>
    <n v="0.02"/>
    <n v="249994.76"/>
    <n v="0"/>
    <m/>
    <m/>
    <m/>
    <m/>
    <m/>
    <m/>
    <n v="1"/>
    <n v="0.02"/>
    <s v="Concluído"/>
    <s v="local-def"/>
  </r>
  <r>
    <x v="14"/>
    <s v="Equipamento esportivo - Balneário Geraldo Alonso"/>
    <s v="Santana/Tucuruvi"/>
    <s v="Mandaqui"/>
    <s v="R. Santos Dumont, 1318"/>
    <s v="-23.516735,-46.629594"/>
    <s v="C"/>
    <s v="C"/>
    <s v="C"/>
    <s v="C"/>
    <s v="C"/>
    <n v="0.02"/>
    <n v="272535.40000000002"/>
    <n v="0"/>
    <m/>
    <m/>
    <m/>
    <m/>
    <m/>
    <m/>
    <n v="1"/>
    <n v="0.02"/>
    <s v="Concluído"/>
    <s v="local-def"/>
  </r>
  <r>
    <x v="14"/>
    <s v="Equipamento esportivo - Mini Balneário Gastão Moutinho"/>
    <s v="Santana/Tucuruvi"/>
    <s v="Mandaqui"/>
    <s v="R. Coronel João da Silva Feijó, 80"/>
    <s v="-23.468639,-46.639067"/>
    <s v="C"/>
    <s v="C"/>
    <s v="C"/>
    <s v="C"/>
    <s v="C"/>
    <n v="0.02"/>
    <n v="545646.93000000005"/>
    <n v="0"/>
    <m/>
    <m/>
    <m/>
    <m/>
    <m/>
    <m/>
    <n v="1"/>
    <n v="0.02"/>
    <s v="Concluído"/>
    <s v="local-def"/>
  </r>
  <r>
    <x v="14"/>
    <s v="Equipamento esportivo - CEE Alfredo Inácio Trindade"/>
    <s v="Santana/Tucuruvi"/>
    <s v="Santana"/>
    <s v="Rua Viri, 425"/>
    <s v="-23.493988,-46.612117"/>
    <s v="C"/>
    <s v="C"/>
    <s v="C"/>
    <s v="C"/>
    <s v="C"/>
    <n v="0.02"/>
    <n v="901626.94"/>
    <n v="0"/>
    <m/>
    <m/>
    <m/>
    <m/>
    <m/>
    <m/>
    <n v="1"/>
    <n v="0.02"/>
    <s v="Concluído"/>
    <s v="local-def"/>
  </r>
  <r>
    <x v="14"/>
    <s v="Equipamento esportivo - CEE Joerg Bruder"/>
    <s v="Santo Amaro"/>
    <s v="Campo Grande"/>
    <s v="Av. Padre José Maria, 555"/>
    <s v="-23.654873,-46.70961"/>
    <s v="C"/>
    <s v="EA"/>
    <s v="NI"/>
    <s v="NI"/>
    <s v="NI"/>
    <n v="0.02"/>
    <n v="0"/>
    <n v="0"/>
    <m/>
    <m/>
    <m/>
    <m/>
    <m/>
    <m/>
    <n v="0.15000000000000002"/>
    <n v="3.0000000000000005E-3"/>
    <s v="Em andamento"/>
    <s v="local-def"/>
  </r>
  <r>
    <x v="14"/>
    <s v="Equipamento esportivo - Mini Balneário Antonio Carlos de Abreu Sodré"/>
    <s v="Santo Amaro"/>
    <s v="Santo Amaro"/>
    <s v="R. Curiá, 149"/>
    <s v="-23.685658,-46.682219"/>
    <s v="C"/>
    <s v="C"/>
    <s v="C"/>
    <s v="C"/>
    <s v="C"/>
    <n v="0.02"/>
    <n v="526905.30000000005"/>
    <n v="0"/>
    <m/>
    <m/>
    <m/>
    <m/>
    <m/>
    <m/>
    <n v="1"/>
    <n v="0.02"/>
    <s v="Concluído"/>
    <s v="local-def"/>
  </r>
  <r>
    <x v="14"/>
    <s v="Equipamento esportivo - Mini Balneário José Maria Withaker"/>
    <s v="São Mateus"/>
    <s v="São Mateus"/>
    <s v="Av. Satélite, 756"/>
    <s v="-23.61078,-46.46481"/>
    <s v="C"/>
    <s v="C"/>
    <s v="C"/>
    <s v="C"/>
    <s v="C"/>
    <n v="0.02"/>
    <n v="370904.5"/>
    <n v="0"/>
    <m/>
    <m/>
    <m/>
    <m/>
    <m/>
    <m/>
    <n v="1"/>
    <n v="0.02"/>
    <s v="Concluído"/>
    <s v="local-def"/>
  </r>
  <r>
    <x v="14"/>
    <s v="Equipamento esportivo - Mini Balneário Pedro de Frontim"/>
    <s v="São Miguel"/>
    <s v="São Miguel"/>
    <s v="Rua Sargento Luis Batista, 83"/>
    <s v="-23.500217,-46.429158"/>
    <s v="C"/>
    <s v="C"/>
    <s v="C"/>
    <s v="C"/>
    <s v="C"/>
    <n v="0.02"/>
    <n v="307754.05"/>
    <n v="0"/>
    <m/>
    <m/>
    <m/>
    <m/>
    <m/>
    <m/>
    <n v="1"/>
    <n v="0.02"/>
    <s v="Concluído"/>
    <s v="local-def"/>
  </r>
  <r>
    <x v="14"/>
    <s v="Equipamento esportivo - CEE Tietê"/>
    <s v="Sé"/>
    <s v="Bom Retiro"/>
    <s v="Av. Santos Dumont, 843"/>
    <s v="-23.5213,-46.630549"/>
    <s v="C"/>
    <s v="C"/>
    <s v="C"/>
    <s v="C"/>
    <s v="C"/>
    <n v="0.02"/>
    <n v="0"/>
    <n v="0"/>
    <s v="O novo Centro Esportivo e de Lazer Tietê oferecerá ao público 5 ginásios, 4 quadras de tênis, 4 quadras de basquete, 4 quadras poliesportivas, além de 1 salão de jogos. O espaço também contará com uma pista de caminhada e mais de 19 mil m² de área livre, coberta por grama sintética. "/>
    <s v="Terá também playground para as crianças, uma brinquedoteca e uma sala de leitura. Para a terceira idade, um espaço com mobiliário para a prática de exercícios físicos ao ar livre. Até o final de 2015, o equipamento deverá receber uma pista de skate, que será instalada em uma área de 3 mil m²."/>
    <m/>
    <m/>
    <m/>
    <m/>
    <n v="1"/>
    <n v="0.02"/>
    <s v="Concluído"/>
    <s v="local-def"/>
  </r>
  <r>
    <x v="14"/>
    <s v="Equipamento esportivo - Estádio Municipal de Baseball Mie Nishi"/>
    <s v="Sé"/>
    <s v="Bom Retiro"/>
    <s v="Av. Presidente Castello Branco, 5446"/>
    <s v="-23.520867,-46.642168"/>
    <s v="EA"/>
    <s v="NI"/>
    <s v="NI"/>
    <s v="NI"/>
    <s v="NI"/>
    <n v="0.02"/>
    <n v="0"/>
    <n v="0"/>
    <m/>
    <m/>
    <m/>
    <m/>
    <m/>
    <m/>
    <n v="0.05"/>
    <n v="1E-3"/>
    <s v="Em andamento"/>
    <s v="local-def"/>
  </r>
  <r>
    <x v="14"/>
    <s v="Equipamento esportivo - CEE Rubens Pecci Lordello"/>
    <s v="Sé"/>
    <s v="Cambuci"/>
    <s v="Av. Lins de Vanconcelos, 804"/>
    <s v="-23.57031,-46.62238"/>
    <s v="C"/>
    <s v="C"/>
    <s v="C"/>
    <s v="C"/>
    <s v="C"/>
    <n v="0.02"/>
    <n v="523245.19"/>
    <n v="0"/>
    <m/>
    <m/>
    <m/>
    <m/>
    <m/>
    <m/>
    <n v="1"/>
    <n v="0.02"/>
    <s v="Concluído"/>
    <s v="local-def"/>
  </r>
  <r>
    <x v="14"/>
    <s v="Equipamento esportivo - Estádio Municipal Paulo Machado de Carvalho - Pacaembu"/>
    <s v="Sé"/>
    <s v="Consolação"/>
    <s v="Praça Charles Miller, s/n"/>
    <s v="-23.544842,-46.66548"/>
    <s v="C"/>
    <s v="C"/>
    <s v="C"/>
    <s v="C"/>
    <s v="C"/>
    <n v="0.02"/>
    <n v="1452610.41"/>
    <n v="0"/>
    <m/>
    <m/>
    <m/>
    <m/>
    <m/>
    <m/>
    <n v="1"/>
    <n v="0.02"/>
    <s v="Concluído"/>
    <s v="local-def"/>
  </r>
  <r>
    <x v="14"/>
    <s v="Equipamento esportivo - Ginásio Esportivo Darcy Reis"/>
    <s v="Vila Maria/Vila Guilherme"/>
    <s v="Vila Guilherme"/>
    <s v="Av. Guilherme, 1819"/>
    <s v="-23.507851,-46.599789"/>
    <s v="C"/>
    <s v="C"/>
    <s v="C"/>
    <s v="C"/>
    <s v="C"/>
    <n v="0.02"/>
    <n v="0"/>
    <n v="0"/>
    <m/>
    <m/>
    <m/>
    <m/>
    <m/>
    <m/>
    <n v="1"/>
    <n v="0.02"/>
    <s v="Concluído"/>
    <s v="local-def"/>
  </r>
  <r>
    <x v="14"/>
    <s v="Equipamento esportivo - C.E.E. Thomas Mazzoni"/>
    <s v="Vila Maria/Vila Guilherme"/>
    <s v="Vila Maria"/>
    <s v="Praça Jânio da Silva Quadros, 150"/>
    <s v="-23.500768,-46.583331"/>
    <s v="C"/>
    <s v="C"/>
    <s v="C"/>
    <s v="C"/>
    <s v="C"/>
    <n v="0.02"/>
    <n v="130977.38"/>
    <n v="0"/>
    <m/>
    <m/>
    <m/>
    <m/>
    <m/>
    <m/>
    <n v="1"/>
    <n v="0.02"/>
    <s v="Concluído"/>
    <s v="local-def"/>
  </r>
  <r>
    <x v="14"/>
    <s v="Equipamento esportivo - CEE Modelódromo"/>
    <s v="Vila Mariana"/>
    <s v="Vila Mariana"/>
    <s v="Rua Curitiba, 290"/>
    <s v="-23.582297,-46.653187"/>
    <s v="C"/>
    <s v="C"/>
    <s v="C"/>
    <s v="C"/>
    <s v="C"/>
    <n v="0.02"/>
    <n v="0"/>
    <n v="0"/>
    <m/>
    <m/>
    <m/>
    <m/>
    <m/>
    <m/>
    <n v="1"/>
    <n v="0.02"/>
    <s v="Concluído"/>
    <s v="local-def"/>
  </r>
  <r>
    <x v="14"/>
    <s v="Equipamento esportivo - C.E.E Mané Garrincha"/>
    <s v="Vila Mariana"/>
    <s v="Vila Mariana"/>
    <s v="R.Pedro de Toledo,1651"/>
    <s v="-23.598629, -46.652820"/>
    <s v="C"/>
    <s v="C"/>
    <s v="C"/>
    <s v="EA"/>
    <s v="EA"/>
    <n v="0.02"/>
    <n v="0"/>
    <n v="0"/>
    <m/>
    <m/>
    <m/>
    <m/>
    <m/>
    <m/>
    <n v="0.65"/>
    <n v="1.3000000000000001E-2"/>
    <s v="Em andamento"/>
    <s v="local-def"/>
  </r>
  <r>
    <x v="14"/>
    <s v="Equipamento esportivo - C.E.L Teotônio Vilela"/>
    <s v="Vila Prudente"/>
    <s v="Vila Prudente"/>
    <s v="R. Carlo Clausette, 19"/>
    <s v="-23.605953,-46.502865"/>
    <s v="C"/>
    <s v="C"/>
    <s v="C"/>
    <s v="C"/>
    <s v="C"/>
    <n v="0.02"/>
    <n v="259884.61"/>
    <n v="0"/>
    <m/>
    <m/>
    <m/>
    <m/>
    <m/>
    <m/>
    <n v="1"/>
    <n v="0.02"/>
    <s v="Concluído"/>
    <s v="local-def"/>
  </r>
  <r>
    <x v="15"/>
    <s v="Reestruturação do Centro de Cidadania da Mulher - Capela do Socorro"/>
    <s v="Capela do Socorro"/>
    <m/>
    <s v="Rua Professor Oscar Barreto Filho, 350 - Parque América – Grajaú"/>
    <s v="-23.735138,-46.691135"/>
    <s v="EA"/>
    <s v="EA"/>
    <s v="NI"/>
    <s v="NI"/>
    <s v="NI"/>
    <n v="0.2"/>
    <n v="0"/>
    <n v="0"/>
    <m/>
    <m/>
    <m/>
    <m/>
    <m/>
    <m/>
    <n v="0.1"/>
    <n v="2.0000000000000004E-2"/>
    <s v="Em andamento"/>
    <s v="local-def"/>
  </r>
  <r>
    <x v="15"/>
    <s v="Reestruturação do Centro de Cidadania da Mulher - Itaquera"/>
    <s v="Itaquera"/>
    <m/>
    <s v="Rua Ibiajara, 495 – Itaquera"/>
    <s v="-23.529907,-46.434898"/>
    <s v="EA"/>
    <s v="EA"/>
    <s v="NI"/>
    <s v="NI"/>
    <s v="NI"/>
    <n v="0.2"/>
    <n v="0"/>
    <n v="0"/>
    <m/>
    <m/>
    <m/>
    <m/>
    <m/>
    <m/>
    <n v="0.1"/>
    <n v="2.0000000000000004E-2"/>
    <s v="Em andamento"/>
    <s v="local-def"/>
  </r>
  <r>
    <x v="15"/>
    <s v="Reestruturação do Centro de Cidadania da Mulher - Parelheiros"/>
    <s v="Parelheiros"/>
    <m/>
    <s v="Rua Terezinha do Prado Oliveira, 119 – Parelheiros"/>
    <s v="-23.828437,-46.723096"/>
    <s v="EA"/>
    <s v="C"/>
    <s v="NI"/>
    <s v="EA"/>
    <s v="EA"/>
    <n v="0.2"/>
    <n v="0"/>
    <n v="0"/>
    <s v="Obra será financiada com verbas do PAC Mananciais"/>
    <m/>
    <m/>
    <m/>
    <m/>
    <m/>
    <n v="0.5"/>
    <n v="0.1"/>
    <s v="Em andamento"/>
    <s v="local-def"/>
  </r>
  <r>
    <x v="15"/>
    <s v="Reestruturação do Centro de Cidadania da Mulher - Perus"/>
    <s v="Perus"/>
    <m/>
    <s v="Rua Joaquim Antonio Arruda, 74 – Perus"/>
    <s v="-23.405768,-46.754853"/>
    <s v="EA"/>
    <s v="EA"/>
    <s v="NI"/>
    <s v="NI"/>
    <s v="NI"/>
    <n v="0.2"/>
    <n v="0"/>
    <n v="0"/>
    <m/>
    <m/>
    <m/>
    <m/>
    <m/>
    <m/>
    <n v="0.1"/>
    <n v="2.0000000000000004E-2"/>
    <s v="Em andamento"/>
    <s v="local-def"/>
  </r>
  <r>
    <x v="15"/>
    <s v="Reestruturação do Centro de Cidadania da Mulher - Santo Amaro"/>
    <s v="Santo Amaro"/>
    <m/>
    <s v="Rua Mário Lopes Leão, 240 – Santo Amaro"/>
    <s v="-23.650627,-46.708569"/>
    <s v="EA"/>
    <s v="EA"/>
    <s v="NI"/>
    <s v="NI"/>
    <s v="NI"/>
    <n v="0.2"/>
    <n v="0"/>
    <n v="0"/>
    <m/>
    <m/>
    <m/>
    <m/>
    <m/>
    <m/>
    <n v="0.1"/>
    <n v="2.0000000000000004E-2"/>
    <s v="Em andamento"/>
    <s v="local-def"/>
  </r>
  <r>
    <x v="16"/>
    <s v="Implantação de Centro de Referência e Combate à Homofobia "/>
    <s v="Sé"/>
    <s v="República"/>
    <m/>
    <m/>
    <s v="C"/>
    <s v="C"/>
    <s v="NI"/>
    <s v="NI"/>
    <s v="NI"/>
    <n v="0.2"/>
    <n v="0"/>
    <n v="0"/>
    <s v="Convênio com o Governo Federal já assinado para recuperação do Centro de Referência e Combate à Homofobia (unidade Pátio do Colégio). Aguardando a liberação de recursos para início do projeto."/>
    <m/>
    <m/>
    <m/>
    <m/>
    <m/>
    <n v="0.2"/>
    <n v="4.0000000000000008E-2"/>
    <s v="Em andamento"/>
    <s v="local-em-def"/>
  </r>
  <r>
    <x v="16"/>
    <s v="Implantação de Unidades móveis de Atendimento ao público LGBT"/>
    <s v="Supra-regional"/>
    <m/>
    <m/>
    <m/>
    <s v="EA"/>
    <s v="EA"/>
    <s v="NI"/>
    <s v="NI"/>
    <s v="NI"/>
    <n v="0.2"/>
    <n v="0"/>
    <n v="0"/>
    <s v="Equipamento móvel em  fase de licitação (compra) "/>
    <m/>
    <m/>
    <m/>
    <m/>
    <m/>
    <n v="0.1"/>
    <n v="2.0000000000000004E-2"/>
    <s v="Em andamento"/>
    <s v="abrange-cidade"/>
  </r>
  <r>
    <x v="17"/>
    <s v="Implantação de Centro Dia para Idosos - Capão Redondo"/>
    <s v="Campo Limpo"/>
    <s v="Capão Redondo"/>
    <m/>
    <m/>
    <s v="NI"/>
    <s v="NI"/>
    <s v="NI"/>
    <s v="NI"/>
    <s v="NI"/>
    <n v="6.6600000000000006E-2"/>
    <n v="0"/>
    <m/>
    <m/>
    <m/>
    <m/>
    <m/>
    <m/>
    <m/>
    <n v="0"/>
    <n v="0"/>
    <s v="Não Iniciado"/>
    <s v="local-em-def"/>
  </r>
  <r>
    <x v="17"/>
    <s v="Implantação de Centro Dia para Idosos - Grajau"/>
    <s v="Capela do Socorro"/>
    <s v="Grajau"/>
    <m/>
    <m/>
    <s v="NI"/>
    <s v="NI"/>
    <s v="NI"/>
    <s v="NI"/>
    <s v="NI"/>
    <n v="6.6699999999999995E-2"/>
    <n v="0"/>
    <m/>
    <m/>
    <m/>
    <m/>
    <m/>
    <m/>
    <m/>
    <n v="0"/>
    <n v="0"/>
    <s v="Não Iniciado"/>
    <s v="local-em-def"/>
  </r>
  <r>
    <x v="17"/>
    <s v="Implantação de Centro Dia para Idosos - Cidade Ademar"/>
    <s v="Cidade Ademar"/>
    <s v="Cidade Ademar"/>
    <m/>
    <m/>
    <s v="NI"/>
    <s v="NI"/>
    <s v="NI"/>
    <s v="NI"/>
    <s v="NI"/>
    <n v="6.6699999999999995E-2"/>
    <n v="0"/>
    <m/>
    <m/>
    <m/>
    <m/>
    <m/>
    <m/>
    <m/>
    <n v="0"/>
    <n v="0"/>
    <s v="Não Iniciado"/>
    <s v="local-em-def"/>
  </r>
  <r>
    <x v="17"/>
    <s v="Implantação de Centro Dia para Idosos - Brasilândia"/>
    <s v="Freguesia/Brasilândia"/>
    <s v="Brasilândia"/>
    <m/>
    <m/>
    <s v="NI"/>
    <s v="NI"/>
    <s v="NI"/>
    <s v="NI"/>
    <s v="NI"/>
    <n v="6.6600000000000006E-2"/>
    <n v="0"/>
    <m/>
    <m/>
    <m/>
    <m/>
    <m/>
    <m/>
    <m/>
    <n v="0"/>
    <n v="0"/>
    <s v="Não Iniciado"/>
    <s v="local-em-def"/>
  </r>
  <r>
    <x v="17"/>
    <s v="Implantação de Centro Dia para Idosos - Lajeado"/>
    <s v="Guaianases"/>
    <s v="Lajeado"/>
    <m/>
    <m/>
    <s v="NI"/>
    <s v="NI"/>
    <s v="NI"/>
    <s v="NI"/>
    <s v="NI"/>
    <n v="6.6600000000000006E-2"/>
    <n v="0"/>
    <m/>
    <m/>
    <m/>
    <m/>
    <m/>
    <m/>
    <m/>
    <n v="0"/>
    <n v="0"/>
    <s v="Não Iniciado"/>
    <s v="local-em-def"/>
  </r>
  <r>
    <x v="17"/>
    <s v="Implantação de Centro Dia para Idosos - Sacomã"/>
    <s v="Ipiranga"/>
    <s v="Sacomã"/>
    <m/>
    <m/>
    <s v="EA"/>
    <s v="NI"/>
    <s v="NI"/>
    <s v="NI"/>
    <s v="NI"/>
    <n v="6.6699999999999995E-2"/>
    <n v="0"/>
    <m/>
    <m/>
    <m/>
    <m/>
    <m/>
    <m/>
    <m/>
    <n v="0.05"/>
    <n v="3.3349999999999999E-3"/>
    <s v="Em andamento"/>
    <s v="local-em-def"/>
  </r>
  <r>
    <x v="17"/>
    <s v="Implantação de Centro Dia para Idosos - Itaim Paulista"/>
    <s v="Itaim Paulista"/>
    <s v="Itaim Paulista"/>
    <m/>
    <m/>
    <s v="NI"/>
    <s v="NI"/>
    <s v="NI"/>
    <s v="NI"/>
    <s v="NI"/>
    <n v="6.6699999999999995E-2"/>
    <n v="0"/>
    <m/>
    <m/>
    <m/>
    <m/>
    <m/>
    <m/>
    <m/>
    <n v="0"/>
    <n v="0"/>
    <s v="Não Iniciado"/>
    <s v="local-em-def"/>
  </r>
  <r>
    <x v="17"/>
    <s v="Implantação de Centro Dia para Idosos - Itaquera"/>
    <s v="Itaquera"/>
    <s v="Itaquera"/>
    <m/>
    <m/>
    <s v="NI"/>
    <s v="NI"/>
    <s v="NI"/>
    <s v="NI"/>
    <s v="NI"/>
    <n v="6.6699999999999995E-2"/>
    <n v="0"/>
    <m/>
    <m/>
    <m/>
    <m/>
    <m/>
    <m/>
    <m/>
    <n v="0"/>
    <n v="0"/>
    <s v="Não Iniciado"/>
    <s v="local-em-def"/>
  </r>
  <r>
    <x v="17"/>
    <s v="Implantação de Centro Dia para Idosos - Tremembé"/>
    <s v="Jaçanã/Tremembé"/>
    <s v="Tremembé"/>
    <m/>
    <m/>
    <s v="EA"/>
    <s v="NI"/>
    <s v="NI"/>
    <s v="NI"/>
    <s v="NI"/>
    <n v="6.6699999999999995E-2"/>
    <n v="0"/>
    <m/>
    <m/>
    <m/>
    <m/>
    <m/>
    <m/>
    <m/>
    <n v="0.05"/>
    <n v="3.3349999999999999E-3"/>
    <s v="Em andamento"/>
    <s v="local-em-def"/>
  </r>
  <r>
    <x v="17"/>
    <s v="Implantação de Centro Dia para Idosos - Jardim Ângela"/>
    <s v="M'Boi Mirim"/>
    <s v="Jardim Ângela"/>
    <m/>
    <m/>
    <s v="NI"/>
    <s v="NI"/>
    <s v="NI"/>
    <s v="NI"/>
    <s v="NI"/>
    <n v="6.6699999999999995E-2"/>
    <n v="0"/>
    <m/>
    <m/>
    <m/>
    <m/>
    <m/>
    <m/>
    <m/>
    <n v="0"/>
    <n v="0"/>
    <s v="Não Iniciado"/>
    <s v="local-em-def"/>
  </r>
  <r>
    <x v="17"/>
    <s v="Implantação de Centro Dia para Idosos - Jaraguá"/>
    <s v="Pirituba"/>
    <s v="Jaraguá"/>
    <m/>
    <m/>
    <s v="NI"/>
    <s v="NI"/>
    <s v="NI"/>
    <s v="NI"/>
    <s v="NI"/>
    <n v="6.6699999999999995E-2"/>
    <n v="0"/>
    <m/>
    <m/>
    <m/>
    <m/>
    <m/>
    <m/>
    <m/>
    <n v="0"/>
    <n v="0"/>
    <s v="Não Iniciado"/>
    <s v="local-em-def"/>
  </r>
  <r>
    <x v="17"/>
    <s v="Implantação de Centro Dia para Idosos - São Mateus"/>
    <s v="São Mateus"/>
    <s v="São Mateus"/>
    <m/>
    <m/>
    <s v="NI"/>
    <s v="NI"/>
    <s v="NI"/>
    <s v="NI"/>
    <s v="NI"/>
    <n v="6.6600000000000006E-2"/>
    <n v="0"/>
    <m/>
    <m/>
    <m/>
    <m/>
    <m/>
    <m/>
    <m/>
    <n v="0"/>
    <n v="0"/>
    <s v="Não Iniciado"/>
    <s v="local-em-def"/>
  </r>
  <r>
    <x v="17"/>
    <s v="Implantação de Centro Dia para Idosos - Jardim Helena"/>
    <s v="São Miguel"/>
    <s v="Jardim Helena"/>
    <m/>
    <m/>
    <s v="NI"/>
    <s v="NI"/>
    <s v="NI"/>
    <s v="NI"/>
    <s v="NI"/>
    <n v="6.6699999999999995E-2"/>
    <n v="0"/>
    <m/>
    <m/>
    <m/>
    <m/>
    <m/>
    <m/>
    <m/>
    <n v="0"/>
    <n v="0"/>
    <s v="Não Iniciado"/>
    <s v="local-em-def"/>
  </r>
  <r>
    <x v="17"/>
    <s v="Implantação de Centro Dia para Idosos - Sapopemba"/>
    <s v="Sapopemba"/>
    <s v="Sapopemba"/>
    <m/>
    <m/>
    <s v="NI"/>
    <s v="NI"/>
    <s v="NI"/>
    <s v="NI"/>
    <s v="NI"/>
    <n v="6.6699999999999995E-2"/>
    <n v="0"/>
    <m/>
    <m/>
    <m/>
    <m/>
    <m/>
    <m/>
    <m/>
    <n v="0"/>
    <n v="0"/>
    <s v="Não Iniciado"/>
    <s v="local-em-def"/>
  </r>
  <r>
    <x v="18"/>
    <s v="Instituição de Longa Permanência para Idosos - ILPI Ermelino Matarazzo"/>
    <s v="Ermelino Matarazzo"/>
    <m/>
    <m/>
    <m/>
    <s v="NI"/>
    <s v="NI"/>
    <s v="NI"/>
    <s v="NI"/>
    <s v="NI"/>
    <n v="0.2"/>
    <n v="0"/>
    <m/>
    <m/>
    <m/>
    <m/>
    <m/>
    <m/>
    <m/>
    <n v="0"/>
    <n v="0"/>
    <s v="Não Iniciado"/>
    <s v="local-em-def"/>
  </r>
  <r>
    <x v="18"/>
    <s v="Instituição de Longa Permanência para Idosos - ILPI Ipiranga"/>
    <s v="Ipiranga"/>
    <m/>
    <m/>
    <m/>
    <s v="NI"/>
    <s v="NI"/>
    <s v="NI"/>
    <s v="NI"/>
    <s v="NI"/>
    <n v="0.2"/>
    <n v="0"/>
    <m/>
    <m/>
    <m/>
    <m/>
    <m/>
    <m/>
    <m/>
    <n v="0"/>
    <n v="0"/>
    <s v="Não Iniciado"/>
    <s v="local-em-def"/>
  </r>
  <r>
    <x v="19"/>
    <s v="Requalificação do Pátio do Pari"/>
    <s v="Mooca"/>
    <s v="Pari"/>
    <s v="Pátio do Pari"/>
    <s v="-23.537878, -46.624705"/>
    <s v="EA"/>
    <s v="NI"/>
    <s v="NI"/>
    <s v="NI"/>
    <s v="NI"/>
    <n v="0.25"/>
    <n v="0"/>
    <n v="0"/>
    <m/>
    <m/>
    <m/>
    <m/>
    <m/>
    <m/>
    <n v="0.05"/>
    <n v="1.2500000000000001E-2"/>
    <s v="Em andamento"/>
    <s v="local-def"/>
  </r>
  <r>
    <x v="19"/>
    <s v="Requalificação do Anhangabaú e calçadões do centro"/>
    <s v="Sé"/>
    <s v="República"/>
    <s v="Vale do Anhangabaú"/>
    <s v="-23.544587, -46.636282"/>
    <s v="EA"/>
    <s v="EA"/>
    <s v="NI"/>
    <s v="NI"/>
    <s v="NI"/>
    <n v="0.25"/>
    <n v="0"/>
    <n v="0"/>
    <m/>
    <m/>
    <m/>
    <m/>
    <m/>
    <m/>
    <n v="0.1"/>
    <n v="2.5000000000000001E-2"/>
    <s v="Em andamento"/>
    <s v="local-def"/>
  </r>
  <r>
    <x v="19"/>
    <s v="Requalificação do Mercado Municipal"/>
    <s v="Sé"/>
    <s v="Sé"/>
    <s v="Rua Da Cantareira, 306 - Luz - São Paulo -SP"/>
    <s v="-23.541958, -46.629406"/>
    <s v="EA"/>
    <s v="NI"/>
    <s v="NI"/>
    <s v="NI"/>
    <s v="NI"/>
    <n v="0.25"/>
    <n v="0"/>
    <n v="0"/>
    <m/>
    <m/>
    <m/>
    <m/>
    <m/>
    <m/>
    <n v="0.05"/>
    <n v="1.2500000000000001E-2"/>
    <s v="Em andamento"/>
    <s v="local-def"/>
  </r>
  <r>
    <x v="19"/>
    <s v="Requalificação do Parque Dom Pedro II"/>
    <s v="Sé"/>
    <s v="Sé"/>
    <s v="Parque Dom Pedro II"/>
    <s v="-23.546158, -46.628618"/>
    <s v="NI"/>
    <s v="NI"/>
    <s v="NI"/>
    <s v="NI"/>
    <s v="NI"/>
    <n v="0.25"/>
    <n v="0"/>
    <n v="0"/>
    <m/>
    <m/>
    <m/>
    <m/>
    <m/>
    <m/>
    <n v="0"/>
    <n v="0"/>
    <s v="Não Iniciado"/>
    <s v="local-def"/>
  </r>
  <r>
    <x v="20"/>
    <s v="Implantação da ADESAMPA - Aricanduva/Formosa/Carrão"/>
    <s v="Aricanduva/Formosa/Carrão"/>
    <m/>
    <s v="Rua Atucuri, 699 - CEP 03411-000"/>
    <s v="-23.55078;  -46.54823"/>
    <s v="C"/>
    <s v="C"/>
    <s v="C"/>
    <s v="C"/>
    <s v="C"/>
    <n v="0"/>
    <n v="20778.259999999998"/>
    <n v="0"/>
    <m/>
    <m/>
    <m/>
    <m/>
    <m/>
    <m/>
    <n v="1"/>
    <n v="0"/>
    <s v="Concluído"/>
    <s v="local-def"/>
  </r>
  <r>
    <x v="20"/>
    <s v="Implantação da ADESAMPA - Butantã"/>
    <s v="Butantã"/>
    <m/>
    <s v="Rua Ulpiano da Costa Manso, 201 - CEP 05538-000"/>
    <s v="-23.58833;  -46.73795"/>
    <s v="C"/>
    <s v="C"/>
    <s v="C"/>
    <s v="C"/>
    <s v="C"/>
    <n v="0"/>
    <n v="22631.93"/>
    <n v="0"/>
    <m/>
    <m/>
    <m/>
    <m/>
    <m/>
    <m/>
    <n v="1"/>
    <n v="0"/>
    <s v="Concluído"/>
    <s v="local-def"/>
  </r>
  <r>
    <x v="20"/>
    <s v="Implantação da ADESAMPA - Campo Limpo"/>
    <s v="Campo Limpo"/>
    <m/>
    <s v="Rua Nossa Senhora do Bom Conselho, 59 - CEP 05763-470"/>
    <s v="-23.647162; -46.756473"/>
    <s v="C"/>
    <s v="C"/>
    <s v="C"/>
    <s v="C"/>
    <s v="C"/>
    <n v="0"/>
    <n v="21084.05"/>
    <n v="0"/>
    <m/>
    <m/>
    <m/>
    <m/>
    <m/>
    <m/>
    <n v="1"/>
    <n v="0"/>
    <s v="Concluído"/>
    <s v="local-def"/>
  </r>
  <r>
    <x v="20"/>
    <s v="Implantação da ADESAMPA - Capela do Socorro"/>
    <s v="Capela do Socorro"/>
    <m/>
    <s v="Rua Cassiano dos Santos, 499 - CEP 04827-000"/>
    <s v="-23.719823; -46.701660"/>
    <s v="C"/>
    <s v="C"/>
    <s v="C"/>
    <s v="C"/>
    <s v="C"/>
    <n v="0"/>
    <n v="22631.93"/>
    <n v="0"/>
    <m/>
    <m/>
    <m/>
    <m/>
    <m/>
    <m/>
    <n v="1"/>
    <n v="0"/>
    <s v="Concluído"/>
    <s v="local-def"/>
  </r>
  <r>
    <x v="20"/>
    <s v="Implantação da ADESAMPA - Casa Verde/Cachoeirinha"/>
    <s v="Casa Verde/Cachoeirinha"/>
    <m/>
    <s v="Rua Av. Ordem e Progresso, 1001 - CEP 02518-130"/>
    <s v="-23.511799; -46.666399"/>
    <s v="C"/>
    <s v="C"/>
    <s v="C"/>
    <s v="C"/>
    <s v="C"/>
    <n v="0"/>
    <n v="18714.419999999998"/>
    <n v="0"/>
    <m/>
    <m/>
    <m/>
    <m/>
    <m/>
    <m/>
    <n v="1"/>
    <n v="0"/>
    <s v="Concluído"/>
    <s v="local-def"/>
  </r>
  <r>
    <x v="20"/>
    <s v="Implantação da ADESAMPA - Cidade Ademar"/>
    <s v="Cidade Ademar"/>
    <m/>
    <s v="Av. Yervant Kissajikain, 416 - CEP 04657-000"/>
    <s v="-23.66709;  -46.67514"/>
    <s v="C"/>
    <s v="C"/>
    <s v="C"/>
    <s v="C"/>
    <s v="C"/>
    <n v="0"/>
    <n v="21600.01"/>
    <n v="0"/>
    <m/>
    <m/>
    <m/>
    <m/>
    <m/>
    <m/>
    <n v="1"/>
    <n v="0"/>
    <s v="Concluído"/>
    <s v="local-def"/>
  </r>
  <r>
    <x v="20"/>
    <s v="Implantação da ADESAMPA - Cidade Tiradentes"/>
    <s v="Cidade Tiradentes"/>
    <m/>
    <s v="Estrada do Iguatemi, 2751 - CEP 08375-000"/>
    <s v="-23.57471;  -46.41601"/>
    <s v="C"/>
    <s v="C"/>
    <s v="C"/>
    <s v="C"/>
    <s v="C"/>
    <n v="0"/>
    <n v="22631.93"/>
    <n v="0"/>
    <m/>
    <m/>
    <m/>
    <m/>
    <m/>
    <m/>
    <n v="1"/>
    <n v="0"/>
    <s v="Concluído"/>
    <s v="local-def"/>
  </r>
  <r>
    <x v="20"/>
    <s v="Implantação da ADESAMPA - Ermelino Matarazzo"/>
    <s v="Ermelino Matarazzo"/>
    <m/>
    <s v="Av. São Miguel, 5550 - CEP 03871-100"/>
    <s v="-23.50752;  -46.47999"/>
    <s v="C"/>
    <s v="C"/>
    <s v="C"/>
    <s v="C"/>
    <s v="C"/>
    <n v="0"/>
    <n v="20568.900000000001"/>
    <n v="0"/>
    <m/>
    <m/>
    <m/>
    <m/>
    <m/>
    <m/>
    <n v="1"/>
    <n v="0"/>
    <s v="Concluído"/>
    <s v="local-def"/>
  </r>
  <r>
    <x v="20"/>
    <s v="Implantação da ADESAMPA - Freguesia/Brasilândia"/>
    <s v="Freguesia/Brasilândia"/>
    <m/>
    <s v="Av. João Marcelino Branco, 95 - CEP 02610-000"/>
    <s v="-23.47625;  -46.66498"/>
    <s v="C"/>
    <s v="C"/>
    <s v="C"/>
    <s v="C"/>
    <s v="C"/>
    <n v="0"/>
    <n v="22115.97"/>
    <n v="0"/>
    <m/>
    <m/>
    <m/>
    <m/>
    <m/>
    <m/>
    <n v="1"/>
    <n v="0"/>
    <s v="Concluído"/>
    <s v="local-def"/>
  </r>
  <r>
    <x v="20"/>
    <s v="Implantação da ADESAMPA - Guaianases"/>
    <s v="Guaianases"/>
    <m/>
    <m/>
    <m/>
    <s v="NI"/>
    <s v="NI"/>
    <s v="NI"/>
    <s v="NI"/>
    <s v="NI"/>
    <n v="0"/>
    <n v="0"/>
    <n v="0"/>
    <m/>
    <m/>
    <m/>
    <m/>
    <m/>
    <m/>
    <n v="0"/>
    <n v="0"/>
    <s v="Não Iniciado"/>
    <s v="local-em-def"/>
  </r>
  <r>
    <x v="20"/>
    <s v="Implantação da ADESAMPA - Ipiranga"/>
    <s v="Ipiranga"/>
    <m/>
    <s v="R. Lino Coutinho, 444 - CEP 04207 000"/>
    <s v="-23.587345; -46.603036"/>
    <s v="C"/>
    <s v="C"/>
    <s v="C"/>
    <s v="C"/>
    <s v="C"/>
    <n v="0"/>
    <n v="16344.79"/>
    <n v="0"/>
    <m/>
    <m/>
    <m/>
    <m/>
    <m/>
    <m/>
    <n v="1"/>
    <n v="0"/>
    <s v="Concluído"/>
    <s v="local-def"/>
  </r>
  <r>
    <x v="20"/>
    <s v="Implantação da ADESAMPA - Itaim Paulista"/>
    <s v="Itaim Paulista"/>
    <m/>
    <s v="Av. Marechal Tito, 3012 - CEP 08115-000"/>
    <s v="-23.49402;  -46.41669"/>
    <s v="C"/>
    <s v="C"/>
    <s v="C"/>
    <s v="C"/>
    <s v="C"/>
    <n v="0"/>
    <n v="22631.93"/>
    <n v="0"/>
    <m/>
    <m/>
    <m/>
    <m/>
    <m/>
    <m/>
    <n v="1"/>
    <n v="0"/>
    <s v="Concluído"/>
    <s v="local-def"/>
  </r>
  <r>
    <x v="20"/>
    <s v="Implantação da ADESAMPA - Itaquera"/>
    <s v="Itaquera"/>
    <m/>
    <s v="R. Augusto Carlos Bauman, 851 - CEP 08210-590"/>
    <s v="-23.53249;  -46.44777"/>
    <s v="C"/>
    <s v="C"/>
    <s v="C"/>
    <s v="C"/>
    <s v="C"/>
    <n v="0"/>
    <n v="16860.75"/>
    <n v="0"/>
    <m/>
    <m/>
    <m/>
    <m/>
    <m/>
    <m/>
    <n v="1"/>
    <n v="0"/>
    <s v="Concluído"/>
    <s v="local-def"/>
  </r>
  <r>
    <x v="20"/>
    <s v="Implantação da ADESAMPA - Jabaquara"/>
    <s v="Jabaquara"/>
    <m/>
    <s v="Av. Engº Armando de Arruda Pereira, 2314 - CEP 04309-011"/>
    <s v="-23.64703;  -46.63085"/>
    <s v="C"/>
    <s v="C"/>
    <s v="C"/>
    <s v="C"/>
    <s v="C"/>
    <n v="0"/>
    <n v="16344.79"/>
    <n v="0"/>
    <m/>
    <m/>
    <m/>
    <m/>
    <m/>
    <m/>
    <n v="1"/>
    <n v="0"/>
    <s v="Concluído"/>
    <s v="local-def"/>
  </r>
  <r>
    <x v="20"/>
    <s v="Implantação da ADESAMPA - Jaçanã/Tremembé"/>
    <s v="Jaçanã/Tremembé"/>
    <m/>
    <s v="Av. Luis Stamatis, 300 - CEP 02260-000"/>
    <s v="-23.468199; -46.582164"/>
    <s v="C"/>
    <s v="C"/>
    <s v="C"/>
    <s v="C"/>
    <s v="C"/>
    <n v="0"/>
    <n v="22631.93"/>
    <n v="0"/>
    <m/>
    <m/>
    <m/>
    <m/>
    <m/>
    <m/>
    <n v="1"/>
    <n v="0"/>
    <s v="Concluído"/>
    <s v="local-def"/>
  </r>
  <r>
    <x v="20"/>
    <s v="Implantação da ADESAMPA - Lapa"/>
    <s v="Lapa"/>
    <m/>
    <s v="Rua Guaicurus, 1000 - CEP 05033-002"/>
    <s v="-23.52256;  -46.69539"/>
    <s v="C"/>
    <s v="C"/>
    <s v="C"/>
    <s v="C"/>
    <s v="C"/>
    <n v="0"/>
    <n v="24179.81"/>
    <n v="0"/>
    <m/>
    <m/>
    <m/>
    <m/>
    <m/>
    <m/>
    <n v="1"/>
    <n v="0"/>
    <s v="Concluído"/>
    <s v="local-def"/>
  </r>
  <r>
    <x v="20"/>
    <s v="Implantação da ADESAMPA - M'Boi Mirim"/>
    <s v="M'Boi Mirim"/>
    <m/>
    <s v="Av. Guarapiranga, 1265 - CEP 04902-903"/>
    <s v="-23.680789; -46.734864"/>
    <s v="C"/>
    <s v="C"/>
    <s v="C"/>
    <s v="C"/>
    <s v="C"/>
    <n v="0"/>
    <n v="21084.05"/>
    <n v="0"/>
    <m/>
    <m/>
    <m/>
    <m/>
    <m/>
    <m/>
    <n v="1"/>
    <n v="0"/>
    <s v="Concluído"/>
    <s v="local-def"/>
  </r>
  <r>
    <x v="20"/>
    <s v="Implantação da ADESAMPA - Mooca"/>
    <s v="Mooca"/>
    <m/>
    <s v="R. Taquari, 549 - CEP 03166-000"/>
    <s v="-23.55137;  -46.59783"/>
    <s v="C"/>
    <s v="C"/>
    <s v="C"/>
    <s v="C"/>
    <s v="C"/>
    <n v="0"/>
    <n v="24179.81"/>
    <n v="0"/>
    <m/>
    <m/>
    <m/>
    <m/>
    <m/>
    <m/>
    <n v="1"/>
    <n v="0"/>
    <s v="Concluído"/>
    <s v="local-def"/>
  </r>
  <r>
    <x v="20"/>
    <s v="Implantação da ADESAMPA - Parelheiros"/>
    <s v="Parelheiros"/>
    <m/>
    <s v="Av. Sadamu Inoue, 5252 - CEP 04825-000"/>
    <s v="-23.81515;  -46.73529"/>
    <s v="C"/>
    <s v="C"/>
    <s v="C"/>
    <s v="C"/>
    <s v="C"/>
    <n v="0"/>
    <n v="21600.01"/>
    <n v="0"/>
    <m/>
    <m/>
    <m/>
    <m/>
    <m/>
    <m/>
    <n v="1"/>
    <n v="0"/>
    <s v="Concluído"/>
    <s v="local-def"/>
  </r>
  <r>
    <x v="20"/>
    <s v="Implantação da ADESAMPA - Penha"/>
    <s v="Penha"/>
    <m/>
    <s v="R. Candapuí, 492 - CEP 03621-000"/>
    <s v="-23.518639; -46.521389"/>
    <s v="C"/>
    <s v="C"/>
    <s v="C"/>
    <s v="C"/>
    <s v="C"/>
    <n v="0"/>
    <n v="23147.89"/>
    <n v="0"/>
    <m/>
    <m/>
    <m/>
    <m/>
    <m/>
    <m/>
    <n v="1"/>
    <n v="0"/>
    <s v="Concluído"/>
    <s v="local-def"/>
  </r>
  <r>
    <x v="20"/>
    <s v="Implantação da ADESAMPA - Perus"/>
    <s v="Perus"/>
    <m/>
    <s v="R. Ylídio Figueiredo, 349 - CEP 05204-020"/>
    <s v="-23.407264; -46.753125"/>
    <s v="C"/>
    <s v="C"/>
    <s v="C"/>
    <s v="C"/>
    <s v="C"/>
    <n v="0"/>
    <n v="22115.97"/>
    <n v="0"/>
    <m/>
    <m/>
    <m/>
    <m/>
    <m/>
    <m/>
    <n v="1"/>
    <n v="0"/>
    <s v="Concluído"/>
    <s v="local-def"/>
  </r>
  <r>
    <x v="20"/>
    <s v="Implantação da ADESAMPA - Pinheiros"/>
    <s v="Pinheiros"/>
    <m/>
    <s v="Av. Nações Unidas, 7123 - CEP 05425-070"/>
    <s v="-23.67100;  -46.70289"/>
    <s v="C"/>
    <s v="C"/>
    <s v="C"/>
    <s v="C"/>
    <s v="C"/>
    <n v="0"/>
    <n v="22631.93"/>
    <n v="0"/>
    <m/>
    <m/>
    <m/>
    <m/>
    <m/>
    <m/>
    <n v="1"/>
    <n v="0"/>
    <s v="Concluído"/>
    <s v="local-def"/>
  </r>
  <r>
    <x v="20"/>
    <s v="Implantação da ADESAMPA - Pirituba"/>
    <s v="Pirituba"/>
    <m/>
    <s v="R. Luiz Carneiro, 192 - 02936-110"/>
    <s v="-23.48595;  -46.71932"/>
    <s v="C"/>
    <s v="C"/>
    <s v="C"/>
    <s v="C"/>
    <s v="C"/>
    <n v="0"/>
    <n v="21084.05"/>
    <n v="0"/>
    <m/>
    <m/>
    <m/>
    <m/>
    <m/>
    <m/>
    <n v="1"/>
    <n v="0"/>
    <s v="Concluído"/>
    <s v="local-def"/>
  </r>
  <r>
    <x v="20"/>
    <s v="Implantação da ADESAMPA - Santana/Tucuruvi"/>
    <s v="Santana/Tucuruvi"/>
    <m/>
    <s v="Av. Tucuruvi, 808 - CEP 02304-002"/>
    <s v="-23.48124;  -46.60425"/>
    <s v="C"/>
    <s v="C"/>
    <s v="C"/>
    <s v="C"/>
    <s v="C"/>
    <n v="0"/>
    <n v="22631.93"/>
    <n v="0"/>
    <m/>
    <m/>
    <m/>
    <m/>
    <m/>
    <m/>
    <n v="1"/>
    <n v="0"/>
    <s v="Concluído"/>
    <s v="local-def"/>
  </r>
  <r>
    <x v="20"/>
    <s v="Implantação da ADESAMPA - Santo Amaro"/>
    <s v="Santo Amaro"/>
    <m/>
    <s v="Praça Floriano Peixoto, 54 - CEP 04751-030"/>
    <s v="-23.651524; -46.707244"/>
    <s v="C"/>
    <s v="C"/>
    <s v="C"/>
    <s v="C"/>
    <s v="C"/>
    <n v="0"/>
    <n v="22115.97"/>
    <n v="0"/>
    <m/>
    <m/>
    <m/>
    <m/>
    <m/>
    <m/>
    <n v="1"/>
    <n v="0"/>
    <s v="Concluído"/>
    <s v="local-def"/>
  </r>
  <r>
    <x v="20"/>
    <s v="Implantação da ADESAMPA - Sapopemba"/>
    <s v="Sapopemba"/>
    <m/>
    <s v="Avenida Sapopemba, 9064"/>
    <s v="-23.600188, -46.512823"/>
    <s v="NI"/>
    <s v="NI"/>
    <s v="NI"/>
    <s v="NI"/>
    <s v="NI"/>
    <n v="0"/>
    <n v="0"/>
    <n v="0"/>
    <m/>
    <m/>
    <m/>
    <m/>
    <m/>
    <m/>
    <n v="0"/>
    <n v="0"/>
    <s v="Não Iniciado"/>
    <s v="local-def"/>
  </r>
  <r>
    <x v="20"/>
    <s v="Implantação da ADESAMPA - São Mateus"/>
    <s v="São Mateus"/>
    <m/>
    <s v="R. Ragueb Chohfi, 1.400 -  CEP 08375-000"/>
    <s v="-23.59993;  -46.46966"/>
    <s v="C"/>
    <s v="C"/>
    <s v="C"/>
    <s v="C"/>
    <s v="C"/>
    <n v="0"/>
    <n v="22631.93"/>
    <n v="0"/>
    <m/>
    <m/>
    <m/>
    <m/>
    <m/>
    <m/>
    <n v="1"/>
    <n v="0"/>
    <s v="Concluído"/>
    <s v="local-def"/>
  </r>
  <r>
    <x v="20"/>
    <s v="Implantação da ADESAMPA - São Miguel"/>
    <s v="São Miguel"/>
    <m/>
    <s v="R. Ana Flora Pinheiro de Sousa, 76 - CEP 08060-150"/>
    <s v="-23.50056;  -46.45107"/>
    <s v="C"/>
    <s v="C"/>
    <s v="C"/>
    <s v="C"/>
    <s v="C"/>
    <n v="0"/>
    <n v="22631.93"/>
    <n v="0"/>
    <m/>
    <m/>
    <m/>
    <m/>
    <m/>
    <m/>
    <n v="1"/>
    <n v="0"/>
    <s v="Concluído"/>
    <s v="local-def"/>
  </r>
  <r>
    <x v="20"/>
    <s v="Implantação da ADESAMPA - Sé"/>
    <s v="Sé"/>
    <m/>
    <s v="R. Álvares Penteado, 49"/>
    <s v="-23.547849; -46.634711"/>
    <s v="C"/>
    <s v="C"/>
    <s v="C"/>
    <s v="C"/>
    <s v="C"/>
    <n v="0"/>
    <n v="22631.93"/>
    <n v="0"/>
    <m/>
    <m/>
    <m/>
    <m/>
    <m/>
    <m/>
    <n v="1"/>
    <n v="0"/>
    <s v="Concluído"/>
    <s v="local-def"/>
  </r>
  <r>
    <x v="20"/>
    <s v="Implantação da ADESAMPA - Vila Maria/Vila Guilherme"/>
    <s v="Vila Maria/Vila Guilherme"/>
    <m/>
    <s v="R. General Mendes, 111 - CEP 02127-020"/>
    <s v="-23.50144;  -46.59137"/>
    <s v="C"/>
    <s v="C"/>
    <s v="C"/>
    <s v="C"/>
    <s v="C"/>
    <n v="0"/>
    <n v="22631.93"/>
    <n v="0"/>
    <m/>
    <m/>
    <m/>
    <m/>
    <m/>
    <m/>
    <n v="1"/>
    <n v="0"/>
    <s v="Concluído"/>
    <s v="local-def"/>
  </r>
  <r>
    <x v="20"/>
    <s v="Implantação da ADESAMPA - Vila Mariana"/>
    <s v="Vila Mariana"/>
    <m/>
    <s v="R. José de Magalhães, 500 - CEP 04026-090"/>
    <s v="-23.598796;  -46.649247"/>
    <s v="C"/>
    <s v="C"/>
    <s v="C"/>
    <s v="C"/>
    <s v="C"/>
    <n v="0"/>
    <n v="24179.81"/>
    <n v="0"/>
    <m/>
    <m/>
    <m/>
    <m/>
    <m/>
    <m/>
    <n v="1"/>
    <n v="0"/>
    <s v="Concluído"/>
    <s v="local-def"/>
  </r>
  <r>
    <x v="20"/>
    <s v="Implantação da ADESAMPA - Vila Prudente"/>
    <s v="Vila Prudente"/>
    <m/>
    <s v="Avenida do Oratório, 172 - CEP 03220-000"/>
    <s v="-23.59779;  -46.55103"/>
    <s v="C"/>
    <s v="C"/>
    <s v="C"/>
    <s v="C"/>
    <s v="C"/>
    <n v="0"/>
    <n v="22631.93"/>
    <n v="0"/>
    <m/>
    <m/>
    <m/>
    <m/>
    <m/>
    <m/>
    <n v="1"/>
    <n v="0"/>
    <s v="Concluído"/>
    <s v="local-def"/>
  </r>
  <r>
    <x v="21"/>
    <s v="Parque Cohab Raposo Tavares I - Juliana de Carvalho Torres (SPBT)"/>
    <s v="Butantã"/>
    <s v="Supra-distrital"/>
    <s v="Travessa Córrego da Independência"/>
    <s v="-23.58515;  -46.80132"/>
    <s v="C"/>
    <s v="C"/>
    <s v="NI"/>
    <s v="NI"/>
    <s v="NI"/>
    <n v="2.9399999999999999E-2"/>
    <n v="0"/>
    <n v="0"/>
    <m/>
    <m/>
    <m/>
    <m/>
    <m/>
    <m/>
    <n v="0.2"/>
    <n v="5.8799999999999998E-3"/>
    <s v="Em andamento"/>
    <s v="local-def"/>
  </r>
  <r>
    <x v="21"/>
    <s v="Parque Linear Itararé - Sérgio Vieira de Mello (SPBT)"/>
    <s v="Butantã"/>
    <s v="Supra-distrital"/>
    <s v="R. Martin Chambiges; Av. Gethsemani; Av. Frei Macario de Sao Paulo"/>
    <s v="-23.60164;  -46.73326"/>
    <s v="NI"/>
    <s v="NI"/>
    <s v="NI"/>
    <s v="NI"/>
    <s v="NI"/>
    <n v="2.9399999999999999E-2"/>
    <n v="0"/>
    <n v="0"/>
    <m/>
    <m/>
    <m/>
    <m/>
    <m/>
    <m/>
    <n v="0"/>
    <n v="0"/>
    <s v="Não Iniciado"/>
    <s v="local-def"/>
  </r>
  <r>
    <x v="21"/>
    <s v="Parque Linear Sapé (SPBT)"/>
    <s v="Butantã"/>
    <s v="Supra-distrital"/>
    <s v="Rod. Raposo Tavares; Av. Politecnica"/>
    <s v="-23.57899;  -46.76884"/>
    <s v="NI"/>
    <s v="NI"/>
    <s v="NI"/>
    <s v="NI"/>
    <s v="NI"/>
    <n v="2.9399999999999999E-2"/>
    <n v="0"/>
    <n v="0"/>
    <m/>
    <m/>
    <m/>
    <m/>
    <m/>
    <m/>
    <n v="0"/>
    <n v="0"/>
    <s v="Não Iniciado"/>
    <s v="local-def"/>
  </r>
  <r>
    <x v="21"/>
    <s v="Parque Horto do Ipê (SPCL)"/>
    <s v="Campo Limpo"/>
    <s v="Supra-distrital"/>
    <s v="Rua Francisco da Cruz Mellão"/>
    <s v="-23.64852;  -46.76322"/>
    <s v="NI"/>
    <s v="NI"/>
    <s v="NI"/>
    <s v="NI"/>
    <s v="NI"/>
    <n v="2.9399999999999999E-2"/>
    <n v="0"/>
    <n v="0"/>
    <m/>
    <m/>
    <m/>
    <m/>
    <m/>
    <m/>
    <n v="0"/>
    <n v="0"/>
    <s v="Não Iniciado"/>
    <s v="local-def"/>
  </r>
  <r>
    <x v="21"/>
    <s v="Parque Morumbi Sul (SPCL)"/>
    <s v="Campo Limpo"/>
    <s v="Supra-distrital"/>
    <s v="R. Lira Cearense x R NSra. do Bom Conselho"/>
    <s v="-23.63892;  -46.75792"/>
    <s v="NI"/>
    <s v="NI"/>
    <s v="NI"/>
    <s v="NI"/>
    <s v="NI"/>
    <n v="2.9399999999999999E-2"/>
    <n v="0"/>
    <n v="0"/>
    <m/>
    <m/>
    <m/>
    <m/>
    <m/>
    <m/>
    <n v="0"/>
    <n v="0"/>
    <s v="Não Iniciado"/>
    <s v="local-def"/>
  </r>
  <r>
    <x v="21"/>
    <s v="Parque Paraisópolis (SPCL)"/>
    <s v="Campo Limpo"/>
    <s v="Supra-distrital"/>
    <s v="R. Italegre"/>
    <s v="-23.61839;  -46.72054"/>
    <s v="NI"/>
    <s v="NI"/>
    <s v="NI"/>
    <s v="NI"/>
    <s v="NI"/>
    <n v="2.9399999999999999E-2"/>
    <n v="0"/>
    <n v="2300533.87"/>
    <m/>
    <m/>
    <m/>
    <m/>
    <m/>
    <m/>
    <n v="0"/>
    <n v="0"/>
    <s v="Não Iniciado"/>
    <s v="local-def"/>
  </r>
  <r>
    <x v="21"/>
    <s v="Readequação do Parque CEU 3 Lagos (SPSO)"/>
    <s v="Capela do Socorro"/>
    <s v="Supra-distrital"/>
    <s v="R. Tres Coracoes"/>
    <s v="-23.77296;  -46.67685"/>
    <s v="NI"/>
    <s v="NI"/>
    <s v="NI"/>
    <s v="NI"/>
    <s v="NI"/>
    <n v="2.9399999999999999E-2"/>
    <n v="0"/>
    <n v="0"/>
    <m/>
    <m/>
    <m/>
    <m/>
    <m/>
    <m/>
    <n v="0"/>
    <n v="0"/>
    <s v="Não Iniciado"/>
    <s v="local-def"/>
  </r>
  <r>
    <x v="21"/>
    <s v="Parque Jacques Cousteau (SPSO)"/>
    <s v="Capela do Socorro"/>
    <s v="Supra-distrital"/>
    <s v="Rua Catanumi, 60"/>
    <s v="-23.69990;  -46.70839"/>
    <s v="NI"/>
    <s v="NI"/>
    <s v="NI"/>
    <s v="NI"/>
    <s v="NI"/>
    <n v="2.9399999999999999E-2"/>
    <n v="0"/>
    <n v="0"/>
    <m/>
    <m/>
    <m/>
    <m/>
    <m/>
    <m/>
    <n v="0"/>
    <n v="0"/>
    <s v="Não Iniciado"/>
    <s v="local-def"/>
  </r>
  <r>
    <x v="21"/>
    <s v="Parque Natural Varginha (SPSO)"/>
    <s v="Capela do Socorro"/>
    <s v="Supra-distrital"/>
    <s v="Av Paulo Guilguer Reimberg, 6200"/>
    <s v="-23.799678; -46.679311"/>
    <s v="NI"/>
    <s v="NI"/>
    <s v="NI"/>
    <s v="NI"/>
    <s v="NI"/>
    <n v="2.9399999999999999E-2"/>
    <n v="0"/>
    <n v="0"/>
    <m/>
    <m/>
    <m/>
    <m/>
    <m/>
    <m/>
    <n v="0"/>
    <n v="0"/>
    <s v="Não Iniciado"/>
    <s v="local-def"/>
  </r>
  <r>
    <x v="21"/>
    <s v="Parque do Bispo - Borda da Cantareira (SPCV)"/>
    <s v="Casa Verde/Cachoeirinha"/>
    <s v="Supra-distrital"/>
    <s v="Longo da Estrada da Sede; Av. Francisco Machado da Silva; R. Taquaracu de Minas"/>
    <s v="-23.45316;  -46.65871"/>
    <s v="NI"/>
    <s v="NI"/>
    <s v="NI"/>
    <s v="NI"/>
    <s v="NI"/>
    <n v="2.9399999999999999E-2"/>
    <n v="0"/>
    <n v="0"/>
    <m/>
    <m/>
    <m/>
    <m/>
    <m/>
    <m/>
    <n v="0"/>
    <n v="0"/>
    <s v="Não Iniciado"/>
    <s v="local-def"/>
  </r>
  <r>
    <x v="21"/>
    <s v="Parque Independência (SPIP)"/>
    <s v="Ipiranga"/>
    <s v="Supra-distrital"/>
    <s v="Av. Nazare, s/nº."/>
    <s v="-23.58385;  -46.61091"/>
    <s v="NI"/>
    <s v="NI"/>
    <s v="NI"/>
    <s v="NI"/>
    <s v="NI"/>
    <n v="2.9399999999999999E-2"/>
    <n v="0"/>
    <n v="0"/>
    <m/>
    <m/>
    <m/>
    <m/>
    <m/>
    <m/>
    <n v="0"/>
    <n v="0"/>
    <s v="Não Iniciado"/>
    <s v="local-def"/>
  </r>
  <r>
    <x v="21"/>
    <s v="Parque Chácara das Flores (SPIT)"/>
    <s v="Itaim Paulista"/>
    <s v="Supra-distrital"/>
    <s v="Estrada Dom Joao Nery, 3.551"/>
    <s v="-23.524033; -46.399506"/>
    <s v="C"/>
    <s v="C"/>
    <s v="NI"/>
    <s v="NI"/>
    <s v="NI"/>
    <n v="2.9399999999999999E-2"/>
    <n v="0"/>
    <n v="0"/>
    <m/>
    <m/>
    <m/>
    <m/>
    <m/>
    <m/>
    <n v="0.2"/>
    <n v="5.8799999999999998E-3"/>
    <s v="Em andamento"/>
    <s v="local-def"/>
  </r>
  <r>
    <x v="21"/>
    <s v="Parque Chico Mendes (SPIT)"/>
    <s v="Itaim Paulista"/>
    <s v="Supra-distrital"/>
    <s v="R. Cembira, 1201"/>
    <s v="-23.506796; -46.429230"/>
    <s v="C"/>
    <s v="C"/>
    <s v="NI"/>
    <s v="NI"/>
    <s v="NI"/>
    <n v="2.9399999999999999E-2"/>
    <n v="0"/>
    <n v="0"/>
    <m/>
    <m/>
    <m/>
    <m/>
    <m/>
    <m/>
    <n v="0.2"/>
    <n v="5.8799999999999998E-3"/>
    <s v="Em andamento"/>
    <s v="local-def"/>
  </r>
  <r>
    <x v="21"/>
    <s v="Parque Linear Água Vermelha (SPIT)"/>
    <s v="Itaim Paulista"/>
    <s v="Supra-distrital"/>
    <s v="Av Euclides Fonseca (perpendicular a Av. Marechal Tito, altura do nº 1200)"/>
    <s v="-23.49530;  -46.41805"/>
    <s v="NI"/>
    <s v="NI"/>
    <s v="NI"/>
    <s v="NI"/>
    <s v="NI"/>
    <n v="2.9399999999999999E-2"/>
    <n v="0"/>
    <n v="0"/>
    <m/>
    <m/>
    <m/>
    <m/>
    <m/>
    <m/>
    <n v="0"/>
    <n v="0"/>
    <s v="Não Iniciado"/>
    <s v="local-def"/>
  </r>
  <r>
    <x v="21"/>
    <s v="Parque Linear Itaim (SPIT)"/>
    <s v="Itaim Paulista"/>
    <s v="Supra-distrital"/>
    <s v="Avenida Itamerendiba, 30"/>
    <s v="-23.50302;  -46.38880"/>
    <s v="NI"/>
    <s v="NI"/>
    <s v="NI"/>
    <s v="NI"/>
    <s v="NI"/>
    <n v="2.9399999999999999E-2"/>
    <n v="0"/>
    <n v="0"/>
    <m/>
    <m/>
    <m/>
    <m/>
    <m/>
    <m/>
    <n v="0"/>
    <n v="0"/>
    <s v="Não Iniciado"/>
    <s v="local-def"/>
  </r>
  <r>
    <x v="21"/>
    <s v="Parque do Carmo - Olavo Egydio Setúbal (SPIQ)"/>
    <s v="Itaquera"/>
    <s v="Supra-distrital"/>
    <s v="Av. Afonso de Sampaio e Souza, 951"/>
    <s v="-23.57075;  -46.46958"/>
    <s v="NI"/>
    <s v="NI"/>
    <s v="NI"/>
    <s v="NI"/>
    <s v="NI"/>
    <n v="2.9399999999999999E-2"/>
    <n v="0"/>
    <n v="0"/>
    <m/>
    <m/>
    <m/>
    <m/>
    <m/>
    <m/>
    <n v="0"/>
    <n v="0"/>
    <s v="Não Iniciado"/>
    <s v="local-def"/>
  </r>
  <r>
    <x v="21"/>
    <s v="Parque Linear Rio Verde (SPIQ)"/>
    <s v="Itaquera"/>
    <s v="Supra-distrital"/>
    <s v="R. Tomazo Ferrara; R. Castelo do Piaui; Av. Itaquera"/>
    <s v="-23.54363;  -46.46178"/>
    <s v="NI"/>
    <s v="NI"/>
    <s v="NI"/>
    <s v="NI"/>
    <s v="NI"/>
    <n v="2.9399999999999999E-2"/>
    <n v="0"/>
    <n v="0"/>
    <m/>
    <m/>
    <m/>
    <m/>
    <m/>
    <m/>
    <n v="0"/>
    <n v="0"/>
    <s v="Não Iniciado"/>
    <s v="local-def"/>
  </r>
  <r>
    <x v="21"/>
    <s v="Parque Raul Seixas (SPIQ)"/>
    <s v="Itaquera"/>
    <s v="Supra-distrital"/>
    <s v="R. Murmurios da Tarde, 211. Cohab 2"/>
    <s v="-23.553068; -46.442716"/>
    <s v="NI"/>
    <s v="NI"/>
    <s v="NI"/>
    <s v="NI"/>
    <s v="NI"/>
    <n v="2.9399999999999999E-2"/>
    <n v="0"/>
    <n v="0"/>
    <m/>
    <m/>
    <m/>
    <m/>
    <m/>
    <m/>
    <n v="0"/>
    <n v="0"/>
    <s v="Não Iniciado"/>
    <s v="local-def"/>
  </r>
  <r>
    <x v="21"/>
    <s v="Parque Leopoldina - Orlando Villas-Boas (SPLA)"/>
    <s v="Lapa"/>
    <s v="Supra-distrital"/>
    <s v="Avenida Embaixador Macedo Soares, 6715"/>
    <s v="-23.51847;  -46.74313"/>
    <s v="NI"/>
    <s v="NI"/>
    <s v="NI"/>
    <s v="NI"/>
    <s v="NI"/>
    <n v="2.9399999999999999E-2"/>
    <n v="0"/>
    <n v="0"/>
    <m/>
    <m/>
    <m/>
    <m/>
    <m/>
    <m/>
    <n v="0"/>
    <n v="0"/>
    <s v="Não Iniciado"/>
    <s v="local-def"/>
  </r>
  <r>
    <x v="21"/>
    <s v="Parque Guarapiranga (SPMB)"/>
    <s v="M'Boi Mirim"/>
    <s v="Supra-distrital"/>
    <s v="Estrada de Guarapiranga, 575"/>
    <s v="-23.66942;  -46.71547"/>
    <s v="NI"/>
    <s v="NI"/>
    <s v="NI"/>
    <s v="NI"/>
    <s v="NI"/>
    <n v="2.9399999999999999E-2"/>
    <n v="0"/>
    <n v="0"/>
    <m/>
    <m/>
    <m/>
    <m/>
    <m/>
    <m/>
    <n v="0"/>
    <n v="0"/>
    <s v="Não Iniciado"/>
    <s v="local-def"/>
  </r>
  <r>
    <x v="21"/>
    <s v="Parque Piqueri (SPMO)"/>
    <s v="Mooca"/>
    <s v="Supra-distrital"/>
    <s v="R. Tuiuti, 515"/>
    <s v="-23.53000;  -46.57569"/>
    <s v="C"/>
    <s v="C"/>
    <s v="C"/>
    <s v="C"/>
    <s v="C"/>
    <n v="2.9399999999999999E-2"/>
    <n v="163248.26"/>
    <n v="163248.26"/>
    <m/>
    <m/>
    <m/>
    <m/>
    <m/>
    <m/>
    <n v="1"/>
    <n v="2.9399999999999999E-2"/>
    <s v="Concluído"/>
    <s v="local-def"/>
  </r>
  <r>
    <x v="21"/>
    <s v="Parque Natural Itaim (SPPA)"/>
    <s v="Parelheiros"/>
    <s v="Supra-distrital"/>
    <s v="Estrada de Servidão, s/nº, vicinal da Av. Prof. Hermogenes de Freitas Leitão Filho"/>
    <s v="-23.79565;  -46.71165"/>
    <s v="NI"/>
    <s v="NI"/>
    <s v="NI"/>
    <s v="NI"/>
    <s v="NI"/>
    <n v="2.9399999999999999E-2"/>
    <n v="0"/>
    <n v="0"/>
    <m/>
    <m/>
    <m/>
    <m/>
    <m/>
    <m/>
    <n v="0"/>
    <n v="0"/>
    <s v="Não Iniciado"/>
    <s v="local-def"/>
  </r>
  <r>
    <x v="21"/>
    <s v="Readequação do Parque Anhanguera (SPPR)"/>
    <s v="Perus"/>
    <s v="Supra-distrital"/>
    <s v="Estrada de Perus, 124-144 - Vila Jaguara, SP"/>
    <s v="-23.416421; -46.781173"/>
    <s v="C"/>
    <s v="C"/>
    <s v="NI"/>
    <s v="NI"/>
    <s v="NI"/>
    <n v="2.9399999999999999E-2"/>
    <n v="211920.28"/>
    <n v="2109355.52"/>
    <s v="CeMaCAS: (Centro de Manejo e Conservação de Animais Silvestres): obra de implantação e obra de via de acesso (Maria Trindade) em conclusão"/>
    <s v="CeMaCAS: (Centro de Manejo e Conservação de Animais Silvestres): obra do Sistema de Tratamento de Efluentes: 1ª fase concluída"/>
    <m/>
    <m/>
    <m/>
    <m/>
    <n v="0.2"/>
    <n v="5.8799999999999998E-3"/>
    <s v="Em andamento"/>
    <s v="local-def"/>
  </r>
  <r>
    <x v="21"/>
    <s v="Parque Tenente Siqueira Campos - Trianon (SPPI)"/>
    <s v="Pinheiros"/>
    <s v="Supra-distrital"/>
    <s v="R. Peixoto Gomide, 949. (Altura do nº 1700 da Av. Paulista)"/>
    <s v="-23.561745; -46.657934"/>
    <s v="NI"/>
    <s v="NI"/>
    <s v="NI"/>
    <s v="NI"/>
    <s v="NI"/>
    <n v="2.9399999999999999E-2"/>
    <n v="0"/>
    <n v="0"/>
    <m/>
    <m/>
    <m/>
    <m/>
    <m/>
    <m/>
    <n v="0"/>
    <n v="0"/>
    <s v="Não Iniciado"/>
    <s v="local-def"/>
  </r>
  <r>
    <x v="21"/>
    <s v="Parque Cidade de Toronto (SPPJ)"/>
    <s v="Pirituba"/>
    <s v="Pirituba"/>
    <s v="Av. Cardeal Mota, 84"/>
    <s v="-23.50807;  -46.72195"/>
    <s v="NI"/>
    <s v="NI"/>
    <s v="NI"/>
    <s v="NI"/>
    <s v="NI"/>
    <n v="2.9399999999999999E-2"/>
    <n v="0"/>
    <n v="0"/>
    <m/>
    <m/>
    <m/>
    <m/>
    <m/>
    <m/>
    <n v="0"/>
    <n v="0"/>
    <s v="Não Iniciado"/>
    <s v="local-def"/>
  </r>
  <r>
    <x v="21"/>
    <s v="Parque Jardim Felicidade (SPPJ)"/>
    <s v="Pirituba"/>
    <s v="Supra-distrital"/>
    <s v="R. Laudelino Vieira de Campos, 265"/>
    <s v="-23.49479;  -46.72465"/>
    <s v="NI"/>
    <s v="NI"/>
    <s v="NI"/>
    <s v="NI"/>
    <s v="NI"/>
    <n v="2.9399999999999999E-2"/>
    <n v="0"/>
    <n v="0"/>
    <m/>
    <m/>
    <m/>
    <m/>
    <m/>
    <m/>
    <n v="0"/>
    <n v="0"/>
    <s v="Não Iniciado"/>
    <s v="local-def"/>
  </r>
  <r>
    <x v="21"/>
    <s v="Parque Linear Córrego do Fogo (SPPJ)"/>
    <s v="Pirituba"/>
    <s v="Supra-distrital"/>
    <s v="R.Camilo Zanotti; Estrada de Taipas"/>
    <s v="-23.43808;  -46.73218"/>
    <s v="NI"/>
    <s v="NI"/>
    <s v="NI"/>
    <s v="NI"/>
    <s v="NI"/>
    <n v="2.9399999999999999E-2"/>
    <n v="0"/>
    <n v="0"/>
    <m/>
    <m/>
    <m/>
    <m/>
    <m/>
    <m/>
    <n v="0"/>
    <n v="0"/>
    <s v="Não Iniciado"/>
    <s v="local-def"/>
  </r>
  <r>
    <x v="21"/>
    <s v="Parque Pinheirinho DÁgua (SPPJ)"/>
    <s v="Pirituba"/>
    <s v="Supra-distrital"/>
    <s v="Estrada de Taipas, s/nº"/>
    <s v="-23.44134;  -46.73253"/>
    <s v="C"/>
    <s v="C"/>
    <s v="NI"/>
    <s v="NI"/>
    <s v="NI"/>
    <n v="2.9399999999999999E-2"/>
    <n v="0"/>
    <n v="0"/>
    <m/>
    <m/>
    <m/>
    <m/>
    <m/>
    <m/>
    <n v="0.2"/>
    <n v="5.8799999999999998E-3"/>
    <s v="Em andamento"/>
    <s v="local-def"/>
  </r>
  <r>
    <x v="21"/>
    <s v="Parque Rodrigo de Gásperi (SPPJ)"/>
    <s v="Pirituba"/>
    <s v="Supra-distrital"/>
    <s v="Av. Miguel de Castro, 312"/>
    <s v="-23.48220;  -46.71949"/>
    <s v="C"/>
    <s v="C"/>
    <s v="NI"/>
    <s v="NI"/>
    <s v="NI"/>
    <n v="2.9399999999999999E-2"/>
    <n v="0"/>
    <n v="0"/>
    <m/>
    <m/>
    <m/>
    <m/>
    <m/>
    <m/>
    <n v="0.2"/>
    <n v="5.8799999999999998E-3"/>
    <s v="Em andamento"/>
    <s v="local-def"/>
  </r>
  <r>
    <x v="21"/>
    <s v="Parque São Domingos (SPPJ)"/>
    <s v="Pirituba"/>
    <s v="Supra-distrital"/>
    <s v="R. Pedro Sernagiotti, 125"/>
    <s v="-23.50173;  -46.73613"/>
    <s v="C"/>
    <s v="C"/>
    <s v="NI"/>
    <s v="NI"/>
    <s v="NI"/>
    <n v="2.9399999999999999E-2"/>
    <n v="0"/>
    <n v="0"/>
    <m/>
    <m/>
    <m/>
    <m/>
    <m/>
    <m/>
    <n v="0.2"/>
    <n v="5.8799999999999998E-3"/>
    <s v="Em andamento"/>
    <s v="local-def"/>
  </r>
  <r>
    <x v="21"/>
    <s v="Readequação do Parque Aterro Sapopemba (SPSM)"/>
    <s v="São Mateus"/>
    <s v="Supra-distrital"/>
    <s v="Estrada do Rio Claro"/>
    <s v="-23.62063;  -46.45799"/>
    <s v="NI"/>
    <s v="NI"/>
    <s v="NI"/>
    <s v="NI"/>
    <s v="NI"/>
    <n v="2.9399999999999999E-2"/>
    <n v="0"/>
    <n v="0"/>
    <m/>
    <m/>
    <m/>
    <m/>
    <m/>
    <m/>
    <n v="0"/>
    <n v="0"/>
    <s v="Não Iniciado"/>
    <s v="local-def"/>
  </r>
  <r>
    <x v="21"/>
    <s v="Parque da Luz (SPSE)"/>
    <s v="Sé"/>
    <s v="Supra-distrital"/>
    <s v="Praça da Luz, s/nº"/>
    <s v="-23.53494;  -46.63540"/>
    <s v="NI"/>
    <s v="NI"/>
    <s v="NI"/>
    <s v="NI"/>
    <s v="NI"/>
    <n v="2.9399999999999999E-2"/>
    <n v="0"/>
    <n v="0"/>
    <m/>
    <m/>
    <m/>
    <m/>
    <m/>
    <m/>
    <n v="0"/>
    <n v="0"/>
    <s v="Não Iniciado"/>
    <s v="local-def"/>
  </r>
  <r>
    <x v="21"/>
    <s v="Parque do Trote (SPMG)"/>
    <s v="Vila Maria/Vila Guilherme"/>
    <s v="Supra-distrital"/>
    <s v="Av. Nadir Dias de Figueiredo, s/nº. Portaria 1"/>
    <s v="-23.51558;  -46.59522"/>
    <s v="NI"/>
    <s v="NI"/>
    <s v="NI"/>
    <s v="NI"/>
    <s v="NI"/>
    <n v="2.9399999999999999E-2"/>
    <n v="0"/>
    <n v="0"/>
    <m/>
    <m/>
    <m/>
    <m/>
    <m/>
    <m/>
    <n v="0"/>
    <n v="0"/>
    <s v="Não Iniciado"/>
    <s v="local-def"/>
  </r>
  <r>
    <x v="21"/>
    <s v="Parque Ibirapuera (SPVM)"/>
    <s v="Vila Mariana"/>
    <s v="Supra-distrital"/>
    <s v="Av. Pedro Alvares Cabral, s/nº. Portão 10"/>
    <s v="-23.58241;  -46.65728"/>
    <s v="NI"/>
    <s v="NI"/>
    <s v="NI"/>
    <s v="NI"/>
    <s v="NI"/>
    <n v="2.9399999999999999E-2"/>
    <n v="0"/>
    <n v="0"/>
    <m/>
    <m/>
    <m/>
    <m/>
    <m/>
    <m/>
    <n v="0"/>
    <n v="0"/>
    <s v="Não Iniciado"/>
    <s v="local-def"/>
  </r>
  <r>
    <x v="22"/>
    <s v="Readequação do Centro de Atendimento ao Cidadão (CAC) - Aricanduva"/>
    <s v="Aricanduva/Formosa/Carrão"/>
    <s v="Supra-distrital"/>
    <s v="R. Atucuri, 699"/>
    <s v="-23.550798, -46.547983"/>
    <s v="EA"/>
    <s v="NI"/>
    <s v="NI"/>
    <s v="NI"/>
    <s v="NI"/>
    <n v="3.1300000000000001E-2"/>
    <n v="0"/>
    <n v="0"/>
    <m/>
    <m/>
    <m/>
    <m/>
    <m/>
    <m/>
    <n v="0.05"/>
    <n v="1.5650000000000002E-3"/>
    <s v="Em andamento"/>
    <s v="local-def"/>
  </r>
  <r>
    <x v="22"/>
    <s v="Readequação do Centro de Atendimento ao Cidadão (CAC) - Butantã"/>
    <s v="Butantã"/>
    <s v="Supra-distrital"/>
    <s v="R. Ulpiano da Costa Manso, 201"/>
    <s v="-23.588330, -46.737970"/>
    <s v="EA"/>
    <s v="NI"/>
    <s v="NI"/>
    <s v="NI"/>
    <s v="NI"/>
    <n v="3.1300000000000001E-2"/>
    <n v="0"/>
    <n v="0"/>
    <m/>
    <m/>
    <m/>
    <m/>
    <m/>
    <m/>
    <n v="0.05"/>
    <n v="1.5650000000000002E-3"/>
    <s v="Em andamento"/>
    <s v="local-def"/>
  </r>
  <r>
    <x v="22"/>
    <s v="Readequação do Centro de Atendimento ao Cidadão (CAC) - Campo Limpo"/>
    <s v="Campo Limpo"/>
    <s v="Supra-distrital"/>
    <s v="R. Nossa Senhora do Bom Conselho, 59"/>
    <s v="-23.647206, -46.756516"/>
    <s v="EA"/>
    <s v="NI"/>
    <s v="NI"/>
    <s v="NI"/>
    <s v="NI"/>
    <n v="3.1300000000000001E-2"/>
    <n v="0"/>
    <n v="0"/>
    <m/>
    <m/>
    <m/>
    <m/>
    <m/>
    <m/>
    <n v="0.05"/>
    <n v="1.5650000000000002E-3"/>
    <s v="Em andamento"/>
    <s v="local-def"/>
  </r>
  <r>
    <x v="22"/>
    <s v="Readequação do Centro de Atendimento ao Cidadão (CAC) - Capela do Socorro"/>
    <s v="Capela do Socorro"/>
    <s v="Supra-distrital"/>
    <s v="R. Cassiano dos Santos, 499"/>
    <s v="-23.719792, -46.701655"/>
    <s v="EA"/>
    <s v="NI"/>
    <s v="NI"/>
    <s v="NI"/>
    <s v="NI"/>
    <n v="3.1300000000000001E-2"/>
    <n v="0"/>
    <n v="0"/>
    <m/>
    <m/>
    <m/>
    <m/>
    <m/>
    <m/>
    <n v="0.05"/>
    <n v="1.5650000000000002E-3"/>
    <s v="Em andamento"/>
    <s v="local-def"/>
  </r>
  <r>
    <x v="22"/>
    <s v="Readequação do Centro de Atendimento ao Cidadão (CAC) - Casa Verde/Cachoeirinha"/>
    <s v="Casa Verde/Cachoeirinha"/>
    <s v="Supra-distrital"/>
    <s v="Av. Ordem e Progresso, 1001"/>
    <s v="-23.511814, -46.666410"/>
    <s v="EA"/>
    <s v="NI"/>
    <s v="NI"/>
    <s v="NI"/>
    <s v="NI"/>
    <n v="3.1300000000000001E-2"/>
    <n v="0"/>
    <n v="0"/>
    <m/>
    <m/>
    <m/>
    <m/>
    <m/>
    <m/>
    <n v="0.05"/>
    <n v="1.5650000000000002E-3"/>
    <s v="Em andamento"/>
    <s v="local-def"/>
  </r>
  <r>
    <x v="22"/>
    <s v="Readequação do Centro de Atendimento ao Cidadão (CAC) - Cidade Ademar"/>
    <s v="Cidade Ademar"/>
    <s v="Supra-distrital"/>
    <s v="Av. Yervant Kissajikain, 416"/>
    <s v="-23.667095, -46.675156"/>
    <s v="EA"/>
    <s v="NI"/>
    <s v="NI"/>
    <s v="NI"/>
    <s v="NI"/>
    <n v="3.1300000000000001E-2"/>
    <n v="0"/>
    <n v="0"/>
    <m/>
    <m/>
    <m/>
    <m/>
    <m/>
    <m/>
    <n v="0.05"/>
    <n v="1.5650000000000002E-3"/>
    <s v="Em andamento"/>
    <s v="local-def"/>
  </r>
  <r>
    <x v="22"/>
    <s v="Readequação do Centro de Atendimento ao Cidadão (CAC) - Cidade Tiradentes"/>
    <s v="Cidade Tiradentes"/>
    <s v="Supra-distrital"/>
    <s v="Estrada do Iguatemi, 2751"/>
    <s v="-23.583722, -46.415037"/>
    <s v="EA"/>
    <s v="NI"/>
    <s v="NI"/>
    <s v="NI"/>
    <s v="NI"/>
    <n v="3.1300000000000001E-2"/>
    <n v="0"/>
    <n v="1157.6199999999999"/>
    <m/>
    <m/>
    <m/>
    <m/>
    <m/>
    <m/>
    <n v="0.05"/>
    <n v="1.5650000000000002E-3"/>
    <s v="Em andamento"/>
    <s v="local-def"/>
  </r>
  <r>
    <x v="22"/>
    <s v="Readequação do Centro de Atendimento ao Cidadão (CAC) - Ermelino Matarazzo"/>
    <s v="Ermelino Matarazzo"/>
    <s v="Supra-distrital"/>
    <s v="Av. São Miguel, 5550"/>
    <s v="-23.507549, -46.480027"/>
    <s v="EA"/>
    <s v="NI"/>
    <s v="NI"/>
    <s v="NI"/>
    <s v="NI"/>
    <n v="3.1300000000000001E-2"/>
    <n v="0"/>
    <n v="1558"/>
    <m/>
    <m/>
    <m/>
    <m/>
    <m/>
    <m/>
    <n v="0.05"/>
    <n v="1.5650000000000002E-3"/>
    <s v="Em andamento"/>
    <s v="local-def"/>
  </r>
  <r>
    <x v="22"/>
    <s v="Readequação do Centro de Atendimento ao Cidadão (CAC) - Freguesia/Brasilândia"/>
    <s v="Freguesia/Brasilândia"/>
    <s v="Supra-distrital"/>
    <s v="Av. João Marcelino Branco, 95"/>
    <s v="-23.476254, -46.664980"/>
    <s v="EA"/>
    <s v="NI"/>
    <s v="NI"/>
    <s v="NI"/>
    <s v="NI"/>
    <n v="3.1300000000000001E-2"/>
    <n v="0"/>
    <n v="0"/>
    <m/>
    <m/>
    <m/>
    <m/>
    <m/>
    <m/>
    <n v="0.05"/>
    <n v="1.5650000000000002E-3"/>
    <s v="Em andamento"/>
    <s v="local-def"/>
  </r>
  <r>
    <x v="22"/>
    <s v="Readequação do Centro de Atendimento ao Cidadão (CAC) - Guaianases"/>
    <s v="Guaianases"/>
    <s v="Supra-distrital"/>
    <s v="Estrada Itaquera-Guaianases, 2565"/>
    <s v="-23.542740, -46.424741"/>
    <s v="EA"/>
    <s v="NI"/>
    <s v="NI"/>
    <s v="NI"/>
    <s v="NI"/>
    <n v="3.1300000000000001E-2"/>
    <n v="0"/>
    <n v="0"/>
    <m/>
    <m/>
    <m/>
    <m/>
    <m/>
    <m/>
    <n v="0.05"/>
    <n v="1.5650000000000002E-3"/>
    <s v="Em andamento"/>
    <s v="local-def"/>
  </r>
  <r>
    <x v="22"/>
    <s v="Readequação do Centro de Atendimento ao Cidadão (CAC) - Ipiranga"/>
    <s v="Ipiranga"/>
    <s v="Supra-distrital"/>
    <s v="R. Lino Coutinho, 444"/>
    <s v="-23.587359, -46.603036"/>
    <s v="EA"/>
    <s v="NI"/>
    <s v="NI"/>
    <s v="NI"/>
    <s v="NI"/>
    <n v="3.1300000000000001E-2"/>
    <n v="0"/>
    <n v="0"/>
    <m/>
    <m/>
    <m/>
    <m/>
    <m/>
    <m/>
    <n v="0.05"/>
    <n v="1.5650000000000002E-3"/>
    <s v="Em andamento"/>
    <s v="local-def"/>
  </r>
  <r>
    <x v="22"/>
    <s v="Readequação do Centro de Atendimento ao Cidadão (CAC) - Itaim Paulista"/>
    <s v="Itaim Paulista"/>
    <s v="Supra-distrital"/>
    <s v="Av. Marechal Tito, 3012"/>
    <s v="-23.494031, -46.416711"/>
    <s v="EA"/>
    <s v="NI"/>
    <s v="NI"/>
    <s v="NI"/>
    <s v="NI"/>
    <n v="3.1300000000000001E-2"/>
    <n v="0"/>
    <n v="0"/>
    <m/>
    <m/>
    <m/>
    <m/>
    <m/>
    <m/>
    <n v="0.05"/>
    <n v="1.5650000000000002E-3"/>
    <s v="Em andamento"/>
    <s v="local-def"/>
  </r>
  <r>
    <x v="22"/>
    <s v="Readequação do Centro de Atendimento ao Cidadão (CAC) - Itaquera"/>
    <s v="Itaquera"/>
    <s v="Supra-distrital"/>
    <s v="R.Augusto Carlos Bauman, 851"/>
    <s v="-23.532007, -46.447028"/>
    <s v="EA"/>
    <s v="NI"/>
    <s v="NI"/>
    <s v="NI"/>
    <s v="NI"/>
    <n v="3.1300000000000001E-2"/>
    <n v="0"/>
    <n v="0"/>
    <m/>
    <m/>
    <m/>
    <m/>
    <m/>
    <m/>
    <n v="0.05"/>
    <n v="1.5650000000000002E-3"/>
    <s v="Em andamento"/>
    <s v="local-def"/>
  </r>
  <r>
    <x v="22"/>
    <s v="Readequação do Centro de Atendimento ao Cidadão (CAC) - Jabaquara"/>
    <s v="Jabaquara"/>
    <s v="Supra-distrital"/>
    <s v="Av. Engº Armando de Arruda Pereira, 2314"/>
    <s v="-23.647653, -46.640204"/>
    <s v="EA"/>
    <s v="NI"/>
    <s v="NI"/>
    <s v="NI"/>
    <s v="NI"/>
    <n v="3.1300000000000001E-2"/>
    <n v="0"/>
    <n v="0"/>
    <m/>
    <m/>
    <m/>
    <m/>
    <m/>
    <m/>
    <n v="0.05"/>
    <n v="1.5650000000000002E-3"/>
    <s v="Em andamento"/>
    <s v="local-def"/>
  </r>
  <r>
    <x v="22"/>
    <s v="Readequação do Centro de Atendimento ao Cidadão (CAC) - Jaçanã/Tremembé"/>
    <s v="Jaçanã/Tremembé"/>
    <s v="Supra-distrital"/>
    <s v="Av. Luis Stamatis, 300"/>
    <s v="-23.468164, -46.582175"/>
    <s v="EA"/>
    <s v="NI"/>
    <s v="NI"/>
    <s v="NI"/>
    <s v="NI"/>
    <n v="3.1300000000000001E-2"/>
    <n v="0"/>
    <n v="0"/>
    <m/>
    <m/>
    <m/>
    <m/>
    <m/>
    <m/>
    <n v="0.05"/>
    <n v="1.5650000000000002E-3"/>
    <s v="Em andamento"/>
    <s v="local-def"/>
  </r>
  <r>
    <x v="22"/>
    <s v="Readequação do Centro de Atendimento ao Cidadão (CAC) - Lapa"/>
    <s v="Lapa"/>
    <s v="Supra-distrital"/>
    <s v="Rua Guaicurus, 1000"/>
    <s v="-23.522546, -46.695496"/>
    <s v="EA"/>
    <s v="NI"/>
    <s v="NI"/>
    <s v="NI"/>
    <s v="NI"/>
    <n v="3.1300000000000001E-2"/>
    <n v="0"/>
    <n v="0"/>
    <m/>
    <m/>
    <m/>
    <m/>
    <m/>
    <m/>
    <n v="0.05"/>
    <n v="1.5650000000000002E-3"/>
    <s v="Em andamento"/>
    <s v="local-def"/>
  </r>
  <r>
    <x v="22"/>
    <s v="Readequação do Centro de Atendimento ao Cidadão (CAC) - M'Boi Mirim"/>
    <s v="M'Boi Mirim"/>
    <s v="Supra-distrital"/>
    <s v="Av. Guarapiranga, 1265 "/>
    <s v="-23.680784, -46.734864"/>
    <s v="EA"/>
    <s v="NI"/>
    <s v="NI"/>
    <s v="NI"/>
    <s v="NI"/>
    <n v="3.1300000000000001E-2"/>
    <n v="0"/>
    <n v="0"/>
    <m/>
    <m/>
    <m/>
    <m/>
    <m/>
    <m/>
    <n v="0.05"/>
    <n v="1.5650000000000002E-3"/>
    <s v="Em andamento"/>
    <s v="local-def"/>
  </r>
  <r>
    <x v="22"/>
    <s v="Readequação do Centro de Atendimento ao Cidadão (CAC) - Mooca"/>
    <s v="Mooca"/>
    <s v="Supra-distrital"/>
    <s v="R. Taquari, 549"/>
    <s v="-23.551362, -46.597852"/>
    <s v="EA"/>
    <s v="NI"/>
    <s v="NI"/>
    <s v="NI"/>
    <s v="NI"/>
    <n v="3.1300000000000001E-2"/>
    <n v="0"/>
    <n v="0"/>
    <m/>
    <m/>
    <m/>
    <m/>
    <m/>
    <m/>
    <n v="0.05"/>
    <n v="1.5650000000000002E-3"/>
    <s v="Em andamento"/>
    <s v="local-def"/>
  </r>
  <r>
    <x v="22"/>
    <s v="Readequação do Centro de Atendimento ao Cidadão (CAC) - Parelheiros"/>
    <s v="Parelheiros"/>
    <s v="Supra-distrital"/>
    <s v="Av. Sadamu Inoue, 5252"/>
    <s v="-23.815128, -46.735315"/>
    <s v="EA"/>
    <s v="NI"/>
    <s v="NI"/>
    <s v="NI"/>
    <s v="NI"/>
    <n v="3.1300000000000001E-2"/>
    <n v="0"/>
    <n v="0"/>
    <m/>
    <m/>
    <m/>
    <m/>
    <m/>
    <m/>
    <n v="0.05"/>
    <n v="1.5650000000000002E-3"/>
    <s v="Em andamento"/>
    <s v="local-def"/>
  </r>
  <r>
    <x v="22"/>
    <s v="Readequação do Centro de Atendimento ao Cidadão (CAC) - Penha"/>
    <s v="Penha"/>
    <s v="Supra-distrital"/>
    <s v="R. Candapuí, 492 "/>
    <s v="-23.518634, -46.521410"/>
    <s v="EA"/>
    <s v="NI"/>
    <s v="NI"/>
    <s v="NI"/>
    <s v="NI"/>
    <n v="3.1300000000000001E-2"/>
    <n v="0"/>
    <n v="0"/>
    <m/>
    <m/>
    <m/>
    <m/>
    <m/>
    <m/>
    <n v="0.05"/>
    <n v="1.5650000000000002E-3"/>
    <s v="Em andamento"/>
    <s v="local-def"/>
  </r>
  <r>
    <x v="22"/>
    <s v="Readequação do Centro de Atendimento ao Cidadão (CAC) - Perus"/>
    <s v="Perus"/>
    <s v="Supra-distrital"/>
    <s v="R. Ylídio Figueiredo, 349"/>
    <s v="-23.407298, -46.753125"/>
    <s v="EA"/>
    <s v="NI"/>
    <s v="NI"/>
    <s v="NI"/>
    <s v="NI"/>
    <n v="3.1300000000000001E-2"/>
    <n v="0"/>
    <n v="0"/>
    <m/>
    <m/>
    <m/>
    <m/>
    <m/>
    <m/>
    <n v="0.05"/>
    <n v="1.5650000000000002E-3"/>
    <s v="Em andamento"/>
    <s v="local-def"/>
  </r>
  <r>
    <x v="22"/>
    <s v="Readequação do Centro de Atendimento ao Cidadão (CAC) - Pinheiros"/>
    <s v="Pinheiros"/>
    <s v="Supra-distrital"/>
    <s v="Av. Nações Unidas, 7123"/>
    <s v="-23.679163, -46.696099"/>
    <s v="EA"/>
    <s v="NI"/>
    <s v="NI"/>
    <s v="NI"/>
    <s v="NI"/>
    <n v="3.1300000000000001E-2"/>
    <n v="0"/>
    <n v="0"/>
    <m/>
    <m/>
    <m/>
    <m/>
    <m/>
    <m/>
    <n v="0.05"/>
    <n v="1.5650000000000002E-3"/>
    <s v="Em andamento"/>
    <s v="local-def"/>
  </r>
  <r>
    <x v="22"/>
    <s v="Readequação do Centro de Atendimento ao Cidadão (CAC) - Pirituba"/>
    <s v="Pirituba"/>
    <s v="Supra-distrital"/>
    <s v="Av. Dr. Felipe Pinel, 12"/>
    <s v="-23.487228, -46.726914"/>
    <s v="EA"/>
    <s v="NI"/>
    <s v="NI"/>
    <s v="NI"/>
    <s v="NI"/>
    <n v="3.1300000000000001E-2"/>
    <n v="0"/>
    <n v="0"/>
    <m/>
    <m/>
    <m/>
    <m/>
    <m/>
    <m/>
    <n v="0.05"/>
    <n v="1.5650000000000002E-3"/>
    <s v="Em andamento"/>
    <s v="local-def"/>
  </r>
  <r>
    <x v="22"/>
    <s v="Readequação do Centro de Atendimento ao Cidadão (CAC) - Santana/Tucuruvi"/>
    <s v="Santana/Tucuruvi"/>
    <s v="Supra-distrital"/>
    <s v="Av. Tucuruvi, 808"/>
    <s v="-23.481286, -46.604271"/>
    <s v="EA"/>
    <s v="NI"/>
    <s v="NI"/>
    <s v="NI"/>
    <s v="NI"/>
    <n v="3.1300000000000001E-2"/>
    <n v="0"/>
    <n v="0"/>
    <m/>
    <m/>
    <m/>
    <m/>
    <m/>
    <m/>
    <n v="0.05"/>
    <n v="1.5650000000000002E-3"/>
    <s v="Em andamento"/>
    <s v="local-def"/>
  </r>
  <r>
    <x v="22"/>
    <s v="Readequação do Centro de Atendimento ao Cidadão (CAC) - Santo Amaro"/>
    <s v="Santo Amaro"/>
    <s v="Supra-distrital"/>
    <s v="Praça Floriano Peixoto, 54"/>
    <s v="-23.651517, -46.707269"/>
    <s v="EA"/>
    <s v="NI"/>
    <s v="NI"/>
    <s v="NI"/>
    <s v="NI"/>
    <n v="3.1300000000000001E-2"/>
    <n v="0"/>
    <n v="0"/>
    <m/>
    <m/>
    <m/>
    <m/>
    <m/>
    <m/>
    <n v="0.05"/>
    <n v="1.5650000000000002E-3"/>
    <s v="Em andamento"/>
    <s v="local-def"/>
  </r>
  <r>
    <x v="22"/>
    <s v="Readequação do Centro de Atendimento ao Cidadão (CAC) - Sapopemba"/>
    <s v="Sapopemba"/>
    <s v="Supra-distrital"/>
    <m/>
    <m/>
    <s v="EA"/>
    <s v="NI"/>
    <s v="NI"/>
    <s v="NI"/>
    <s v="NI"/>
    <n v="3.1300000000000001E-2"/>
    <n v="0"/>
    <n v="0"/>
    <m/>
    <m/>
    <m/>
    <m/>
    <m/>
    <m/>
    <n v="0.05"/>
    <n v="1.5650000000000002E-3"/>
    <s v="Em andamento"/>
    <s v="local-em-def"/>
  </r>
  <r>
    <x v="22"/>
    <s v="Readequação do Centro de Atendimento ao Cidadão (CAC) - São Mateus"/>
    <s v="São Mateus"/>
    <s v="Supra-distrital"/>
    <s v="R. Ragueb Chohfi, 1.400"/>
    <s v="-23.599709, -46.469238"/>
    <s v="EA"/>
    <s v="NI"/>
    <s v="NI"/>
    <s v="NI"/>
    <s v="NI"/>
    <n v="3.1300000000000001E-2"/>
    <n v="0"/>
    <n v="0"/>
    <m/>
    <m/>
    <m/>
    <m/>
    <m/>
    <m/>
    <n v="0.05"/>
    <n v="1.5650000000000002E-3"/>
    <s v="Em andamento"/>
    <s v="local-def"/>
  </r>
  <r>
    <x v="22"/>
    <s v="Readequação do Centro de Atendimento ao Cidadão (CAC) - São Miguel"/>
    <s v="São Miguel"/>
    <s v="Supra-distrital"/>
    <s v="R. Ana Flora Pinheiro de Sousa, 76"/>
    <s v="-23.500749, -46.451069"/>
    <s v="EA"/>
    <s v="NI"/>
    <s v="NI"/>
    <s v="NI"/>
    <s v="NI"/>
    <n v="3.1300000000000001E-2"/>
    <n v="0"/>
    <n v="0"/>
    <m/>
    <m/>
    <m/>
    <m/>
    <m/>
    <m/>
    <n v="0.05"/>
    <n v="1.5650000000000002E-3"/>
    <s v="Em andamento"/>
    <s v="local-def"/>
  </r>
  <r>
    <x v="22"/>
    <s v="Readequação do Centro de Atendimento ao Cidadão (CAC) - Sé"/>
    <s v="Sé"/>
    <s v="Supra-distrital"/>
    <s v="R. Álvares Penteado, 49"/>
    <s v="-23.547780, -46.634672"/>
    <s v="EA"/>
    <s v="NI"/>
    <s v="NI"/>
    <s v="NI"/>
    <s v="NI"/>
    <n v="3.1300000000000001E-2"/>
    <n v="0"/>
    <n v="0"/>
    <m/>
    <m/>
    <m/>
    <m/>
    <m/>
    <m/>
    <n v="0.05"/>
    <n v="1.5650000000000002E-3"/>
    <s v="Em andamento"/>
    <s v="local-def"/>
  </r>
  <r>
    <x v="22"/>
    <s v="Readequação do Centro de Atendimento ao Cidadão (CAC) - Vila Maria/Vila Guilherme"/>
    <s v="Vila Maria/Vila Guilherme"/>
    <s v="Supra-distrital"/>
    <s v="R.General Mendes, 111"/>
    <s v="-23.501297, -46.591352"/>
    <s v="EA"/>
    <s v="NI"/>
    <s v="NI"/>
    <s v="NI"/>
    <s v="NI"/>
    <n v="3.1300000000000001E-2"/>
    <n v="0"/>
    <n v="0"/>
    <m/>
    <m/>
    <m/>
    <m/>
    <m/>
    <m/>
    <n v="0.05"/>
    <n v="1.5650000000000002E-3"/>
    <s v="Em andamento"/>
    <s v="local-def"/>
  </r>
  <r>
    <x v="22"/>
    <s v="Readequação do Centro de Atendimento ao Cidadão (CAC) - Vila Mariana"/>
    <s v="Vila Mariana"/>
    <s v="Supra-distrital"/>
    <s v="R. José de Magalhães, 500"/>
    <s v="-23.598725, -46.649309"/>
    <s v="EA"/>
    <s v="NI"/>
    <s v="NI"/>
    <s v="NI"/>
    <s v="NI"/>
    <n v="3.1300000000000001E-2"/>
    <n v="0"/>
    <n v="0"/>
    <m/>
    <m/>
    <m/>
    <m/>
    <m/>
    <m/>
    <n v="0.05"/>
    <n v="1.5650000000000002E-3"/>
    <s v="Em andamento"/>
    <s v="local-def"/>
  </r>
  <r>
    <x v="22"/>
    <s v="Readequação do Centro de Atendimento ao Cidadão (CAC) - Vila Prudente"/>
    <s v="Vila Prudente"/>
    <s v="Supra-distrital"/>
    <s v="Avenida do Oratório, 172"/>
    <s v="-23.582700, -46.560589"/>
    <s v="EA"/>
    <s v="NI"/>
    <s v="NI"/>
    <s v="NI"/>
    <s v="NI"/>
    <n v="3.1300000000000001E-2"/>
    <n v="0"/>
    <n v="0"/>
    <m/>
    <m/>
    <m/>
    <m/>
    <m/>
    <m/>
    <n v="0.05"/>
    <n v="1.5650000000000002E-3"/>
    <s v="Em andamento"/>
    <s v="local-def"/>
  </r>
  <r>
    <x v="23"/>
    <m/>
    <m/>
    <m/>
    <m/>
    <m/>
    <m/>
    <m/>
    <m/>
    <m/>
    <m/>
    <m/>
    <m/>
    <m/>
    <m/>
    <m/>
    <m/>
    <m/>
    <m/>
    <m/>
    <m/>
    <m/>
    <m/>
    <m/>
  </r>
</pivotCacheRecords>
</file>

<file path=xl/pivotCache/pivotCacheRecords5.xml><?xml version="1.0" encoding="utf-8"?>
<pivotCacheRecords xmlns="http://schemas.openxmlformats.org/spreadsheetml/2006/main" xmlns:r="http://schemas.openxmlformats.org/officeDocument/2006/relationships" count="59">
  <r>
    <x v="0"/>
    <s v="Criação de Normativa para Novos Pontos de Cultura"/>
    <s v="Supra-regional"/>
    <s v="Supra-regional"/>
    <m/>
    <m/>
    <s v="C"/>
    <s v="C"/>
    <s v="C"/>
    <n v="0.05"/>
    <n v="0"/>
    <n v="0"/>
    <m/>
    <m/>
    <m/>
    <m/>
    <m/>
    <m/>
    <n v="0.99999999999999989"/>
    <n v="4.9999999999999996E-2"/>
    <s v="Concluído"/>
    <s v="abrange-cidade"/>
  </r>
  <r>
    <x v="1"/>
    <s v="Criação da SP Cine - fomento ao cinema"/>
    <s v="Supra-regional"/>
    <m/>
    <m/>
    <m/>
    <s v="C"/>
    <s v="C"/>
    <s v="EA"/>
    <n v="0"/>
    <n v="25000000"/>
    <n v="0"/>
    <m/>
    <m/>
    <m/>
    <m/>
    <m/>
    <m/>
    <n v="0.82499999999999996"/>
    <n v="0"/>
    <s v="Em andamento"/>
    <s v="abrange-cidade"/>
  </r>
  <r>
    <x v="2"/>
    <s v="Ampliação do efetivo da Guarda Civil Metropolitana em 2.000 novos integrantes"/>
    <s v="Supra-regional"/>
    <m/>
    <m/>
    <m/>
    <s v="C"/>
    <s v="C"/>
    <s v="C"/>
    <n v="0.1"/>
    <n v="0"/>
    <n v="0"/>
    <s v="A fase de elaboração normativa foi incorporada pela administração da secretaria responsável."/>
    <m/>
    <m/>
    <m/>
    <m/>
    <m/>
    <n v="0.99999999999999989"/>
    <n v="9.9999999999999992E-2"/>
    <s v="Concluído"/>
    <s v="abrange-cidade"/>
  </r>
  <r>
    <x v="3"/>
    <s v="Operação e Manutenção da Central de Interpretação de Libras, intérpretes e guias-intérpretes"/>
    <s v="Supra-regional"/>
    <m/>
    <m/>
    <m/>
    <s v="NI"/>
    <s v="NI"/>
    <s v="EA"/>
    <n v="1"/>
    <n v="0"/>
    <n v="0"/>
    <s v="Assinatura do Termo de Adesão ao Plano Nacional dos Direitos da Pessoa com Deficiência Plano&quot; Viver sem Limite&quot;."/>
    <s v="Instituído o Plano Municipal de ações articuladas para as pessoas com deficiência da Cidade de São Paulo &quot;São Paulo mais Inclusiva&quot; (Decreto Municipal nº 54.655/13)."/>
    <s v="Adesão à Central de Interpretação de Libras - CIL do Governo Federal"/>
    <s v="Fase  de elaboração do Edital."/>
    <m/>
    <m/>
    <n v="0.17499999999999999"/>
    <n v="0.17499999999999999"/>
    <s v="Em andamento"/>
    <s v="abrange-cidade"/>
  </r>
  <r>
    <x v="4"/>
    <s v="Criação e efetivação da Secretaria Municipal de Promoção da Igualdade Racial"/>
    <s v="Supra-regional"/>
    <m/>
    <m/>
    <m/>
    <s v="C"/>
    <s v="C"/>
    <s v="C"/>
    <n v="1"/>
    <n v="0"/>
    <n v="0"/>
    <s v="Criação da Secretaria Municipal de Promoção da Igualdade Racial - Lei 15.764/2013 – mai. 2013."/>
    <s v="Realização da III Conferência de Promoção da Igualdade Racial – ago/2013."/>
    <s v="Evento Mês da Consciência Negra – nov/2013."/>
    <s v="Reconhecimento do Samba como patrimônio imaterial – nov/2013."/>
    <s v="Elaboração do Plano Municipal de Promoção da Igualdade Racial, com lançamento previsto para 2014"/>
    <s v="Instituição do Conselho de Promoção da Igualdade Racial está prevista para 2014"/>
    <n v="0.99999999999999989"/>
    <n v="0.99999999999999989"/>
    <s v="Concluído"/>
    <s v="abrange-cidade"/>
  </r>
  <r>
    <x v="5"/>
    <s v="Criação e efetivação da Secretaria Municipal de Políticas para as Mulheres"/>
    <s v="Supra-regional"/>
    <m/>
    <m/>
    <m/>
    <s v="C"/>
    <s v="C"/>
    <s v="C"/>
    <n v="1"/>
    <n v="0"/>
    <n v="0"/>
    <s v="Secretaria de Políticas para as Mulheres criada em maio de 2013 (Lei 15.764/2013)"/>
    <s v="Constituição do Conexão Mulher – Comitê Intersecretarial de Políticas para as Mulheres da Prefeitura de São Paulo em dezembro de 2013."/>
    <m/>
    <m/>
    <m/>
    <m/>
    <n v="0.99999999999999989"/>
    <n v="0.99999999999999989"/>
    <s v="Concluído"/>
    <s v="abrange-cidade"/>
  </r>
  <r>
    <x v="6"/>
    <s v="Implantação da Ouvidoria Municipal de Direitos Humanos"/>
    <s v="Supra-regional"/>
    <m/>
    <m/>
    <m/>
    <s v="EA"/>
    <s v="NI"/>
    <s v="NI"/>
    <n v="1"/>
    <n v="0"/>
    <n v="0"/>
    <m/>
    <m/>
    <m/>
    <m/>
    <m/>
    <m/>
    <n v="0.15"/>
    <n v="0.15"/>
    <s v="Em andamento"/>
    <s v="abrange-cidade"/>
  </r>
  <r>
    <x v="7"/>
    <s v="Criação e funcionamento da Comissão Municipal da Verdade (CMV-PMSP)"/>
    <s v="Supra-regional"/>
    <m/>
    <m/>
    <m/>
    <s v="C"/>
    <s v="C"/>
    <s v="C"/>
    <n v="0.5"/>
    <n v="0"/>
    <n v="23506"/>
    <m/>
    <m/>
    <m/>
    <m/>
    <m/>
    <m/>
    <n v="0.99999999999999989"/>
    <n v="0.49999999999999994"/>
    <s v="Concluído"/>
    <s v="abrange-cidade"/>
  </r>
  <r>
    <x v="8"/>
    <s v="Criação da Universidade Aberta da Pessoa Idosa (UAPI)"/>
    <s v="Sé"/>
    <s v="Liberdade"/>
    <s v="Rua Teixeira Mendes, 262"/>
    <s v="-23.559491, -46.624443"/>
    <s v="C"/>
    <s v="C"/>
    <s v="C"/>
    <n v="1"/>
    <n v="70862.14"/>
    <n v="7284"/>
    <s v="Outros polos serão implantados nos próximos anos"/>
    <m/>
    <m/>
    <m/>
    <m/>
    <m/>
    <n v="0.99999999999999989"/>
    <n v="0.99999999999999989"/>
    <s v="Concluído"/>
    <s v="local-def"/>
  </r>
  <r>
    <x v="9"/>
    <s v="Criação e efetivação da Agência São Paulo de Desenvolvimento"/>
    <s v="Supra-regional"/>
    <m/>
    <m/>
    <m/>
    <s v="C"/>
    <s v="C"/>
    <s v="C"/>
    <n v="1"/>
    <n v="649681.72"/>
    <m/>
    <m/>
    <m/>
    <m/>
    <m/>
    <m/>
    <m/>
    <n v="0.99999999999999989"/>
    <n v="0.99999999999999989"/>
    <s v="Concluído"/>
    <s v="abrange-cidade"/>
  </r>
  <r>
    <x v="10"/>
    <s v="Criação de uma agência de promoção de investimentos para a cidade de São Paulo a partir da expansão da atuação da Companhia São Paulo de Parcerias - SPP"/>
    <s v="Supra-regional"/>
    <m/>
    <m/>
    <m/>
    <s v="C"/>
    <s v="C"/>
    <s v="C"/>
    <n v="1"/>
    <n v="0"/>
    <n v="0"/>
    <m/>
    <m/>
    <m/>
    <m/>
    <m/>
    <m/>
    <n v="0.99999999999999989"/>
    <n v="0.99999999999999989"/>
    <s v="Concluído"/>
    <s v="abrange-cidade"/>
  </r>
  <r>
    <x v="11"/>
    <s v="Operação e Manutenção do VAI TEC"/>
    <s v="Supra-regional"/>
    <m/>
    <m/>
    <m/>
    <s v="C"/>
    <s v="EA"/>
    <s v="NI"/>
    <n v="1"/>
    <n v="0"/>
    <m/>
    <m/>
    <m/>
    <m/>
    <m/>
    <m/>
    <m/>
    <n v="0.47499999999999998"/>
    <n v="0.47499999999999998"/>
    <s v="Em andamento"/>
    <s v="abrange-cidade"/>
  </r>
  <r>
    <x v="12"/>
    <s v="Implantação de horário de funcionamento 24h no transporte público municipal"/>
    <s v="Supra-regional"/>
    <m/>
    <m/>
    <m/>
    <s v="EA"/>
    <s v="NI"/>
    <s v="EA"/>
    <n v="1"/>
    <n v="0"/>
    <n v="0"/>
    <s v="Meta viabilizada mediante o contrato de concessão dos serviços públicos de transporte"/>
    <m/>
    <m/>
    <m/>
    <m/>
    <m/>
    <n v="0.32499999999999996"/>
    <n v="0.32499999999999996"/>
    <s v="Em andamento"/>
    <s v="abrange-cidade"/>
  </r>
  <r>
    <x v="13"/>
    <s v="Projeto DNA Semafórico"/>
    <s v="Supra-regional"/>
    <m/>
    <m/>
    <m/>
    <s v="C"/>
    <s v="EA"/>
    <s v="C"/>
    <n v="0.1"/>
    <n v="0"/>
    <n v="0"/>
    <m/>
    <m/>
    <m/>
    <m/>
    <m/>
    <m/>
    <n v="0.82499999999999996"/>
    <n v="8.2500000000000004E-2"/>
    <s v="Em andamento"/>
    <s v="abrange-cidade"/>
  </r>
  <r>
    <x v="14"/>
    <s v="Criação da Instância Municipal de Drenagem"/>
    <s v="Supra-regional"/>
    <s v="Supra-distrital"/>
    <m/>
    <m/>
    <s v="EA"/>
    <s v="NI"/>
    <s v="NI"/>
    <n v="1"/>
    <n v="0"/>
    <n v="0"/>
    <s v="Abertura da licitação para contratação do Programa de Drenagem e Manejo de Águas Pluviais para a Bacia do Rio Cabuçu de Baixo"/>
    <s v="Elaboração de minuta de Projeto de Lei de criação da Instância Municipal de Drenagem e Manejo de Águas "/>
    <s v="A partir de levantamento, o trabalho propõe medidas, projetos de intervenção e fortalecimento institucional para recuperar os cursos d'água e integrá-los ao tecido urbano com sustentabilidade ambiental."/>
    <s v="Diagnóstico de 4 bacias hidrográficas em andamento."/>
    <m/>
    <m/>
    <n v="0.15"/>
    <n v="0.15"/>
    <s v="Em andamento"/>
    <s v="abrange-cidade"/>
  </r>
  <r>
    <x v="15"/>
    <s v="Criação da Subprefeitura de Sapopemba"/>
    <s v="Sapopemba"/>
    <s v="Sapopemba"/>
    <s v="Avenida Sapopemba, 9064"/>
    <s v="-23.600188, -46.512823"/>
    <s v="C"/>
    <s v="C"/>
    <s v="EA"/>
    <n v="1"/>
    <n v="0"/>
    <n v="0"/>
    <m/>
    <m/>
    <m/>
    <m/>
    <m/>
    <m/>
    <n v="0.82499999999999996"/>
    <n v="0.82499999999999996"/>
    <s v="Em andamento"/>
    <s v="local-def"/>
  </r>
  <r>
    <x v="16"/>
    <s v="Criação do Conselho da Cidade"/>
    <s v="Supra-regional"/>
    <s v="Supra-distrital"/>
    <m/>
    <m/>
    <s v="C"/>
    <s v="C"/>
    <s v="C"/>
    <n v="0.3"/>
    <n v="0"/>
    <n v="0"/>
    <m/>
    <m/>
    <m/>
    <m/>
    <m/>
    <m/>
    <n v="0.99999999999999989"/>
    <n v="0.29999999999999993"/>
    <s v="Concluído"/>
    <s v="abrange-cidade"/>
  </r>
  <r>
    <x v="16"/>
    <s v="Criação do Conselho Municipal de Transportes"/>
    <s v="Supra-regional"/>
    <s v="Supra-distrital"/>
    <m/>
    <m/>
    <s v="C"/>
    <s v="C"/>
    <s v="C"/>
    <n v="0.1"/>
    <n v="0"/>
    <n v="0"/>
    <m/>
    <m/>
    <m/>
    <m/>
    <m/>
    <m/>
    <n v="0.99999999999999989"/>
    <n v="9.9999999999999992E-2"/>
    <s v="Concluído"/>
    <s v="abrange-cidade"/>
  </r>
  <r>
    <x v="16"/>
    <s v="Criação do Conselho Municipal da Igualdade Racial"/>
    <s v="Supra-regional"/>
    <s v="Supra-distrital"/>
    <m/>
    <m/>
    <s v="NI"/>
    <s v="NI"/>
    <s v="NI"/>
    <n v="0.1"/>
    <n v="0"/>
    <n v="0"/>
    <m/>
    <m/>
    <m/>
    <m/>
    <m/>
    <m/>
    <n v="0"/>
    <n v="0"/>
    <s v="Não Iniciado"/>
    <s v="abrange-cidade"/>
  </r>
  <r>
    <x v="16"/>
    <s v="Criação do Conselho Municipal do Esporte, Lazer e Recreação"/>
    <s v="Supra-regional"/>
    <s v="Supra-distrital"/>
    <m/>
    <m/>
    <s v="NI"/>
    <s v="NI"/>
    <s v="NI"/>
    <n v="0.1"/>
    <n v="0"/>
    <n v="0"/>
    <m/>
    <m/>
    <m/>
    <m/>
    <m/>
    <m/>
    <n v="0"/>
    <n v="0"/>
    <s v="Não Iniciado"/>
    <s v="abrange-cidade"/>
  </r>
  <r>
    <x v="16"/>
    <s v="Criação do Conselho Municipal de Políticas para as Mulheres"/>
    <s v="Supra-regional"/>
    <s v="Supra-distrital"/>
    <m/>
    <m/>
    <s v="EA"/>
    <s v="NI"/>
    <s v="NI"/>
    <n v="0.1"/>
    <n v="0"/>
    <n v="0"/>
    <m/>
    <m/>
    <m/>
    <m/>
    <m/>
    <m/>
    <n v="0.15"/>
    <n v="1.4999999999999999E-2"/>
    <s v="Em andamento"/>
    <s v="abrange-cidade"/>
  </r>
  <r>
    <x v="16"/>
    <s v="Criação do Conselho Municipal de Defesa do Consumidor"/>
    <s v="Supra-regional"/>
    <s v="Supra-distrital"/>
    <m/>
    <m/>
    <s v="NI"/>
    <s v="NI"/>
    <s v="NI"/>
    <n v="0.1"/>
    <n v="0"/>
    <n v="0"/>
    <m/>
    <m/>
    <m/>
    <m/>
    <m/>
    <m/>
    <n v="0"/>
    <n v="0"/>
    <s v="Não Iniciado"/>
    <s v="abrange-cidade"/>
  </r>
  <r>
    <x v="16"/>
    <s v="Criação do Conselho Municipal de Transparência Pública e Combate à corrupção"/>
    <s v="Supra-regional"/>
    <s v="Supra-distrital"/>
    <m/>
    <m/>
    <s v="NI"/>
    <s v="NI"/>
    <s v="NI"/>
    <n v="0.1"/>
    <n v="0"/>
    <n v="0"/>
    <m/>
    <m/>
    <m/>
    <m/>
    <m/>
    <m/>
    <n v="0"/>
    <n v="0"/>
    <s v="Não Iniciado"/>
    <s v="abrange-cidade"/>
  </r>
  <r>
    <x v="16"/>
    <s v="Criação do Conselho Municipal de Comunicação"/>
    <s v="Supra-regional"/>
    <s v="Supra-distrital"/>
    <m/>
    <m/>
    <s v="EA"/>
    <s v="NI"/>
    <s v="NI"/>
    <n v="0.1"/>
    <n v="0"/>
    <n v="0"/>
    <m/>
    <m/>
    <m/>
    <m/>
    <m/>
    <m/>
    <n v="0.15"/>
    <n v="1.4999999999999999E-2"/>
    <s v="Em andamento"/>
    <s v="abrange-cidade"/>
  </r>
  <r>
    <x v="17"/>
    <s v="Criação de Conselhos Participativos"/>
    <s v="Aricanduva/Formosa/Carrão"/>
    <m/>
    <m/>
    <m/>
    <s v="C"/>
    <s v="C"/>
    <s v="C"/>
    <n v="3.1E-2"/>
    <n v="0"/>
    <n v="0"/>
    <s v="Meta não orçamentária."/>
    <m/>
    <m/>
    <m/>
    <m/>
    <m/>
    <n v="0.99999999999999989"/>
    <n v="3.0999999999999996E-2"/>
    <s v="Concluído"/>
    <s v="local-em-def"/>
  </r>
  <r>
    <x v="17"/>
    <s v="Criação de Conselhos Participativos"/>
    <s v="Butantã"/>
    <m/>
    <m/>
    <m/>
    <s v="C"/>
    <s v="C"/>
    <s v="C"/>
    <n v="3.1E-2"/>
    <n v="0"/>
    <n v="0"/>
    <s v="Meta não orçamentária."/>
    <m/>
    <m/>
    <m/>
    <m/>
    <m/>
    <n v="0.99999999999999989"/>
    <n v="3.0999999999999996E-2"/>
    <s v="Concluído"/>
    <s v="local-em-def"/>
  </r>
  <r>
    <x v="17"/>
    <s v="Criação de Conselhos Participativos"/>
    <s v="Campo Limpo"/>
    <m/>
    <m/>
    <m/>
    <s v="C"/>
    <s v="C"/>
    <s v="C"/>
    <n v="3.1E-2"/>
    <n v="0"/>
    <n v="0"/>
    <s v="Meta não orçamentária."/>
    <m/>
    <m/>
    <m/>
    <m/>
    <m/>
    <n v="0.99999999999999989"/>
    <n v="3.0999999999999996E-2"/>
    <s v="Concluído"/>
    <s v="local-em-def"/>
  </r>
  <r>
    <x v="17"/>
    <s v="Criação de Conselhos Participativos"/>
    <s v="Capela do Socorro"/>
    <m/>
    <m/>
    <m/>
    <s v="C"/>
    <s v="C"/>
    <s v="C"/>
    <n v="3.1E-2"/>
    <n v="0"/>
    <n v="0"/>
    <s v="Meta não orçamentária."/>
    <m/>
    <m/>
    <m/>
    <m/>
    <m/>
    <n v="0.99999999999999989"/>
    <n v="3.0999999999999996E-2"/>
    <s v="Concluído"/>
    <s v="local-em-def"/>
  </r>
  <r>
    <x v="17"/>
    <s v="Criação de Conselhos Participativos"/>
    <s v="Casa Verde/Cachoeirinha"/>
    <m/>
    <m/>
    <m/>
    <s v="C"/>
    <s v="C"/>
    <s v="C"/>
    <n v="3.1E-2"/>
    <n v="0"/>
    <n v="0"/>
    <s v="Meta não orçamentária."/>
    <m/>
    <m/>
    <m/>
    <m/>
    <m/>
    <n v="0.99999999999999989"/>
    <n v="3.0999999999999996E-2"/>
    <s v="Concluído"/>
    <s v="local-em-def"/>
  </r>
  <r>
    <x v="17"/>
    <s v="Criação de Conselhos Participativos"/>
    <s v="Cidade Ademar"/>
    <m/>
    <m/>
    <m/>
    <s v="C"/>
    <s v="C"/>
    <s v="C"/>
    <n v="3.1E-2"/>
    <n v="0"/>
    <n v="0"/>
    <s v="Meta não orçamentária."/>
    <m/>
    <m/>
    <m/>
    <m/>
    <m/>
    <n v="0.99999999999999989"/>
    <n v="3.0999999999999996E-2"/>
    <s v="Concluído"/>
    <s v="local-em-def"/>
  </r>
  <r>
    <x v="17"/>
    <s v="Criação de Conselhos Participativos"/>
    <s v="Cidade Tiradentes"/>
    <m/>
    <m/>
    <m/>
    <s v="C"/>
    <s v="C"/>
    <s v="C"/>
    <n v="3.1E-2"/>
    <n v="0"/>
    <n v="0"/>
    <s v="Meta não orçamentária."/>
    <m/>
    <m/>
    <m/>
    <m/>
    <m/>
    <n v="0.99999999999999989"/>
    <n v="3.0999999999999996E-2"/>
    <s v="Concluído"/>
    <s v="local-em-def"/>
  </r>
  <r>
    <x v="17"/>
    <s v="Criação de Conselhos Participativos"/>
    <s v="Ermelino Matarazzo"/>
    <m/>
    <m/>
    <m/>
    <s v="C"/>
    <s v="C"/>
    <s v="C"/>
    <n v="3.1E-2"/>
    <n v="0"/>
    <n v="0"/>
    <s v="Meta não orçamentária."/>
    <m/>
    <m/>
    <m/>
    <m/>
    <m/>
    <n v="0.99999999999999989"/>
    <n v="3.0999999999999996E-2"/>
    <s v="Concluído"/>
    <s v="local-em-def"/>
  </r>
  <r>
    <x v="17"/>
    <s v="Criação de Conselhos Participativos"/>
    <s v="Freguesia/Brasilândia"/>
    <m/>
    <m/>
    <m/>
    <s v="C"/>
    <s v="C"/>
    <s v="C"/>
    <n v="3.1E-2"/>
    <n v="0"/>
    <n v="0"/>
    <s v="Meta não orçamentária."/>
    <m/>
    <m/>
    <m/>
    <m/>
    <m/>
    <n v="0.99999999999999989"/>
    <n v="3.0999999999999996E-2"/>
    <s v="Concluído"/>
    <s v="local-em-def"/>
  </r>
  <r>
    <x v="17"/>
    <s v="Criação de Conselhos Participativos"/>
    <s v="Guaianases"/>
    <m/>
    <m/>
    <m/>
    <s v="C"/>
    <s v="C"/>
    <s v="C"/>
    <n v="3.1E-2"/>
    <n v="0"/>
    <n v="0"/>
    <s v="Meta não orçamentária."/>
    <m/>
    <m/>
    <m/>
    <m/>
    <m/>
    <n v="0.99999999999999989"/>
    <n v="3.0999999999999996E-2"/>
    <s v="Concluído"/>
    <s v="local-em-def"/>
  </r>
  <r>
    <x v="17"/>
    <s v="Criação de Conselhos Participativos"/>
    <s v="Ipiranga"/>
    <m/>
    <m/>
    <m/>
    <s v="C"/>
    <s v="C"/>
    <s v="C"/>
    <n v="3.1E-2"/>
    <n v="0"/>
    <n v="0"/>
    <s v="Meta não orçamentária."/>
    <m/>
    <m/>
    <m/>
    <m/>
    <m/>
    <n v="0.99999999999999989"/>
    <n v="3.0999999999999996E-2"/>
    <s v="Concluído"/>
    <s v="local-em-def"/>
  </r>
  <r>
    <x v="17"/>
    <s v="Criação de Conselhos Participativos"/>
    <s v="Itaim Paulista"/>
    <m/>
    <m/>
    <m/>
    <s v="C"/>
    <s v="C"/>
    <s v="C"/>
    <n v="3.1E-2"/>
    <n v="0"/>
    <n v="0"/>
    <s v="Meta não orçamentária."/>
    <m/>
    <m/>
    <m/>
    <m/>
    <m/>
    <n v="0.99999999999999989"/>
    <n v="3.0999999999999996E-2"/>
    <s v="Concluído"/>
    <s v="local-em-def"/>
  </r>
  <r>
    <x v="17"/>
    <s v="Criação de Conselhos Participativos"/>
    <s v="Itaquera"/>
    <m/>
    <m/>
    <m/>
    <s v="C"/>
    <s v="C"/>
    <s v="C"/>
    <n v="3.1E-2"/>
    <n v="0"/>
    <n v="0"/>
    <s v="Meta não orçamentária."/>
    <m/>
    <m/>
    <m/>
    <m/>
    <m/>
    <n v="0.99999999999999989"/>
    <n v="3.0999999999999996E-2"/>
    <s v="Concluído"/>
    <s v="local-em-def"/>
  </r>
  <r>
    <x v="17"/>
    <s v="Criação de Conselhos Participativos"/>
    <s v="Jabaquara"/>
    <m/>
    <m/>
    <m/>
    <s v="C"/>
    <s v="C"/>
    <s v="C"/>
    <n v="3.1E-2"/>
    <n v="0"/>
    <n v="0"/>
    <s v="Meta não orçamentária."/>
    <m/>
    <m/>
    <m/>
    <m/>
    <m/>
    <n v="0.99999999999999989"/>
    <n v="3.0999999999999996E-2"/>
    <s v="Concluído"/>
    <s v="local-em-def"/>
  </r>
  <r>
    <x v="17"/>
    <s v="Criação de Conselhos Participativos"/>
    <s v="Jaçanã/Tremembé"/>
    <m/>
    <m/>
    <m/>
    <s v="C"/>
    <s v="C"/>
    <s v="C"/>
    <n v="3.1E-2"/>
    <n v="0"/>
    <n v="0"/>
    <s v="Meta não orçamentária."/>
    <m/>
    <m/>
    <m/>
    <m/>
    <m/>
    <n v="0.99999999999999989"/>
    <n v="3.0999999999999996E-2"/>
    <s v="Concluído"/>
    <s v="local-em-def"/>
  </r>
  <r>
    <x v="17"/>
    <s v="Criação de Conselhos Participativos"/>
    <s v="Lapa"/>
    <m/>
    <m/>
    <m/>
    <s v="C"/>
    <s v="C"/>
    <s v="C"/>
    <n v="3.1E-2"/>
    <n v="0"/>
    <n v="0"/>
    <s v="Meta não orçamentária."/>
    <m/>
    <m/>
    <m/>
    <m/>
    <m/>
    <n v="0.99999999999999989"/>
    <n v="3.0999999999999996E-2"/>
    <s v="Concluído"/>
    <s v="local-em-def"/>
  </r>
  <r>
    <x v="17"/>
    <s v="Criação de Conselhos Participativos"/>
    <s v="M'Boi Mirim"/>
    <m/>
    <m/>
    <m/>
    <s v="C"/>
    <s v="C"/>
    <s v="C"/>
    <n v="3.1E-2"/>
    <n v="0"/>
    <n v="0"/>
    <s v="Meta não orçamentária."/>
    <m/>
    <m/>
    <m/>
    <m/>
    <m/>
    <n v="0.99999999999999989"/>
    <n v="3.0999999999999996E-2"/>
    <s v="Concluído"/>
    <s v="local-em-def"/>
  </r>
  <r>
    <x v="17"/>
    <s v="Criação de Conselhos Participativos"/>
    <s v="Mooca"/>
    <m/>
    <m/>
    <m/>
    <s v="C"/>
    <s v="C"/>
    <s v="C"/>
    <n v="3.1E-2"/>
    <n v="0"/>
    <n v="0"/>
    <s v="Meta não orçamentária."/>
    <m/>
    <m/>
    <m/>
    <m/>
    <m/>
    <n v="0.99999999999999989"/>
    <n v="3.0999999999999996E-2"/>
    <s v="Concluído"/>
    <s v="local-em-def"/>
  </r>
  <r>
    <x v="17"/>
    <s v="Criação de Conselhos Participativos"/>
    <s v="Parelheiros"/>
    <m/>
    <m/>
    <m/>
    <s v="C"/>
    <s v="C"/>
    <s v="C"/>
    <n v="3.1E-2"/>
    <n v="0"/>
    <n v="0"/>
    <s v="Meta não orçamentária."/>
    <m/>
    <m/>
    <m/>
    <m/>
    <m/>
    <n v="0.99999999999999989"/>
    <n v="3.0999999999999996E-2"/>
    <s v="Concluído"/>
    <s v="local-em-def"/>
  </r>
  <r>
    <x v="17"/>
    <s v="Criação de Conselhos Participativos"/>
    <s v="Penha"/>
    <m/>
    <m/>
    <m/>
    <s v="C"/>
    <s v="C"/>
    <s v="C"/>
    <n v="3.1E-2"/>
    <n v="0"/>
    <n v="0"/>
    <s v="Meta não orçamentária."/>
    <m/>
    <m/>
    <m/>
    <m/>
    <m/>
    <n v="0.99999999999999989"/>
    <n v="3.0999999999999996E-2"/>
    <s v="Concluído"/>
    <s v="local-em-def"/>
  </r>
  <r>
    <x v="17"/>
    <s v="Criação de Conselhos Participativos"/>
    <s v="Perus"/>
    <m/>
    <m/>
    <m/>
    <s v="C"/>
    <s v="C"/>
    <s v="C"/>
    <n v="3.1E-2"/>
    <n v="0"/>
    <n v="0"/>
    <s v="Meta não orçamentária."/>
    <m/>
    <m/>
    <m/>
    <m/>
    <m/>
    <n v="0.99999999999999989"/>
    <n v="3.0999999999999996E-2"/>
    <s v="Concluído"/>
    <s v="local-em-def"/>
  </r>
  <r>
    <x v="17"/>
    <s v="Criação de Conselhos Participativos"/>
    <s v="Pinheiros"/>
    <m/>
    <m/>
    <m/>
    <s v="C"/>
    <s v="C"/>
    <s v="C"/>
    <n v="3.1E-2"/>
    <n v="0"/>
    <n v="0"/>
    <s v="Meta não orçamentária."/>
    <m/>
    <m/>
    <m/>
    <m/>
    <m/>
    <n v="0.99999999999999989"/>
    <n v="3.0999999999999996E-2"/>
    <s v="Concluído"/>
    <s v="local-em-def"/>
  </r>
  <r>
    <x v="17"/>
    <s v="Criação de Conselhos Participativos"/>
    <s v="Pirituba"/>
    <m/>
    <m/>
    <m/>
    <s v="C"/>
    <s v="C"/>
    <s v="C"/>
    <n v="3.2000000000000001E-2"/>
    <n v="0"/>
    <n v="0"/>
    <s v="Meta não orçamentária."/>
    <m/>
    <m/>
    <m/>
    <m/>
    <m/>
    <n v="0.99999999999999989"/>
    <n v="3.1999999999999994E-2"/>
    <s v="Concluído"/>
    <s v="local-em-def"/>
  </r>
  <r>
    <x v="17"/>
    <s v="Criação de Conselhos Participativos"/>
    <s v="Santana/Tucuruvi"/>
    <m/>
    <m/>
    <m/>
    <s v="C"/>
    <s v="C"/>
    <s v="C"/>
    <n v="3.2000000000000001E-2"/>
    <n v="0"/>
    <n v="0"/>
    <s v="Meta não orçamentária."/>
    <m/>
    <m/>
    <m/>
    <m/>
    <m/>
    <n v="0.99999999999999989"/>
    <n v="3.1999999999999994E-2"/>
    <s v="Concluído"/>
    <s v="local-em-def"/>
  </r>
  <r>
    <x v="17"/>
    <s v="Criação de Conselhos Participativos"/>
    <s v="Santo Amaro"/>
    <m/>
    <m/>
    <m/>
    <s v="C"/>
    <s v="C"/>
    <s v="C"/>
    <n v="3.2000000000000001E-2"/>
    <n v="0"/>
    <n v="0"/>
    <s v="Meta não orçamentária."/>
    <m/>
    <m/>
    <m/>
    <m/>
    <m/>
    <n v="0.99999999999999989"/>
    <n v="3.1999999999999994E-2"/>
    <s v="Concluído"/>
    <s v="local-em-def"/>
  </r>
  <r>
    <x v="17"/>
    <s v="Criação de Conselhos Participativos"/>
    <s v="São Mateus"/>
    <m/>
    <m/>
    <m/>
    <s v="C"/>
    <s v="C"/>
    <s v="C"/>
    <n v="3.2000000000000001E-2"/>
    <n v="0"/>
    <n v="0"/>
    <s v="Meta não orçamentária."/>
    <m/>
    <m/>
    <m/>
    <m/>
    <m/>
    <n v="0.99999999999999989"/>
    <n v="3.1999999999999994E-2"/>
    <s v="Concluído"/>
    <s v="local-em-def"/>
  </r>
  <r>
    <x v="17"/>
    <s v="Criação de Conselhos Participativos"/>
    <s v="São Miguel"/>
    <m/>
    <m/>
    <m/>
    <s v="C"/>
    <s v="C"/>
    <s v="C"/>
    <n v="3.1E-2"/>
    <n v="0"/>
    <n v="0"/>
    <s v="Meta não orçamentária."/>
    <m/>
    <m/>
    <m/>
    <m/>
    <m/>
    <n v="0.99999999999999989"/>
    <n v="3.0999999999999996E-2"/>
    <s v="Concluído"/>
    <s v="local-em-def"/>
  </r>
  <r>
    <x v="17"/>
    <s v="Criação de Conselhos Participativos"/>
    <s v="Sapopemba"/>
    <m/>
    <m/>
    <m/>
    <s v="C"/>
    <s v="C"/>
    <s v="C"/>
    <n v="3.1E-2"/>
    <n v="0"/>
    <n v="0"/>
    <s v="Meta não orçamentária."/>
    <m/>
    <m/>
    <m/>
    <m/>
    <m/>
    <n v="0.99999999999999989"/>
    <n v="3.0999999999999996E-2"/>
    <s v="Concluído"/>
    <s v="local-em-def"/>
  </r>
  <r>
    <x v="17"/>
    <s v="Criação de Conselhos Participativos"/>
    <s v="Sé"/>
    <m/>
    <m/>
    <m/>
    <s v="C"/>
    <s v="C"/>
    <s v="C"/>
    <n v="3.2000000000000001E-2"/>
    <n v="0"/>
    <n v="0"/>
    <s v="Meta não orçamentária."/>
    <m/>
    <m/>
    <m/>
    <m/>
    <m/>
    <n v="0.99999999999999989"/>
    <n v="3.1999999999999994E-2"/>
    <s v="Concluído"/>
    <s v="local-em-def"/>
  </r>
  <r>
    <x v="17"/>
    <s v="Criação de Conselhos Participativos"/>
    <s v="Vila Maria/Vila Guilherme"/>
    <m/>
    <m/>
    <m/>
    <s v="C"/>
    <s v="C"/>
    <s v="C"/>
    <n v="3.2000000000000001E-2"/>
    <n v="0"/>
    <n v="0"/>
    <s v="Meta não orçamentária."/>
    <m/>
    <m/>
    <m/>
    <m/>
    <m/>
    <n v="0.99999999999999989"/>
    <n v="3.1999999999999994E-2"/>
    <s v="Concluído"/>
    <s v="local-em-def"/>
  </r>
  <r>
    <x v="17"/>
    <s v="Criação de Conselhos Participativos"/>
    <s v="Vila Mariana"/>
    <m/>
    <m/>
    <m/>
    <s v="C"/>
    <s v="C"/>
    <s v="C"/>
    <n v="3.2000000000000001E-2"/>
    <n v="0"/>
    <n v="0"/>
    <s v="Meta não orçamentária."/>
    <m/>
    <m/>
    <m/>
    <m/>
    <m/>
    <n v="0.99999999999999989"/>
    <n v="3.1999999999999994E-2"/>
    <s v="Concluído"/>
    <s v="local-em-def"/>
  </r>
  <r>
    <x v="17"/>
    <s v="Criação de Conselhos Participativos"/>
    <s v="Vila Prudente"/>
    <m/>
    <m/>
    <m/>
    <s v="C"/>
    <s v="C"/>
    <s v="C"/>
    <n v="3.2000000000000001E-2"/>
    <n v="0"/>
    <n v="0"/>
    <s v="Meta não orçamentária."/>
    <m/>
    <m/>
    <m/>
    <m/>
    <m/>
    <n v="0.99999999999999989"/>
    <n v="3.1999999999999994E-2"/>
    <s v="Concluído"/>
    <s v="local-em-def"/>
  </r>
  <r>
    <x v="18"/>
    <s v="Criação do Conselho Participativo de Planejamento e Orçamento"/>
    <s v="Supra-regional"/>
    <m/>
    <m/>
    <m/>
    <s v="C"/>
    <s v="C"/>
    <s v="C"/>
    <n v="0.7"/>
    <n v="0"/>
    <n v="0"/>
    <s v="Consulta participativa para a elaboração da minuta de criação do CPOP "/>
    <s v="Recursos humanos, infraestrutura e equipamentos garantidos pela criação da Coordenadoria de Gestão de Participação no âmbito da Secretaria de Planejamento, Orçamento e Gestão"/>
    <s v="Foi realizado em Julho de 2014 um encontro formativo sobre o papel e perfil dos conselheiros do Conselho Muncipal de Planejamento e Orçamento Participativos - CPOP"/>
    <s v="Decreto de criação do CPOP foi publicado no Diário Oficial da Cidade de São Paulo"/>
    <s v="Prefeito deu posse aos conselheiros do CPOP"/>
    <s v="Regimento interno do CPOP foi publicado no Diário Oficial da Cidade de São Paulo"/>
    <n v="0.99999999999999989"/>
    <n v="0.69999999999999984"/>
    <s v="Concluído"/>
    <s v="abrange-cidade"/>
  </r>
  <r>
    <x v="19"/>
    <s v="Fortalecimento dos órgãos colegiados municipais"/>
    <s v="Supra-regional"/>
    <m/>
    <m/>
    <m/>
    <s v="EA"/>
    <s v="NI"/>
    <s v="NI"/>
    <n v="1"/>
    <n v="0"/>
    <m/>
    <m/>
    <m/>
    <m/>
    <m/>
    <m/>
    <m/>
    <n v="0.15"/>
    <n v="0.15"/>
    <s v="Em andamento"/>
    <s v="abrange-cidade"/>
  </r>
  <r>
    <x v="20"/>
    <m/>
    <m/>
    <m/>
    <m/>
    <m/>
    <m/>
    <m/>
    <m/>
    <m/>
    <m/>
    <m/>
    <m/>
    <m/>
    <m/>
    <m/>
    <m/>
    <m/>
    <m/>
    <m/>
    <m/>
    <m/>
  </r>
</pivotCacheRecords>
</file>

<file path=xl/pivotCache/pivotCacheRecords6.xml><?xml version="1.0" encoding="utf-8"?>
<pivotCacheRecords xmlns="http://schemas.openxmlformats.org/spreadsheetml/2006/main" xmlns:r="http://schemas.openxmlformats.org/officeDocument/2006/relationships" count="9">
  <r>
    <x v="0"/>
    <s v="Implantação do prontuário Eletrônico integrado ao Sistema Integrado de Gestão e Assistência à Saúde (SIGA)"/>
    <s v="Supra-regional"/>
    <m/>
    <s v="C"/>
    <s v="C"/>
    <s v="EA"/>
    <s v="NI"/>
    <s v="NI"/>
    <s v="NI"/>
    <n v="1"/>
    <n v="0"/>
    <n v="0"/>
    <s v="O Prontuário Eletrônico integra as atividades administrativas e assistenciais, permitindo redução de custos. Ele disponibilizará as informações dos pacientes em tempo real para o planejamento e acompanhamento de atividades, possibilitando subsídios para a agilização de tomadas de decisão clínica e melhoria na qualidade assistencial. "/>
    <s v="Será utilizado o Cartão Nacional de Saúde como elemento integrador dos diversos níveis do sistema que será implantado progressivamente à medida que cada consultório clínico/cirúrgico for informatizado."/>
    <m/>
    <m/>
    <m/>
    <m/>
    <n v="0.27500000000000002"/>
    <n v="0.27500000000000002"/>
    <s v="Em andamento"/>
    <s v="abrange-cidade"/>
  </r>
  <r>
    <x v="1"/>
    <s v="Implantação das Modalidades Temporais de Bilhete Único"/>
    <s v="Supra-regional"/>
    <m/>
    <s v="C"/>
    <s v="C"/>
    <s v="C"/>
    <s v="C"/>
    <s v="C"/>
    <s v="C"/>
    <n v="1"/>
    <n v="17500000"/>
    <n v="0"/>
    <s v="Bilhete Único Mensal implantado em 2013 e integração com o Metrô e CPTM garantida."/>
    <s v="Bilhete Único Semanal implantado em 2014"/>
    <s v="Bilhete Único Diário Implantado em 2014"/>
    <m/>
    <m/>
    <m/>
    <n v="1"/>
    <n v="1"/>
    <s v="Concluído"/>
    <s v="abrange-cidade"/>
  </r>
  <r>
    <x v="2"/>
    <s v="Modernizar o 156"/>
    <s v="Supra-regional"/>
    <m/>
    <s v="EA"/>
    <s v="NI"/>
    <s v="NI"/>
    <s v="NI"/>
    <s v="NI"/>
    <s v="NI"/>
    <n v="1"/>
    <n v="0"/>
    <n v="0"/>
    <m/>
    <m/>
    <m/>
    <m/>
    <m/>
    <m/>
    <n v="2.5000000000000001E-2"/>
    <n v="2.5000000000000001E-2"/>
    <s v="Em andamento"/>
    <s v="abrange-cidade"/>
  </r>
  <r>
    <x v="3"/>
    <s v="Implantação da Central de Operações da Defesa Civil"/>
    <s v="Supra-regional"/>
    <m/>
    <s v="C"/>
    <s v="EA"/>
    <s v="C"/>
    <s v="EA"/>
    <s v="EA"/>
    <s v="NI"/>
    <n v="1"/>
    <n v="0"/>
    <n v="0"/>
    <m/>
    <m/>
    <m/>
    <m/>
    <m/>
    <m/>
    <n v="0.57500000000000007"/>
    <n v="0.57500000000000007"/>
    <s v="Em andamento"/>
    <s v="abrange-cidade"/>
  </r>
  <r>
    <x v="4"/>
    <s v="Desenvolvimento do Sistema de Informações Geográficas do Município de São Paulo - SIGSP"/>
    <s v="Supra-regional"/>
    <m/>
    <s v="C"/>
    <s v="EA"/>
    <s v="EA"/>
    <s v="NI"/>
    <s v="EA"/>
    <s v="NI"/>
    <n v="1"/>
    <n v="213337"/>
    <n v="4206249.08"/>
    <s v="Sistema básico de consulta em produção."/>
    <s v="Concluído Plano de Integração das Bases de Dados e Sistemas Existentes."/>
    <s v="_x000a_Perfis de usuários definidos"/>
    <m/>
    <m/>
    <m/>
    <n v="0.25"/>
    <n v="0.25"/>
    <s v="Em andamento"/>
    <s v="abrange-cidade"/>
  </r>
  <r>
    <x v="5"/>
    <s v="Implantação do Gabinete Digital"/>
    <s v="Supra-regional"/>
    <m/>
    <s v="C"/>
    <s v="C"/>
    <s v="C"/>
    <s v="EA"/>
    <s v="C"/>
    <s v="EA"/>
    <n v="1"/>
    <n v="0"/>
    <n v="0"/>
    <s v="Dois encontros &quot;São Paulo Aberta&quot; realizados"/>
    <s v="15 encontros realizados nas subprefeituras para formação de 575 conselheiros participativos sobre o Governo Aberto"/>
    <s v="Reunião aberta &quot;Diálogos em Rede&quot;, com a participação de movimentos sociais estudantes universitários"/>
    <s v="Instituído Grupo de Trabalho temático para discutir a regulamentação do PL 226/2014, que trata de Dados em Formato Aberto"/>
    <s v="Institucionalização do Comitê Intersecretarial de Governo Aberto na Prefeitura de São Paulo"/>
    <s v="Café Hacker sobre o Gabinete Digital realizado durante o Arena Net Mundial em Abril de 2014."/>
    <n v="0.72500000000000009"/>
    <n v="0.72500000000000009"/>
    <s v="Em andamento"/>
    <s v="abrange-cidade"/>
  </r>
  <r>
    <x v="6"/>
    <s v="Criação do Observatório de Indicadores da Cidade"/>
    <s v="Supra-regional"/>
    <m/>
    <s v="C"/>
    <s v="C"/>
    <s v="C"/>
    <s v="C"/>
    <s v="C"/>
    <s v="EA"/>
    <n v="1"/>
    <n v="0"/>
    <n v="0"/>
    <m/>
    <m/>
    <m/>
    <m/>
    <m/>
    <m/>
    <n v="0.92500000000000004"/>
    <n v="0.92500000000000004"/>
    <s v="Em andamento"/>
    <s v="abrange-cidade"/>
  </r>
  <r>
    <x v="7"/>
    <s v="Criação do Portal PlanejaSampa"/>
    <s v="Supra-regional"/>
    <m/>
    <s v="C"/>
    <s v="C"/>
    <s v="C"/>
    <s v="C"/>
    <s v="C"/>
    <s v="C"/>
    <n v="0.3"/>
    <n v="0"/>
    <n v="0"/>
    <s v="Portal criado serguirá incorporando novas ferramentas e funcionalidades ao longo do desenvolvimento do Ciclo Participativo de Planejamento e Orçamento"/>
    <m/>
    <m/>
    <m/>
    <m/>
    <m/>
    <n v="1"/>
    <n v="0.3"/>
    <s v="Concluído"/>
    <s v="abrange-cidade"/>
  </r>
  <r>
    <x v="8"/>
    <m/>
    <m/>
    <m/>
    <m/>
    <m/>
    <m/>
    <m/>
    <m/>
    <m/>
    <m/>
    <m/>
    <m/>
    <m/>
    <m/>
    <m/>
    <m/>
    <m/>
    <m/>
    <m/>
    <m/>
    <m/>
    <m/>
  </r>
</pivotCacheRecords>
</file>

<file path=xl/pivotCache/pivotCacheRecords7.xml><?xml version="1.0" encoding="utf-8"?>
<pivotCacheRecords xmlns="http://schemas.openxmlformats.org/spreadsheetml/2006/main" xmlns:r="http://schemas.openxmlformats.org/officeDocument/2006/relationships" count="13">
  <r>
    <x v="0"/>
    <s v="Fundo Municipal de Cultura"/>
    <s v="Supra-regional"/>
    <m/>
    <s v="C"/>
    <s v="C"/>
    <s v="EA"/>
    <s v="NI"/>
    <s v="NI"/>
    <n v="1"/>
    <n v="0"/>
    <n v="0"/>
    <s v="Lançamento da Consulta Publica do PL que constitui o Conselho Municipal de Cultura."/>
    <s v="Adesão ao Sistema Nacional de Cultura."/>
    <s v="Realização da III Conferência Municipal de Cultura."/>
    <s v="Projeto de Fundo dialogado com vereador Reis para apresentação na Câmara, com possibilidade de aprovação conjunta com o PL do Conselho, que está sendo enviado por ATL."/>
    <m/>
    <m/>
    <n v="0.4"/>
    <n v="0.4"/>
    <s v="Em andamento"/>
    <s v="abrange-cidade"/>
  </r>
  <r>
    <x v="1"/>
    <s v="Criação e efetivação do Programa de Incentivos Fiscais nas Regiões Leste e extremo Sul"/>
    <s v="Supra-regional"/>
    <m/>
    <s v="C"/>
    <s v="C"/>
    <s v="C"/>
    <s v="C"/>
    <s v="EA"/>
    <n v="1"/>
    <n v="648311.67000000004"/>
    <n v="0"/>
    <m/>
    <m/>
    <m/>
    <m/>
    <m/>
    <m/>
    <n v="0.85"/>
    <n v="0.85"/>
    <s v="Em andamento"/>
    <s v="abrange-cidade"/>
  </r>
  <r>
    <x v="2"/>
    <s v="Apoio à implantação da UNIFESP e do IFSP"/>
    <s v="Supra-regional"/>
    <m/>
    <s v="C"/>
    <s v="C"/>
    <s v="C"/>
    <s v="C"/>
    <s v="C"/>
    <n v="1"/>
    <n v="0"/>
    <n v="0"/>
    <s v="Publicação da Lei  n . 15.736/2013- Concessão de uso de área - UNIFESP"/>
    <s v="Publicação da Lei n.  15.686/2013- Autoriza a concessão administrativa por 90 anos - IFSP"/>
    <m/>
    <m/>
    <m/>
    <m/>
    <n v="1"/>
    <n v="1"/>
    <s v="Concluído"/>
    <s v="abrange-cidade"/>
  </r>
  <r>
    <x v="3"/>
    <s v="Criação de um sistema de contrapartida para fins de implantação de áreas verdes e financiamento de terrenos para parques"/>
    <s v="Supra-regional"/>
    <m/>
    <s v="EA"/>
    <s v="NI"/>
    <s v="NI"/>
    <s v="NI"/>
    <s v="NI"/>
    <n v="1"/>
    <n v="0"/>
    <n v="0"/>
    <m/>
    <m/>
    <m/>
    <m/>
    <m/>
    <m/>
    <n v="7.4999999999999997E-2"/>
    <n v="7.4999999999999997E-2"/>
    <s v="Em andamento"/>
    <s v="abrange-cidade"/>
  </r>
  <r>
    <x v="4"/>
    <s v="Criação e efetivação de um programa de incentivos fiscais para prédios verdes"/>
    <s v="Supra-regional"/>
    <m/>
    <s v="EA"/>
    <s v="EA"/>
    <s v="NI"/>
    <s v="NI"/>
    <s v="NI"/>
    <n v="1"/>
    <n v="0"/>
    <n v="0"/>
    <m/>
    <m/>
    <m/>
    <m/>
    <m/>
    <m/>
    <n v="0.15"/>
    <n v="0.15"/>
    <s v="Em andamento"/>
    <s v="abrange-cidade"/>
  </r>
  <r>
    <x v="5"/>
    <s v="Elaboração do Plano Municipal de Gestão Integrada de Resíduos Sólidos e Coleta Seletiva "/>
    <s v="Supra-regional"/>
    <s v="Supra-distrital"/>
    <s v="C"/>
    <s v="C"/>
    <s v="C"/>
    <s v="C"/>
    <s v="C"/>
    <n v="0"/>
    <n v="0"/>
    <n v="0"/>
    <s v="Aprovação e Consolidação.Decreto 54.991 03/04/2014"/>
    <m/>
    <m/>
    <m/>
    <m/>
    <m/>
    <n v="1"/>
    <n v="0"/>
    <s v="Concluído"/>
    <s v="abrange-cidade"/>
  </r>
  <r>
    <x v="6"/>
    <s v="Aprovação do novo Plano Diretor Estratégico "/>
    <s v="Supra-regional"/>
    <m/>
    <s v="C"/>
    <s v="C"/>
    <s v="C"/>
    <s v="C"/>
    <s v="C"/>
    <n v="1"/>
    <n v="0"/>
    <n v="0"/>
    <s v="Plataforma digital para construção participativa do Plano Diretor implementada. Oficinas, audiências e consultas públicas realizadas em todas as subprefeituras."/>
    <s v="Concluído. Plano Diretor Estratégico do Município de São Paulo promulgado em 31 de Julho de 2014, Lei nº 16.050."/>
    <m/>
    <m/>
    <m/>
    <m/>
    <n v="1"/>
    <n v="1"/>
    <s v="Concluído"/>
    <s v="abrange-cidade"/>
  </r>
  <r>
    <x v="7"/>
    <s v="Desenvolvimento de ações participativas para a revisão do marco regulatório - Lei de Uso e Ocupação do Solo"/>
    <s v="Supra-regional"/>
    <m/>
    <s v="EA"/>
    <s v="NI"/>
    <s v="NI"/>
    <s v="NI"/>
    <s v="NI"/>
    <n v="1"/>
    <n v="0"/>
    <n v="0"/>
    <s v="Realização de seminário de abertura."/>
    <s v="Conclusão de caderno de explicação da lei vigente."/>
    <s v="Definição das diretrizes estratégicas de revisão._x000a__x000a__x000a__x000a_"/>
    <s v="Divulgação de material e agenda no site da SMDU."/>
    <s v="Realização de seminário de avaliação dos resultados do Concurso Ensaios Urbanos."/>
    <s v="Início dos trabalhos do Atelier Ensaios Urbanos."/>
    <n v="7.4999999999999997E-2"/>
    <n v="7.4999999999999997E-2"/>
    <s v="Em andamento"/>
    <s v="abrange-cidade"/>
  </r>
  <r>
    <x v="8"/>
    <s v="Desenvolvimento de ações participativas para a revisão do marco regulatório - Planos Regionalis Estratégicos"/>
    <s v="Supra-regional"/>
    <m/>
    <s v="EA"/>
    <s v="NI"/>
    <s v="NI"/>
    <s v="NI"/>
    <s v="NI"/>
    <n v="1"/>
    <n v="0"/>
    <n v="0"/>
    <s v="Montagem e organização da equipe que acompanhará a elaboração dos Planos Regionais."/>
    <s v="A metodologia de revisão dos Planos Regionais está em fase de elaboração."/>
    <m/>
    <m/>
    <m/>
    <m/>
    <n v="7.4999999999999997E-2"/>
    <n v="7.4999999999999997E-2"/>
    <s v="Em andamento"/>
    <s v="abrange-cidade"/>
  </r>
  <r>
    <x v="9"/>
    <s v="Operação Urbana Água Branca"/>
    <s v="Supra-regional"/>
    <m/>
    <s v="C"/>
    <s v="C"/>
    <s v="C"/>
    <s v="C"/>
    <s v="C"/>
    <n v="0.34"/>
    <n v="0"/>
    <n v="0"/>
    <s v="Elaboração do diagnóstico da área de projeto de intervenção e desenvolvimento da proposta urbanística para habitação e equipamento."/>
    <m/>
    <m/>
    <m/>
    <m/>
    <m/>
    <n v="1"/>
    <n v="0.34"/>
    <s v="Concluído"/>
    <s v="abrange-cidade"/>
  </r>
  <r>
    <x v="9"/>
    <s v="Operação Urbana Mooca - Vila Carioca"/>
    <s v="Supra-regional"/>
    <m/>
    <s v="C"/>
    <s v="EA"/>
    <s v="EA"/>
    <s v="NI"/>
    <s v="NI"/>
    <n v="0.33"/>
    <n v="0"/>
    <n v="0"/>
    <s v="Em fase de licenciamento ambiental."/>
    <m/>
    <m/>
    <m/>
    <m/>
    <m/>
    <n v="0.32499999999999996"/>
    <n v="0.10724999999999998"/>
    <s v="Em andamento"/>
    <s v="abrange-cidade"/>
  </r>
  <r>
    <x v="9"/>
    <s v="Arco Tietê"/>
    <s v="Supra-regional"/>
    <m/>
    <s v="EA"/>
    <s v="NI"/>
    <s v="NI"/>
    <s v="NI"/>
    <s v="NI"/>
    <n v="0.33"/>
    <n v="0"/>
    <n v="0"/>
    <s v="Desenvolvimento do Estudo Preliminar para o perimetro de setores da Operação Urbana Água Branca"/>
    <s v="Identificação das áreas com potenciais de transformação."/>
    <s v="Analises iniciais e estimativas de custo do Apoio Urbano Norte e do projeto funcional."/>
    <m/>
    <m/>
    <m/>
    <n v="7.4999999999999997E-2"/>
    <n v="2.4750000000000001E-2"/>
    <s v="Em andamento"/>
    <s v="abrange-cidade"/>
  </r>
  <r>
    <x v="10"/>
    <m/>
    <m/>
    <m/>
    <m/>
    <m/>
    <m/>
    <m/>
    <m/>
    <m/>
    <m/>
    <m/>
    <m/>
    <m/>
    <m/>
    <m/>
    <m/>
    <m/>
    <m/>
    <m/>
    <m/>
    <m/>
  </r>
</pivotCacheRecords>
</file>

<file path=xl/pivotCache/pivotCacheRecords8.xml><?xml version="1.0" encoding="utf-8"?>
<pivotCacheRecords xmlns="http://schemas.openxmlformats.org/spreadsheetml/2006/main" xmlns:r="http://schemas.openxmlformats.org/officeDocument/2006/relationships" count="681">
  <r>
    <x v="0"/>
    <s v="Famílias inseridas no Cadastro Único"/>
    <n v="280000"/>
    <s v="Aricanduva/Formosa/Carrão"/>
    <m/>
    <m/>
    <m/>
    <m/>
    <m/>
    <m/>
    <m/>
    <m/>
    <m/>
    <n v="1378"/>
    <m/>
    <m/>
    <m/>
    <m/>
    <m/>
    <n v="1630"/>
    <m/>
    <m/>
    <m/>
    <m/>
    <m/>
    <n v="1168"/>
    <m/>
    <m/>
    <m/>
    <m/>
    <m/>
    <m/>
    <m/>
    <m/>
    <m/>
    <m/>
    <m/>
    <m/>
    <m/>
    <m/>
    <m/>
    <m/>
    <m/>
    <m/>
    <m/>
    <m/>
    <m/>
    <m/>
    <m/>
    <m/>
    <m/>
    <m/>
    <m/>
    <m/>
    <m/>
    <n v="1"/>
    <n v="9421876.5299999993"/>
    <m/>
    <m/>
    <m/>
    <m/>
    <m/>
    <m/>
    <m/>
    <m/>
    <n v="1.4914285714285715E-2"/>
    <n v="4176"/>
    <s v="local-em-def"/>
  </r>
  <r>
    <x v="0"/>
    <s v="Famílias inseridas no Cadastro Único"/>
    <n v="280000"/>
    <s v="Butantã"/>
    <m/>
    <m/>
    <m/>
    <m/>
    <m/>
    <m/>
    <m/>
    <m/>
    <m/>
    <n v="4183"/>
    <m/>
    <m/>
    <m/>
    <m/>
    <m/>
    <n v="3276"/>
    <m/>
    <m/>
    <m/>
    <m/>
    <m/>
    <n v="2350"/>
    <m/>
    <m/>
    <m/>
    <m/>
    <m/>
    <m/>
    <m/>
    <m/>
    <m/>
    <m/>
    <m/>
    <m/>
    <m/>
    <m/>
    <m/>
    <m/>
    <m/>
    <m/>
    <m/>
    <m/>
    <m/>
    <m/>
    <m/>
    <m/>
    <m/>
    <m/>
    <m/>
    <m/>
    <m/>
    <n v="1"/>
    <n v="9421876.5299999993"/>
    <m/>
    <m/>
    <m/>
    <m/>
    <m/>
    <m/>
    <m/>
    <m/>
    <n v="3.5032142857142859E-2"/>
    <n v="9809"/>
    <s v="local-em-def"/>
  </r>
  <r>
    <x v="0"/>
    <s v="Famílias inseridas no Cadastro Único"/>
    <n v="280000"/>
    <s v="Campo Limpo"/>
    <m/>
    <m/>
    <m/>
    <m/>
    <m/>
    <m/>
    <m/>
    <m/>
    <m/>
    <n v="10857"/>
    <m/>
    <m/>
    <m/>
    <m/>
    <m/>
    <n v="6175"/>
    <m/>
    <m/>
    <m/>
    <m/>
    <m/>
    <n v="3552"/>
    <m/>
    <m/>
    <m/>
    <m/>
    <m/>
    <m/>
    <m/>
    <m/>
    <m/>
    <m/>
    <m/>
    <m/>
    <m/>
    <m/>
    <m/>
    <m/>
    <m/>
    <m/>
    <m/>
    <m/>
    <m/>
    <m/>
    <m/>
    <m/>
    <m/>
    <m/>
    <m/>
    <m/>
    <m/>
    <n v="1"/>
    <n v="9421876.5299999993"/>
    <m/>
    <m/>
    <m/>
    <m/>
    <m/>
    <m/>
    <m/>
    <m/>
    <n v="7.3514285714285713E-2"/>
    <n v="20584"/>
    <s v="local-em-def"/>
  </r>
  <r>
    <x v="0"/>
    <s v="Famílias inseridas no Cadastro Único"/>
    <n v="280000"/>
    <s v="Capela do Socorro"/>
    <m/>
    <m/>
    <m/>
    <m/>
    <m/>
    <m/>
    <m/>
    <m/>
    <m/>
    <n v="11425"/>
    <m/>
    <m/>
    <m/>
    <m/>
    <m/>
    <n v="6303"/>
    <m/>
    <m/>
    <m/>
    <m/>
    <m/>
    <n v="5756"/>
    <m/>
    <m/>
    <m/>
    <m/>
    <m/>
    <m/>
    <m/>
    <m/>
    <m/>
    <m/>
    <m/>
    <m/>
    <m/>
    <m/>
    <m/>
    <m/>
    <m/>
    <m/>
    <m/>
    <m/>
    <m/>
    <m/>
    <m/>
    <m/>
    <m/>
    <m/>
    <m/>
    <m/>
    <m/>
    <n v="1"/>
    <n v="9421876.5299999993"/>
    <m/>
    <m/>
    <m/>
    <m/>
    <m/>
    <m/>
    <m/>
    <m/>
    <n v="8.3871428571428569E-2"/>
    <n v="23484"/>
    <s v="local-em-def"/>
  </r>
  <r>
    <x v="0"/>
    <s v="Famílias inseridas no Cadastro Único"/>
    <n v="280000"/>
    <s v="Casa Verde/Cachoeirinha"/>
    <m/>
    <m/>
    <m/>
    <m/>
    <m/>
    <m/>
    <m/>
    <m/>
    <m/>
    <n v="2947"/>
    <m/>
    <m/>
    <m/>
    <m/>
    <m/>
    <n v="2489"/>
    <m/>
    <m/>
    <m/>
    <m/>
    <m/>
    <n v="1803"/>
    <m/>
    <m/>
    <m/>
    <m/>
    <m/>
    <m/>
    <m/>
    <m/>
    <m/>
    <m/>
    <m/>
    <m/>
    <m/>
    <m/>
    <m/>
    <m/>
    <m/>
    <m/>
    <m/>
    <m/>
    <m/>
    <m/>
    <m/>
    <m/>
    <m/>
    <m/>
    <m/>
    <m/>
    <m/>
    <n v="1"/>
    <n v="9421876.5299999993"/>
    <m/>
    <m/>
    <m/>
    <m/>
    <m/>
    <m/>
    <m/>
    <m/>
    <n v="2.5853571428571427E-2"/>
    <n v="7239"/>
    <s v="local-em-def"/>
  </r>
  <r>
    <x v="0"/>
    <s v="Famílias inseridas no Cadastro Único"/>
    <n v="280000"/>
    <s v="Cidade Ademar"/>
    <m/>
    <m/>
    <m/>
    <m/>
    <m/>
    <m/>
    <m/>
    <m/>
    <m/>
    <n v="5612"/>
    <m/>
    <m/>
    <m/>
    <m/>
    <m/>
    <n v="6114"/>
    <m/>
    <m/>
    <m/>
    <m/>
    <m/>
    <n v="6579"/>
    <m/>
    <m/>
    <m/>
    <m/>
    <m/>
    <m/>
    <m/>
    <m/>
    <m/>
    <m/>
    <m/>
    <m/>
    <m/>
    <m/>
    <m/>
    <m/>
    <m/>
    <m/>
    <m/>
    <m/>
    <m/>
    <m/>
    <m/>
    <m/>
    <m/>
    <m/>
    <m/>
    <m/>
    <m/>
    <n v="1"/>
    <n v="9421876.5299999993"/>
    <m/>
    <m/>
    <m/>
    <m/>
    <m/>
    <m/>
    <m/>
    <m/>
    <n v="6.5375000000000003E-2"/>
    <n v="18305"/>
    <s v="local-em-def"/>
  </r>
  <r>
    <x v="0"/>
    <s v="Famílias inseridas no Cadastro Único"/>
    <n v="280000"/>
    <s v="Cidade Tiradentes"/>
    <m/>
    <m/>
    <m/>
    <m/>
    <m/>
    <m/>
    <m/>
    <m/>
    <m/>
    <n v="3683"/>
    <m/>
    <m/>
    <m/>
    <m/>
    <m/>
    <n v="382"/>
    <m/>
    <m/>
    <m/>
    <m/>
    <m/>
    <n v="1650"/>
    <m/>
    <m/>
    <m/>
    <m/>
    <m/>
    <m/>
    <m/>
    <m/>
    <m/>
    <m/>
    <m/>
    <m/>
    <m/>
    <m/>
    <m/>
    <m/>
    <m/>
    <m/>
    <m/>
    <m/>
    <m/>
    <m/>
    <m/>
    <m/>
    <m/>
    <m/>
    <m/>
    <m/>
    <m/>
    <n v="1"/>
    <n v="9421876.5299999993"/>
    <m/>
    <m/>
    <m/>
    <m/>
    <m/>
    <m/>
    <m/>
    <m/>
    <n v="2.0410714285714286E-2"/>
    <n v="5715"/>
    <s v="local-em-def"/>
  </r>
  <r>
    <x v="0"/>
    <s v="Famílias inseridas no Cadastro Único"/>
    <n v="280000"/>
    <s v="Ermelino Matarazzo"/>
    <m/>
    <m/>
    <m/>
    <m/>
    <m/>
    <m/>
    <m/>
    <m/>
    <m/>
    <n v="2494"/>
    <m/>
    <m/>
    <m/>
    <m/>
    <m/>
    <n v="1870"/>
    <m/>
    <m/>
    <m/>
    <m/>
    <m/>
    <n v="1387"/>
    <m/>
    <m/>
    <m/>
    <m/>
    <m/>
    <m/>
    <m/>
    <m/>
    <m/>
    <m/>
    <m/>
    <m/>
    <m/>
    <m/>
    <m/>
    <m/>
    <m/>
    <m/>
    <m/>
    <m/>
    <m/>
    <m/>
    <m/>
    <m/>
    <m/>
    <m/>
    <m/>
    <m/>
    <m/>
    <n v="1"/>
    <n v="9421876.5299999993"/>
    <m/>
    <m/>
    <m/>
    <m/>
    <m/>
    <m/>
    <m/>
    <m/>
    <n v="2.0539285714285715E-2"/>
    <n v="5751"/>
    <s v="local-em-def"/>
  </r>
  <r>
    <x v="0"/>
    <s v="Famílias inseridas no Cadastro Único"/>
    <n v="280000"/>
    <s v="Freguesia/Brasilândia"/>
    <m/>
    <m/>
    <m/>
    <m/>
    <m/>
    <m/>
    <m/>
    <m/>
    <m/>
    <n v="6102"/>
    <m/>
    <m/>
    <m/>
    <m/>
    <m/>
    <n v="3818"/>
    <m/>
    <m/>
    <m/>
    <m/>
    <m/>
    <n v="2385"/>
    <m/>
    <m/>
    <m/>
    <m/>
    <m/>
    <m/>
    <m/>
    <m/>
    <m/>
    <m/>
    <m/>
    <m/>
    <m/>
    <m/>
    <m/>
    <m/>
    <m/>
    <m/>
    <m/>
    <m/>
    <m/>
    <m/>
    <m/>
    <m/>
    <m/>
    <m/>
    <m/>
    <m/>
    <m/>
    <n v="1"/>
    <n v="9421876.5299999993"/>
    <m/>
    <m/>
    <m/>
    <m/>
    <m/>
    <m/>
    <m/>
    <m/>
    <n v="4.3946428571428574E-2"/>
    <n v="12305"/>
    <s v="local-em-def"/>
  </r>
  <r>
    <x v="0"/>
    <s v="Famílias inseridas no Cadastro Único"/>
    <n v="280000"/>
    <s v="Guaianases"/>
    <m/>
    <m/>
    <m/>
    <m/>
    <m/>
    <m/>
    <m/>
    <m/>
    <m/>
    <n v="5890"/>
    <m/>
    <m/>
    <m/>
    <m/>
    <m/>
    <n v="3683"/>
    <m/>
    <m/>
    <m/>
    <m/>
    <m/>
    <n v="3256"/>
    <m/>
    <m/>
    <m/>
    <m/>
    <m/>
    <m/>
    <m/>
    <m/>
    <m/>
    <m/>
    <m/>
    <m/>
    <m/>
    <m/>
    <m/>
    <m/>
    <m/>
    <m/>
    <m/>
    <m/>
    <m/>
    <m/>
    <m/>
    <m/>
    <m/>
    <m/>
    <m/>
    <m/>
    <m/>
    <n v="1"/>
    <n v="9421876.5299999993"/>
    <m/>
    <m/>
    <m/>
    <m/>
    <m/>
    <m/>
    <m/>
    <m/>
    <n v="4.5817857142857146E-2"/>
    <n v="12829"/>
    <s v="local-em-def"/>
  </r>
  <r>
    <x v="0"/>
    <s v="Famílias inseridas no Cadastro Único"/>
    <n v="280000"/>
    <s v="Ipiranga"/>
    <m/>
    <m/>
    <m/>
    <m/>
    <m/>
    <m/>
    <m/>
    <m/>
    <m/>
    <n v="2880"/>
    <m/>
    <m/>
    <m/>
    <m/>
    <m/>
    <n v="4032"/>
    <m/>
    <m/>
    <m/>
    <m/>
    <m/>
    <n v="2872"/>
    <m/>
    <m/>
    <m/>
    <m/>
    <m/>
    <m/>
    <m/>
    <m/>
    <m/>
    <m/>
    <m/>
    <m/>
    <m/>
    <m/>
    <m/>
    <m/>
    <m/>
    <m/>
    <m/>
    <m/>
    <m/>
    <m/>
    <m/>
    <m/>
    <m/>
    <m/>
    <m/>
    <m/>
    <m/>
    <n v="1"/>
    <n v="9421876.5299999993"/>
    <m/>
    <m/>
    <m/>
    <m/>
    <m/>
    <m/>
    <m/>
    <m/>
    <n v="3.4942857142857144E-2"/>
    <n v="9784"/>
    <s v="local-em-def"/>
  </r>
  <r>
    <x v="0"/>
    <s v="Famílias inseridas no Cadastro Único"/>
    <n v="280000"/>
    <s v="Itaim Paulista"/>
    <m/>
    <m/>
    <m/>
    <m/>
    <m/>
    <m/>
    <m/>
    <m/>
    <m/>
    <n v="7216"/>
    <m/>
    <m/>
    <m/>
    <m/>
    <m/>
    <n v="5614"/>
    <m/>
    <m/>
    <m/>
    <m/>
    <m/>
    <n v="4316"/>
    <m/>
    <m/>
    <m/>
    <m/>
    <m/>
    <m/>
    <m/>
    <m/>
    <m/>
    <m/>
    <m/>
    <m/>
    <m/>
    <m/>
    <m/>
    <m/>
    <m/>
    <m/>
    <m/>
    <m/>
    <m/>
    <m/>
    <m/>
    <m/>
    <m/>
    <m/>
    <m/>
    <m/>
    <m/>
    <n v="1"/>
    <n v="9421876.5299999993"/>
    <m/>
    <m/>
    <m/>
    <m/>
    <m/>
    <m/>
    <m/>
    <m/>
    <n v="6.1235714285714289E-2"/>
    <n v="17146"/>
    <s v="local-em-def"/>
  </r>
  <r>
    <x v="0"/>
    <s v="Famílias inseridas no Cadastro Único"/>
    <n v="280000"/>
    <s v="Itaquera"/>
    <m/>
    <m/>
    <m/>
    <m/>
    <m/>
    <m/>
    <m/>
    <m/>
    <m/>
    <n v="5963"/>
    <m/>
    <m/>
    <m/>
    <m/>
    <m/>
    <n v="5743"/>
    <m/>
    <m/>
    <m/>
    <m/>
    <m/>
    <n v="5287"/>
    <m/>
    <m/>
    <m/>
    <m/>
    <m/>
    <m/>
    <m/>
    <m/>
    <m/>
    <m/>
    <m/>
    <m/>
    <m/>
    <m/>
    <m/>
    <m/>
    <m/>
    <m/>
    <m/>
    <m/>
    <m/>
    <m/>
    <m/>
    <m/>
    <m/>
    <m/>
    <m/>
    <m/>
    <m/>
    <n v="1"/>
    <n v="9421876.5299999993"/>
    <m/>
    <m/>
    <m/>
    <m/>
    <m/>
    <m/>
    <m/>
    <m/>
    <n v="6.0689285714285716E-2"/>
    <n v="16993"/>
    <s v="local-em-def"/>
  </r>
  <r>
    <x v="0"/>
    <s v="Famílias inseridas no Cadastro Único"/>
    <n v="280000"/>
    <s v="Jabaquara"/>
    <m/>
    <m/>
    <m/>
    <m/>
    <m/>
    <m/>
    <m/>
    <m/>
    <m/>
    <n v="1861"/>
    <m/>
    <m/>
    <m/>
    <m/>
    <m/>
    <n v="1133"/>
    <m/>
    <m/>
    <m/>
    <m/>
    <m/>
    <n v="3362"/>
    <m/>
    <m/>
    <m/>
    <m/>
    <m/>
    <m/>
    <m/>
    <m/>
    <m/>
    <m/>
    <m/>
    <m/>
    <m/>
    <m/>
    <m/>
    <m/>
    <m/>
    <m/>
    <m/>
    <m/>
    <m/>
    <m/>
    <m/>
    <m/>
    <m/>
    <m/>
    <m/>
    <m/>
    <m/>
    <n v="1"/>
    <n v="9421876.5299999993"/>
    <m/>
    <m/>
    <m/>
    <m/>
    <m/>
    <m/>
    <m/>
    <m/>
    <n v="2.2700000000000001E-2"/>
    <n v="6356"/>
    <s v="local-em-def"/>
  </r>
  <r>
    <x v="0"/>
    <s v="Famílias inseridas no Cadastro Único"/>
    <n v="280000"/>
    <s v="Jaçanã/Tremembé"/>
    <m/>
    <m/>
    <m/>
    <m/>
    <m/>
    <m/>
    <m/>
    <m/>
    <m/>
    <n v="2420"/>
    <m/>
    <m/>
    <m/>
    <m/>
    <m/>
    <n v="761"/>
    <m/>
    <m/>
    <m/>
    <m/>
    <m/>
    <n v="1403"/>
    <m/>
    <m/>
    <m/>
    <m/>
    <m/>
    <m/>
    <m/>
    <m/>
    <m/>
    <m/>
    <m/>
    <m/>
    <m/>
    <m/>
    <m/>
    <m/>
    <m/>
    <m/>
    <m/>
    <m/>
    <m/>
    <m/>
    <m/>
    <m/>
    <m/>
    <m/>
    <m/>
    <m/>
    <m/>
    <n v="1"/>
    <n v="9421876.5299999993"/>
    <m/>
    <m/>
    <m/>
    <m/>
    <m/>
    <m/>
    <m/>
    <m/>
    <n v="1.6371428571428571E-2"/>
    <n v="4584"/>
    <s v="local-em-def"/>
  </r>
  <r>
    <x v="0"/>
    <s v="Famílias inseridas no Cadastro Único"/>
    <n v="280000"/>
    <s v="Lapa"/>
    <m/>
    <m/>
    <m/>
    <m/>
    <m/>
    <m/>
    <m/>
    <m/>
    <m/>
    <n v="906"/>
    <m/>
    <m/>
    <m/>
    <m/>
    <m/>
    <n v="1226"/>
    <m/>
    <m/>
    <m/>
    <m/>
    <m/>
    <n v="1143"/>
    <m/>
    <m/>
    <m/>
    <m/>
    <m/>
    <m/>
    <m/>
    <m/>
    <m/>
    <m/>
    <m/>
    <m/>
    <m/>
    <m/>
    <m/>
    <m/>
    <m/>
    <m/>
    <m/>
    <m/>
    <m/>
    <m/>
    <m/>
    <m/>
    <m/>
    <m/>
    <m/>
    <m/>
    <m/>
    <n v="1"/>
    <n v="9421876.5299999993"/>
    <m/>
    <m/>
    <m/>
    <m/>
    <m/>
    <m/>
    <m/>
    <m/>
    <n v="1.1696428571428571E-2"/>
    <n v="3275"/>
    <s v="local-em-def"/>
  </r>
  <r>
    <x v="0"/>
    <s v="Famílias inseridas no Cadastro Único"/>
    <n v="280000"/>
    <s v="M'Boi Mirim"/>
    <m/>
    <m/>
    <m/>
    <m/>
    <m/>
    <m/>
    <m/>
    <m/>
    <m/>
    <n v="11082"/>
    <m/>
    <m/>
    <m/>
    <m/>
    <m/>
    <n v="7311"/>
    <m/>
    <m/>
    <m/>
    <m/>
    <m/>
    <n v="4971"/>
    <m/>
    <m/>
    <m/>
    <m/>
    <m/>
    <m/>
    <m/>
    <m/>
    <m/>
    <m/>
    <m/>
    <m/>
    <m/>
    <m/>
    <m/>
    <m/>
    <m/>
    <m/>
    <m/>
    <m/>
    <m/>
    <m/>
    <m/>
    <m/>
    <m/>
    <m/>
    <m/>
    <m/>
    <m/>
    <n v="1"/>
    <n v="9421876.5299999993"/>
    <m/>
    <m/>
    <m/>
    <m/>
    <m/>
    <m/>
    <m/>
    <m/>
    <n v="8.3442857142857138E-2"/>
    <n v="23364"/>
    <s v="local-em-def"/>
  </r>
  <r>
    <x v="0"/>
    <s v="Famílias inseridas no Cadastro Único"/>
    <n v="280000"/>
    <s v="Mooca"/>
    <m/>
    <m/>
    <m/>
    <m/>
    <m/>
    <m/>
    <m/>
    <m/>
    <m/>
    <n v="1383"/>
    <m/>
    <m/>
    <m/>
    <m/>
    <m/>
    <n v="-209"/>
    <m/>
    <m/>
    <m/>
    <m/>
    <m/>
    <n v="689"/>
    <m/>
    <m/>
    <m/>
    <m/>
    <m/>
    <m/>
    <m/>
    <m/>
    <m/>
    <m/>
    <m/>
    <m/>
    <m/>
    <m/>
    <m/>
    <m/>
    <m/>
    <m/>
    <m/>
    <m/>
    <m/>
    <m/>
    <m/>
    <m/>
    <m/>
    <m/>
    <m/>
    <m/>
    <m/>
    <n v="1"/>
    <n v="9421876.5299999993"/>
    <m/>
    <m/>
    <m/>
    <m/>
    <m/>
    <m/>
    <m/>
    <m/>
    <n v="6.6535714285714288E-3"/>
    <n v="1863"/>
    <s v="local-em-def"/>
  </r>
  <r>
    <x v="0"/>
    <s v="Famílias inseridas no Cadastro Único"/>
    <n v="280000"/>
    <s v="Parelheiros"/>
    <m/>
    <m/>
    <m/>
    <m/>
    <m/>
    <m/>
    <m/>
    <m/>
    <m/>
    <n v="2660"/>
    <m/>
    <m/>
    <m/>
    <m/>
    <m/>
    <n v="-98"/>
    <m/>
    <m/>
    <m/>
    <m/>
    <m/>
    <n v="2187"/>
    <m/>
    <m/>
    <m/>
    <m/>
    <m/>
    <m/>
    <m/>
    <m/>
    <m/>
    <m/>
    <m/>
    <m/>
    <m/>
    <m/>
    <m/>
    <m/>
    <m/>
    <m/>
    <m/>
    <m/>
    <m/>
    <m/>
    <m/>
    <m/>
    <m/>
    <m/>
    <m/>
    <m/>
    <m/>
    <n v="1"/>
    <n v="9421876.5299999993"/>
    <m/>
    <m/>
    <m/>
    <m/>
    <m/>
    <m/>
    <m/>
    <m/>
    <n v="1.6960714285714287E-2"/>
    <n v="4749"/>
    <s v="local-em-def"/>
  </r>
  <r>
    <x v="0"/>
    <s v="Famílias inseridas no Cadastro Único"/>
    <n v="280000"/>
    <s v="Penha"/>
    <m/>
    <m/>
    <m/>
    <m/>
    <m/>
    <m/>
    <m/>
    <m/>
    <m/>
    <n v="4143"/>
    <m/>
    <m/>
    <m/>
    <m/>
    <m/>
    <n v="4384"/>
    <m/>
    <m/>
    <m/>
    <m/>
    <m/>
    <n v="2655"/>
    <m/>
    <m/>
    <m/>
    <m/>
    <m/>
    <m/>
    <m/>
    <m/>
    <m/>
    <m/>
    <m/>
    <m/>
    <m/>
    <m/>
    <m/>
    <m/>
    <m/>
    <m/>
    <m/>
    <m/>
    <m/>
    <m/>
    <m/>
    <m/>
    <m/>
    <m/>
    <m/>
    <m/>
    <m/>
    <n v="1"/>
    <n v="9421876.5299999993"/>
    <m/>
    <m/>
    <m/>
    <m/>
    <m/>
    <m/>
    <m/>
    <m/>
    <n v="3.9935714285714283E-2"/>
    <n v="11182"/>
    <s v="local-em-def"/>
  </r>
  <r>
    <x v="0"/>
    <s v="Famílias inseridas no Cadastro Único"/>
    <n v="280000"/>
    <s v="Perus"/>
    <m/>
    <m/>
    <m/>
    <m/>
    <m/>
    <m/>
    <m/>
    <m/>
    <m/>
    <n v="1587"/>
    <m/>
    <m/>
    <m/>
    <m/>
    <m/>
    <n v="2289"/>
    <m/>
    <m/>
    <m/>
    <m/>
    <m/>
    <n v="1021"/>
    <m/>
    <m/>
    <m/>
    <m/>
    <m/>
    <m/>
    <m/>
    <m/>
    <m/>
    <m/>
    <m/>
    <m/>
    <m/>
    <m/>
    <m/>
    <m/>
    <m/>
    <m/>
    <m/>
    <m/>
    <m/>
    <m/>
    <m/>
    <m/>
    <m/>
    <m/>
    <m/>
    <m/>
    <m/>
    <n v="1"/>
    <n v="9421876.5299999993"/>
    <m/>
    <m/>
    <m/>
    <m/>
    <m/>
    <m/>
    <m/>
    <m/>
    <n v="1.7489285714285714E-2"/>
    <n v="4897"/>
    <s v="local-em-def"/>
  </r>
  <r>
    <x v="0"/>
    <s v="Famílias inseridas no Cadastro Único"/>
    <n v="280000"/>
    <s v="Pinheiros"/>
    <m/>
    <m/>
    <m/>
    <m/>
    <m/>
    <m/>
    <m/>
    <m/>
    <m/>
    <n v="274"/>
    <m/>
    <m/>
    <m/>
    <m/>
    <m/>
    <n v="79"/>
    <m/>
    <m/>
    <m/>
    <m/>
    <m/>
    <n v="195"/>
    <m/>
    <m/>
    <m/>
    <m/>
    <m/>
    <m/>
    <m/>
    <m/>
    <m/>
    <m/>
    <m/>
    <m/>
    <m/>
    <m/>
    <m/>
    <m/>
    <m/>
    <m/>
    <m/>
    <m/>
    <m/>
    <m/>
    <m/>
    <m/>
    <m/>
    <m/>
    <m/>
    <m/>
    <m/>
    <n v="1"/>
    <n v="9421876.5299999993"/>
    <m/>
    <m/>
    <m/>
    <m/>
    <m/>
    <m/>
    <m/>
    <m/>
    <n v="1.9571428571428569E-3"/>
    <n v="548"/>
    <s v="local-em-def"/>
  </r>
  <r>
    <x v="0"/>
    <s v="Famílias inseridas no Cadastro Único"/>
    <n v="280000"/>
    <s v="Pirituba"/>
    <m/>
    <m/>
    <m/>
    <m/>
    <m/>
    <m/>
    <m/>
    <m/>
    <m/>
    <n v="4366"/>
    <m/>
    <m/>
    <m/>
    <m/>
    <m/>
    <n v="2982"/>
    <m/>
    <m/>
    <m/>
    <m/>
    <m/>
    <n v="3463"/>
    <m/>
    <m/>
    <m/>
    <m/>
    <m/>
    <m/>
    <m/>
    <m/>
    <m/>
    <m/>
    <m/>
    <m/>
    <m/>
    <m/>
    <m/>
    <m/>
    <m/>
    <m/>
    <m/>
    <m/>
    <m/>
    <m/>
    <m/>
    <m/>
    <m/>
    <m/>
    <m/>
    <m/>
    <m/>
    <n v="1"/>
    <n v="9421876.5299999993"/>
    <m/>
    <m/>
    <m/>
    <m/>
    <m/>
    <m/>
    <m/>
    <m/>
    <n v="3.8610714285714283E-2"/>
    <n v="10811"/>
    <s v="local-em-def"/>
  </r>
  <r>
    <x v="0"/>
    <s v="Famílias inseridas no Cadastro Único"/>
    <n v="280000"/>
    <s v="Santana/Tucuruvi"/>
    <m/>
    <m/>
    <m/>
    <m/>
    <m/>
    <m/>
    <m/>
    <m/>
    <m/>
    <n v="988"/>
    <m/>
    <m/>
    <m/>
    <m/>
    <m/>
    <n v="562"/>
    <m/>
    <m/>
    <m/>
    <m/>
    <m/>
    <n v="618"/>
    <m/>
    <m/>
    <m/>
    <m/>
    <m/>
    <m/>
    <m/>
    <m/>
    <m/>
    <m/>
    <m/>
    <m/>
    <m/>
    <m/>
    <m/>
    <m/>
    <m/>
    <m/>
    <m/>
    <m/>
    <m/>
    <m/>
    <m/>
    <m/>
    <m/>
    <m/>
    <m/>
    <m/>
    <m/>
    <n v="1"/>
    <n v="9421876.5299999993"/>
    <m/>
    <m/>
    <m/>
    <m/>
    <m/>
    <m/>
    <m/>
    <m/>
    <n v="7.7428571428571425E-3"/>
    <n v="2168"/>
    <s v="local-em-def"/>
  </r>
  <r>
    <x v="0"/>
    <s v="Famílias inseridas no Cadastro Único"/>
    <n v="280000"/>
    <s v="Santo Amaro"/>
    <m/>
    <m/>
    <m/>
    <m/>
    <m/>
    <m/>
    <m/>
    <m/>
    <m/>
    <n v="672"/>
    <m/>
    <m/>
    <m/>
    <m/>
    <m/>
    <n v="344"/>
    <m/>
    <m/>
    <m/>
    <m/>
    <m/>
    <n v="722"/>
    <m/>
    <m/>
    <m/>
    <m/>
    <m/>
    <m/>
    <m/>
    <m/>
    <m/>
    <m/>
    <m/>
    <m/>
    <m/>
    <m/>
    <m/>
    <m/>
    <m/>
    <m/>
    <m/>
    <m/>
    <m/>
    <m/>
    <m/>
    <m/>
    <m/>
    <m/>
    <m/>
    <m/>
    <m/>
    <n v="1"/>
    <n v="9421876.5299999993"/>
    <m/>
    <m/>
    <m/>
    <m/>
    <m/>
    <m/>
    <m/>
    <m/>
    <n v="6.2071428571428573E-3"/>
    <n v="1738"/>
    <s v="local-em-def"/>
  </r>
  <r>
    <x v="0"/>
    <s v="Famílias inseridas no Cadastro Único"/>
    <n v="280000"/>
    <s v="São Mateus"/>
    <m/>
    <m/>
    <m/>
    <m/>
    <m/>
    <m/>
    <m/>
    <m/>
    <m/>
    <n v="6649"/>
    <m/>
    <m/>
    <m/>
    <m/>
    <m/>
    <n v="6843"/>
    <m/>
    <m/>
    <m/>
    <m/>
    <m/>
    <n v="4211"/>
    <m/>
    <m/>
    <m/>
    <m/>
    <m/>
    <m/>
    <m/>
    <m/>
    <m/>
    <m/>
    <m/>
    <m/>
    <m/>
    <m/>
    <m/>
    <m/>
    <m/>
    <m/>
    <m/>
    <m/>
    <m/>
    <m/>
    <m/>
    <m/>
    <m/>
    <m/>
    <m/>
    <m/>
    <m/>
    <n v="1"/>
    <n v="9421876.5299999993"/>
    <m/>
    <m/>
    <m/>
    <m/>
    <m/>
    <m/>
    <m/>
    <m/>
    <n v="6.3225000000000003E-2"/>
    <n v="17703"/>
    <s v="local-em-def"/>
  </r>
  <r>
    <x v="0"/>
    <s v="Famílias inseridas no Cadastro Único"/>
    <n v="280000"/>
    <s v="São Miguel"/>
    <m/>
    <m/>
    <m/>
    <m/>
    <m/>
    <m/>
    <m/>
    <m/>
    <m/>
    <n v="5680"/>
    <m/>
    <m/>
    <m/>
    <m/>
    <m/>
    <n v="6964"/>
    <m/>
    <m/>
    <m/>
    <m/>
    <m/>
    <n v="3017"/>
    <m/>
    <m/>
    <m/>
    <m/>
    <m/>
    <m/>
    <m/>
    <m/>
    <m/>
    <m/>
    <m/>
    <m/>
    <m/>
    <m/>
    <m/>
    <m/>
    <m/>
    <m/>
    <m/>
    <m/>
    <m/>
    <m/>
    <m/>
    <m/>
    <m/>
    <m/>
    <m/>
    <m/>
    <m/>
    <n v="1"/>
    <n v="9421876.5299999993"/>
    <m/>
    <m/>
    <m/>
    <m/>
    <m/>
    <m/>
    <m/>
    <m/>
    <n v="5.5932142857142854E-2"/>
    <n v="15661"/>
    <s v="local-em-def"/>
  </r>
  <r>
    <x v="0"/>
    <s v="Famílias inseridas no Cadastro Único"/>
    <n v="280000"/>
    <s v="Sapopemba"/>
    <m/>
    <m/>
    <m/>
    <m/>
    <m/>
    <m/>
    <m/>
    <m/>
    <m/>
    <n v="5324"/>
    <m/>
    <m/>
    <m/>
    <m/>
    <m/>
    <n v="2962"/>
    <m/>
    <m/>
    <m/>
    <m/>
    <m/>
    <n v="2319"/>
    <m/>
    <m/>
    <m/>
    <m/>
    <m/>
    <m/>
    <m/>
    <m/>
    <m/>
    <m/>
    <m/>
    <m/>
    <m/>
    <m/>
    <m/>
    <m/>
    <m/>
    <m/>
    <m/>
    <m/>
    <m/>
    <m/>
    <m/>
    <m/>
    <m/>
    <m/>
    <m/>
    <m/>
    <m/>
    <n v="1"/>
    <n v="9421876.5299999993"/>
    <m/>
    <m/>
    <m/>
    <m/>
    <m/>
    <m/>
    <m/>
    <m/>
    <n v="3.7874999999999999E-2"/>
    <n v="10605"/>
    <s v="local-em-def"/>
  </r>
  <r>
    <x v="0"/>
    <s v="Famílias inseridas no Cadastro Único"/>
    <n v="280000"/>
    <s v="Sé"/>
    <m/>
    <m/>
    <m/>
    <m/>
    <m/>
    <m/>
    <m/>
    <m/>
    <m/>
    <n v="4192"/>
    <m/>
    <m/>
    <m/>
    <m/>
    <m/>
    <n v="534"/>
    <m/>
    <m/>
    <m/>
    <m/>
    <m/>
    <n v="1316"/>
    <m/>
    <m/>
    <m/>
    <m/>
    <m/>
    <m/>
    <m/>
    <m/>
    <m/>
    <m/>
    <m/>
    <m/>
    <m/>
    <m/>
    <m/>
    <m/>
    <m/>
    <m/>
    <m/>
    <m/>
    <m/>
    <m/>
    <m/>
    <m/>
    <m/>
    <m/>
    <m/>
    <m/>
    <m/>
    <n v="1"/>
    <n v="9421876.5299999993"/>
    <m/>
    <m/>
    <m/>
    <m/>
    <m/>
    <m/>
    <m/>
    <m/>
    <n v="2.157857142857143E-2"/>
    <n v="6042"/>
    <s v="local-em-def"/>
  </r>
  <r>
    <x v="0"/>
    <s v="Famílias inseridas no Cadastro Único"/>
    <n v="280000"/>
    <s v="Supra-regional"/>
    <m/>
    <m/>
    <m/>
    <m/>
    <m/>
    <m/>
    <m/>
    <m/>
    <m/>
    <n v="8569"/>
    <m/>
    <m/>
    <m/>
    <m/>
    <m/>
    <n v="33278"/>
    <m/>
    <m/>
    <m/>
    <m/>
    <m/>
    <n v="8057"/>
    <m/>
    <m/>
    <m/>
    <m/>
    <m/>
    <m/>
    <m/>
    <m/>
    <m/>
    <m/>
    <m/>
    <m/>
    <m/>
    <m/>
    <m/>
    <m/>
    <m/>
    <m/>
    <m/>
    <m/>
    <m/>
    <m/>
    <m/>
    <m/>
    <m/>
    <m/>
    <m/>
    <m/>
    <m/>
    <n v="1"/>
    <n v="9421876.5299999993"/>
    <m/>
    <m/>
    <m/>
    <m/>
    <m/>
    <m/>
    <m/>
    <m/>
    <n v="0.17822857142857143"/>
    <n v="49904"/>
    <s v="abrange-cidade"/>
  </r>
  <r>
    <x v="0"/>
    <s v="Famílias inseridas no Cadastro Único"/>
    <n v="280000"/>
    <s v="Vila Maria/Vila Guilherme"/>
    <m/>
    <m/>
    <m/>
    <m/>
    <m/>
    <m/>
    <m/>
    <m/>
    <m/>
    <n v="2390"/>
    <m/>
    <m/>
    <m/>
    <m/>
    <m/>
    <n v="1757"/>
    <m/>
    <m/>
    <m/>
    <m/>
    <m/>
    <n v="1815"/>
    <m/>
    <m/>
    <m/>
    <m/>
    <m/>
    <m/>
    <m/>
    <m/>
    <m/>
    <m/>
    <m/>
    <m/>
    <m/>
    <m/>
    <m/>
    <m/>
    <m/>
    <m/>
    <m/>
    <m/>
    <m/>
    <m/>
    <m/>
    <m/>
    <m/>
    <m/>
    <m/>
    <m/>
    <m/>
    <n v="1"/>
    <n v="9421876.5299999993"/>
    <m/>
    <m/>
    <m/>
    <m/>
    <m/>
    <m/>
    <m/>
    <m/>
    <n v="2.1292857142857141E-2"/>
    <n v="5962"/>
    <s v="local-em-def"/>
  </r>
  <r>
    <x v="0"/>
    <s v="Famílias inseridas no Cadastro Único"/>
    <n v="280000"/>
    <s v="Vila Mariana"/>
    <m/>
    <m/>
    <m/>
    <m/>
    <m/>
    <m/>
    <m/>
    <m/>
    <m/>
    <n v="330"/>
    <m/>
    <m/>
    <m/>
    <m/>
    <m/>
    <n v="374"/>
    <m/>
    <m/>
    <m/>
    <m/>
    <m/>
    <n v="456"/>
    <m/>
    <m/>
    <m/>
    <m/>
    <m/>
    <m/>
    <m/>
    <m/>
    <m/>
    <m/>
    <m/>
    <m/>
    <m/>
    <m/>
    <m/>
    <m/>
    <m/>
    <m/>
    <m/>
    <m/>
    <m/>
    <m/>
    <m/>
    <m/>
    <m/>
    <m/>
    <m/>
    <m/>
    <m/>
    <n v="1"/>
    <n v="9421876.5299999993"/>
    <m/>
    <m/>
    <m/>
    <m/>
    <m/>
    <m/>
    <m/>
    <m/>
    <n v="4.1428571428571426E-3"/>
    <n v="1160"/>
    <s v="local-em-def"/>
  </r>
  <r>
    <x v="0"/>
    <s v="Famílias inseridas no Cadastro Único"/>
    <n v="280000"/>
    <s v="Vila Prudente"/>
    <m/>
    <m/>
    <m/>
    <m/>
    <m/>
    <m/>
    <m/>
    <m/>
    <m/>
    <n v="1081"/>
    <m/>
    <m/>
    <m/>
    <m/>
    <m/>
    <n v="1191"/>
    <m/>
    <m/>
    <m/>
    <m/>
    <m/>
    <n v="887"/>
    <m/>
    <m/>
    <m/>
    <m/>
    <m/>
    <m/>
    <m/>
    <m/>
    <m/>
    <m/>
    <m/>
    <m/>
    <m/>
    <m/>
    <m/>
    <m/>
    <m/>
    <m/>
    <m/>
    <m/>
    <m/>
    <m/>
    <m/>
    <m/>
    <m/>
    <m/>
    <m/>
    <m/>
    <m/>
    <n v="1"/>
    <n v="9421876.5299999993"/>
    <m/>
    <m/>
    <m/>
    <m/>
    <m/>
    <m/>
    <m/>
    <m/>
    <n v="1.1282142857142857E-2"/>
    <n v="3159"/>
    <s v="local-em-def"/>
  </r>
  <r>
    <x v="1"/>
    <s v="Famílias beneficiadas com o Programa Bolsa Família"/>
    <n v="228000"/>
    <s v="Aricanduva/Formosa/Carrão"/>
    <m/>
    <m/>
    <m/>
    <n v="2867"/>
    <m/>
    <m/>
    <m/>
    <m/>
    <m/>
    <n v="3087"/>
    <m/>
    <m/>
    <m/>
    <m/>
    <m/>
    <n v="3471"/>
    <m/>
    <m/>
    <m/>
    <m/>
    <m/>
    <n v="3412"/>
    <m/>
    <m/>
    <m/>
    <m/>
    <m/>
    <m/>
    <m/>
    <m/>
    <m/>
    <m/>
    <m/>
    <m/>
    <m/>
    <m/>
    <m/>
    <m/>
    <m/>
    <m/>
    <m/>
    <m/>
    <m/>
    <m/>
    <m/>
    <m/>
    <m/>
    <m/>
    <m/>
    <m/>
    <m/>
    <n v="0"/>
    <n v="0"/>
    <m/>
    <m/>
    <m/>
    <m/>
    <m/>
    <m/>
    <m/>
    <m/>
    <n v="0"/>
    <n v="12837"/>
    <s v="local-em-def"/>
  </r>
  <r>
    <x v="1"/>
    <s v="Famílias beneficiadas com o Programa Bolsa Família"/>
    <n v="228000"/>
    <s v="Butantã"/>
    <m/>
    <m/>
    <m/>
    <n v="6989"/>
    <m/>
    <m/>
    <m/>
    <m/>
    <m/>
    <n v="7765"/>
    <m/>
    <m/>
    <m/>
    <m/>
    <m/>
    <n v="8124"/>
    <m/>
    <m/>
    <m/>
    <m/>
    <m/>
    <n v="7800"/>
    <m/>
    <m/>
    <m/>
    <m/>
    <m/>
    <m/>
    <m/>
    <m/>
    <m/>
    <m/>
    <m/>
    <m/>
    <m/>
    <m/>
    <m/>
    <m/>
    <m/>
    <m/>
    <m/>
    <m/>
    <m/>
    <m/>
    <m/>
    <m/>
    <m/>
    <m/>
    <m/>
    <m/>
    <m/>
    <n v="0"/>
    <n v="0"/>
    <m/>
    <m/>
    <m/>
    <m/>
    <m/>
    <m/>
    <m/>
    <m/>
    <n v="0"/>
    <n v="30678"/>
    <s v="local-em-def"/>
  </r>
  <r>
    <x v="1"/>
    <s v="Famílias beneficiadas com o Programa Bolsa Família"/>
    <n v="228000"/>
    <s v="Campo Limpo"/>
    <m/>
    <m/>
    <m/>
    <n v="21450"/>
    <m/>
    <m/>
    <m/>
    <m/>
    <m/>
    <n v="22167"/>
    <m/>
    <m/>
    <m/>
    <m/>
    <m/>
    <n v="24447"/>
    <m/>
    <m/>
    <m/>
    <m/>
    <m/>
    <n v="22609"/>
    <m/>
    <m/>
    <m/>
    <m/>
    <m/>
    <m/>
    <m/>
    <m/>
    <m/>
    <m/>
    <m/>
    <m/>
    <m/>
    <m/>
    <m/>
    <m/>
    <m/>
    <m/>
    <m/>
    <m/>
    <m/>
    <m/>
    <m/>
    <m/>
    <m/>
    <m/>
    <m/>
    <m/>
    <m/>
    <n v="0"/>
    <n v="0"/>
    <m/>
    <m/>
    <m/>
    <m/>
    <m/>
    <m/>
    <m/>
    <m/>
    <n v="0"/>
    <n v="90673"/>
    <s v="local-em-def"/>
  </r>
  <r>
    <x v="1"/>
    <s v="Famílias beneficiadas com o Programa Bolsa Família"/>
    <n v="228000"/>
    <s v="Capela do Socorro"/>
    <m/>
    <m/>
    <m/>
    <n v="17745"/>
    <m/>
    <m/>
    <m/>
    <m/>
    <m/>
    <n v="19682"/>
    <m/>
    <m/>
    <m/>
    <m/>
    <m/>
    <n v="21689"/>
    <m/>
    <m/>
    <m/>
    <m/>
    <m/>
    <n v="21891"/>
    <m/>
    <m/>
    <m/>
    <m/>
    <m/>
    <m/>
    <m/>
    <m/>
    <m/>
    <m/>
    <m/>
    <m/>
    <m/>
    <m/>
    <m/>
    <m/>
    <m/>
    <m/>
    <m/>
    <m/>
    <m/>
    <m/>
    <m/>
    <m/>
    <m/>
    <m/>
    <m/>
    <m/>
    <m/>
    <n v="0"/>
    <n v="0"/>
    <m/>
    <m/>
    <m/>
    <m/>
    <m/>
    <m/>
    <m/>
    <m/>
    <n v="0"/>
    <n v="81007"/>
    <s v="local-em-def"/>
  </r>
  <r>
    <x v="1"/>
    <s v="Famílias beneficiadas com o Programa Bolsa Família"/>
    <n v="228000"/>
    <s v="Casa Verde/Cachoeirinha"/>
    <m/>
    <m/>
    <m/>
    <n v="6080"/>
    <m/>
    <m/>
    <m/>
    <m/>
    <m/>
    <n v="6444"/>
    <m/>
    <m/>
    <m/>
    <m/>
    <m/>
    <n v="7241"/>
    <m/>
    <m/>
    <m/>
    <m/>
    <m/>
    <n v="7065"/>
    <m/>
    <m/>
    <m/>
    <m/>
    <m/>
    <m/>
    <m/>
    <m/>
    <m/>
    <m/>
    <m/>
    <m/>
    <m/>
    <m/>
    <m/>
    <m/>
    <m/>
    <m/>
    <m/>
    <m/>
    <m/>
    <m/>
    <m/>
    <m/>
    <m/>
    <m/>
    <m/>
    <m/>
    <m/>
    <n v="0"/>
    <n v="0"/>
    <m/>
    <m/>
    <m/>
    <m/>
    <m/>
    <m/>
    <m/>
    <m/>
    <n v="0"/>
    <n v="26830"/>
    <s v="local-em-def"/>
  </r>
  <r>
    <x v="1"/>
    <s v="Famílias beneficiadas com o Programa Bolsa Família"/>
    <n v="228000"/>
    <s v="Cidade Ademar"/>
    <m/>
    <m/>
    <m/>
    <n v="9723"/>
    <m/>
    <m/>
    <m/>
    <m/>
    <m/>
    <n v="10117"/>
    <m/>
    <m/>
    <m/>
    <m/>
    <m/>
    <n v="13146"/>
    <m/>
    <m/>
    <m/>
    <m/>
    <m/>
    <n v="14220"/>
    <m/>
    <m/>
    <m/>
    <m/>
    <m/>
    <m/>
    <m/>
    <m/>
    <m/>
    <m/>
    <m/>
    <m/>
    <m/>
    <m/>
    <m/>
    <m/>
    <m/>
    <m/>
    <m/>
    <m/>
    <m/>
    <m/>
    <m/>
    <m/>
    <m/>
    <m/>
    <m/>
    <m/>
    <m/>
    <n v="0"/>
    <n v="0"/>
    <m/>
    <m/>
    <m/>
    <m/>
    <m/>
    <m/>
    <m/>
    <m/>
    <n v="0"/>
    <n v="47206"/>
    <s v="local-em-def"/>
  </r>
  <r>
    <x v="1"/>
    <s v="Famílias beneficiadas com o Programa Bolsa Família"/>
    <n v="228000"/>
    <s v="Cidade Tiradentes"/>
    <m/>
    <m/>
    <m/>
    <n v="8956"/>
    <m/>
    <m/>
    <m/>
    <m/>
    <m/>
    <n v="9096"/>
    <m/>
    <m/>
    <m/>
    <m/>
    <m/>
    <n v="10142"/>
    <m/>
    <m/>
    <m/>
    <m/>
    <m/>
    <n v="9799"/>
    <m/>
    <m/>
    <m/>
    <m/>
    <m/>
    <m/>
    <m/>
    <m/>
    <m/>
    <m/>
    <m/>
    <m/>
    <m/>
    <m/>
    <m/>
    <m/>
    <m/>
    <m/>
    <m/>
    <m/>
    <m/>
    <m/>
    <m/>
    <m/>
    <m/>
    <m/>
    <m/>
    <m/>
    <m/>
    <n v="0"/>
    <n v="0"/>
    <m/>
    <m/>
    <m/>
    <m/>
    <m/>
    <m/>
    <m/>
    <m/>
    <n v="0"/>
    <n v="37993"/>
    <s v="local-em-def"/>
  </r>
  <r>
    <x v="1"/>
    <s v="Famílias beneficiadas com o Programa Bolsa Família"/>
    <n v="228000"/>
    <s v="Ermelino Matarazzo"/>
    <m/>
    <m/>
    <m/>
    <n v="5051"/>
    <m/>
    <m/>
    <m/>
    <m/>
    <m/>
    <n v="5500"/>
    <m/>
    <m/>
    <m/>
    <m/>
    <m/>
    <n v="6648"/>
    <m/>
    <m/>
    <m/>
    <m/>
    <m/>
    <n v="6683"/>
    <m/>
    <m/>
    <m/>
    <m/>
    <m/>
    <m/>
    <m/>
    <m/>
    <m/>
    <m/>
    <m/>
    <m/>
    <m/>
    <m/>
    <m/>
    <m/>
    <m/>
    <m/>
    <m/>
    <m/>
    <m/>
    <m/>
    <m/>
    <m/>
    <m/>
    <m/>
    <m/>
    <m/>
    <m/>
    <n v="0"/>
    <n v="0"/>
    <m/>
    <m/>
    <m/>
    <m/>
    <m/>
    <m/>
    <m/>
    <m/>
    <n v="0"/>
    <n v="23882"/>
    <s v="local-em-def"/>
  </r>
  <r>
    <x v="1"/>
    <s v="Famílias beneficiadas com o Programa Bolsa Família"/>
    <n v="228000"/>
    <s v="Freguesia/Brasilândia"/>
    <m/>
    <m/>
    <m/>
    <n v="13936"/>
    <m/>
    <m/>
    <m/>
    <m/>
    <m/>
    <n v="14255"/>
    <m/>
    <m/>
    <m/>
    <m/>
    <m/>
    <n v="16844"/>
    <m/>
    <m/>
    <m/>
    <m/>
    <m/>
    <n v="16245"/>
    <m/>
    <m/>
    <m/>
    <m/>
    <m/>
    <m/>
    <m/>
    <m/>
    <m/>
    <m/>
    <m/>
    <m/>
    <m/>
    <m/>
    <m/>
    <m/>
    <m/>
    <m/>
    <m/>
    <m/>
    <m/>
    <m/>
    <m/>
    <m/>
    <m/>
    <m/>
    <m/>
    <m/>
    <m/>
    <n v="0"/>
    <n v="0"/>
    <m/>
    <m/>
    <m/>
    <m/>
    <m/>
    <m/>
    <m/>
    <m/>
    <n v="0"/>
    <n v="61280"/>
    <s v="local-em-def"/>
  </r>
  <r>
    <x v="1"/>
    <s v="Famílias beneficiadas com o Programa Bolsa Família"/>
    <n v="228000"/>
    <s v="Guaianases"/>
    <m/>
    <m/>
    <m/>
    <n v="9664"/>
    <m/>
    <m/>
    <m/>
    <m/>
    <m/>
    <n v="10633"/>
    <m/>
    <m/>
    <m/>
    <m/>
    <m/>
    <n v="12590"/>
    <m/>
    <m/>
    <m/>
    <m/>
    <m/>
    <n v="13018"/>
    <m/>
    <m/>
    <m/>
    <m/>
    <m/>
    <m/>
    <m/>
    <m/>
    <m/>
    <m/>
    <m/>
    <m/>
    <m/>
    <m/>
    <m/>
    <m/>
    <m/>
    <m/>
    <m/>
    <m/>
    <m/>
    <m/>
    <m/>
    <m/>
    <m/>
    <m/>
    <m/>
    <m/>
    <m/>
    <n v="0"/>
    <n v="0"/>
    <m/>
    <m/>
    <m/>
    <m/>
    <m/>
    <m/>
    <m/>
    <m/>
    <n v="0"/>
    <n v="45905"/>
    <s v="local-em-def"/>
  </r>
  <r>
    <x v="1"/>
    <s v="Famílias beneficiadas com o Programa Bolsa Família"/>
    <n v="228000"/>
    <s v="Ipiranga"/>
    <m/>
    <m/>
    <m/>
    <n v="6638"/>
    <m/>
    <m/>
    <m/>
    <m/>
    <m/>
    <n v="6783"/>
    <m/>
    <m/>
    <m/>
    <m/>
    <m/>
    <n v="8456"/>
    <m/>
    <m/>
    <m/>
    <m/>
    <m/>
    <n v="9030"/>
    <m/>
    <m/>
    <m/>
    <m/>
    <m/>
    <m/>
    <m/>
    <m/>
    <m/>
    <m/>
    <m/>
    <m/>
    <m/>
    <m/>
    <m/>
    <m/>
    <m/>
    <m/>
    <m/>
    <m/>
    <m/>
    <m/>
    <m/>
    <m/>
    <m/>
    <m/>
    <m/>
    <m/>
    <m/>
    <n v="0"/>
    <n v="0"/>
    <m/>
    <m/>
    <m/>
    <m/>
    <m/>
    <m/>
    <m/>
    <m/>
    <n v="0"/>
    <n v="30907"/>
    <s v="local-em-def"/>
  </r>
  <r>
    <x v="1"/>
    <s v="Famílias beneficiadas com o Programa Bolsa Família"/>
    <n v="228000"/>
    <s v="Itaim Paulista"/>
    <m/>
    <m/>
    <m/>
    <n v="12251"/>
    <m/>
    <m/>
    <m/>
    <m/>
    <m/>
    <n v="13178"/>
    <m/>
    <m/>
    <m/>
    <m/>
    <m/>
    <n v="16409"/>
    <m/>
    <m/>
    <m/>
    <m/>
    <m/>
    <n v="16967"/>
    <m/>
    <m/>
    <m/>
    <m/>
    <m/>
    <m/>
    <m/>
    <m/>
    <m/>
    <m/>
    <m/>
    <m/>
    <m/>
    <m/>
    <m/>
    <m/>
    <m/>
    <m/>
    <m/>
    <m/>
    <m/>
    <m/>
    <m/>
    <m/>
    <m/>
    <m/>
    <m/>
    <m/>
    <m/>
    <n v="0"/>
    <n v="0"/>
    <m/>
    <m/>
    <m/>
    <m/>
    <m/>
    <m/>
    <m/>
    <m/>
    <n v="0"/>
    <n v="58805"/>
    <s v="local-em-def"/>
  </r>
  <r>
    <x v="1"/>
    <s v="Famílias beneficiadas com o Programa Bolsa Família"/>
    <n v="228000"/>
    <s v="Itaquera"/>
    <m/>
    <m/>
    <m/>
    <n v="13427"/>
    <m/>
    <m/>
    <m/>
    <m/>
    <m/>
    <n v="13367"/>
    <m/>
    <m/>
    <m/>
    <m/>
    <m/>
    <n v="16902"/>
    <m/>
    <m/>
    <m/>
    <m/>
    <m/>
    <n v="16972"/>
    <m/>
    <m/>
    <m/>
    <m/>
    <m/>
    <m/>
    <m/>
    <m/>
    <m/>
    <m/>
    <m/>
    <m/>
    <m/>
    <m/>
    <m/>
    <m/>
    <m/>
    <m/>
    <m/>
    <m/>
    <m/>
    <m/>
    <m/>
    <m/>
    <m/>
    <m/>
    <m/>
    <m/>
    <m/>
    <n v="0"/>
    <n v="0"/>
    <m/>
    <m/>
    <m/>
    <m/>
    <m/>
    <m/>
    <m/>
    <m/>
    <n v="0"/>
    <n v="60668"/>
    <s v="local-em-def"/>
  </r>
  <r>
    <x v="1"/>
    <s v="Famílias beneficiadas com o Programa Bolsa Família"/>
    <n v="228000"/>
    <s v="Jabaquara"/>
    <m/>
    <m/>
    <m/>
    <n v="3223"/>
    <m/>
    <m/>
    <m/>
    <m/>
    <m/>
    <n v="3510"/>
    <m/>
    <m/>
    <m/>
    <m/>
    <m/>
    <n v="3935"/>
    <m/>
    <m/>
    <m/>
    <m/>
    <m/>
    <n v="4958"/>
    <m/>
    <m/>
    <m/>
    <m/>
    <m/>
    <m/>
    <m/>
    <m/>
    <m/>
    <m/>
    <m/>
    <m/>
    <m/>
    <m/>
    <m/>
    <m/>
    <m/>
    <m/>
    <m/>
    <m/>
    <m/>
    <m/>
    <m/>
    <m/>
    <m/>
    <m/>
    <m/>
    <m/>
    <m/>
    <n v="0"/>
    <n v="0"/>
    <m/>
    <m/>
    <m/>
    <m/>
    <m/>
    <m/>
    <m/>
    <m/>
    <n v="0"/>
    <n v="15626"/>
    <s v="local-em-def"/>
  </r>
  <r>
    <x v="1"/>
    <s v="Famílias beneficiadas com o Programa Bolsa Família"/>
    <n v="228000"/>
    <s v="Jaçanã/Tremembé"/>
    <m/>
    <m/>
    <m/>
    <n v="5150"/>
    <m/>
    <m/>
    <m/>
    <m/>
    <m/>
    <n v="5154"/>
    <m/>
    <m/>
    <m/>
    <m/>
    <m/>
    <n v="5271"/>
    <m/>
    <m/>
    <m/>
    <m/>
    <m/>
    <n v="5268"/>
    <m/>
    <m/>
    <m/>
    <m/>
    <m/>
    <m/>
    <m/>
    <m/>
    <m/>
    <m/>
    <m/>
    <m/>
    <m/>
    <m/>
    <m/>
    <m/>
    <m/>
    <m/>
    <m/>
    <m/>
    <m/>
    <m/>
    <m/>
    <m/>
    <m/>
    <m/>
    <m/>
    <m/>
    <m/>
    <n v="0"/>
    <n v="0"/>
    <m/>
    <m/>
    <m/>
    <m/>
    <m/>
    <m/>
    <m/>
    <m/>
    <n v="0"/>
    <n v="20843"/>
    <s v="local-em-def"/>
  </r>
  <r>
    <x v="1"/>
    <s v="Famílias beneficiadas com o Programa Bolsa Família"/>
    <n v="228000"/>
    <s v="Lapa"/>
    <m/>
    <m/>
    <m/>
    <n v="1561"/>
    <m/>
    <m/>
    <m/>
    <m/>
    <m/>
    <n v="1537"/>
    <m/>
    <m/>
    <m/>
    <m/>
    <m/>
    <n v="1953"/>
    <m/>
    <m/>
    <m/>
    <m/>
    <m/>
    <n v="1963"/>
    <m/>
    <m/>
    <m/>
    <m/>
    <m/>
    <m/>
    <m/>
    <m/>
    <m/>
    <m/>
    <m/>
    <m/>
    <m/>
    <m/>
    <m/>
    <m/>
    <m/>
    <m/>
    <m/>
    <m/>
    <m/>
    <m/>
    <m/>
    <m/>
    <m/>
    <m/>
    <m/>
    <m/>
    <m/>
    <n v="0"/>
    <n v="0"/>
    <m/>
    <m/>
    <m/>
    <m/>
    <m/>
    <m/>
    <m/>
    <m/>
    <n v="0"/>
    <n v="7014"/>
    <s v="local-em-def"/>
  </r>
  <r>
    <x v="1"/>
    <s v="Famílias beneficiadas com o Programa Bolsa Família"/>
    <n v="228000"/>
    <s v="M'Boi Mirim"/>
    <m/>
    <m/>
    <m/>
    <n v="19205"/>
    <m/>
    <m/>
    <m/>
    <m/>
    <m/>
    <n v="19883"/>
    <m/>
    <m/>
    <m/>
    <m/>
    <m/>
    <n v="22595"/>
    <m/>
    <m/>
    <m/>
    <m/>
    <m/>
    <n v="22859"/>
    <m/>
    <m/>
    <m/>
    <m/>
    <m/>
    <m/>
    <m/>
    <m/>
    <m/>
    <m/>
    <m/>
    <m/>
    <m/>
    <m/>
    <m/>
    <m/>
    <m/>
    <m/>
    <m/>
    <m/>
    <m/>
    <m/>
    <m/>
    <m/>
    <m/>
    <m/>
    <m/>
    <m/>
    <m/>
    <n v="0"/>
    <n v="0"/>
    <m/>
    <m/>
    <m/>
    <m/>
    <m/>
    <m/>
    <m/>
    <m/>
    <n v="0"/>
    <n v="84542"/>
    <s v="local-em-def"/>
  </r>
  <r>
    <x v="1"/>
    <s v="Famílias beneficiadas com o Programa Bolsa Família"/>
    <n v="228000"/>
    <s v="Mooca"/>
    <m/>
    <m/>
    <m/>
    <n v="3892"/>
    <m/>
    <m/>
    <m/>
    <m/>
    <m/>
    <n v="3935"/>
    <m/>
    <m/>
    <m/>
    <m/>
    <m/>
    <n v="3227"/>
    <m/>
    <m/>
    <m/>
    <m/>
    <m/>
    <n v="2978"/>
    <m/>
    <m/>
    <m/>
    <m/>
    <m/>
    <m/>
    <m/>
    <m/>
    <m/>
    <m/>
    <m/>
    <m/>
    <m/>
    <m/>
    <m/>
    <m/>
    <m/>
    <m/>
    <m/>
    <m/>
    <m/>
    <m/>
    <m/>
    <m/>
    <m/>
    <m/>
    <m/>
    <m/>
    <m/>
    <n v="0"/>
    <n v="0"/>
    <m/>
    <m/>
    <m/>
    <m/>
    <m/>
    <m/>
    <m/>
    <m/>
    <n v="0"/>
    <n v="14032"/>
    <s v="local-em-def"/>
  </r>
  <r>
    <x v="1"/>
    <s v="Famílias beneficiadas com o Programa Bolsa Família"/>
    <n v="228000"/>
    <s v="Parelheiros"/>
    <m/>
    <m/>
    <m/>
    <n v="5172"/>
    <m/>
    <m/>
    <m/>
    <m/>
    <m/>
    <n v="5540"/>
    <m/>
    <m/>
    <m/>
    <m/>
    <m/>
    <n v="5730"/>
    <m/>
    <m/>
    <m/>
    <m/>
    <m/>
    <n v="6381"/>
    <m/>
    <m/>
    <m/>
    <m/>
    <m/>
    <m/>
    <m/>
    <m/>
    <m/>
    <m/>
    <m/>
    <m/>
    <m/>
    <m/>
    <m/>
    <m/>
    <m/>
    <m/>
    <m/>
    <m/>
    <m/>
    <m/>
    <m/>
    <m/>
    <m/>
    <m/>
    <m/>
    <m/>
    <m/>
    <n v="0"/>
    <n v="0"/>
    <m/>
    <m/>
    <m/>
    <m/>
    <m/>
    <m/>
    <m/>
    <m/>
    <n v="0"/>
    <n v="22823"/>
    <s v="local-em-def"/>
  </r>
  <r>
    <x v="1"/>
    <s v="Famílias beneficiadas com o Programa Bolsa Família"/>
    <n v="228000"/>
    <s v="Penha"/>
    <m/>
    <m/>
    <m/>
    <n v="7912"/>
    <m/>
    <m/>
    <m/>
    <m/>
    <m/>
    <n v="8393"/>
    <m/>
    <m/>
    <m/>
    <m/>
    <m/>
    <n v="11237"/>
    <m/>
    <m/>
    <m/>
    <m/>
    <m/>
    <n v="11136"/>
    <m/>
    <m/>
    <m/>
    <m/>
    <m/>
    <m/>
    <m/>
    <m/>
    <m/>
    <m/>
    <m/>
    <m/>
    <m/>
    <m/>
    <m/>
    <m/>
    <m/>
    <m/>
    <m/>
    <m/>
    <m/>
    <m/>
    <m/>
    <m/>
    <m/>
    <m/>
    <m/>
    <m/>
    <m/>
    <n v="0"/>
    <n v="0"/>
    <m/>
    <m/>
    <m/>
    <m/>
    <m/>
    <m/>
    <m/>
    <m/>
    <n v="0"/>
    <n v="38678"/>
    <s v="local-em-def"/>
  </r>
  <r>
    <x v="1"/>
    <s v="Famílias beneficiadas com o Programa Bolsa Família"/>
    <n v="228000"/>
    <s v="Perus"/>
    <m/>
    <m/>
    <m/>
    <n v="2619"/>
    <m/>
    <m/>
    <m/>
    <m/>
    <m/>
    <n v="2810"/>
    <m/>
    <m/>
    <m/>
    <m/>
    <m/>
    <n v="4162"/>
    <m/>
    <m/>
    <m/>
    <m/>
    <m/>
    <n v="4518"/>
    <m/>
    <m/>
    <m/>
    <m/>
    <m/>
    <m/>
    <m/>
    <m/>
    <m/>
    <m/>
    <m/>
    <m/>
    <m/>
    <m/>
    <m/>
    <m/>
    <m/>
    <m/>
    <m/>
    <m/>
    <m/>
    <m/>
    <m/>
    <m/>
    <m/>
    <m/>
    <m/>
    <m/>
    <m/>
    <n v="0"/>
    <n v="0"/>
    <m/>
    <m/>
    <m/>
    <m/>
    <m/>
    <m/>
    <m/>
    <m/>
    <n v="0"/>
    <n v="14109"/>
    <s v="local-em-def"/>
  </r>
  <r>
    <x v="1"/>
    <s v="Famílias beneficiadas com o Programa Bolsa Família"/>
    <n v="228000"/>
    <s v="Pinheiros"/>
    <m/>
    <m/>
    <m/>
    <n v="466"/>
    <m/>
    <m/>
    <m/>
    <m/>
    <m/>
    <n v="501"/>
    <m/>
    <m/>
    <m/>
    <m/>
    <m/>
    <n v="447"/>
    <m/>
    <m/>
    <m/>
    <m/>
    <m/>
    <n v="472"/>
    <m/>
    <m/>
    <m/>
    <m/>
    <m/>
    <m/>
    <m/>
    <m/>
    <m/>
    <m/>
    <m/>
    <m/>
    <m/>
    <m/>
    <m/>
    <m/>
    <m/>
    <m/>
    <m/>
    <m/>
    <m/>
    <m/>
    <m/>
    <m/>
    <m/>
    <m/>
    <m/>
    <m/>
    <m/>
    <n v="0"/>
    <n v="0"/>
    <m/>
    <m/>
    <m/>
    <m/>
    <m/>
    <m/>
    <m/>
    <m/>
    <n v="0"/>
    <n v="1886"/>
    <s v="local-em-def"/>
  </r>
  <r>
    <x v="1"/>
    <s v="Famílias beneficiadas com o Programa Bolsa Família"/>
    <n v="228000"/>
    <s v="Pirituba"/>
    <m/>
    <m/>
    <m/>
    <n v="8342"/>
    <m/>
    <m/>
    <m/>
    <m/>
    <m/>
    <n v="8430"/>
    <m/>
    <m/>
    <m/>
    <m/>
    <m/>
    <n v="10959"/>
    <m/>
    <m/>
    <m/>
    <m/>
    <m/>
    <n v="12111"/>
    <m/>
    <m/>
    <m/>
    <m/>
    <m/>
    <m/>
    <m/>
    <m/>
    <m/>
    <m/>
    <m/>
    <m/>
    <m/>
    <m/>
    <m/>
    <m/>
    <m/>
    <m/>
    <m/>
    <m/>
    <m/>
    <m/>
    <m/>
    <m/>
    <m/>
    <m/>
    <m/>
    <m/>
    <m/>
    <n v="0"/>
    <n v="0"/>
    <m/>
    <m/>
    <m/>
    <m/>
    <m/>
    <m/>
    <m/>
    <m/>
    <n v="0"/>
    <n v="39842"/>
    <s v="local-em-def"/>
  </r>
  <r>
    <x v="1"/>
    <s v="Famílias beneficiadas com o Programa Bolsa Família"/>
    <n v="228000"/>
    <s v="Santana/Tucuruvi"/>
    <m/>
    <m/>
    <m/>
    <n v="1517"/>
    <m/>
    <m/>
    <m/>
    <m/>
    <m/>
    <n v="1618"/>
    <m/>
    <m/>
    <m/>
    <m/>
    <m/>
    <n v="1543"/>
    <m/>
    <m/>
    <m/>
    <m/>
    <m/>
    <n v="1383"/>
    <m/>
    <m/>
    <m/>
    <m/>
    <m/>
    <m/>
    <m/>
    <m/>
    <m/>
    <m/>
    <m/>
    <m/>
    <m/>
    <m/>
    <m/>
    <m/>
    <m/>
    <m/>
    <m/>
    <m/>
    <m/>
    <m/>
    <m/>
    <m/>
    <m/>
    <m/>
    <m/>
    <m/>
    <m/>
    <n v="0"/>
    <n v="0"/>
    <m/>
    <m/>
    <m/>
    <m/>
    <m/>
    <m/>
    <m/>
    <m/>
    <n v="0"/>
    <n v="6061"/>
    <s v="local-em-def"/>
  </r>
  <r>
    <x v="1"/>
    <s v="Famílias beneficiadas com o Programa Bolsa Família"/>
    <n v="228000"/>
    <s v="Santo Amaro"/>
    <m/>
    <m/>
    <m/>
    <n v="1581"/>
    <m/>
    <m/>
    <m/>
    <m/>
    <m/>
    <n v="1572"/>
    <m/>
    <m/>
    <m/>
    <m/>
    <m/>
    <n v="1699"/>
    <m/>
    <m/>
    <m/>
    <m/>
    <m/>
    <n v="1725"/>
    <m/>
    <m/>
    <m/>
    <m/>
    <m/>
    <m/>
    <m/>
    <m/>
    <m/>
    <m/>
    <m/>
    <m/>
    <m/>
    <m/>
    <m/>
    <m/>
    <m/>
    <m/>
    <m/>
    <m/>
    <m/>
    <m/>
    <m/>
    <m/>
    <m/>
    <m/>
    <m/>
    <m/>
    <m/>
    <n v="0"/>
    <n v="0"/>
    <m/>
    <m/>
    <m/>
    <m/>
    <m/>
    <m/>
    <m/>
    <m/>
    <n v="0"/>
    <n v="6577"/>
    <s v="local-em-def"/>
  </r>
  <r>
    <x v="1"/>
    <s v="Famílias beneficiadas com o Programa Bolsa Família"/>
    <n v="228000"/>
    <s v="São Mateus"/>
    <m/>
    <m/>
    <m/>
    <n v="15796"/>
    <m/>
    <m/>
    <m/>
    <m/>
    <m/>
    <n v="15884"/>
    <m/>
    <m/>
    <m/>
    <m/>
    <m/>
    <n v="20816"/>
    <m/>
    <m/>
    <m/>
    <m/>
    <m/>
    <n v="21351"/>
    <m/>
    <m/>
    <m/>
    <m/>
    <m/>
    <m/>
    <m/>
    <m/>
    <m/>
    <m/>
    <m/>
    <m/>
    <m/>
    <m/>
    <m/>
    <m/>
    <m/>
    <m/>
    <m/>
    <m/>
    <m/>
    <m/>
    <m/>
    <m/>
    <m/>
    <m/>
    <m/>
    <m/>
    <m/>
    <n v="0"/>
    <n v="0"/>
    <m/>
    <m/>
    <m/>
    <m/>
    <m/>
    <m/>
    <m/>
    <m/>
    <n v="0"/>
    <n v="73847"/>
    <s v="local-em-def"/>
  </r>
  <r>
    <x v="1"/>
    <s v="Famílias beneficiadas com o Programa Bolsa Família"/>
    <n v="228000"/>
    <s v="São Miguel"/>
    <m/>
    <m/>
    <m/>
    <n v="12344"/>
    <m/>
    <m/>
    <m/>
    <m/>
    <m/>
    <n v="12843"/>
    <m/>
    <m/>
    <m/>
    <m/>
    <m/>
    <n v="17257"/>
    <m/>
    <m/>
    <m/>
    <m/>
    <m/>
    <n v="17105"/>
    <m/>
    <m/>
    <m/>
    <m/>
    <m/>
    <m/>
    <m/>
    <m/>
    <m/>
    <m/>
    <m/>
    <m/>
    <m/>
    <m/>
    <m/>
    <m/>
    <m/>
    <m/>
    <m/>
    <m/>
    <m/>
    <m/>
    <m/>
    <m/>
    <m/>
    <m/>
    <m/>
    <m/>
    <m/>
    <n v="0"/>
    <n v="0"/>
    <m/>
    <m/>
    <m/>
    <m/>
    <m/>
    <m/>
    <m/>
    <m/>
    <n v="0"/>
    <n v="59549"/>
    <s v="local-em-def"/>
  </r>
  <r>
    <x v="1"/>
    <s v="Famílias beneficiadas com o Programa Bolsa Família"/>
    <n v="228000"/>
    <s v="Sapopemba"/>
    <m/>
    <m/>
    <m/>
    <n v="9958"/>
    <m/>
    <m/>
    <m/>
    <m/>
    <m/>
    <n v="10695"/>
    <m/>
    <m/>
    <m/>
    <m/>
    <m/>
    <n v="12323"/>
    <m/>
    <m/>
    <m/>
    <m/>
    <m/>
    <n v="12226"/>
    <m/>
    <m/>
    <m/>
    <m/>
    <m/>
    <m/>
    <m/>
    <m/>
    <m/>
    <m/>
    <m/>
    <m/>
    <m/>
    <m/>
    <m/>
    <m/>
    <m/>
    <m/>
    <m/>
    <m/>
    <m/>
    <m/>
    <m/>
    <m/>
    <m/>
    <m/>
    <m/>
    <m/>
    <m/>
    <n v="0"/>
    <n v="0"/>
    <m/>
    <m/>
    <m/>
    <m/>
    <m/>
    <m/>
    <m/>
    <m/>
    <n v="0"/>
    <n v="45202"/>
    <s v="local-em-def"/>
  </r>
  <r>
    <x v="1"/>
    <s v="Famílias beneficiadas com o Programa Bolsa Família"/>
    <n v="228000"/>
    <s v="Sé"/>
    <m/>
    <m/>
    <m/>
    <n v="5048"/>
    <m/>
    <m/>
    <m/>
    <m/>
    <m/>
    <n v="5535"/>
    <m/>
    <m/>
    <m/>
    <m/>
    <m/>
    <n v="4731"/>
    <m/>
    <m/>
    <m/>
    <m/>
    <m/>
    <n v="4943"/>
    <m/>
    <m/>
    <m/>
    <m/>
    <m/>
    <m/>
    <m/>
    <m/>
    <m/>
    <m/>
    <m/>
    <m/>
    <m/>
    <m/>
    <m/>
    <m/>
    <m/>
    <m/>
    <m/>
    <m/>
    <m/>
    <m/>
    <m/>
    <m/>
    <m/>
    <m/>
    <m/>
    <m/>
    <m/>
    <n v="0"/>
    <n v="0"/>
    <m/>
    <m/>
    <m/>
    <m/>
    <m/>
    <m/>
    <m/>
    <m/>
    <n v="0"/>
    <n v="20257"/>
    <s v="local-em-def"/>
  </r>
  <r>
    <x v="1"/>
    <s v="Famílias beneficiadas com o Programa Bolsa Família"/>
    <n v="228000"/>
    <s v="Supra-regional"/>
    <m/>
    <m/>
    <m/>
    <n v="26080"/>
    <m/>
    <m/>
    <m/>
    <m/>
    <m/>
    <n v="20864"/>
    <m/>
    <m/>
    <m/>
    <m/>
    <m/>
    <n v="43072"/>
    <m/>
    <m/>
    <m/>
    <m/>
    <m/>
    <n v="43048"/>
    <m/>
    <m/>
    <m/>
    <m/>
    <m/>
    <m/>
    <m/>
    <m/>
    <m/>
    <m/>
    <m/>
    <m/>
    <m/>
    <m/>
    <m/>
    <m/>
    <m/>
    <m/>
    <m/>
    <m/>
    <m/>
    <m/>
    <m/>
    <m/>
    <m/>
    <m/>
    <m/>
    <m/>
    <m/>
    <n v="0"/>
    <n v="0"/>
    <m/>
    <m/>
    <m/>
    <m/>
    <m/>
    <m/>
    <m/>
    <m/>
    <n v="0"/>
    <n v="133064"/>
    <s v="abrange-cidade"/>
  </r>
  <r>
    <x v="1"/>
    <s v="Famílias beneficiadas com o Programa Bolsa Família"/>
    <n v="228000"/>
    <s v="Vila Maria/Vila Guilherme"/>
    <m/>
    <m/>
    <m/>
    <n v="3475"/>
    <m/>
    <m/>
    <m/>
    <m/>
    <m/>
    <n v="4147"/>
    <m/>
    <m/>
    <m/>
    <m/>
    <m/>
    <n v="4229"/>
    <m/>
    <m/>
    <m/>
    <m/>
    <m/>
    <n v="4011"/>
    <m/>
    <m/>
    <m/>
    <m/>
    <m/>
    <m/>
    <m/>
    <m/>
    <m/>
    <m/>
    <m/>
    <m/>
    <m/>
    <m/>
    <m/>
    <m/>
    <m/>
    <m/>
    <m/>
    <m/>
    <m/>
    <m/>
    <m/>
    <m/>
    <m/>
    <m/>
    <m/>
    <m/>
    <m/>
    <n v="0"/>
    <n v="0"/>
    <m/>
    <m/>
    <m/>
    <m/>
    <m/>
    <m/>
    <m/>
    <m/>
    <n v="0"/>
    <n v="15862"/>
    <s v="local-em-def"/>
  </r>
  <r>
    <x v="1"/>
    <s v="Famílias beneficiadas com o Programa Bolsa Família"/>
    <n v="228000"/>
    <s v="Vila Mariana"/>
    <m/>
    <m/>
    <m/>
    <n v="739"/>
    <m/>
    <m/>
    <m/>
    <m/>
    <m/>
    <n v="712"/>
    <m/>
    <m/>
    <m/>
    <m/>
    <m/>
    <n v="975"/>
    <m/>
    <m/>
    <m/>
    <m/>
    <m/>
    <n v="1101"/>
    <m/>
    <m/>
    <m/>
    <m/>
    <m/>
    <m/>
    <m/>
    <m/>
    <m/>
    <m/>
    <m/>
    <m/>
    <m/>
    <m/>
    <m/>
    <m/>
    <m/>
    <m/>
    <m/>
    <m/>
    <m/>
    <m/>
    <m/>
    <m/>
    <m/>
    <m/>
    <m/>
    <m/>
    <m/>
    <n v="0"/>
    <n v="0"/>
    <m/>
    <m/>
    <m/>
    <m/>
    <m/>
    <m/>
    <m/>
    <m/>
    <n v="0"/>
    <n v="3527"/>
    <s v="local-em-def"/>
  </r>
  <r>
    <x v="1"/>
    <s v="Famílias beneficiadas com o Programa Bolsa Família"/>
    <n v="228000"/>
    <s v="Vila Prudente"/>
    <m/>
    <m/>
    <m/>
    <n v="2732"/>
    <m/>
    <m/>
    <m/>
    <m/>
    <m/>
    <n v="2684"/>
    <m/>
    <m/>
    <m/>
    <m/>
    <m/>
    <n v="3323"/>
    <m/>
    <m/>
    <m/>
    <m/>
    <m/>
    <n v="3224"/>
    <m/>
    <m/>
    <m/>
    <m/>
    <m/>
    <m/>
    <m/>
    <m/>
    <m/>
    <m/>
    <m/>
    <m/>
    <m/>
    <m/>
    <m/>
    <m/>
    <m/>
    <m/>
    <m/>
    <m/>
    <m/>
    <m/>
    <m/>
    <m/>
    <m/>
    <m/>
    <m/>
    <m/>
    <m/>
    <n v="0"/>
    <n v="0"/>
    <m/>
    <m/>
    <m/>
    <m/>
    <m/>
    <m/>
    <m/>
    <m/>
    <n v="0"/>
    <n v="11963"/>
    <s v="local-em-def"/>
  </r>
  <r>
    <x v="2"/>
    <s v="Matrículas nas vagas do Programa Nacional de Acesso ao Ensino Técnico e Emprego (PRONATEC)"/>
    <n v="100000"/>
    <s v="Supra-regional"/>
    <m/>
    <m/>
    <m/>
    <n v="0"/>
    <n v="0"/>
    <n v="0"/>
    <n v="0"/>
    <n v="0"/>
    <n v="0"/>
    <n v="0"/>
    <n v="0"/>
    <n v="0"/>
    <n v="0"/>
    <n v="0"/>
    <n v="19966"/>
    <m/>
    <m/>
    <m/>
    <m/>
    <m/>
    <m/>
    <m/>
    <m/>
    <m/>
    <m/>
    <m/>
    <m/>
    <m/>
    <m/>
    <m/>
    <m/>
    <m/>
    <m/>
    <m/>
    <m/>
    <m/>
    <m/>
    <m/>
    <m/>
    <m/>
    <m/>
    <m/>
    <m/>
    <m/>
    <m/>
    <m/>
    <m/>
    <m/>
    <m/>
    <m/>
    <m/>
    <n v="1"/>
    <n v="0"/>
    <n v="0"/>
    <m/>
    <m/>
    <m/>
    <m/>
    <m/>
    <m/>
    <m/>
    <n v="0.19966"/>
    <n v="19966"/>
    <s v="abrange-cidade"/>
  </r>
  <r>
    <x v="2"/>
    <s v="Vagas do Programa Nacional de Acesso ao Ensino Técnico e Emprego (PRONATEC)"/>
    <n v="100000"/>
    <s v="Supra-regional"/>
    <m/>
    <m/>
    <m/>
    <n v="0"/>
    <n v="0"/>
    <n v="0"/>
    <n v="0"/>
    <n v="0"/>
    <n v="0"/>
    <n v="0"/>
    <n v="0"/>
    <n v="0"/>
    <n v="0"/>
    <n v="0"/>
    <n v="24818"/>
    <m/>
    <m/>
    <m/>
    <m/>
    <m/>
    <m/>
    <m/>
    <m/>
    <m/>
    <m/>
    <m/>
    <m/>
    <m/>
    <m/>
    <m/>
    <m/>
    <m/>
    <m/>
    <m/>
    <m/>
    <m/>
    <m/>
    <m/>
    <m/>
    <m/>
    <m/>
    <m/>
    <m/>
    <m/>
    <m/>
    <m/>
    <m/>
    <m/>
    <m/>
    <m/>
    <m/>
    <n v="0"/>
    <n v="0"/>
    <n v="0"/>
    <m/>
    <m/>
    <m/>
    <m/>
    <m/>
    <m/>
    <m/>
    <n v="0"/>
    <n v="24818"/>
    <s v="abrange-cidade"/>
  </r>
  <r>
    <x v="3"/>
    <s v="Microempreendedores individuais formalizados"/>
    <n v="22500"/>
    <s v="Supra-regional"/>
    <m/>
    <m/>
    <m/>
    <n v="209"/>
    <n v="146"/>
    <n v="433"/>
    <n v="566"/>
    <n v="279"/>
    <n v="448"/>
    <n v="779"/>
    <n v="790"/>
    <n v="631"/>
    <n v="703"/>
    <n v="510"/>
    <n v="331"/>
    <n v="601"/>
    <n v="629"/>
    <n v="182"/>
    <n v="615"/>
    <n v="647"/>
    <n v="676"/>
    <n v="764"/>
    <n v="444"/>
    <m/>
    <m/>
    <m/>
    <m/>
    <m/>
    <m/>
    <m/>
    <m/>
    <m/>
    <m/>
    <m/>
    <m/>
    <m/>
    <m/>
    <m/>
    <m/>
    <m/>
    <m/>
    <m/>
    <m/>
    <m/>
    <m/>
    <m/>
    <m/>
    <m/>
    <m/>
    <m/>
    <m/>
    <n v="1"/>
    <n v="2038750"/>
    <n v="0"/>
    <m/>
    <m/>
    <m/>
    <m/>
    <m/>
    <m/>
    <m/>
    <n v="0.46146666666666669"/>
    <n v="10383"/>
    <s v="abrange-cidade"/>
  </r>
  <r>
    <x v="4"/>
    <s v="Vagas para Educação de Jovens e Adultos"/>
    <n v="20000"/>
    <s v="Supra-regional"/>
    <m/>
    <m/>
    <m/>
    <n v="0"/>
    <n v="0"/>
    <n v="0"/>
    <n v="0"/>
    <n v="0"/>
    <n v="0"/>
    <n v="0"/>
    <n v="0"/>
    <n v="0"/>
    <n v="0"/>
    <n v="0"/>
    <n v="4803"/>
    <n v="0"/>
    <n v="0"/>
    <n v="0"/>
    <n v="804"/>
    <m/>
    <m/>
    <m/>
    <n v="804"/>
    <m/>
    <m/>
    <m/>
    <m/>
    <m/>
    <m/>
    <m/>
    <m/>
    <m/>
    <m/>
    <m/>
    <m/>
    <m/>
    <m/>
    <m/>
    <m/>
    <m/>
    <m/>
    <m/>
    <m/>
    <m/>
    <m/>
    <m/>
    <m/>
    <m/>
    <m/>
    <m/>
    <m/>
    <n v="1"/>
    <n v="6475598.4900000002"/>
    <n v="0"/>
    <m/>
    <m/>
    <m/>
    <m/>
    <m/>
    <m/>
    <m/>
    <n v="0.32055"/>
    <n v="6411"/>
    <s v="abrange-cidade"/>
  </r>
  <r>
    <x v="5"/>
    <s v="Consultório na Rua - Lapa"/>
    <n v="12"/>
    <s v="Lapa"/>
    <s v="Lapa"/>
    <m/>
    <m/>
    <n v="0"/>
    <n v="0"/>
    <n v="0"/>
    <n v="0"/>
    <n v="0"/>
    <n v="0"/>
    <n v="1"/>
    <n v="0"/>
    <n v="0"/>
    <n v="0"/>
    <n v="0"/>
    <n v="0"/>
    <m/>
    <m/>
    <m/>
    <m/>
    <m/>
    <m/>
    <m/>
    <m/>
    <m/>
    <m/>
    <m/>
    <m/>
    <m/>
    <m/>
    <m/>
    <m/>
    <m/>
    <m/>
    <m/>
    <m/>
    <m/>
    <m/>
    <m/>
    <m/>
    <m/>
    <m/>
    <m/>
    <m/>
    <m/>
    <m/>
    <m/>
    <m/>
    <m/>
    <m/>
    <m/>
    <m/>
    <n v="1"/>
    <n v="502026.84"/>
    <n v="0"/>
    <m/>
    <m/>
    <m/>
    <m/>
    <m/>
    <m/>
    <m/>
    <n v="8.3333333333333329E-2"/>
    <n v="1"/>
    <s v="local-em-def"/>
  </r>
  <r>
    <x v="5"/>
    <s v="Consultório na Rua - Belém"/>
    <n v="12"/>
    <s v="Mooca"/>
    <s v="Belém"/>
    <m/>
    <m/>
    <n v="0"/>
    <n v="0"/>
    <n v="0"/>
    <n v="0"/>
    <n v="0"/>
    <n v="0"/>
    <n v="1"/>
    <n v="0"/>
    <n v="0"/>
    <n v="0"/>
    <n v="0"/>
    <n v="0"/>
    <m/>
    <m/>
    <m/>
    <m/>
    <m/>
    <m/>
    <m/>
    <m/>
    <m/>
    <m/>
    <m/>
    <m/>
    <m/>
    <m/>
    <m/>
    <m/>
    <m/>
    <m/>
    <m/>
    <m/>
    <m/>
    <m/>
    <m/>
    <m/>
    <m/>
    <m/>
    <m/>
    <m/>
    <m/>
    <m/>
    <m/>
    <m/>
    <m/>
    <m/>
    <m/>
    <m/>
    <n v="1"/>
    <n v="502026.84"/>
    <n v="0"/>
    <m/>
    <m/>
    <m/>
    <m/>
    <m/>
    <m/>
    <m/>
    <n v="8.3333333333333329E-2"/>
    <n v="1"/>
    <s v="local-em-def"/>
  </r>
  <r>
    <x v="5"/>
    <s v="Consultório na Rua - Brás"/>
    <n v="12"/>
    <s v="Mooca"/>
    <s v="Brás"/>
    <m/>
    <m/>
    <n v="0"/>
    <n v="0"/>
    <n v="0"/>
    <n v="0"/>
    <n v="0"/>
    <n v="0"/>
    <n v="1"/>
    <n v="0"/>
    <n v="0"/>
    <n v="0"/>
    <n v="0"/>
    <n v="0"/>
    <m/>
    <m/>
    <m/>
    <m/>
    <m/>
    <m/>
    <m/>
    <m/>
    <m/>
    <m/>
    <m/>
    <m/>
    <m/>
    <m/>
    <m/>
    <m/>
    <m/>
    <m/>
    <m/>
    <m/>
    <m/>
    <m/>
    <m/>
    <m/>
    <m/>
    <m/>
    <m/>
    <m/>
    <m/>
    <m/>
    <m/>
    <m/>
    <m/>
    <m/>
    <m/>
    <m/>
    <n v="1"/>
    <n v="502026.84"/>
    <n v="0"/>
    <m/>
    <m/>
    <m/>
    <m/>
    <m/>
    <m/>
    <m/>
    <n v="8.3333333333333329E-2"/>
    <n v="1"/>
    <s v="local-em-def"/>
  </r>
  <r>
    <x v="5"/>
    <s v="Consultório na Rua - Mooca"/>
    <n v="12"/>
    <s v="Mooca"/>
    <s v="Mooca"/>
    <m/>
    <m/>
    <n v="0"/>
    <n v="0"/>
    <n v="0"/>
    <n v="0"/>
    <n v="0"/>
    <n v="0"/>
    <n v="1"/>
    <n v="0"/>
    <n v="0"/>
    <n v="0"/>
    <n v="0"/>
    <n v="0"/>
    <m/>
    <m/>
    <m/>
    <m/>
    <m/>
    <m/>
    <m/>
    <m/>
    <m/>
    <m/>
    <m/>
    <m/>
    <m/>
    <m/>
    <m/>
    <m/>
    <m/>
    <m/>
    <m/>
    <m/>
    <m/>
    <m/>
    <m/>
    <m/>
    <m/>
    <m/>
    <m/>
    <m/>
    <m/>
    <m/>
    <m/>
    <m/>
    <m/>
    <m/>
    <m/>
    <m/>
    <n v="1"/>
    <n v="502026.84"/>
    <n v="0"/>
    <m/>
    <m/>
    <m/>
    <m/>
    <m/>
    <m/>
    <m/>
    <n v="8.3333333333333329E-2"/>
    <n v="1"/>
    <s v="local-em-def"/>
  </r>
  <r>
    <x v="5"/>
    <s v="Consultório na Rua - Pari"/>
    <n v="12"/>
    <s v="Mooca"/>
    <s v="Pari"/>
    <m/>
    <m/>
    <n v="0"/>
    <n v="0"/>
    <n v="0"/>
    <n v="0"/>
    <n v="0"/>
    <n v="0"/>
    <n v="1"/>
    <n v="0"/>
    <n v="0"/>
    <n v="0"/>
    <n v="0"/>
    <n v="0"/>
    <m/>
    <m/>
    <m/>
    <m/>
    <m/>
    <m/>
    <m/>
    <m/>
    <m/>
    <m/>
    <m/>
    <m/>
    <m/>
    <m/>
    <m/>
    <m/>
    <m/>
    <m/>
    <m/>
    <m/>
    <m/>
    <m/>
    <m/>
    <m/>
    <m/>
    <m/>
    <m/>
    <m/>
    <m/>
    <m/>
    <m/>
    <m/>
    <m/>
    <m/>
    <m/>
    <m/>
    <n v="1"/>
    <n v="502026.84"/>
    <n v="0"/>
    <m/>
    <m/>
    <m/>
    <m/>
    <m/>
    <m/>
    <m/>
    <n v="8.3333333333333329E-2"/>
    <n v="1"/>
    <s v="local-em-def"/>
  </r>
  <r>
    <x v="5"/>
    <s v="Consultório na Rua - Pinheiros"/>
    <n v="12"/>
    <s v="Pinheiros"/>
    <s v="Pinheiros"/>
    <m/>
    <m/>
    <n v="0"/>
    <n v="0"/>
    <n v="0"/>
    <n v="0"/>
    <n v="0"/>
    <n v="0"/>
    <n v="1"/>
    <n v="0"/>
    <n v="0"/>
    <n v="0"/>
    <n v="0"/>
    <n v="0"/>
    <m/>
    <m/>
    <m/>
    <m/>
    <m/>
    <m/>
    <m/>
    <m/>
    <m/>
    <m/>
    <m/>
    <m/>
    <m/>
    <m/>
    <m/>
    <m/>
    <m/>
    <m/>
    <m/>
    <m/>
    <m/>
    <m/>
    <m/>
    <m/>
    <m/>
    <m/>
    <m/>
    <m/>
    <m/>
    <m/>
    <m/>
    <m/>
    <m/>
    <m/>
    <m/>
    <m/>
    <n v="1"/>
    <n v="502026.84"/>
    <n v="0"/>
    <m/>
    <m/>
    <m/>
    <m/>
    <m/>
    <m/>
    <m/>
    <n v="8.3333333333333329E-2"/>
    <n v="1"/>
    <s v="local-em-def"/>
  </r>
  <r>
    <x v="5"/>
    <s v="Consultório na Rua - Bom Retiro"/>
    <n v="12"/>
    <s v="Sé"/>
    <s v="Bom Retiro"/>
    <m/>
    <m/>
    <n v="0"/>
    <n v="0"/>
    <n v="0"/>
    <n v="0"/>
    <n v="0"/>
    <n v="0"/>
    <n v="1"/>
    <n v="0"/>
    <n v="0"/>
    <n v="0"/>
    <n v="0"/>
    <n v="0"/>
    <m/>
    <m/>
    <m/>
    <m/>
    <m/>
    <m/>
    <m/>
    <m/>
    <m/>
    <m/>
    <m/>
    <m/>
    <m/>
    <m/>
    <m/>
    <m/>
    <m/>
    <m/>
    <m/>
    <m/>
    <m/>
    <m/>
    <m/>
    <m/>
    <m/>
    <m/>
    <m/>
    <m/>
    <m/>
    <m/>
    <m/>
    <m/>
    <m/>
    <m/>
    <m/>
    <m/>
    <n v="1"/>
    <n v="502026.84"/>
    <n v="0"/>
    <m/>
    <m/>
    <m/>
    <m/>
    <m/>
    <m/>
    <m/>
    <n v="8.3333333333333329E-2"/>
    <n v="1"/>
    <s v="local-em-def"/>
  </r>
  <r>
    <x v="5"/>
    <s v="Consultório na Rua - República"/>
    <n v="12"/>
    <s v="Sé"/>
    <s v="República"/>
    <m/>
    <m/>
    <n v="1"/>
    <n v="0"/>
    <n v="0"/>
    <n v="0"/>
    <n v="0"/>
    <n v="0"/>
    <n v="0"/>
    <n v="0"/>
    <n v="0"/>
    <n v="0"/>
    <n v="0"/>
    <n v="0"/>
    <m/>
    <m/>
    <m/>
    <m/>
    <m/>
    <m/>
    <m/>
    <m/>
    <m/>
    <m/>
    <m/>
    <m/>
    <m/>
    <m/>
    <m/>
    <m/>
    <m/>
    <m/>
    <m/>
    <m/>
    <m/>
    <m/>
    <m/>
    <m/>
    <m/>
    <m/>
    <m/>
    <m/>
    <m/>
    <m/>
    <m/>
    <m/>
    <m/>
    <m/>
    <m/>
    <m/>
    <n v="1"/>
    <n v="412329.42"/>
    <n v="0"/>
    <m/>
    <m/>
    <m/>
    <m/>
    <m/>
    <m/>
    <m/>
    <n v="8.3333333333333329E-2"/>
    <n v="1"/>
    <s v="local-em-def"/>
  </r>
  <r>
    <x v="5"/>
    <s v="Consultório na Rua - República 2"/>
    <n v="12"/>
    <s v="Sé"/>
    <s v="República"/>
    <m/>
    <m/>
    <n v="1"/>
    <n v="0"/>
    <n v="0"/>
    <n v="0"/>
    <n v="0"/>
    <n v="0"/>
    <n v="0"/>
    <n v="0"/>
    <n v="0"/>
    <n v="0"/>
    <n v="0"/>
    <n v="0"/>
    <m/>
    <m/>
    <m/>
    <m/>
    <m/>
    <m/>
    <m/>
    <m/>
    <m/>
    <m/>
    <m/>
    <m/>
    <m/>
    <m/>
    <m/>
    <m/>
    <m/>
    <m/>
    <m/>
    <m/>
    <m/>
    <m/>
    <m/>
    <m/>
    <m/>
    <m/>
    <m/>
    <m/>
    <m/>
    <m/>
    <m/>
    <m/>
    <m/>
    <m/>
    <m/>
    <m/>
    <n v="1"/>
    <n v="412329.42"/>
    <n v="0"/>
    <m/>
    <m/>
    <m/>
    <m/>
    <m/>
    <m/>
    <m/>
    <n v="8.3333333333333329E-2"/>
    <n v="1"/>
    <s v="local-em-def"/>
  </r>
  <r>
    <x v="5"/>
    <s v="Consultório na Rua - Santa Cecília"/>
    <n v="12"/>
    <s v="Sé"/>
    <s v="Santa Cecília"/>
    <m/>
    <m/>
    <n v="1"/>
    <n v="0"/>
    <n v="0"/>
    <n v="0"/>
    <n v="0"/>
    <n v="0"/>
    <n v="0"/>
    <n v="0"/>
    <n v="0"/>
    <n v="0"/>
    <n v="0"/>
    <n v="0"/>
    <m/>
    <m/>
    <m/>
    <m/>
    <m/>
    <m/>
    <m/>
    <m/>
    <m/>
    <m/>
    <m/>
    <m/>
    <m/>
    <m/>
    <m/>
    <m/>
    <m/>
    <m/>
    <m/>
    <m/>
    <m/>
    <m/>
    <m/>
    <m/>
    <m/>
    <m/>
    <m/>
    <m/>
    <m/>
    <m/>
    <m/>
    <m/>
    <m/>
    <m/>
    <m/>
    <m/>
    <n v="1"/>
    <n v="425919.66"/>
    <n v="0"/>
    <m/>
    <m/>
    <m/>
    <m/>
    <m/>
    <m/>
    <m/>
    <n v="8.3333333333333329E-2"/>
    <n v="1"/>
    <s v="local-em-def"/>
  </r>
  <r>
    <x v="5"/>
    <s v="Consultório na Rua - Santa Cecília 2"/>
    <n v="12"/>
    <s v="Sé"/>
    <s v="Santa Cecília"/>
    <m/>
    <m/>
    <n v="1"/>
    <n v="0"/>
    <n v="0"/>
    <n v="0"/>
    <n v="0"/>
    <n v="0"/>
    <n v="0"/>
    <n v="0"/>
    <n v="0"/>
    <n v="0"/>
    <n v="0"/>
    <n v="0"/>
    <m/>
    <m/>
    <m/>
    <m/>
    <m/>
    <m/>
    <m/>
    <m/>
    <m/>
    <m/>
    <m/>
    <m/>
    <m/>
    <m/>
    <m/>
    <m/>
    <m/>
    <m/>
    <m/>
    <m/>
    <m/>
    <m/>
    <m/>
    <m/>
    <m/>
    <m/>
    <m/>
    <m/>
    <m/>
    <m/>
    <m/>
    <m/>
    <m/>
    <m/>
    <m/>
    <m/>
    <n v="1"/>
    <n v="425919.66"/>
    <n v="0"/>
    <m/>
    <m/>
    <m/>
    <m/>
    <m/>
    <m/>
    <m/>
    <n v="8.3333333333333329E-2"/>
    <n v="1"/>
    <s v="local-em-def"/>
  </r>
  <r>
    <x v="5"/>
    <s v="Consultório na Rua - Santa Cecília 3"/>
    <n v="12"/>
    <s v="Sé"/>
    <s v="Santa Cecília"/>
    <m/>
    <m/>
    <n v="1"/>
    <n v="0"/>
    <n v="0"/>
    <n v="0"/>
    <n v="0"/>
    <n v="0"/>
    <n v="0"/>
    <n v="0"/>
    <n v="0"/>
    <n v="0"/>
    <n v="0"/>
    <n v="0"/>
    <m/>
    <m/>
    <m/>
    <m/>
    <m/>
    <m/>
    <m/>
    <m/>
    <m/>
    <m/>
    <m/>
    <m/>
    <m/>
    <m/>
    <m/>
    <m/>
    <m/>
    <m/>
    <m/>
    <m/>
    <m/>
    <m/>
    <m/>
    <m/>
    <m/>
    <m/>
    <m/>
    <m/>
    <m/>
    <m/>
    <m/>
    <m/>
    <m/>
    <m/>
    <m/>
    <m/>
    <n v="1"/>
    <n v="425919.66"/>
    <n v="0"/>
    <m/>
    <m/>
    <m/>
    <m/>
    <m/>
    <m/>
    <m/>
    <n v="8.3333333333333329E-2"/>
    <n v="1"/>
    <s v="local-em-def"/>
  </r>
  <r>
    <x v="5"/>
    <s v="Consultório na Rua - Santa Cecília/Barra Funda"/>
    <n v="12"/>
    <s v="Sé"/>
    <s v="Santa Cecília-Barra Funda"/>
    <m/>
    <m/>
    <n v="0"/>
    <n v="0"/>
    <n v="0"/>
    <n v="0"/>
    <n v="0"/>
    <n v="0"/>
    <n v="1"/>
    <n v="0"/>
    <n v="0"/>
    <n v="0"/>
    <n v="0"/>
    <n v="0"/>
    <m/>
    <m/>
    <m/>
    <m/>
    <m/>
    <m/>
    <m/>
    <m/>
    <m/>
    <m/>
    <m/>
    <m/>
    <m/>
    <m/>
    <m/>
    <m/>
    <m/>
    <m/>
    <m/>
    <m/>
    <m/>
    <m/>
    <m/>
    <m/>
    <m/>
    <m/>
    <m/>
    <m/>
    <m/>
    <m/>
    <m/>
    <m/>
    <m/>
    <m/>
    <m/>
    <m/>
    <n v="1"/>
    <n v="425919.66"/>
    <n v="0"/>
    <m/>
    <m/>
    <m/>
    <m/>
    <m/>
    <m/>
    <m/>
    <n v="8.3333333333333329E-2"/>
    <n v="1"/>
    <s v="local-em-def"/>
  </r>
  <r>
    <x v="5"/>
    <s v="Consultório na Rua - Santa Cecília 4"/>
    <n v="12"/>
    <s v="Sé"/>
    <s v="Santa Cecília"/>
    <m/>
    <m/>
    <n v="1"/>
    <n v="0"/>
    <n v="0"/>
    <n v="0"/>
    <n v="0"/>
    <n v="0"/>
    <n v="0"/>
    <n v="0"/>
    <n v="0"/>
    <n v="0"/>
    <n v="0"/>
    <n v="0"/>
    <m/>
    <m/>
    <m/>
    <m/>
    <m/>
    <m/>
    <m/>
    <m/>
    <m/>
    <m/>
    <m/>
    <m/>
    <m/>
    <m/>
    <m/>
    <m/>
    <m/>
    <m/>
    <m/>
    <m/>
    <m/>
    <m/>
    <m/>
    <m/>
    <m/>
    <m/>
    <m/>
    <m/>
    <m/>
    <m/>
    <m/>
    <m/>
    <m/>
    <m/>
    <m/>
    <m/>
    <n v="1"/>
    <n v="425919.66"/>
    <n v="0"/>
    <m/>
    <m/>
    <m/>
    <m/>
    <m/>
    <m/>
    <m/>
    <n v="8.3333333333333329E-2"/>
    <n v="1"/>
    <s v="local-em-def"/>
  </r>
  <r>
    <x v="5"/>
    <s v="Consultório na Rua - Sé"/>
    <n v="12"/>
    <s v="Sé"/>
    <s v="Sé"/>
    <m/>
    <m/>
    <n v="1"/>
    <n v="0"/>
    <n v="0"/>
    <n v="0"/>
    <n v="0"/>
    <n v="0"/>
    <n v="0"/>
    <n v="0"/>
    <n v="0"/>
    <n v="0"/>
    <n v="0"/>
    <n v="0"/>
    <m/>
    <m/>
    <m/>
    <m/>
    <m/>
    <m/>
    <m/>
    <m/>
    <m/>
    <m/>
    <m/>
    <m/>
    <m/>
    <m/>
    <m/>
    <m/>
    <m/>
    <m/>
    <m/>
    <m/>
    <m/>
    <m/>
    <m/>
    <m/>
    <m/>
    <m/>
    <m/>
    <m/>
    <m/>
    <m/>
    <m/>
    <m/>
    <m/>
    <m/>
    <m/>
    <m/>
    <n v="1"/>
    <n v="425919.66"/>
    <n v="0"/>
    <m/>
    <m/>
    <m/>
    <m/>
    <m/>
    <m/>
    <m/>
    <n v="8.3333333333333329E-2"/>
    <n v="1"/>
    <s v="local-em-def"/>
  </r>
  <r>
    <x v="5"/>
    <s v="Consultório na Rua - Sé 2"/>
    <n v="12"/>
    <s v="Sé"/>
    <s v="Sé"/>
    <m/>
    <m/>
    <n v="1"/>
    <n v="0"/>
    <n v="0"/>
    <n v="0"/>
    <n v="0"/>
    <n v="0"/>
    <n v="0"/>
    <n v="0"/>
    <n v="0"/>
    <n v="0"/>
    <n v="0"/>
    <n v="0"/>
    <m/>
    <m/>
    <m/>
    <m/>
    <m/>
    <m/>
    <m/>
    <m/>
    <m/>
    <m/>
    <m/>
    <m/>
    <m/>
    <m/>
    <m/>
    <m/>
    <m/>
    <m/>
    <m/>
    <m/>
    <m/>
    <m/>
    <m/>
    <m/>
    <m/>
    <m/>
    <m/>
    <m/>
    <m/>
    <m/>
    <m/>
    <m/>
    <m/>
    <m/>
    <m/>
    <m/>
    <n v="1"/>
    <n v="425919.66"/>
    <n v="0"/>
    <m/>
    <m/>
    <m/>
    <m/>
    <m/>
    <m/>
    <m/>
    <n v="8.3333333333333329E-2"/>
    <n v="1"/>
    <s v="local-em-def"/>
  </r>
  <r>
    <x v="6"/>
    <s v="Construção de monumento em respeito e consideração à população em situação de rua"/>
    <n v="1"/>
    <s v="Sé"/>
    <m/>
    <m/>
    <m/>
    <n v="0"/>
    <n v="0"/>
    <n v="0"/>
    <n v="0"/>
    <n v="0"/>
    <n v="0"/>
    <n v="0"/>
    <n v="0"/>
    <n v="0"/>
    <n v="0"/>
    <n v="0"/>
    <n v="0"/>
    <n v="0"/>
    <n v="0"/>
    <n v="0"/>
    <n v="0"/>
    <n v="0"/>
    <n v="0"/>
    <n v="0"/>
    <n v="0"/>
    <m/>
    <m/>
    <m/>
    <m/>
    <m/>
    <m/>
    <m/>
    <m/>
    <m/>
    <m/>
    <m/>
    <m/>
    <m/>
    <m/>
    <m/>
    <m/>
    <m/>
    <m/>
    <m/>
    <m/>
    <m/>
    <m/>
    <m/>
    <m/>
    <m/>
    <m/>
    <m/>
    <m/>
    <n v="0.1"/>
    <n v="0"/>
    <n v="0"/>
    <m/>
    <m/>
    <m/>
    <m/>
    <m/>
    <m/>
    <m/>
    <n v="0"/>
    <n v="0"/>
    <s v="local-em-def"/>
  </r>
  <r>
    <x v="6"/>
    <s v="Campanhas de mobilização - população em situação de rua"/>
    <n v="8"/>
    <s v="Supra-regional"/>
    <m/>
    <m/>
    <m/>
    <n v="0"/>
    <n v="0"/>
    <n v="1"/>
    <n v="1"/>
    <n v="0"/>
    <n v="0"/>
    <n v="0"/>
    <n v="1"/>
    <n v="0"/>
    <n v="0"/>
    <n v="0"/>
    <n v="3"/>
    <n v="0"/>
    <n v="0"/>
    <n v="0"/>
    <n v="0"/>
    <n v="0"/>
    <n v="0"/>
    <n v="0"/>
    <n v="0"/>
    <m/>
    <m/>
    <m/>
    <m/>
    <m/>
    <m/>
    <m/>
    <m/>
    <m/>
    <m/>
    <m/>
    <m/>
    <m/>
    <m/>
    <m/>
    <m/>
    <m/>
    <m/>
    <m/>
    <m/>
    <m/>
    <m/>
    <m/>
    <m/>
    <m/>
    <m/>
    <m/>
    <m/>
    <n v="0.1"/>
    <n v="91603.95"/>
    <n v="7360"/>
    <m/>
    <m/>
    <m/>
    <m/>
    <m/>
    <m/>
    <m/>
    <n v="7.5000000000000011E-2"/>
    <n v="6"/>
    <s v="abrange-cidade"/>
  </r>
  <r>
    <x v="6"/>
    <s v="Projetos de integração e promoção social e econômica da população em situação de rua"/>
    <n v="4"/>
    <s v="Supra-regional"/>
    <m/>
    <m/>
    <m/>
    <n v="0"/>
    <n v="0"/>
    <n v="0"/>
    <n v="0"/>
    <n v="0"/>
    <n v="0"/>
    <n v="0"/>
    <n v="0"/>
    <n v="0"/>
    <n v="0"/>
    <n v="0"/>
    <n v="0"/>
    <n v="0"/>
    <n v="0"/>
    <n v="0"/>
    <n v="0"/>
    <n v="0"/>
    <n v="1"/>
    <n v="0"/>
    <n v="1"/>
    <m/>
    <m/>
    <m/>
    <m/>
    <m/>
    <m/>
    <m/>
    <m/>
    <m/>
    <m/>
    <m/>
    <m/>
    <m/>
    <m/>
    <m/>
    <m/>
    <m/>
    <m/>
    <m/>
    <m/>
    <m/>
    <m/>
    <m/>
    <m/>
    <m/>
    <m/>
    <m/>
    <m/>
    <n v="0.4"/>
    <n v="0"/>
    <n v="525200"/>
    <s v="Implementação de 2 projetos de inclusão social e econômica da PopRua: parceria com CEDECA Interlagos para realização de oficinas de direitos humanos e cidadania no centro de acolhida Zaki Narchi; e com o CIEE para formação complementar para inserção da PopRua no mercado de trabalho. "/>
    <m/>
    <m/>
    <m/>
    <m/>
    <m/>
    <m/>
    <n v="0.2"/>
    <n v="2"/>
    <s v="abrange-cidade"/>
  </r>
  <r>
    <x v="6"/>
    <s v="Vagas PRONATEC para população em situação de rua"/>
    <n v="4000"/>
    <s v="Supra-regional"/>
    <m/>
    <m/>
    <m/>
    <n v="0"/>
    <n v="0"/>
    <n v="0"/>
    <n v="0"/>
    <n v="0"/>
    <n v="0"/>
    <n v="0"/>
    <n v="0"/>
    <n v="0"/>
    <n v="0"/>
    <n v="0"/>
    <n v="462"/>
    <n v="0"/>
    <n v="0"/>
    <n v="0"/>
    <n v="113"/>
    <n v="0"/>
    <n v="0"/>
    <n v="0"/>
    <n v="52"/>
    <m/>
    <m/>
    <m/>
    <m/>
    <m/>
    <m/>
    <m/>
    <m/>
    <m/>
    <m/>
    <m/>
    <m/>
    <m/>
    <m/>
    <m/>
    <m/>
    <m/>
    <m/>
    <m/>
    <m/>
    <m/>
    <m/>
    <m/>
    <m/>
    <m/>
    <m/>
    <m/>
    <m/>
    <n v="0.2"/>
    <n v="4638.41"/>
    <n v="0"/>
    <s v="Pronatec PopRua em 2014: 165 vagas abertas, sendo constituídas 12 turmas no total"/>
    <m/>
    <m/>
    <m/>
    <m/>
    <m/>
    <m/>
    <n v="3.1350000000000003E-2"/>
    <n v="627"/>
    <s v="abrange-cidade"/>
  </r>
  <r>
    <x v="6"/>
    <s v="Unidades habitacionais do Programa Minha Casa Minha Vida para população em situação de rua"/>
    <n v="2000"/>
    <s v="Supra-regional"/>
    <m/>
    <m/>
    <m/>
    <n v="0"/>
    <n v="0"/>
    <n v="0"/>
    <n v="0"/>
    <n v="0"/>
    <n v="0"/>
    <n v="0"/>
    <n v="0"/>
    <n v="0"/>
    <n v="0"/>
    <n v="0"/>
    <n v="0"/>
    <n v="0"/>
    <n v="0"/>
    <n v="0"/>
    <n v="0"/>
    <n v="0"/>
    <n v="0"/>
    <n v="0"/>
    <n v="0"/>
    <m/>
    <m/>
    <m/>
    <m/>
    <m/>
    <m/>
    <m/>
    <m/>
    <m/>
    <m/>
    <m/>
    <m/>
    <m/>
    <m/>
    <m/>
    <m/>
    <m/>
    <m/>
    <m/>
    <m/>
    <m/>
    <m/>
    <m/>
    <m/>
    <m/>
    <m/>
    <m/>
    <m/>
    <n v="0.2"/>
    <n v="0"/>
    <n v="0"/>
    <m/>
    <m/>
    <m/>
    <m/>
    <m/>
    <m/>
    <m/>
    <n v="0"/>
    <n v="0"/>
    <s v="abrange-cidade"/>
  </r>
  <r>
    <x v="7"/>
    <s v="Vagas para o Programa Mais Educação por quadrimestre"/>
    <n v="100000"/>
    <s v="Supra-regional"/>
    <m/>
    <m/>
    <m/>
    <n v="0"/>
    <n v="0"/>
    <n v="0"/>
    <n v="0"/>
    <n v="0"/>
    <n v="0"/>
    <n v="0"/>
    <n v="0"/>
    <n v="0"/>
    <n v="0"/>
    <n v="0"/>
    <n v="73721"/>
    <n v="0"/>
    <n v="0"/>
    <n v="0"/>
    <n v="66382"/>
    <m/>
    <m/>
    <m/>
    <n v="69135"/>
    <m/>
    <m/>
    <m/>
    <m/>
    <m/>
    <m/>
    <m/>
    <m/>
    <m/>
    <m/>
    <m/>
    <m/>
    <m/>
    <m/>
    <m/>
    <m/>
    <m/>
    <m/>
    <m/>
    <m/>
    <m/>
    <m/>
    <m/>
    <m/>
    <m/>
    <m/>
    <m/>
    <m/>
    <n v="0"/>
    <m/>
    <n v="0"/>
    <s v="Aqui podemos ver o histórico de oferecimento de vagas por quadrimestre."/>
    <m/>
    <m/>
    <m/>
    <m/>
    <m/>
    <m/>
    <n v="0"/>
    <n v="209238"/>
    <s v="abrange-cidade"/>
  </r>
  <r>
    <x v="8"/>
    <s v="Vagas para Educação Infantil (CEI/EMEI)"/>
    <n v="20000"/>
    <s v="Supra-regional"/>
    <m/>
    <m/>
    <m/>
    <n v="0"/>
    <n v="0"/>
    <n v="0"/>
    <n v="0"/>
    <n v="0"/>
    <n v="0"/>
    <n v="0"/>
    <n v="0"/>
    <n v="0"/>
    <n v="0"/>
    <n v="0"/>
    <n v="0"/>
    <n v="0"/>
    <n v="0"/>
    <n v="0"/>
    <n v="0"/>
    <m/>
    <m/>
    <m/>
    <n v="0"/>
    <m/>
    <m/>
    <m/>
    <m/>
    <m/>
    <m/>
    <m/>
    <m/>
    <m/>
    <m/>
    <m/>
    <m/>
    <m/>
    <m/>
    <m/>
    <m/>
    <m/>
    <m/>
    <m/>
    <m/>
    <m/>
    <m/>
    <m/>
    <m/>
    <m/>
    <m/>
    <m/>
    <m/>
    <n v="0"/>
    <n v="0"/>
    <n v="0"/>
    <m/>
    <m/>
    <m/>
    <m/>
    <m/>
    <m/>
    <m/>
    <n v="0"/>
    <n v="0"/>
    <s v="abrange-cidade"/>
  </r>
  <r>
    <x v="9"/>
    <s v="Vagas para Educação Infantil (CEI)"/>
    <n v="53203"/>
    <s v="Supra-regional"/>
    <m/>
    <m/>
    <m/>
    <n v="0"/>
    <n v="0"/>
    <n v="0"/>
    <n v="0"/>
    <n v="0"/>
    <n v="0"/>
    <n v="0"/>
    <n v="0"/>
    <n v="0"/>
    <n v="0"/>
    <n v="0"/>
    <n v="3816"/>
    <n v="0"/>
    <n v="0"/>
    <n v="0"/>
    <n v="1624"/>
    <m/>
    <m/>
    <m/>
    <n v="3451"/>
    <m/>
    <m/>
    <m/>
    <m/>
    <m/>
    <m/>
    <m/>
    <m/>
    <m/>
    <m/>
    <m/>
    <m/>
    <m/>
    <m/>
    <m/>
    <m/>
    <m/>
    <m/>
    <m/>
    <m/>
    <m/>
    <m/>
    <m/>
    <m/>
    <m/>
    <m/>
    <m/>
    <m/>
    <n v="0"/>
    <n v="0"/>
    <n v="0"/>
    <m/>
    <m/>
    <m/>
    <m/>
    <m/>
    <m/>
    <m/>
    <n v="0"/>
    <n v="8891"/>
    <s v="abrange-cidade"/>
  </r>
  <r>
    <x v="10"/>
    <s v="Vagas para Educação Infantil (EMEI)"/>
    <n v="34780"/>
    <s v="Supra-regional"/>
    <m/>
    <m/>
    <m/>
    <n v="0"/>
    <n v="0"/>
    <n v="0"/>
    <n v="0"/>
    <n v="0"/>
    <n v="0"/>
    <n v="0"/>
    <n v="0"/>
    <n v="0"/>
    <n v="0"/>
    <n v="0"/>
    <n v="4960"/>
    <n v="0"/>
    <n v="0"/>
    <n v="0"/>
    <n v="1444"/>
    <m/>
    <m/>
    <m/>
    <n v="2520"/>
    <m/>
    <m/>
    <m/>
    <m/>
    <m/>
    <m/>
    <m/>
    <m/>
    <m/>
    <m/>
    <m/>
    <m/>
    <m/>
    <m/>
    <m/>
    <m/>
    <m/>
    <m/>
    <m/>
    <m/>
    <m/>
    <m/>
    <m/>
    <m/>
    <m/>
    <m/>
    <m/>
    <m/>
    <n v="0"/>
    <n v="0"/>
    <n v="0"/>
    <m/>
    <m/>
    <m/>
    <m/>
    <m/>
    <m/>
    <m/>
    <n v="0"/>
    <n v="8924"/>
    <s v="abrange-cidade"/>
  </r>
  <r>
    <x v="11"/>
    <s v="Vagas para Educação Infantil (Rede Conveniada)"/>
    <n v="52017"/>
    <s v="Supra-regional"/>
    <m/>
    <m/>
    <m/>
    <n v="0"/>
    <n v="0"/>
    <n v="0"/>
    <n v="0"/>
    <n v="0"/>
    <n v="0"/>
    <n v="0"/>
    <n v="0"/>
    <n v="0"/>
    <n v="0"/>
    <n v="0"/>
    <n v="9959"/>
    <n v="0"/>
    <n v="0"/>
    <n v="0"/>
    <n v="3840"/>
    <m/>
    <m/>
    <m/>
    <n v="9287"/>
    <m/>
    <m/>
    <m/>
    <m/>
    <m/>
    <m/>
    <m/>
    <m/>
    <m/>
    <m/>
    <m/>
    <m/>
    <m/>
    <m/>
    <m/>
    <m/>
    <m/>
    <m/>
    <m/>
    <m/>
    <m/>
    <m/>
    <m/>
    <m/>
    <m/>
    <m/>
    <m/>
    <m/>
    <n v="1"/>
    <n v="32254400"/>
    <n v="0"/>
    <m/>
    <m/>
    <m/>
    <m/>
    <m/>
    <m/>
    <m/>
    <n v="0.44381644462387299"/>
    <n v="23086"/>
    <s v="abrange-cidade"/>
  </r>
  <r>
    <x v="12"/>
    <s v="Leitos ativados em hospitais existentes"/>
    <n v="250"/>
    <s v="Supra-regional"/>
    <s v="Supra-regional"/>
    <m/>
    <m/>
    <n v="0"/>
    <n v="0"/>
    <n v="0"/>
    <n v="0"/>
    <n v="0"/>
    <n v="0"/>
    <n v="0"/>
    <n v="0"/>
    <n v="0"/>
    <n v="0"/>
    <n v="0"/>
    <n v="320"/>
    <m/>
    <m/>
    <m/>
    <m/>
    <m/>
    <m/>
    <m/>
    <m/>
    <m/>
    <m/>
    <m/>
    <m/>
    <m/>
    <m/>
    <m/>
    <m/>
    <m/>
    <m/>
    <m/>
    <m/>
    <m/>
    <m/>
    <m/>
    <m/>
    <m/>
    <m/>
    <m/>
    <m/>
    <m/>
    <m/>
    <m/>
    <m/>
    <m/>
    <m/>
    <m/>
    <m/>
    <n v="0.2"/>
    <n v="0"/>
    <m/>
    <m/>
    <m/>
    <m/>
    <m/>
    <m/>
    <m/>
    <m/>
    <n v="0.25600000000000001"/>
    <n v="320"/>
    <s v="abrange-cidade"/>
  </r>
  <r>
    <x v="13"/>
    <s v="Calendário Cultural - Viradas Culturais no Centro"/>
    <n v="4"/>
    <s v="Sé"/>
    <s v="Sé e República"/>
    <m/>
    <m/>
    <n v="0"/>
    <n v="0"/>
    <n v="0"/>
    <n v="0"/>
    <n v="1"/>
    <n v="0"/>
    <n v="0"/>
    <n v="0"/>
    <n v="0"/>
    <n v="0"/>
    <n v="0"/>
    <n v="0"/>
    <n v="0"/>
    <n v="0"/>
    <n v="0"/>
    <n v="0"/>
    <n v="1"/>
    <n v="0"/>
    <n v="0"/>
    <n v="0"/>
    <m/>
    <m/>
    <m/>
    <m/>
    <m/>
    <m/>
    <m/>
    <m/>
    <m/>
    <m/>
    <m/>
    <m/>
    <m/>
    <m/>
    <m/>
    <m/>
    <m/>
    <m/>
    <m/>
    <m/>
    <m/>
    <m/>
    <m/>
    <m/>
    <m/>
    <m/>
    <m/>
    <m/>
    <n v="0.35"/>
    <n v="11500000"/>
    <n v="0"/>
    <m/>
    <m/>
    <m/>
    <m/>
    <m/>
    <m/>
    <m/>
    <n v="0.17499999999999999"/>
    <n v="2"/>
    <s v="local-em-def"/>
  </r>
  <r>
    <x v="13"/>
    <s v="Calendário Cultural - Festas de São João"/>
    <n v="4"/>
    <s v="Sé"/>
    <s v="Sé"/>
    <m/>
    <m/>
    <n v="0"/>
    <n v="0"/>
    <n v="0"/>
    <n v="0"/>
    <n v="0"/>
    <n v="0"/>
    <n v="1"/>
    <n v="0"/>
    <n v="0"/>
    <n v="0"/>
    <n v="0"/>
    <n v="0"/>
    <n v="0"/>
    <n v="0"/>
    <n v="0"/>
    <n v="0"/>
    <n v="0"/>
    <n v="0"/>
    <n v="1"/>
    <n v="0"/>
    <m/>
    <m/>
    <m/>
    <m/>
    <m/>
    <m/>
    <m/>
    <m/>
    <m/>
    <m/>
    <m/>
    <m/>
    <m/>
    <m/>
    <m/>
    <m/>
    <m/>
    <m/>
    <m/>
    <m/>
    <m/>
    <m/>
    <m/>
    <m/>
    <m/>
    <m/>
    <m/>
    <m/>
    <n v="0.1"/>
    <n v="1000000"/>
    <n v="0"/>
    <s v="Participação de 1 milhão de pessoas em 2013"/>
    <m/>
    <m/>
    <m/>
    <m/>
    <m/>
    <m/>
    <n v="0.05"/>
    <n v="2"/>
    <s v="local-em-def"/>
  </r>
  <r>
    <x v="13"/>
    <s v="Calendário Cultural - Viradas Culturais em novas centralidades"/>
    <n v="16"/>
    <s v="Supra-regional"/>
    <m/>
    <m/>
    <m/>
    <n v="0"/>
    <n v="0"/>
    <n v="0"/>
    <n v="0"/>
    <n v="0"/>
    <n v="0"/>
    <n v="0"/>
    <n v="0"/>
    <n v="0"/>
    <n v="0"/>
    <n v="0"/>
    <n v="4"/>
    <n v="0"/>
    <n v="0"/>
    <n v="0"/>
    <n v="0"/>
    <n v="0"/>
    <n v="0"/>
    <n v="0"/>
    <n v="0"/>
    <m/>
    <m/>
    <m/>
    <m/>
    <m/>
    <m/>
    <m/>
    <m/>
    <m/>
    <m/>
    <m/>
    <m/>
    <m/>
    <m/>
    <m/>
    <m/>
    <m/>
    <m/>
    <m/>
    <m/>
    <m/>
    <m/>
    <m/>
    <m/>
    <m/>
    <m/>
    <m/>
    <m/>
    <n v="0.25"/>
    <n v="50000"/>
    <n v="0"/>
    <s v="As 4 Quebradas Culturais foram realizadas nas 4 regiões da cidade entre Novembro e Dezembro de 2013"/>
    <m/>
    <m/>
    <m/>
    <m/>
    <m/>
    <m/>
    <n v="6.25E-2"/>
    <n v="4"/>
    <s v="abrange-cidade"/>
  </r>
  <r>
    <x v="13"/>
    <s v="Calendário Cultural - Festivais dos povos do mundo"/>
    <n v="4"/>
    <s v="Supra-regional"/>
    <m/>
    <m/>
    <m/>
    <n v="0"/>
    <n v="0"/>
    <n v="0"/>
    <n v="0"/>
    <n v="0"/>
    <n v="0"/>
    <n v="0"/>
    <n v="0"/>
    <n v="0"/>
    <n v="0"/>
    <n v="0"/>
    <n v="0"/>
    <n v="0"/>
    <n v="0"/>
    <n v="0"/>
    <n v="0"/>
    <n v="0"/>
    <n v="0"/>
    <n v="0"/>
    <n v="0"/>
    <m/>
    <m/>
    <m/>
    <m/>
    <m/>
    <m/>
    <m/>
    <m/>
    <m/>
    <m/>
    <m/>
    <m/>
    <m/>
    <m/>
    <m/>
    <m/>
    <m/>
    <m/>
    <m/>
    <m/>
    <m/>
    <m/>
    <m/>
    <m/>
    <m/>
    <m/>
    <m/>
    <m/>
    <n v="0.1"/>
    <n v="0"/>
    <n v="0"/>
    <m/>
    <m/>
    <m/>
    <m/>
    <m/>
    <m/>
    <m/>
    <n v="0"/>
    <n v="0"/>
    <s v="abrange-cidade"/>
  </r>
  <r>
    <x v="13"/>
    <s v="Outras atividades do Calendário Anual Cultural"/>
    <n v="12"/>
    <s v="Supra-regional"/>
    <m/>
    <m/>
    <m/>
    <n v="0"/>
    <n v="0"/>
    <n v="0"/>
    <n v="0"/>
    <n v="0"/>
    <n v="2"/>
    <n v="0"/>
    <n v="0"/>
    <n v="0"/>
    <n v="1"/>
    <n v="0"/>
    <n v="1"/>
    <n v="0"/>
    <n v="0"/>
    <n v="0"/>
    <n v="0"/>
    <n v="0"/>
    <n v="0"/>
    <n v="0"/>
    <n v="0"/>
    <m/>
    <m/>
    <m/>
    <m/>
    <m/>
    <m/>
    <m/>
    <m/>
    <m/>
    <m/>
    <m/>
    <m/>
    <m/>
    <m/>
    <m/>
    <m/>
    <m/>
    <m/>
    <m/>
    <m/>
    <m/>
    <m/>
    <m/>
    <m/>
    <m/>
    <m/>
    <m/>
    <m/>
    <n v="0.2"/>
    <n v="1500000"/>
    <n v="0"/>
    <s v="Os 2 territórios Funk foram realizados em Junho de 2013 com público estimado em 150 mil pessoas."/>
    <s v="O Mês da Cultura Independente teve ações realizadas no centro e na periferia da cidade em Outubro de 2013. O público foi estimado em 200 mil pessoas."/>
    <s v="Semana do Samba: realizada em Dezembro de 2013, em comemoração ao tombamento do samba como patrimônio imaterial da cidade de São Paulo."/>
    <m/>
    <m/>
    <m/>
    <m/>
    <n v="6.6666666666666666E-2"/>
    <n v="4"/>
    <s v="abrange-cidade"/>
  </r>
  <r>
    <x v="14"/>
    <s v="Pontos de Cultura ativados"/>
    <n v="300"/>
    <s v="Supra-regional"/>
    <m/>
    <m/>
    <m/>
    <n v="0"/>
    <n v="0"/>
    <n v="0"/>
    <n v="0"/>
    <n v="0"/>
    <n v="0"/>
    <n v="0"/>
    <n v="0"/>
    <n v="0"/>
    <n v="0"/>
    <n v="0"/>
    <n v="0"/>
    <n v="0"/>
    <n v="0"/>
    <n v="0"/>
    <n v="0"/>
    <n v="0"/>
    <n v="0"/>
    <n v="0"/>
    <n v="85"/>
    <m/>
    <m/>
    <m/>
    <m/>
    <m/>
    <m/>
    <m/>
    <m/>
    <m/>
    <m/>
    <m/>
    <m/>
    <m/>
    <m/>
    <m/>
    <m/>
    <m/>
    <m/>
    <m/>
    <m/>
    <m/>
    <m/>
    <m/>
    <m/>
    <m/>
    <m/>
    <m/>
    <m/>
    <n v="0.95"/>
    <n v="0"/>
    <n v="0"/>
    <s v="85 Pontos de Cultura selecionados por edital em maio e contratados em agosto de 2014."/>
    <m/>
    <m/>
    <m/>
    <m/>
    <m/>
    <m/>
    <n v="0.26916666666666667"/>
    <n v="85"/>
    <s v="abrange-cidade"/>
  </r>
  <r>
    <x v="15"/>
    <s v="Bolsas Cultura"/>
    <n v="300"/>
    <s v="Supra-regional"/>
    <m/>
    <m/>
    <m/>
    <n v="0"/>
    <n v="0"/>
    <n v="0"/>
    <n v="0"/>
    <n v="0"/>
    <n v="0"/>
    <n v="0"/>
    <n v="0"/>
    <n v="0"/>
    <n v="0"/>
    <n v="0"/>
    <n v="0"/>
    <n v="0"/>
    <n v="0"/>
    <n v="0"/>
    <n v="0"/>
    <n v="0"/>
    <n v="0"/>
    <n v="0"/>
    <n v="150"/>
    <m/>
    <m/>
    <m/>
    <m/>
    <m/>
    <m/>
    <m/>
    <m/>
    <m/>
    <m/>
    <m/>
    <m/>
    <m/>
    <m/>
    <m/>
    <m/>
    <m/>
    <m/>
    <m/>
    <m/>
    <m/>
    <m/>
    <m/>
    <m/>
    <m/>
    <m/>
    <m/>
    <m/>
    <n v="1"/>
    <n v="0"/>
    <n v="0"/>
    <m/>
    <m/>
    <m/>
    <m/>
    <m/>
    <m/>
    <m/>
    <n v="0.5"/>
    <n v="150"/>
    <s v="abrange-cidade"/>
  </r>
  <r>
    <x v="16"/>
    <s v="Projetos de fomento às linguagens artísticas apoiados"/>
    <n v="204"/>
    <s v="Supra-regional"/>
    <m/>
    <m/>
    <m/>
    <n v="0"/>
    <n v="0"/>
    <n v="0"/>
    <n v="0"/>
    <n v="0"/>
    <n v="0"/>
    <n v="0"/>
    <n v="0"/>
    <n v="0"/>
    <n v="0"/>
    <n v="0"/>
    <n v="120"/>
    <n v="0"/>
    <n v="0"/>
    <n v="0"/>
    <n v="33"/>
    <n v="0"/>
    <n v="0"/>
    <n v="25"/>
    <n v="12"/>
    <m/>
    <m/>
    <m/>
    <m/>
    <m/>
    <m/>
    <m/>
    <m/>
    <m/>
    <m/>
    <m/>
    <m/>
    <m/>
    <m/>
    <m/>
    <m/>
    <m/>
    <m/>
    <m/>
    <m/>
    <m/>
    <m/>
    <m/>
    <m/>
    <m/>
    <m/>
    <m/>
    <m/>
    <n v="1"/>
    <n v="27200000"/>
    <n v="0"/>
    <m/>
    <m/>
    <m/>
    <m/>
    <m/>
    <m/>
    <m/>
    <n v="0.93137254901960786"/>
    <n v="190"/>
    <s v="abrange-cidade"/>
  </r>
  <r>
    <x v="17"/>
    <s v="Projetos fomentados pelo Programa para a Valorização de Iniciativas Culturais - VAI (Modalidades 1 e 2)"/>
    <n v="500"/>
    <s v="Supra-regional"/>
    <m/>
    <m/>
    <m/>
    <n v="0"/>
    <n v="175"/>
    <n v="0"/>
    <n v="0"/>
    <n v="0"/>
    <n v="0"/>
    <n v="0"/>
    <n v="0"/>
    <n v="0"/>
    <n v="0"/>
    <n v="0"/>
    <n v="0"/>
    <n v="0"/>
    <n v="0"/>
    <n v="0"/>
    <n v="238"/>
    <n v="0"/>
    <n v="0"/>
    <n v="0"/>
    <n v="0"/>
    <m/>
    <m/>
    <m/>
    <m/>
    <m/>
    <m/>
    <m/>
    <m/>
    <m/>
    <m/>
    <m/>
    <m/>
    <m/>
    <m/>
    <m/>
    <m/>
    <m/>
    <m/>
    <m/>
    <m/>
    <m/>
    <m/>
    <m/>
    <m/>
    <m/>
    <m/>
    <m/>
    <m/>
    <n v="1"/>
    <n v="4000000"/>
    <n v="0"/>
    <m/>
    <m/>
    <m/>
    <m/>
    <m/>
    <m/>
    <m/>
    <n v="0.82599999999999996"/>
    <n v="413"/>
    <s v="abrange-cidade"/>
  </r>
  <r>
    <x v="18"/>
    <s v="CHÁCARA BELENZINHO - LOTE 12 E 13 - QD N"/>
    <n v="200000"/>
    <s v="Aricanduva/Formosa/Carrão"/>
    <m/>
    <m/>
    <s v="-46,543374,-23,575542"/>
    <m/>
    <m/>
    <m/>
    <m/>
    <m/>
    <m/>
    <m/>
    <m/>
    <m/>
    <m/>
    <m/>
    <m/>
    <m/>
    <m/>
    <m/>
    <m/>
    <m/>
    <m/>
    <m/>
    <n v="18"/>
    <m/>
    <m/>
    <m/>
    <m/>
    <m/>
    <m/>
    <m/>
    <m/>
    <m/>
    <m/>
    <m/>
    <m/>
    <m/>
    <m/>
    <m/>
    <m/>
    <m/>
    <m/>
    <m/>
    <m/>
    <m/>
    <m/>
    <m/>
    <m/>
    <m/>
    <m/>
    <m/>
    <m/>
    <n v="1"/>
    <m/>
    <m/>
    <m/>
    <m/>
    <m/>
    <m/>
    <m/>
    <m/>
    <m/>
    <n v="9.0000000000000006E-5"/>
    <n v="18"/>
    <s v="local-em-def"/>
  </r>
  <r>
    <x v="18"/>
    <s v="JD BRASILINA"/>
    <n v="200000"/>
    <s v="Butantã"/>
    <m/>
    <m/>
    <s v="-46,736395,-23,592301"/>
    <m/>
    <m/>
    <m/>
    <m/>
    <m/>
    <m/>
    <m/>
    <m/>
    <m/>
    <m/>
    <m/>
    <m/>
    <m/>
    <m/>
    <m/>
    <m/>
    <m/>
    <m/>
    <m/>
    <n v="81"/>
    <m/>
    <m/>
    <m/>
    <m/>
    <m/>
    <m/>
    <m/>
    <m/>
    <m/>
    <m/>
    <m/>
    <m/>
    <m/>
    <m/>
    <m/>
    <m/>
    <m/>
    <m/>
    <m/>
    <m/>
    <m/>
    <m/>
    <m/>
    <m/>
    <m/>
    <m/>
    <m/>
    <m/>
    <n v="1"/>
    <n v="0"/>
    <m/>
    <m/>
    <m/>
    <m/>
    <m/>
    <m/>
    <m/>
    <m/>
    <n v="4.0499999999999998E-4"/>
    <n v="81"/>
    <s v="local-em-def"/>
  </r>
  <r>
    <x v="18"/>
    <s v="JD PRESTES MAIA"/>
    <n v="200000"/>
    <s v="Campo Limpo"/>
    <m/>
    <m/>
    <s v="-46,7848,-23,642357"/>
    <m/>
    <m/>
    <m/>
    <m/>
    <m/>
    <m/>
    <m/>
    <m/>
    <m/>
    <m/>
    <m/>
    <m/>
    <m/>
    <m/>
    <m/>
    <m/>
    <m/>
    <m/>
    <m/>
    <n v="35"/>
    <m/>
    <m/>
    <m/>
    <m/>
    <m/>
    <m/>
    <m/>
    <m/>
    <m/>
    <m/>
    <m/>
    <m/>
    <m/>
    <m/>
    <m/>
    <m/>
    <m/>
    <m/>
    <m/>
    <m/>
    <m/>
    <m/>
    <m/>
    <m/>
    <m/>
    <m/>
    <m/>
    <m/>
    <n v="1"/>
    <n v="0"/>
    <m/>
    <m/>
    <m/>
    <m/>
    <m/>
    <m/>
    <m/>
    <m/>
    <n v="1.75E-4"/>
    <n v="35"/>
    <s v="local-em-def"/>
  </r>
  <r>
    <x v="18"/>
    <s v="SD AC RUA ESTRADA VELHA DE ITAPECERICA"/>
    <n v="200000"/>
    <s v="Campo Limpo"/>
    <m/>
    <m/>
    <s v="-46,760453,-23,619813"/>
    <m/>
    <m/>
    <m/>
    <m/>
    <m/>
    <m/>
    <m/>
    <m/>
    <m/>
    <m/>
    <m/>
    <m/>
    <m/>
    <m/>
    <m/>
    <m/>
    <m/>
    <m/>
    <m/>
    <n v="7"/>
    <m/>
    <m/>
    <m/>
    <m/>
    <m/>
    <m/>
    <m/>
    <m/>
    <m/>
    <m/>
    <m/>
    <m/>
    <m/>
    <m/>
    <m/>
    <m/>
    <m/>
    <m/>
    <m/>
    <m/>
    <m/>
    <m/>
    <m/>
    <m/>
    <m/>
    <m/>
    <m/>
    <m/>
    <n v="1"/>
    <n v="0"/>
    <m/>
    <m/>
    <m/>
    <m/>
    <m/>
    <m/>
    <m/>
    <m/>
    <n v="3.4999999999999997E-5"/>
    <n v="7"/>
    <s v="local-em-def"/>
  </r>
  <r>
    <x v="18"/>
    <s v="CJ.HAB.STO.AMAROA"/>
    <n v="200000"/>
    <s v="Campo Limpo"/>
    <m/>
    <m/>
    <s v="-46,797562,-23,685816"/>
    <m/>
    <m/>
    <m/>
    <m/>
    <m/>
    <m/>
    <m/>
    <m/>
    <m/>
    <m/>
    <m/>
    <m/>
    <m/>
    <m/>
    <m/>
    <m/>
    <m/>
    <m/>
    <m/>
    <n v="672"/>
    <m/>
    <m/>
    <m/>
    <m/>
    <m/>
    <m/>
    <m/>
    <m/>
    <m/>
    <m/>
    <m/>
    <m/>
    <m/>
    <m/>
    <m/>
    <m/>
    <m/>
    <m/>
    <m/>
    <m/>
    <m/>
    <m/>
    <m/>
    <m/>
    <m/>
    <m/>
    <m/>
    <m/>
    <n v="1"/>
    <m/>
    <m/>
    <m/>
    <m/>
    <m/>
    <m/>
    <m/>
    <m/>
    <m/>
    <n v="3.3600000000000001E-3"/>
    <n v="672"/>
    <s v="local-em-def"/>
  </r>
  <r>
    <x v="18"/>
    <s v="JD COLONIAL"/>
    <n v="200000"/>
    <s v="Capela do Socorro"/>
    <m/>
    <m/>
    <s v="-46,688421,-23,724916"/>
    <m/>
    <m/>
    <m/>
    <m/>
    <m/>
    <m/>
    <m/>
    <m/>
    <m/>
    <m/>
    <m/>
    <m/>
    <m/>
    <m/>
    <m/>
    <m/>
    <m/>
    <m/>
    <m/>
    <n v="1560"/>
    <m/>
    <m/>
    <m/>
    <m/>
    <m/>
    <m/>
    <m/>
    <m/>
    <m/>
    <m/>
    <m/>
    <m/>
    <m/>
    <m/>
    <m/>
    <m/>
    <m/>
    <m/>
    <m/>
    <m/>
    <m/>
    <m/>
    <m/>
    <m/>
    <m/>
    <m/>
    <m/>
    <m/>
    <n v="1"/>
    <n v="0"/>
    <m/>
    <m/>
    <m/>
    <m/>
    <m/>
    <m/>
    <m/>
    <m/>
    <n v="7.7999999999999996E-3"/>
    <n v="1560"/>
    <s v="local-em-def"/>
  </r>
  <r>
    <x v="18"/>
    <s v="PQ RESIDENCIAL CIDADE DUTRA - GL. 3"/>
    <n v="200000"/>
    <s v="Capela do Socorro"/>
    <m/>
    <m/>
    <s v="-46,705147,-23,71554"/>
    <m/>
    <m/>
    <m/>
    <m/>
    <m/>
    <m/>
    <m/>
    <m/>
    <m/>
    <m/>
    <m/>
    <m/>
    <m/>
    <m/>
    <m/>
    <m/>
    <m/>
    <m/>
    <m/>
    <n v="153"/>
    <m/>
    <m/>
    <m/>
    <m/>
    <m/>
    <m/>
    <m/>
    <m/>
    <m/>
    <m/>
    <m/>
    <m/>
    <m/>
    <m/>
    <m/>
    <m/>
    <m/>
    <m/>
    <m/>
    <m/>
    <m/>
    <m/>
    <m/>
    <m/>
    <m/>
    <m/>
    <m/>
    <m/>
    <n v="1"/>
    <n v="0"/>
    <m/>
    <m/>
    <m/>
    <m/>
    <m/>
    <m/>
    <m/>
    <m/>
    <n v="7.6499999999999995E-4"/>
    <n v="153"/>
    <s v="local-em-def"/>
  </r>
  <r>
    <x v="18"/>
    <s v="PQ DAS NAÇÕES - GL. 4"/>
    <n v="200000"/>
    <s v="Capela do Socorro"/>
    <m/>
    <m/>
    <s v="-46,685779,-23,741895"/>
    <m/>
    <m/>
    <m/>
    <m/>
    <m/>
    <m/>
    <m/>
    <m/>
    <m/>
    <m/>
    <m/>
    <m/>
    <m/>
    <m/>
    <m/>
    <m/>
    <m/>
    <m/>
    <m/>
    <n v="231"/>
    <m/>
    <m/>
    <m/>
    <m/>
    <m/>
    <m/>
    <m/>
    <m/>
    <m/>
    <m/>
    <m/>
    <m/>
    <m/>
    <m/>
    <m/>
    <m/>
    <m/>
    <m/>
    <m/>
    <m/>
    <m/>
    <m/>
    <m/>
    <m/>
    <m/>
    <m/>
    <m/>
    <m/>
    <n v="1"/>
    <n v="0"/>
    <m/>
    <m/>
    <m/>
    <m/>
    <m/>
    <m/>
    <m/>
    <m/>
    <n v="1.155E-3"/>
    <n v="231"/>
    <s v="local-em-def"/>
  </r>
  <r>
    <x v="18"/>
    <s v="JD SÃO JUDAS TADEU"/>
    <n v="200000"/>
    <s v="Capela do Socorro"/>
    <m/>
    <m/>
    <s v="-46,684549,-23,718223"/>
    <m/>
    <m/>
    <m/>
    <m/>
    <m/>
    <m/>
    <m/>
    <m/>
    <m/>
    <m/>
    <m/>
    <m/>
    <m/>
    <m/>
    <m/>
    <m/>
    <m/>
    <m/>
    <m/>
    <n v="109"/>
    <m/>
    <m/>
    <m/>
    <m/>
    <m/>
    <m/>
    <m/>
    <m/>
    <m/>
    <m/>
    <m/>
    <m/>
    <m/>
    <m/>
    <m/>
    <m/>
    <m/>
    <m/>
    <m/>
    <m/>
    <m/>
    <m/>
    <m/>
    <m/>
    <m/>
    <m/>
    <m/>
    <m/>
    <n v="1"/>
    <n v="0"/>
    <m/>
    <m/>
    <m/>
    <m/>
    <m/>
    <m/>
    <m/>
    <m/>
    <n v="5.4500000000000002E-4"/>
    <n v="109"/>
    <s v="local-em-def"/>
  </r>
  <r>
    <x v="18"/>
    <s v="JD.EDILENE"/>
    <n v="200000"/>
    <s v="Capela do Socorro"/>
    <m/>
    <m/>
    <s v="-46,68608,-23,716588"/>
    <m/>
    <m/>
    <m/>
    <m/>
    <m/>
    <m/>
    <m/>
    <m/>
    <m/>
    <m/>
    <m/>
    <m/>
    <m/>
    <m/>
    <m/>
    <m/>
    <m/>
    <m/>
    <m/>
    <n v="107"/>
    <m/>
    <m/>
    <m/>
    <m/>
    <m/>
    <m/>
    <m/>
    <m/>
    <m/>
    <m/>
    <m/>
    <m/>
    <m/>
    <m/>
    <m/>
    <m/>
    <m/>
    <m/>
    <m/>
    <m/>
    <m/>
    <m/>
    <m/>
    <m/>
    <m/>
    <m/>
    <m/>
    <m/>
    <n v="1"/>
    <n v="0"/>
    <m/>
    <m/>
    <m/>
    <m/>
    <m/>
    <m/>
    <m/>
    <m/>
    <n v="5.3499999999999999E-4"/>
    <n v="107"/>
    <s v="local-em-def"/>
  </r>
  <r>
    <x v="18"/>
    <s v="S/D/ AC. ESTR. CLUBE DE CAMPO"/>
    <n v="200000"/>
    <s v="Capela do Socorro"/>
    <m/>
    <m/>
    <s v="-46,71879,-23,73163"/>
    <m/>
    <m/>
    <m/>
    <m/>
    <m/>
    <m/>
    <m/>
    <m/>
    <m/>
    <m/>
    <m/>
    <m/>
    <m/>
    <m/>
    <m/>
    <m/>
    <m/>
    <m/>
    <m/>
    <n v="140"/>
    <m/>
    <m/>
    <m/>
    <m/>
    <m/>
    <m/>
    <m/>
    <m/>
    <m/>
    <m/>
    <m/>
    <m/>
    <m/>
    <m/>
    <m/>
    <m/>
    <m/>
    <m/>
    <m/>
    <m/>
    <m/>
    <m/>
    <m/>
    <m/>
    <m/>
    <m/>
    <m/>
    <m/>
    <n v="1"/>
    <n v="0"/>
    <m/>
    <m/>
    <m/>
    <m/>
    <m/>
    <m/>
    <m/>
    <m/>
    <n v="6.9999999999999999E-4"/>
    <n v="140"/>
    <s v="local-em-def"/>
  </r>
  <r>
    <x v="18"/>
    <s v="PQ ALTO RIO BONITO"/>
    <n v="200000"/>
    <s v="Capela do Socorro"/>
    <m/>
    <m/>
    <s v="-46,695492,-23,723375"/>
    <m/>
    <m/>
    <m/>
    <m/>
    <m/>
    <m/>
    <m/>
    <m/>
    <m/>
    <m/>
    <m/>
    <m/>
    <m/>
    <m/>
    <m/>
    <m/>
    <m/>
    <m/>
    <m/>
    <n v="3"/>
    <m/>
    <m/>
    <m/>
    <m/>
    <m/>
    <m/>
    <m/>
    <m/>
    <m/>
    <m/>
    <m/>
    <m/>
    <m/>
    <m/>
    <m/>
    <m/>
    <m/>
    <m/>
    <m/>
    <m/>
    <m/>
    <m/>
    <m/>
    <m/>
    <m/>
    <m/>
    <m/>
    <m/>
    <n v="1"/>
    <n v="0"/>
    <m/>
    <m/>
    <m/>
    <m/>
    <m/>
    <m/>
    <m/>
    <m/>
    <n v="1.5E-5"/>
    <n v="3"/>
    <s v="local-em-def"/>
  </r>
  <r>
    <x v="18"/>
    <s v="JD MYRNA"/>
    <n v="200000"/>
    <s v="Capela do Socorro"/>
    <m/>
    <m/>
    <s v="-46,69697,-23,768811"/>
    <m/>
    <m/>
    <m/>
    <m/>
    <m/>
    <m/>
    <m/>
    <m/>
    <m/>
    <m/>
    <m/>
    <m/>
    <m/>
    <m/>
    <m/>
    <m/>
    <m/>
    <m/>
    <m/>
    <n v="641"/>
    <m/>
    <m/>
    <m/>
    <m/>
    <m/>
    <m/>
    <m/>
    <m/>
    <m/>
    <m/>
    <m/>
    <m/>
    <m/>
    <m/>
    <m/>
    <m/>
    <m/>
    <m/>
    <m/>
    <m/>
    <m/>
    <m/>
    <m/>
    <m/>
    <m/>
    <m/>
    <m/>
    <m/>
    <n v="1"/>
    <n v="0"/>
    <m/>
    <m/>
    <m/>
    <m/>
    <m/>
    <m/>
    <m/>
    <m/>
    <n v="3.2049999999999999E-3"/>
    <n v="641"/>
    <s v="local-em-def"/>
  </r>
  <r>
    <x v="18"/>
    <s v="PQ COCAIA - GL 2"/>
    <n v="200000"/>
    <s v="Capela do Socorro"/>
    <m/>
    <m/>
    <s v="-46,675843,-23,750276"/>
    <m/>
    <m/>
    <m/>
    <m/>
    <m/>
    <m/>
    <m/>
    <m/>
    <m/>
    <m/>
    <m/>
    <m/>
    <m/>
    <m/>
    <m/>
    <m/>
    <m/>
    <m/>
    <m/>
    <n v="245"/>
    <m/>
    <m/>
    <m/>
    <m/>
    <m/>
    <m/>
    <m/>
    <m/>
    <m/>
    <m/>
    <m/>
    <m/>
    <m/>
    <m/>
    <m/>
    <m/>
    <m/>
    <m/>
    <m/>
    <m/>
    <m/>
    <m/>
    <m/>
    <m/>
    <m/>
    <m/>
    <m/>
    <m/>
    <n v="1"/>
    <n v="0"/>
    <m/>
    <m/>
    <m/>
    <m/>
    <m/>
    <m/>
    <m/>
    <m/>
    <n v="1.225E-3"/>
    <n v="245"/>
    <s v="local-em-def"/>
  </r>
  <r>
    <x v="18"/>
    <s v="V.WANDA"/>
    <n v="200000"/>
    <s v="Casa Verde/Cachoeirinha"/>
    <m/>
    <s v="Av. Afonso Sampaio de Souza 2001 - Itaquera"/>
    <s v="-46,650818,-23,495672"/>
    <m/>
    <m/>
    <m/>
    <m/>
    <m/>
    <m/>
    <m/>
    <m/>
    <m/>
    <m/>
    <m/>
    <m/>
    <m/>
    <m/>
    <m/>
    <m/>
    <m/>
    <m/>
    <m/>
    <n v="74"/>
    <m/>
    <m/>
    <m/>
    <m/>
    <m/>
    <m/>
    <m/>
    <m/>
    <m/>
    <m/>
    <m/>
    <m/>
    <m/>
    <m/>
    <m/>
    <m/>
    <m/>
    <m/>
    <m/>
    <m/>
    <m/>
    <m/>
    <m/>
    <m/>
    <m/>
    <m/>
    <m/>
    <m/>
    <n v="1"/>
    <n v="0"/>
    <m/>
    <m/>
    <m/>
    <m/>
    <m/>
    <m/>
    <m/>
    <m/>
    <n v="3.6999999999999999E-4"/>
    <n v="74"/>
    <s v="local-def"/>
  </r>
  <r>
    <x v="18"/>
    <s v="V.PRADO"/>
    <n v="200000"/>
    <s v="Casa Verde/Cachoeirinha"/>
    <m/>
    <m/>
    <s v="-46,674837,-23,497409"/>
    <m/>
    <m/>
    <m/>
    <m/>
    <m/>
    <m/>
    <m/>
    <m/>
    <m/>
    <m/>
    <m/>
    <m/>
    <m/>
    <m/>
    <m/>
    <m/>
    <m/>
    <m/>
    <m/>
    <n v="99"/>
    <m/>
    <m/>
    <m/>
    <m/>
    <m/>
    <m/>
    <m/>
    <m/>
    <m/>
    <m/>
    <m/>
    <m/>
    <m/>
    <m/>
    <m/>
    <m/>
    <m/>
    <m/>
    <m/>
    <m/>
    <m/>
    <m/>
    <m/>
    <m/>
    <m/>
    <m/>
    <m/>
    <m/>
    <n v="1"/>
    <n v="0"/>
    <m/>
    <m/>
    <m/>
    <m/>
    <m/>
    <m/>
    <m/>
    <m/>
    <n v="4.95E-4"/>
    <n v="99"/>
    <s v="local-em-def"/>
  </r>
  <r>
    <x v="18"/>
    <s v="AC.R.DR.SEBASTIAOLIMA"/>
    <n v="200000"/>
    <s v="Casa Verde/Cachoeirinha"/>
    <m/>
    <m/>
    <s v="-46,66452,-23,493434"/>
    <m/>
    <m/>
    <m/>
    <m/>
    <m/>
    <m/>
    <m/>
    <m/>
    <m/>
    <m/>
    <m/>
    <m/>
    <m/>
    <m/>
    <m/>
    <m/>
    <m/>
    <m/>
    <m/>
    <n v="10"/>
    <m/>
    <m/>
    <m/>
    <m/>
    <m/>
    <m/>
    <m/>
    <m/>
    <m/>
    <m/>
    <m/>
    <m/>
    <m/>
    <m/>
    <m/>
    <m/>
    <m/>
    <m/>
    <m/>
    <m/>
    <m/>
    <m/>
    <m/>
    <m/>
    <m/>
    <m/>
    <m/>
    <m/>
    <n v="1"/>
    <n v="0"/>
    <m/>
    <m/>
    <m/>
    <m/>
    <m/>
    <m/>
    <m/>
    <m/>
    <n v="5.0000000000000002E-5"/>
    <n v="10"/>
    <s v="local-em-def"/>
  </r>
  <r>
    <x v="18"/>
    <s v="AC.R.CARLOSFACCHINA"/>
    <n v="200000"/>
    <s v="Cidade Ademar"/>
    <m/>
    <m/>
    <s v="-46,646287,-23,684415"/>
    <m/>
    <m/>
    <m/>
    <m/>
    <m/>
    <m/>
    <m/>
    <m/>
    <m/>
    <m/>
    <m/>
    <m/>
    <m/>
    <m/>
    <m/>
    <m/>
    <m/>
    <m/>
    <m/>
    <n v="7"/>
    <m/>
    <m/>
    <m/>
    <m/>
    <m/>
    <m/>
    <m/>
    <m/>
    <m/>
    <m/>
    <m/>
    <m/>
    <m/>
    <m/>
    <m/>
    <m/>
    <m/>
    <m/>
    <m/>
    <m/>
    <m/>
    <m/>
    <m/>
    <m/>
    <m/>
    <m/>
    <m/>
    <m/>
    <n v="1"/>
    <n v="67596"/>
    <m/>
    <m/>
    <m/>
    <m/>
    <m/>
    <m/>
    <m/>
    <m/>
    <n v="3.4999999999999997E-5"/>
    <n v="7"/>
    <s v="local-em-def"/>
  </r>
  <r>
    <x v="18"/>
    <s v="SÍTIOELDORADO"/>
    <n v="200000"/>
    <s v="Cidade Ademar"/>
    <m/>
    <m/>
    <s v="-46,632714,-23,710087"/>
    <m/>
    <m/>
    <m/>
    <m/>
    <m/>
    <m/>
    <m/>
    <m/>
    <m/>
    <m/>
    <m/>
    <m/>
    <m/>
    <m/>
    <m/>
    <m/>
    <m/>
    <m/>
    <m/>
    <n v="14"/>
    <m/>
    <m/>
    <m/>
    <m/>
    <m/>
    <m/>
    <m/>
    <m/>
    <m/>
    <m/>
    <m/>
    <m/>
    <m/>
    <m/>
    <m/>
    <m/>
    <m/>
    <m/>
    <m/>
    <m/>
    <m/>
    <m/>
    <m/>
    <m/>
    <m/>
    <m/>
    <m/>
    <m/>
    <n v="1"/>
    <n v="0"/>
    <m/>
    <m/>
    <m/>
    <m/>
    <m/>
    <m/>
    <m/>
    <m/>
    <n v="6.9999999999999994E-5"/>
    <n v="14"/>
    <s v="local-em-def"/>
  </r>
  <r>
    <x v="18"/>
    <s v="AC.ESTR.RUST-ELDORADO"/>
    <n v="200000"/>
    <s v="Cidade Ademar"/>
    <m/>
    <m/>
    <s v="-46,63125,-23,705908"/>
    <m/>
    <m/>
    <m/>
    <m/>
    <m/>
    <m/>
    <m/>
    <m/>
    <m/>
    <m/>
    <m/>
    <m/>
    <m/>
    <m/>
    <m/>
    <m/>
    <m/>
    <m/>
    <m/>
    <n v="40"/>
    <m/>
    <m/>
    <m/>
    <m/>
    <m/>
    <m/>
    <m/>
    <m/>
    <m/>
    <m/>
    <m/>
    <m/>
    <m/>
    <m/>
    <m/>
    <m/>
    <m/>
    <m/>
    <m/>
    <m/>
    <m/>
    <m/>
    <m/>
    <m/>
    <m/>
    <m/>
    <m/>
    <m/>
    <n v="1"/>
    <m/>
    <m/>
    <m/>
    <m/>
    <m/>
    <m/>
    <m/>
    <m/>
    <m/>
    <n v="2.0000000000000001E-4"/>
    <n v="40"/>
    <s v="local-em-def"/>
  </r>
  <r>
    <x v="18"/>
    <s v="AC R. ANALIA MARIA DE JESUS"/>
    <n v="200000"/>
    <s v="Cidade Ademar"/>
    <m/>
    <m/>
    <s v="-46,654676,-23,666013"/>
    <m/>
    <m/>
    <m/>
    <m/>
    <m/>
    <m/>
    <m/>
    <m/>
    <m/>
    <m/>
    <m/>
    <m/>
    <m/>
    <m/>
    <m/>
    <m/>
    <m/>
    <m/>
    <m/>
    <n v="42"/>
    <m/>
    <m/>
    <m/>
    <m/>
    <m/>
    <m/>
    <m/>
    <m/>
    <m/>
    <m/>
    <m/>
    <m/>
    <m/>
    <m/>
    <m/>
    <m/>
    <m/>
    <m/>
    <m/>
    <m/>
    <m/>
    <m/>
    <m/>
    <m/>
    <m/>
    <m/>
    <m/>
    <m/>
    <n v="1"/>
    <m/>
    <m/>
    <m/>
    <m/>
    <m/>
    <m/>
    <m/>
    <m/>
    <m/>
    <n v="2.1000000000000001E-4"/>
    <n v="42"/>
    <s v="local-em-def"/>
  </r>
  <r>
    <x v="18"/>
    <s v="JD BRANCO"/>
    <n v="200000"/>
    <s v="Cidade Tiradentes"/>
    <m/>
    <m/>
    <s v="-46,386996,-23,584084"/>
    <m/>
    <m/>
    <m/>
    <m/>
    <m/>
    <m/>
    <m/>
    <m/>
    <m/>
    <m/>
    <m/>
    <m/>
    <m/>
    <m/>
    <m/>
    <m/>
    <m/>
    <m/>
    <m/>
    <n v="79"/>
    <m/>
    <m/>
    <m/>
    <m/>
    <m/>
    <m/>
    <m/>
    <m/>
    <m/>
    <m/>
    <m/>
    <m/>
    <m/>
    <m/>
    <m/>
    <m/>
    <m/>
    <m/>
    <m/>
    <m/>
    <m/>
    <m/>
    <m/>
    <m/>
    <m/>
    <m/>
    <m/>
    <m/>
    <n v="1"/>
    <n v="0"/>
    <m/>
    <m/>
    <m/>
    <m/>
    <m/>
    <m/>
    <m/>
    <m/>
    <n v="3.9500000000000001E-4"/>
    <n v="79"/>
    <s v="local-em-def"/>
  </r>
  <r>
    <x v="18"/>
    <s v="CONJ.RES.DOM ANGÉLICO"/>
    <n v="200000"/>
    <s v="Cidade Tiradentes"/>
    <m/>
    <m/>
    <s v="-46,382923,-23,581692"/>
    <m/>
    <m/>
    <m/>
    <m/>
    <m/>
    <m/>
    <m/>
    <m/>
    <m/>
    <m/>
    <m/>
    <m/>
    <m/>
    <m/>
    <m/>
    <m/>
    <m/>
    <m/>
    <m/>
    <n v="288"/>
    <m/>
    <m/>
    <m/>
    <m/>
    <m/>
    <m/>
    <m/>
    <m/>
    <m/>
    <m/>
    <m/>
    <m/>
    <m/>
    <m/>
    <m/>
    <m/>
    <m/>
    <m/>
    <m/>
    <m/>
    <m/>
    <m/>
    <m/>
    <m/>
    <m/>
    <m/>
    <m/>
    <m/>
    <n v="1"/>
    <m/>
    <m/>
    <m/>
    <m/>
    <m/>
    <m/>
    <m/>
    <m/>
    <m/>
    <n v="1.4400000000000001E-3"/>
    <n v="288"/>
    <s v="local-em-def"/>
  </r>
  <r>
    <x v="18"/>
    <s v="JD.LISBOA"/>
    <n v="200000"/>
    <s v="Ermelino Matarazzo"/>
    <m/>
    <m/>
    <s v="-46,497853,-23,51904"/>
    <m/>
    <m/>
    <m/>
    <m/>
    <m/>
    <m/>
    <m/>
    <m/>
    <m/>
    <m/>
    <m/>
    <m/>
    <m/>
    <m/>
    <m/>
    <m/>
    <m/>
    <m/>
    <m/>
    <n v="296"/>
    <m/>
    <m/>
    <m/>
    <m/>
    <m/>
    <m/>
    <m/>
    <m/>
    <m/>
    <m/>
    <m/>
    <m/>
    <m/>
    <m/>
    <m/>
    <m/>
    <m/>
    <m/>
    <m/>
    <m/>
    <m/>
    <m/>
    <m/>
    <m/>
    <m/>
    <m/>
    <m/>
    <m/>
    <n v="1"/>
    <n v="0"/>
    <m/>
    <m/>
    <m/>
    <m/>
    <m/>
    <m/>
    <m/>
    <m/>
    <n v="1.48E-3"/>
    <n v="296"/>
    <s v="local-em-def"/>
  </r>
  <r>
    <x v="18"/>
    <s v="S/D RUA FIGUEIRA DA POLINÉSIA"/>
    <n v="200000"/>
    <s v="Ermelino Matarazzo"/>
    <m/>
    <m/>
    <s v="-46,471592,-23,492393"/>
    <m/>
    <m/>
    <m/>
    <m/>
    <m/>
    <m/>
    <m/>
    <m/>
    <m/>
    <m/>
    <m/>
    <m/>
    <m/>
    <m/>
    <m/>
    <m/>
    <m/>
    <m/>
    <m/>
    <n v="20"/>
    <m/>
    <m/>
    <m/>
    <m/>
    <m/>
    <m/>
    <m/>
    <m/>
    <m/>
    <m/>
    <m/>
    <m/>
    <m/>
    <m/>
    <m/>
    <m/>
    <m/>
    <m/>
    <m/>
    <m/>
    <m/>
    <m/>
    <m/>
    <m/>
    <m/>
    <m/>
    <m/>
    <m/>
    <n v="1"/>
    <m/>
    <m/>
    <m/>
    <m/>
    <m/>
    <m/>
    <m/>
    <m/>
    <m/>
    <n v="1E-4"/>
    <n v="20"/>
    <s v="local-em-def"/>
  </r>
  <r>
    <x v="18"/>
    <s v="JD. SÃO BENTO"/>
    <n v="200000"/>
    <s v="Freguesia/Brasilândia"/>
    <m/>
    <m/>
    <s v="-46,647882,-23,504424"/>
    <m/>
    <m/>
    <m/>
    <m/>
    <m/>
    <m/>
    <m/>
    <m/>
    <m/>
    <m/>
    <m/>
    <m/>
    <m/>
    <m/>
    <m/>
    <m/>
    <m/>
    <m/>
    <m/>
    <n v="889"/>
    <m/>
    <m/>
    <m/>
    <m/>
    <m/>
    <m/>
    <m/>
    <m/>
    <m/>
    <m/>
    <m/>
    <m/>
    <m/>
    <m/>
    <m/>
    <m/>
    <m/>
    <m/>
    <m/>
    <m/>
    <m/>
    <m/>
    <m/>
    <m/>
    <m/>
    <m/>
    <m/>
    <m/>
    <n v="1"/>
    <n v="163488"/>
    <m/>
    <m/>
    <m/>
    <m/>
    <m/>
    <m/>
    <m/>
    <m/>
    <n v="4.4450000000000002E-3"/>
    <n v="889"/>
    <s v="local-em-def"/>
  </r>
  <r>
    <x v="18"/>
    <s v="V.SÃO LUIZ/TEREZINHA"/>
    <n v="200000"/>
    <s v="Freguesia/Brasilândia"/>
    <m/>
    <m/>
    <s v="-46,701843,-23,459245"/>
    <m/>
    <m/>
    <m/>
    <m/>
    <m/>
    <m/>
    <m/>
    <m/>
    <m/>
    <m/>
    <m/>
    <m/>
    <m/>
    <m/>
    <m/>
    <m/>
    <m/>
    <m/>
    <m/>
    <n v="783"/>
    <m/>
    <m/>
    <m/>
    <m/>
    <m/>
    <m/>
    <m/>
    <m/>
    <m/>
    <m/>
    <m/>
    <m/>
    <m/>
    <m/>
    <m/>
    <m/>
    <m/>
    <m/>
    <m/>
    <m/>
    <m/>
    <m/>
    <m/>
    <m/>
    <m/>
    <m/>
    <m/>
    <m/>
    <n v="1"/>
    <m/>
    <m/>
    <m/>
    <m/>
    <m/>
    <m/>
    <m/>
    <m/>
    <m/>
    <n v="3.9150000000000001E-3"/>
    <n v="783"/>
    <s v="local-em-def"/>
  </r>
  <r>
    <x v="18"/>
    <s v="JD.VISTA ALEGRE/LINDEIRA"/>
    <n v="200000"/>
    <s v="Freguesia/Brasilândia"/>
    <m/>
    <m/>
    <s v="-46,685205,-23,448013"/>
    <m/>
    <m/>
    <m/>
    <m/>
    <m/>
    <m/>
    <m/>
    <m/>
    <m/>
    <m/>
    <m/>
    <m/>
    <m/>
    <m/>
    <m/>
    <m/>
    <m/>
    <m/>
    <m/>
    <n v="307"/>
    <m/>
    <m/>
    <m/>
    <m/>
    <m/>
    <m/>
    <m/>
    <m/>
    <m/>
    <m/>
    <m/>
    <m/>
    <m/>
    <m/>
    <m/>
    <m/>
    <m/>
    <m/>
    <m/>
    <m/>
    <m/>
    <m/>
    <m/>
    <m/>
    <m/>
    <m/>
    <m/>
    <m/>
    <n v="1"/>
    <m/>
    <m/>
    <m/>
    <m/>
    <m/>
    <m/>
    <m/>
    <m/>
    <m/>
    <n v="1.5349999999999999E-3"/>
    <n v="307"/>
    <s v="local-em-def"/>
  </r>
  <r>
    <x v="18"/>
    <s v="VILA NOVA ESPERANÇA"/>
    <n v="200000"/>
    <s v="Freguesia/Brasilândia"/>
    <m/>
    <m/>
    <s v="-46,706709,-23,454087"/>
    <m/>
    <m/>
    <m/>
    <m/>
    <m/>
    <m/>
    <m/>
    <m/>
    <m/>
    <m/>
    <m/>
    <m/>
    <m/>
    <m/>
    <m/>
    <m/>
    <m/>
    <m/>
    <m/>
    <n v="444"/>
    <m/>
    <m/>
    <m/>
    <m/>
    <m/>
    <m/>
    <m/>
    <m/>
    <m/>
    <m/>
    <m/>
    <m/>
    <m/>
    <m/>
    <m/>
    <m/>
    <m/>
    <m/>
    <m/>
    <m/>
    <m/>
    <m/>
    <m/>
    <m/>
    <m/>
    <m/>
    <m/>
    <m/>
    <n v="1"/>
    <m/>
    <m/>
    <m/>
    <m/>
    <m/>
    <m/>
    <m/>
    <m/>
    <m/>
    <n v="2.2200000000000002E-3"/>
    <n v="444"/>
    <s v="local-em-def"/>
  </r>
  <r>
    <x v="18"/>
    <s v="TIRO AO POMBO"/>
    <n v="200000"/>
    <s v="Freguesia/Brasilândia"/>
    <m/>
    <m/>
    <s v="-46,686667,-23,471433"/>
    <m/>
    <m/>
    <m/>
    <m/>
    <m/>
    <m/>
    <m/>
    <m/>
    <m/>
    <m/>
    <m/>
    <m/>
    <m/>
    <m/>
    <m/>
    <m/>
    <m/>
    <m/>
    <m/>
    <n v="53"/>
    <m/>
    <m/>
    <m/>
    <m/>
    <m/>
    <m/>
    <m/>
    <m/>
    <m/>
    <m/>
    <m/>
    <m/>
    <m/>
    <m/>
    <m/>
    <m/>
    <m/>
    <m/>
    <m/>
    <m/>
    <m/>
    <m/>
    <m/>
    <m/>
    <m/>
    <m/>
    <m/>
    <m/>
    <n v="1"/>
    <m/>
    <m/>
    <m/>
    <m/>
    <m/>
    <m/>
    <m/>
    <m/>
    <m/>
    <n v="2.6499999999999999E-4"/>
    <n v="53"/>
    <s v="local-em-def"/>
  </r>
  <r>
    <x v="18"/>
    <s v="V.1°OUTUBRO"/>
    <n v="200000"/>
    <s v="Guaianases"/>
    <m/>
    <m/>
    <s v="-46,399309,-23,529272"/>
    <m/>
    <m/>
    <m/>
    <m/>
    <m/>
    <m/>
    <m/>
    <m/>
    <m/>
    <m/>
    <m/>
    <m/>
    <m/>
    <m/>
    <m/>
    <m/>
    <m/>
    <m/>
    <m/>
    <n v="2855"/>
    <m/>
    <m/>
    <m/>
    <m/>
    <m/>
    <m/>
    <m/>
    <m/>
    <m/>
    <m/>
    <m/>
    <m/>
    <m/>
    <m/>
    <m/>
    <m/>
    <m/>
    <m/>
    <m/>
    <m/>
    <m/>
    <m/>
    <m/>
    <m/>
    <m/>
    <m/>
    <m/>
    <m/>
    <n v="1"/>
    <n v="0"/>
    <m/>
    <m/>
    <m/>
    <m/>
    <m/>
    <m/>
    <m/>
    <m/>
    <n v="1.4274999999999999E-2"/>
    <n v="2855"/>
    <s v="local-em-def"/>
  </r>
  <r>
    <x v="18"/>
    <s v="S/D AC. RUA EUGÊNIO RADIANTE"/>
    <n v="200000"/>
    <s v="Guaianases"/>
    <m/>
    <m/>
    <s v="-46,41732,-23,538951"/>
    <m/>
    <m/>
    <m/>
    <m/>
    <m/>
    <m/>
    <m/>
    <m/>
    <m/>
    <m/>
    <m/>
    <m/>
    <m/>
    <m/>
    <m/>
    <m/>
    <m/>
    <m/>
    <m/>
    <n v="41"/>
    <m/>
    <m/>
    <m/>
    <m/>
    <m/>
    <m/>
    <m/>
    <m/>
    <m/>
    <m/>
    <m/>
    <m/>
    <m/>
    <m/>
    <m/>
    <m/>
    <m/>
    <m/>
    <m/>
    <m/>
    <m/>
    <m/>
    <m/>
    <m/>
    <m/>
    <m/>
    <m/>
    <m/>
    <n v="1"/>
    <m/>
    <m/>
    <m/>
    <m/>
    <m/>
    <m/>
    <m/>
    <m/>
    <m/>
    <n v="2.05E-4"/>
    <n v="41"/>
    <s v="local-em-def"/>
  </r>
  <r>
    <x v="18"/>
    <s v="S/D AC. RUA SÃO JOSÉ DE MOSSAMEDES"/>
    <n v="200000"/>
    <s v="Guaianases"/>
    <m/>
    <m/>
    <s v="-46,410233,-23,531941"/>
    <m/>
    <m/>
    <m/>
    <m/>
    <m/>
    <m/>
    <m/>
    <m/>
    <m/>
    <m/>
    <m/>
    <m/>
    <m/>
    <m/>
    <m/>
    <m/>
    <m/>
    <m/>
    <m/>
    <n v="37"/>
    <m/>
    <m/>
    <m/>
    <m/>
    <m/>
    <m/>
    <m/>
    <m/>
    <m/>
    <m/>
    <m/>
    <m/>
    <m/>
    <m/>
    <m/>
    <m/>
    <m/>
    <m/>
    <m/>
    <m/>
    <m/>
    <m/>
    <m/>
    <m/>
    <m/>
    <m/>
    <m/>
    <m/>
    <n v="1"/>
    <m/>
    <m/>
    <m/>
    <m/>
    <m/>
    <m/>
    <m/>
    <m/>
    <m/>
    <n v="1.85E-4"/>
    <n v="37"/>
    <s v="local-em-def"/>
  </r>
  <r>
    <x v="18"/>
    <s v="JD. SANTO ANTONIO"/>
    <n v="200000"/>
    <s v="Itaim Paulista"/>
    <m/>
    <s v="Rua Gerônimo Furtado, 751"/>
    <s v="-46,428267,-23,515555"/>
    <m/>
    <m/>
    <m/>
    <m/>
    <m/>
    <m/>
    <m/>
    <m/>
    <m/>
    <m/>
    <m/>
    <m/>
    <m/>
    <m/>
    <m/>
    <m/>
    <m/>
    <m/>
    <m/>
    <n v="195"/>
    <m/>
    <m/>
    <m/>
    <m/>
    <m/>
    <m/>
    <m/>
    <m/>
    <m/>
    <m/>
    <m/>
    <m/>
    <m/>
    <m/>
    <m/>
    <m/>
    <m/>
    <m/>
    <m/>
    <m/>
    <m/>
    <m/>
    <m/>
    <m/>
    <m/>
    <m/>
    <m/>
    <m/>
    <n v="1"/>
    <n v="0"/>
    <m/>
    <m/>
    <m/>
    <m/>
    <m/>
    <m/>
    <m/>
    <m/>
    <n v="9.7499999999999996E-4"/>
    <n v="195"/>
    <s v="local-def"/>
  </r>
  <r>
    <x v="18"/>
    <s v="S/D AC. R. GEORGINA DINIZ BRAGHIROLI"/>
    <n v="200000"/>
    <s v="Itaim Paulista"/>
    <m/>
    <m/>
    <s v="-46,425274,-23,508563"/>
    <m/>
    <m/>
    <m/>
    <m/>
    <m/>
    <m/>
    <m/>
    <m/>
    <m/>
    <m/>
    <m/>
    <m/>
    <m/>
    <m/>
    <m/>
    <m/>
    <m/>
    <m/>
    <m/>
    <n v="18"/>
    <m/>
    <m/>
    <m/>
    <m/>
    <m/>
    <m/>
    <m/>
    <m/>
    <m/>
    <m/>
    <m/>
    <m/>
    <m/>
    <m/>
    <m/>
    <m/>
    <m/>
    <m/>
    <m/>
    <m/>
    <m/>
    <m/>
    <m/>
    <m/>
    <m/>
    <m/>
    <m/>
    <m/>
    <n v="1"/>
    <n v="0"/>
    <m/>
    <m/>
    <m/>
    <m/>
    <m/>
    <m/>
    <m/>
    <m/>
    <n v="9.0000000000000006E-5"/>
    <n v="18"/>
    <s v="local-em-def"/>
  </r>
  <r>
    <x v="18"/>
    <s v="CIDADE KEMEL - PARTE DA GLEBA II"/>
    <n v="200000"/>
    <s v="Itaim Paulista"/>
    <m/>
    <m/>
    <s v="-46,368766,-23,50602"/>
    <m/>
    <m/>
    <m/>
    <m/>
    <m/>
    <m/>
    <m/>
    <m/>
    <m/>
    <m/>
    <m/>
    <m/>
    <m/>
    <m/>
    <m/>
    <m/>
    <m/>
    <m/>
    <m/>
    <n v="3168"/>
    <m/>
    <m/>
    <m/>
    <m/>
    <m/>
    <m/>
    <m/>
    <m/>
    <m/>
    <m/>
    <m/>
    <m/>
    <m/>
    <m/>
    <m/>
    <m/>
    <m/>
    <m/>
    <m/>
    <m/>
    <m/>
    <m/>
    <m/>
    <m/>
    <m/>
    <m/>
    <m/>
    <m/>
    <n v="1"/>
    <n v="0"/>
    <m/>
    <m/>
    <m/>
    <m/>
    <m/>
    <m/>
    <m/>
    <m/>
    <n v="1.584E-2"/>
    <n v="3168"/>
    <s v="local-em-def"/>
  </r>
  <r>
    <x v="18"/>
    <s v="S/D AC.R.JOAQUIMLEAL"/>
    <n v="200000"/>
    <s v="Itaim Paulista"/>
    <m/>
    <m/>
    <s v="-46,426038,-23,509366"/>
    <m/>
    <m/>
    <m/>
    <m/>
    <m/>
    <m/>
    <m/>
    <m/>
    <m/>
    <m/>
    <m/>
    <m/>
    <m/>
    <m/>
    <m/>
    <m/>
    <m/>
    <m/>
    <m/>
    <n v="12"/>
    <m/>
    <m/>
    <m/>
    <m/>
    <m/>
    <m/>
    <m/>
    <m/>
    <m/>
    <m/>
    <m/>
    <m/>
    <m/>
    <m/>
    <m/>
    <m/>
    <m/>
    <m/>
    <m/>
    <m/>
    <m/>
    <m/>
    <m/>
    <m/>
    <m/>
    <m/>
    <m/>
    <m/>
    <n v="1"/>
    <m/>
    <m/>
    <m/>
    <m/>
    <m/>
    <m/>
    <m/>
    <m/>
    <m/>
    <n v="6.0000000000000002E-5"/>
    <n v="12"/>
    <s v="local-em-def"/>
  </r>
  <r>
    <x v="18"/>
    <s v="S/D PAIOLZINHO - REP. ÁREA MAIOR QD. C"/>
    <n v="200000"/>
    <s v="Itaim Paulista"/>
    <m/>
    <m/>
    <s v="-46,425785,-23,509828"/>
    <m/>
    <m/>
    <m/>
    <m/>
    <m/>
    <m/>
    <m/>
    <m/>
    <m/>
    <m/>
    <m/>
    <m/>
    <m/>
    <m/>
    <m/>
    <m/>
    <m/>
    <m/>
    <m/>
    <n v="6"/>
    <m/>
    <m/>
    <m/>
    <m/>
    <m/>
    <m/>
    <m/>
    <m/>
    <m/>
    <m/>
    <m/>
    <m/>
    <m/>
    <m/>
    <m/>
    <m/>
    <m/>
    <m/>
    <m/>
    <m/>
    <m/>
    <m/>
    <m/>
    <m/>
    <m/>
    <m/>
    <m/>
    <m/>
    <n v="1"/>
    <m/>
    <m/>
    <m/>
    <m/>
    <m/>
    <m/>
    <m/>
    <m/>
    <m/>
    <n v="3.0000000000000001E-5"/>
    <n v="6"/>
    <s v="local-em-def"/>
  </r>
  <r>
    <x v="18"/>
    <s v="AC R. PARÁBOLAS MUSICAIS"/>
    <n v="200000"/>
    <s v="Itaim Paulista"/>
    <m/>
    <m/>
    <s v="-46,389293,-23,498974"/>
    <m/>
    <m/>
    <m/>
    <m/>
    <m/>
    <m/>
    <m/>
    <m/>
    <m/>
    <m/>
    <m/>
    <m/>
    <m/>
    <m/>
    <m/>
    <m/>
    <m/>
    <m/>
    <m/>
    <n v="20"/>
    <m/>
    <m/>
    <m/>
    <m/>
    <m/>
    <m/>
    <m/>
    <m/>
    <m/>
    <m/>
    <m/>
    <m/>
    <m/>
    <m/>
    <m/>
    <m/>
    <m/>
    <m/>
    <m/>
    <m/>
    <m/>
    <m/>
    <m/>
    <m/>
    <m/>
    <m/>
    <m/>
    <m/>
    <n v="1"/>
    <m/>
    <m/>
    <m/>
    <m/>
    <m/>
    <m/>
    <m/>
    <m/>
    <m/>
    <n v="1E-4"/>
    <n v="20"/>
    <s v="local-em-def"/>
  </r>
  <r>
    <x v="18"/>
    <s v="JD.SUZANA_AC.RUA PEDRO XARA RAVESCO"/>
    <n v="200000"/>
    <s v="Itaim Paulista"/>
    <m/>
    <m/>
    <s v="-46,397057,-23,510003"/>
    <m/>
    <m/>
    <m/>
    <m/>
    <m/>
    <m/>
    <m/>
    <m/>
    <m/>
    <m/>
    <m/>
    <m/>
    <m/>
    <m/>
    <m/>
    <m/>
    <m/>
    <m/>
    <m/>
    <n v="20"/>
    <m/>
    <m/>
    <m/>
    <m/>
    <m/>
    <m/>
    <m/>
    <m/>
    <m/>
    <m/>
    <m/>
    <m/>
    <m/>
    <m/>
    <m/>
    <m/>
    <m/>
    <m/>
    <m/>
    <m/>
    <m/>
    <m/>
    <m/>
    <m/>
    <m/>
    <m/>
    <m/>
    <m/>
    <n v="1"/>
    <m/>
    <m/>
    <m/>
    <m/>
    <m/>
    <m/>
    <m/>
    <m/>
    <m/>
    <n v="1E-4"/>
    <n v="20"/>
    <s v="local-em-def"/>
  </r>
  <r>
    <x v="18"/>
    <s v="JD JORDÃO"/>
    <n v="200000"/>
    <s v="Itaquera"/>
    <m/>
    <m/>
    <s v="-46,435071,-23,592892"/>
    <m/>
    <m/>
    <m/>
    <m/>
    <m/>
    <m/>
    <m/>
    <m/>
    <m/>
    <m/>
    <m/>
    <m/>
    <m/>
    <m/>
    <m/>
    <m/>
    <m/>
    <m/>
    <m/>
    <n v="65"/>
    <m/>
    <m/>
    <m/>
    <m/>
    <m/>
    <m/>
    <m/>
    <m/>
    <m/>
    <m/>
    <m/>
    <m/>
    <m/>
    <m/>
    <m/>
    <m/>
    <m/>
    <m/>
    <m/>
    <m/>
    <m/>
    <m/>
    <m/>
    <m/>
    <m/>
    <m/>
    <m/>
    <m/>
    <n v="1"/>
    <n v="0"/>
    <m/>
    <m/>
    <m/>
    <m/>
    <m/>
    <m/>
    <m/>
    <m/>
    <n v="3.2499999999999999E-4"/>
    <n v="65"/>
    <s v="local-em-def"/>
  </r>
  <r>
    <x v="18"/>
    <s v="S/D/ AC. R. DAVI DOMINGUES FERREIRA"/>
    <n v="200000"/>
    <s v="Itaquera"/>
    <m/>
    <m/>
    <s v="-46,442667,-23,52618"/>
    <m/>
    <m/>
    <m/>
    <m/>
    <m/>
    <m/>
    <m/>
    <m/>
    <m/>
    <m/>
    <m/>
    <m/>
    <m/>
    <m/>
    <m/>
    <m/>
    <m/>
    <m/>
    <m/>
    <n v="22"/>
    <m/>
    <m/>
    <m/>
    <m/>
    <m/>
    <m/>
    <m/>
    <m/>
    <m/>
    <m/>
    <m/>
    <m/>
    <m/>
    <m/>
    <m/>
    <m/>
    <m/>
    <m/>
    <m/>
    <m/>
    <m/>
    <m/>
    <m/>
    <m/>
    <m/>
    <m/>
    <m/>
    <m/>
    <n v="1"/>
    <n v="0"/>
    <m/>
    <m/>
    <m/>
    <m/>
    <m/>
    <m/>
    <m/>
    <m/>
    <n v="1.1E-4"/>
    <n v="22"/>
    <s v="local-em-def"/>
  </r>
  <r>
    <x v="18"/>
    <s v="V.CARMOSINA-DESDOBRO_Q.108"/>
    <n v="200000"/>
    <s v="Itaquera"/>
    <m/>
    <m/>
    <s v="-46,44931,-23,552422"/>
    <m/>
    <m/>
    <m/>
    <m/>
    <m/>
    <m/>
    <m/>
    <m/>
    <m/>
    <m/>
    <m/>
    <m/>
    <m/>
    <m/>
    <m/>
    <m/>
    <m/>
    <m/>
    <m/>
    <n v="25"/>
    <m/>
    <m/>
    <m/>
    <m/>
    <m/>
    <m/>
    <m/>
    <m/>
    <m/>
    <m/>
    <m/>
    <m/>
    <m/>
    <m/>
    <m/>
    <m/>
    <m/>
    <m/>
    <m/>
    <m/>
    <m/>
    <m/>
    <m/>
    <m/>
    <m/>
    <m/>
    <m/>
    <m/>
    <n v="1"/>
    <m/>
    <m/>
    <m/>
    <m/>
    <m/>
    <m/>
    <m/>
    <m/>
    <m/>
    <n v="1.25E-4"/>
    <n v="25"/>
    <s v="local-em-def"/>
  </r>
  <r>
    <x v="18"/>
    <s v="S/D AC. R. ESTAQUIO DA COSTA"/>
    <n v="200000"/>
    <s v="Jabaquara"/>
    <m/>
    <m/>
    <s v="-46,656944,-23,643393"/>
    <m/>
    <m/>
    <m/>
    <m/>
    <m/>
    <m/>
    <m/>
    <m/>
    <m/>
    <m/>
    <m/>
    <m/>
    <m/>
    <m/>
    <m/>
    <m/>
    <m/>
    <m/>
    <m/>
    <n v="26"/>
    <m/>
    <m/>
    <m/>
    <m/>
    <m/>
    <m/>
    <m/>
    <m/>
    <m/>
    <m/>
    <m/>
    <m/>
    <m/>
    <m/>
    <m/>
    <m/>
    <m/>
    <m/>
    <m/>
    <m/>
    <m/>
    <m/>
    <m/>
    <m/>
    <m/>
    <m/>
    <m/>
    <m/>
    <n v="1"/>
    <n v="0"/>
    <m/>
    <m/>
    <m/>
    <m/>
    <m/>
    <m/>
    <m/>
    <m/>
    <n v="1.2999999999999999E-4"/>
    <n v="26"/>
    <s v="local-em-def"/>
  </r>
  <r>
    <x v="18"/>
    <s v="S/D AC.RUAAPERIBE"/>
    <n v="200000"/>
    <s v="Jaçanã/Tremembé"/>
    <m/>
    <m/>
    <s v="-46,570467,-23,469723"/>
    <m/>
    <m/>
    <m/>
    <m/>
    <m/>
    <m/>
    <m/>
    <m/>
    <m/>
    <m/>
    <m/>
    <m/>
    <m/>
    <m/>
    <m/>
    <m/>
    <m/>
    <m/>
    <m/>
    <n v="16"/>
    <m/>
    <m/>
    <m/>
    <m/>
    <m/>
    <m/>
    <m/>
    <m/>
    <m/>
    <m/>
    <m/>
    <m/>
    <m/>
    <m/>
    <m/>
    <m/>
    <m/>
    <m/>
    <m/>
    <m/>
    <m/>
    <m/>
    <m/>
    <m/>
    <m/>
    <m/>
    <m/>
    <m/>
    <n v="1"/>
    <n v="0"/>
    <m/>
    <m/>
    <m/>
    <m/>
    <m/>
    <m/>
    <m/>
    <m/>
    <n v="8.0000000000000007E-5"/>
    <n v="16"/>
    <s v="local-em-def"/>
  </r>
  <r>
    <x v="18"/>
    <s v="JD.JOÃO E JACINTHA"/>
    <n v="200000"/>
    <s v="Jaçanã/Tremembé"/>
    <m/>
    <m/>
    <s v="-46,605667,-23,451898"/>
    <m/>
    <m/>
    <m/>
    <m/>
    <m/>
    <m/>
    <m/>
    <m/>
    <m/>
    <m/>
    <m/>
    <m/>
    <m/>
    <m/>
    <m/>
    <m/>
    <m/>
    <m/>
    <m/>
    <n v="177"/>
    <m/>
    <m/>
    <m/>
    <m/>
    <m/>
    <m/>
    <m/>
    <m/>
    <m/>
    <m/>
    <m/>
    <m/>
    <m/>
    <m/>
    <m/>
    <m/>
    <m/>
    <m/>
    <m/>
    <m/>
    <m/>
    <m/>
    <m/>
    <m/>
    <m/>
    <m/>
    <m/>
    <m/>
    <n v="1"/>
    <n v="225582"/>
    <m/>
    <m/>
    <m/>
    <m/>
    <m/>
    <m/>
    <m/>
    <m/>
    <n v="8.8500000000000004E-4"/>
    <n v="177"/>
    <s v="local-em-def"/>
  </r>
  <r>
    <x v="18"/>
    <s v="S/D AC.R.MARCIANOCARNEIRO"/>
    <n v="200000"/>
    <s v="Jaçanã/Tremembé"/>
    <m/>
    <m/>
    <s v="-46,592024,-23,454372"/>
    <m/>
    <m/>
    <m/>
    <m/>
    <m/>
    <m/>
    <m/>
    <m/>
    <m/>
    <m/>
    <m/>
    <m/>
    <m/>
    <m/>
    <m/>
    <m/>
    <m/>
    <m/>
    <m/>
    <n v="21"/>
    <m/>
    <m/>
    <m/>
    <m/>
    <m/>
    <m/>
    <m/>
    <m/>
    <m/>
    <m/>
    <m/>
    <m/>
    <m/>
    <m/>
    <m/>
    <m/>
    <m/>
    <m/>
    <m/>
    <m/>
    <m/>
    <m/>
    <m/>
    <m/>
    <m/>
    <m/>
    <m/>
    <m/>
    <n v="1"/>
    <m/>
    <m/>
    <m/>
    <m/>
    <m/>
    <m/>
    <m/>
    <m/>
    <m/>
    <n v="1.05E-4"/>
    <n v="21"/>
    <s v="local-em-def"/>
  </r>
  <r>
    <x v="18"/>
    <s v="S/D AC.R.AMORIM_ASSOC.SOBRADINHO"/>
    <n v="200000"/>
    <s v="Jaçanã/Tremembé"/>
    <m/>
    <m/>
    <s v="-46,580932,-23,436896"/>
    <m/>
    <m/>
    <m/>
    <m/>
    <m/>
    <m/>
    <m/>
    <m/>
    <m/>
    <m/>
    <m/>
    <m/>
    <m/>
    <m/>
    <m/>
    <m/>
    <m/>
    <m/>
    <m/>
    <n v="881"/>
    <m/>
    <m/>
    <m/>
    <m/>
    <m/>
    <m/>
    <m/>
    <m/>
    <m/>
    <m/>
    <m/>
    <m/>
    <m/>
    <m/>
    <m/>
    <m/>
    <m/>
    <m/>
    <m/>
    <m/>
    <m/>
    <m/>
    <m/>
    <m/>
    <m/>
    <m/>
    <m/>
    <m/>
    <n v="1"/>
    <m/>
    <m/>
    <m/>
    <m/>
    <m/>
    <m/>
    <m/>
    <m/>
    <m/>
    <n v="4.4050000000000001E-3"/>
    <n v="881"/>
    <s v="local-em-def"/>
  </r>
  <r>
    <x v="18"/>
    <s v="S/D ASSOC DE MULHERES SORRISO NEGRO"/>
    <n v="200000"/>
    <s v="Jaçanã/Tremembé"/>
    <m/>
    <m/>
    <s v="-46,624296,-23,449401"/>
    <m/>
    <m/>
    <m/>
    <m/>
    <m/>
    <m/>
    <m/>
    <m/>
    <m/>
    <m/>
    <m/>
    <m/>
    <m/>
    <m/>
    <m/>
    <m/>
    <m/>
    <m/>
    <m/>
    <n v="177"/>
    <m/>
    <m/>
    <m/>
    <m/>
    <m/>
    <m/>
    <m/>
    <m/>
    <m/>
    <m/>
    <m/>
    <m/>
    <m/>
    <m/>
    <m/>
    <m/>
    <m/>
    <m/>
    <m/>
    <m/>
    <m/>
    <m/>
    <m/>
    <m/>
    <m/>
    <m/>
    <m/>
    <m/>
    <n v="1"/>
    <m/>
    <m/>
    <m/>
    <m/>
    <m/>
    <m/>
    <m/>
    <m/>
    <m/>
    <n v="8.8500000000000004E-4"/>
    <n v="177"/>
    <s v="local-em-def"/>
  </r>
  <r>
    <x v="18"/>
    <s v="JOANADARCIV-AC.R.ANASACRAMENTO"/>
    <n v="200000"/>
    <s v="Jaçanã/Tremembé"/>
    <m/>
    <m/>
    <s v="-46,58251,-23,417968"/>
    <m/>
    <m/>
    <m/>
    <m/>
    <m/>
    <m/>
    <m/>
    <m/>
    <m/>
    <m/>
    <m/>
    <m/>
    <m/>
    <m/>
    <m/>
    <m/>
    <m/>
    <m/>
    <m/>
    <n v="328"/>
    <m/>
    <m/>
    <m/>
    <m/>
    <m/>
    <m/>
    <m/>
    <m/>
    <m/>
    <m/>
    <m/>
    <m/>
    <m/>
    <m/>
    <m/>
    <m/>
    <m/>
    <m/>
    <m/>
    <m/>
    <m/>
    <m/>
    <m/>
    <m/>
    <m/>
    <m/>
    <m/>
    <m/>
    <n v="1"/>
    <m/>
    <m/>
    <m/>
    <m/>
    <m/>
    <m/>
    <m/>
    <m/>
    <m/>
    <n v="1.64E-3"/>
    <n v="328"/>
    <s v="local-em-def"/>
  </r>
  <r>
    <x v="18"/>
    <s v="JD JOANA D´ARC"/>
    <n v="200000"/>
    <s v="Jaçanã/Tremembé"/>
    <m/>
    <m/>
    <s v="-46,581592,-23,441861"/>
    <m/>
    <m/>
    <m/>
    <m/>
    <m/>
    <m/>
    <m/>
    <m/>
    <m/>
    <m/>
    <m/>
    <m/>
    <m/>
    <m/>
    <m/>
    <m/>
    <m/>
    <m/>
    <m/>
    <n v="432"/>
    <m/>
    <m/>
    <m/>
    <m/>
    <m/>
    <m/>
    <m/>
    <m/>
    <m/>
    <m/>
    <m/>
    <m/>
    <m/>
    <m/>
    <m/>
    <m/>
    <m/>
    <m/>
    <m/>
    <m/>
    <m/>
    <m/>
    <m/>
    <m/>
    <m/>
    <m/>
    <m/>
    <m/>
    <n v="1"/>
    <m/>
    <m/>
    <m/>
    <m/>
    <m/>
    <m/>
    <m/>
    <m/>
    <m/>
    <n v="2.16E-3"/>
    <n v="432"/>
    <s v="local-em-def"/>
  </r>
  <r>
    <x v="18"/>
    <s v="JD RECREIO"/>
    <n v="200000"/>
    <s v="M'Boi Mirim"/>
    <m/>
    <m/>
    <s v="-46,755507,-23,72417"/>
    <m/>
    <m/>
    <m/>
    <m/>
    <m/>
    <m/>
    <m/>
    <m/>
    <m/>
    <m/>
    <m/>
    <m/>
    <m/>
    <m/>
    <m/>
    <m/>
    <m/>
    <m/>
    <m/>
    <n v="400"/>
    <m/>
    <m/>
    <m/>
    <m/>
    <m/>
    <m/>
    <m/>
    <m/>
    <m/>
    <m/>
    <m/>
    <m/>
    <m/>
    <m/>
    <m/>
    <m/>
    <m/>
    <m/>
    <m/>
    <m/>
    <m/>
    <m/>
    <m/>
    <m/>
    <m/>
    <m/>
    <m/>
    <m/>
    <n v="1"/>
    <n v="0"/>
    <m/>
    <m/>
    <m/>
    <m/>
    <m/>
    <m/>
    <m/>
    <m/>
    <n v="2E-3"/>
    <n v="400"/>
    <s v="local-em-def"/>
  </r>
  <r>
    <x v="18"/>
    <s v="PQ AMÉLIA"/>
    <n v="200000"/>
    <s v="M'Boi Mirim"/>
    <m/>
    <m/>
    <s v="-46,761145,-23,679256"/>
    <m/>
    <m/>
    <m/>
    <m/>
    <m/>
    <m/>
    <m/>
    <m/>
    <m/>
    <m/>
    <m/>
    <m/>
    <m/>
    <m/>
    <m/>
    <m/>
    <m/>
    <m/>
    <m/>
    <n v="64"/>
    <m/>
    <m/>
    <m/>
    <m/>
    <m/>
    <m/>
    <m/>
    <m/>
    <m/>
    <m/>
    <m/>
    <m/>
    <m/>
    <m/>
    <m/>
    <m/>
    <m/>
    <m/>
    <m/>
    <m/>
    <m/>
    <m/>
    <m/>
    <m/>
    <m/>
    <m/>
    <m/>
    <m/>
    <n v="1"/>
    <n v="0"/>
    <m/>
    <m/>
    <m/>
    <m/>
    <m/>
    <m/>
    <m/>
    <m/>
    <n v="3.2000000000000003E-4"/>
    <n v="64"/>
    <s v="local-em-def"/>
  </r>
  <r>
    <x v="18"/>
    <s v="CHÁCARA ARMOND"/>
    <n v="200000"/>
    <s v="M'Boi Mirim"/>
    <m/>
    <m/>
    <s v="-46,771941,-23,728601"/>
    <m/>
    <m/>
    <m/>
    <m/>
    <m/>
    <m/>
    <m/>
    <m/>
    <m/>
    <m/>
    <m/>
    <m/>
    <m/>
    <m/>
    <m/>
    <m/>
    <m/>
    <m/>
    <m/>
    <n v="105"/>
    <m/>
    <m/>
    <m/>
    <m/>
    <m/>
    <m/>
    <m/>
    <m/>
    <m/>
    <m/>
    <m/>
    <m/>
    <m/>
    <m/>
    <m/>
    <m/>
    <m/>
    <m/>
    <m/>
    <m/>
    <m/>
    <m/>
    <m/>
    <m/>
    <m/>
    <m/>
    <m/>
    <m/>
    <n v="1"/>
    <n v="0"/>
    <m/>
    <m/>
    <m/>
    <m/>
    <m/>
    <m/>
    <m/>
    <m/>
    <n v="5.2499999999999997E-4"/>
    <n v="105"/>
    <s v="local-em-def"/>
  </r>
  <r>
    <x v="18"/>
    <s v="JD RANIERI"/>
    <n v="200000"/>
    <s v="M'Boi Mirim"/>
    <m/>
    <m/>
    <s v="-46,779885,-23,699745"/>
    <m/>
    <m/>
    <m/>
    <m/>
    <m/>
    <m/>
    <m/>
    <m/>
    <m/>
    <m/>
    <m/>
    <m/>
    <m/>
    <m/>
    <m/>
    <m/>
    <m/>
    <m/>
    <m/>
    <n v="295"/>
    <m/>
    <m/>
    <m/>
    <m/>
    <m/>
    <m/>
    <m/>
    <m/>
    <m/>
    <m/>
    <m/>
    <m/>
    <m/>
    <m/>
    <m/>
    <m/>
    <m/>
    <m/>
    <m/>
    <m/>
    <m/>
    <m/>
    <m/>
    <m/>
    <m/>
    <m/>
    <m/>
    <m/>
    <n v="1"/>
    <n v="0"/>
    <m/>
    <m/>
    <m/>
    <m/>
    <m/>
    <m/>
    <m/>
    <m/>
    <n v="1.475E-3"/>
    <n v="295"/>
    <s v="local-em-def"/>
  </r>
  <r>
    <x v="18"/>
    <s v="JD JUSSARA"/>
    <n v="200000"/>
    <s v="M'Boi Mirim"/>
    <m/>
    <m/>
    <s v="-46,744113,-23,670494"/>
    <m/>
    <m/>
    <m/>
    <m/>
    <m/>
    <m/>
    <m/>
    <m/>
    <m/>
    <m/>
    <m/>
    <m/>
    <m/>
    <m/>
    <m/>
    <m/>
    <m/>
    <m/>
    <m/>
    <n v="73"/>
    <m/>
    <m/>
    <m/>
    <m/>
    <m/>
    <m/>
    <m/>
    <m/>
    <m/>
    <m/>
    <m/>
    <m/>
    <m/>
    <m/>
    <m/>
    <m/>
    <m/>
    <m/>
    <m/>
    <m/>
    <m/>
    <m/>
    <m/>
    <m/>
    <m/>
    <m/>
    <m/>
    <m/>
    <n v="1"/>
    <n v="528192"/>
    <m/>
    <m/>
    <m/>
    <m/>
    <m/>
    <m/>
    <m/>
    <m/>
    <n v="3.6499999999999998E-4"/>
    <n v="73"/>
    <s v="local-em-def"/>
  </r>
  <r>
    <x v="18"/>
    <s v="VILA PAULISTÂNIA"/>
    <n v="200000"/>
    <s v="Penha"/>
    <m/>
    <s v="Praça Jânio da Silva Quadros, 150"/>
    <m/>
    <m/>
    <m/>
    <m/>
    <m/>
    <m/>
    <m/>
    <m/>
    <m/>
    <m/>
    <m/>
    <m/>
    <m/>
    <m/>
    <m/>
    <m/>
    <m/>
    <m/>
    <m/>
    <m/>
    <n v="355"/>
    <m/>
    <m/>
    <m/>
    <m/>
    <m/>
    <m/>
    <m/>
    <m/>
    <m/>
    <m/>
    <m/>
    <m/>
    <m/>
    <m/>
    <m/>
    <m/>
    <m/>
    <m/>
    <m/>
    <m/>
    <m/>
    <m/>
    <m/>
    <m/>
    <m/>
    <m/>
    <m/>
    <m/>
    <n v="1"/>
    <n v="0"/>
    <m/>
    <m/>
    <m/>
    <m/>
    <m/>
    <m/>
    <m/>
    <m/>
    <n v="1.7750000000000001E-3"/>
    <n v="355"/>
    <s v="local-def"/>
  </r>
  <r>
    <x v="18"/>
    <s v="JD PENHA"/>
    <n v="200000"/>
    <s v="Penha"/>
    <m/>
    <m/>
    <s v="-46,495994,-23,505508"/>
    <m/>
    <m/>
    <m/>
    <m/>
    <m/>
    <m/>
    <m/>
    <m/>
    <m/>
    <m/>
    <m/>
    <m/>
    <m/>
    <m/>
    <m/>
    <m/>
    <m/>
    <m/>
    <m/>
    <n v="995"/>
    <m/>
    <m/>
    <m/>
    <m/>
    <m/>
    <m/>
    <m/>
    <m/>
    <m/>
    <m/>
    <m/>
    <m/>
    <m/>
    <m/>
    <m/>
    <m/>
    <m/>
    <m/>
    <m/>
    <m/>
    <m/>
    <m/>
    <m/>
    <m/>
    <m/>
    <m/>
    <m/>
    <m/>
    <n v="1"/>
    <n v="0"/>
    <m/>
    <m/>
    <m/>
    <m/>
    <m/>
    <m/>
    <m/>
    <m/>
    <n v="4.9750000000000003E-3"/>
    <n v="995"/>
    <s v="local-em-def"/>
  </r>
  <r>
    <x v="18"/>
    <s v="CONJ.RESID.MORADA DO SOL"/>
    <n v="200000"/>
    <s v="Penha"/>
    <m/>
    <m/>
    <s v="-46,779909,-23,43244"/>
    <m/>
    <m/>
    <m/>
    <m/>
    <m/>
    <m/>
    <m/>
    <m/>
    <m/>
    <m/>
    <m/>
    <m/>
    <m/>
    <m/>
    <m/>
    <m/>
    <m/>
    <m/>
    <m/>
    <n v="637"/>
    <m/>
    <m/>
    <m/>
    <m/>
    <m/>
    <m/>
    <m/>
    <m/>
    <m/>
    <m/>
    <m/>
    <m/>
    <m/>
    <m/>
    <m/>
    <m/>
    <m/>
    <m/>
    <m/>
    <m/>
    <m/>
    <m/>
    <m/>
    <m/>
    <m/>
    <m/>
    <m/>
    <m/>
    <n v="1"/>
    <m/>
    <m/>
    <m/>
    <m/>
    <m/>
    <m/>
    <m/>
    <m/>
    <m/>
    <n v="3.1849999999999999E-3"/>
    <n v="637"/>
    <s v="local-em-def"/>
  </r>
  <r>
    <x v="18"/>
    <s v="CONJ.RESID.PQ.ESPERANÇA"/>
    <n v="200000"/>
    <s v="Penha"/>
    <m/>
    <m/>
    <s v="-46,800717,-23,446836"/>
    <m/>
    <m/>
    <m/>
    <m/>
    <m/>
    <m/>
    <m/>
    <m/>
    <m/>
    <m/>
    <m/>
    <m/>
    <m/>
    <m/>
    <m/>
    <m/>
    <m/>
    <m/>
    <m/>
    <n v="1079"/>
    <m/>
    <m/>
    <m/>
    <m/>
    <m/>
    <m/>
    <m/>
    <m/>
    <m/>
    <m/>
    <m/>
    <m/>
    <m/>
    <m/>
    <m/>
    <m/>
    <m/>
    <m/>
    <m/>
    <m/>
    <m/>
    <m/>
    <m/>
    <m/>
    <m/>
    <m/>
    <m/>
    <m/>
    <n v="1"/>
    <m/>
    <m/>
    <m/>
    <m/>
    <m/>
    <m/>
    <m/>
    <m/>
    <m/>
    <n v="5.3949999999999996E-3"/>
    <n v="1079"/>
    <s v="local-em-def"/>
  </r>
  <r>
    <x v="18"/>
    <s v="AC. RUA NHATUMANI_LT 14 E 15_QD 48"/>
    <n v="200000"/>
    <s v="Penha"/>
    <m/>
    <m/>
    <s v="-46,502184,-23,527782"/>
    <m/>
    <m/>
    <m/>
    <m/>
    <m/>
    <m/>
    <m/>
    <m/>
    <m/>
    <m/>
    <m/>
    <m/>
    <m/>
    <m/>
    <m/>
    <m/>
    <m/>
    <m/>
    <m/>
    <n v="9"/>
    <m/>
    <m/>
    <m/>
    <m/>
    <m/>
    <m/>
    <m/>
    <m/>
    <m/>
    <m/>
    <m/>
    <m/>
    <m/>
    <m/>
    <m/>
    <m/>
    <m/>
    <m/>
    <m/>
    <m/>
    <m/>
    <m/>
    <m/>
    <m/>
    <m/>
    <m/>
    <m/>
    <m/>
    <n v="1"/>
    <m/>
    <m/>
    <m/>
    <m/>
    <m/>
    <m/>
    <m/>
    <m/>
    <m/>
    <n v="4.5000000000000003E-5"/>
    <n v="9"/>
    <s v="local-em-def"/>
  </r>
  <r>
    <x v="18"/>
    <s v="CONJ.HAB.CANGAÍBAA5,A6EA7"/>
    <n v="200000"/>
    <s v="Penha"/>
    <m/>
    <m/>
    <s v="-46,500609,-23,495616"/>
    <m/>
    <m/>
    <m/>
    <m/>
    <m/>
    <m/>
    <m/>
    <m/>
    <m/>
    <m/>
    <m/>
    <m/>
    <m/>
    <m/>
    <m/>
    <m/>
    <m/>
    <m/>
    <m/>
    <n v="4"/>
    <m/>
    <m/>
    <m/>
    <m/>
    <m/>
    <m/>
    <m/>
    <m/>
    <m/>
    <m/>
    <m/>
    <m/>
    <m/>
    <m/>
    <m/>
    <m/>
    <m/>
    <m/>
    <m/>
    <m/>
    <m/>
    <m/>
    <m/>
    <m/>
    <m/>
    <m/>
    <m/>
    <m/>
    <n v="1"/>
    <m/>
    <m/>
    <m/>
    <m/>
    <m/>
    <m/>
    <m/>
    <m/>
    <m/>
    <n v="2.0000000000000002E-5"/>
    <n v="4"/>
    <s v="local-em-def"/>
  </r>
  <r>
    <x v="18"/>
    <s v="VILA SULINA"/>
    <n v="200000"/>
    <s v="Perus"/>
    <m/>
    <m/>
    <s v="-46,78509,-23,445462"/>
    <m/>
    <m/>
    <m/>
    <m/>
    <m/>
    <m/>
    <m/>
    <m/>
    <m/>
    <m/>
    <m/>
    <m/>
    <m/>
    <m/>
    <m/>
    <m/>
    <m/>
    <m/>
    <m/>
    <n v="182"/>
    <m/>
    <m/>
    <m/>
    <m/>
    <m/>
    <m/>
    <m/>
    <m/>
    <m/>
    <m/>
    <m/>
    <m/>
    <m/>
    <m/>
    <m/>
    <m/>
    <m/>
    <m/>
    <m/>
    <m/>
    <m/>
    <m/>
    <m/>
    <m/>
    <m/>
    <m/>
    <m/>
    <m/>
    <n v="1"/>
    <n v="0"/>
    <m/>
    <m/>
    <m/>
    <m/>
    <m/>
    <m/>
    <m/>
    <m/>
    <n v="9.1E-4"/>
    <n v="182"/>
    <s v="local-em-def"/>
  </r>
  <r>
    <x v="18"/>
    <s v="MORRO DOCE - SÍTIO ROSINHA"/>
    <n v="200000"/>
    <s v="Perus"/>
    <m/>
    <m/>
    <s v="-46,801752,-23,438734"/>
    <m/>
    <m/>
    <m/>
    <m/>
    <m/>
    <m/>
    <m/>
    <m/>
    <m/>
    <m/>
    <m/>
    <m/>
    <m/>
    <m/>
    <m/>
    <m/>
    <m/>
    <m/>
    <m/>
    <n v="1236"/>
    <m/>
    <m/>
    <m/>
    <m/>
    <m/>
    <m/>
    <m/>
    <m/>
    <m/>
    <m/>
    <m/>
    <m/>
    <m/>
    <m/>
    <m/>
    <m/>
    <m/>
    <m/>
    <m/>
    <m/>
    <m/>
    <m/>
    <m/>
    <m/>
    <m/>
    <m/>
    <m/>
    <m/>
    <n v="1"/>
    <m/>
    <m/>
    <m/>
    <m/>
    <m/>
    <m/>
    <m/>
    <m/>
    <m/>
    <n v="6.1799999999999997E-3"/>
    <n v="1236"/>
    <s v="local-em-def"/>
  </r>
  <r>
    <x v="18"/>
    <s v="S/D MORRO DOCE REPARCEL LOTE 68 QD. A"/>
    <n v="200000"/>
    <s v="Perus"/>
    <m/>
    <m/>
    <s v="-46,790145,-23,445848"/>
    <m/>
    <m/>
    <m/>
    <m/>
    <m/>
    <m/>
    <m/>
    <m/>
    <m/>
    <m/>
    <m/>
    <m/>
    <m/>
    <m/>
    <m/>
    <m/>
    <m/>
    <m/>
    <m/>
    <n v="22"/>
    <m/>
    <m/>
    <m/>
    <m/>
    <m/>
    <m/>
    <m/>
    <m/>
    <m/>
    <m/>
    <m/>
    <m/>
    <m/>
    <m/>
    <m/>
    <m/>
    <m/>
    <m/>
    <m/>
    <m/>
    <m/>
    <m/>
    <m/>
    <m/>
    <m/>
    <m/>
    <m/>
    <m/>
    <n v="1"/>
    <m/>
    <m/>
    <m/>
    <m/>
    <m/>
    <m/>
    <m/>
    <m/>
    <m/>
    <n v="1.1E-4"/>
    <n v="22"/>
    <s v="local-em-def"/>
  </r>
  <r>
    <x v="18"/>
    <s v="JD. ITABERABA 2 / JD. SILVESTRE"/>
    <n v="200000"/>
    <s v="Perus"/>
    <m/>
    <m/>
    <s v="-46,800526,-23,451029"/>
    <m/>
    <m/>
    <m/>
    <m/>
    <m/>
    <m/>
    <m/>
    <m/>
    <m/>
    <m/>
    <m/>
    <m/>
    <m/>
    <m/>
    <m/>
    <m/>
    <m/>
    <m/>
    <m/>
    <n v="554"/>
    <m/>
    <m/>
    <m/>
    <m/>
    <m/>
    <m/>
    <m/>
    <m/>
    <m/>
    <m/>
    <m/>
    <m/>
    <m/>
    <m/>
    <m/>
    <m/>
    <m/>
    <m/>
    <m/>
    <m/>
    <m/>
    <m/>
    <m/>
    <m/>
    <m/>
    <m/>
    <m/>
    <m/>
    <n v="1"/>
    <m/>
    <m/>
    <m/>
    <m/>
    <m/>
    <m/>
    <m/>
    <m/>
    <m/>
    <n v="2.7699999999999999E-3"/>
    <n v="554"/>
    <s v="local-em-def"/>
  </r>
  <r>
    <x v="18"/>
    <s v="V.RENATO"/>
    <n v="200000"/>
    <s v="Pirituba"/>
    <m/>
    <m/>
    <s v="-46,719054,-23,470758"/>
    <m/>
    <m/>
    <m/>
    <m/>
    <m/>
    <m/>
    <m/>
    <m/>
    <m/>
    <m/>
    <m/>
    <m/>
    <m/>
    <m/>
    <m/>
    <m/>
    <m/>
    <m/>
    <m/>
    <n v="356"/>
    <m/>
    <m/>
    <m/>
    <m/>
    <m/>
    <m/>
    <m/>
    <m/>
    <m/>
    <m/>
    <m/>
    <m/>
    <m/>
    <m/>
    <m/>
    <m/>
    <m/>
    <m/>
    <m/>
    <m/>
    <m/>
    <m/>
    <m/>
    <m/>
    <m/>
    <m/>
    <m/>
    <m/>
    <n v="1"/>
    <n v="0"/>
    <m/>
    <m/>
    <m/>
    <m/>
    <m/>
    <m/>
    <m/>
    <m/>
    <n v="1.7799999999999999E-3"/>
    <n v="356"/>
    <s v="local-em-def"/>
  </r>
  <r>
    <x v="18"/>
    <s v="JD. GOMES DE MORAES"/>
    <n v="200000"/>
    <s v="Pirituba"/>
    <m/>
    <m/>
    <s v="-46,745671,-23,486222"/>
    <m/>
    <m/>
    <m/>
    <m/>
    <m/>
    <m/>
    <m/>
    <m/>
    <m/>
    <m/>
    <m/>
    <m/>
    <m/>
    <m/>
    <m/>
    <m/>
    <m/>
    <m/>
    <m/>
    <n v="38"/>
    <m/>
    <m/>
    <m/>
    <m/>
    <m/>
    <m/>
    <m/>
    <m/>
    <m/>
    <m/>
    <m/>
    <m/>
    <m/>
    <m/>
    <m/>
    <m/>
    <m/>
    <m/>
    <m/>
    <m/>
    <m/>
    <m/>
    <m/>
    <m/>
    <m/>
    <m/>
    <m/>
    <m/>
    <n v="1"/>
    <n v="0"/>
    <m/>
    <m/>
    <m/>
    <m/>
    <m/>
    <m/>
    <m/>
    <m/>
    <n v="1.9000000000000001E-4"/>
    <n v="38"/>
    <s v="local-em-def"/>
  </r>
  <r>
    <x v="18"/>
    <s v="JARDIM NOVA PARADA"/>
    <n v="200000"/>
    <s v="Pirituba"/>
    <m/>
    <m/>
    <s v="-46,714699,-23,437861"/>
    <m/>
    <m/>
    <m/>
    <m/>
    <m/>
    <m/>
    <m/>
    <m/>
    <m/>
    <m/>
    <m/>
    <m/>
    <m/>
    <m/>
    <m/>
    <m/>
    <m/>
    <m/>
    <m/>
    <n v="386"/>
    <m/>
    <m/>
    <m/>
    <m/>
    <m/>
    <m/>
    <m/>
    <m/>
    <m/>
    <m/>
    <m/>
    <m/>
    <m/>
    <m/>
    <m/>
    <m/>
    <m/>
    <m/>
    <m/>
    <m/>
    <m/>
    <m/>
    <m/>
    <m/>
    <m/>
    <m/>
    <m/>
    <m/>
    <n v="1"/>
    <n v="0"/>
    <m/>
    <m/>
    <m/>
    <m/>
    <m/>
    <m/>
    <m/>
    <m/>
    <n v="1.9300000000000001E-3"/>
    <n v="386"/>
    <s v="local-em-def"/>
  </r>
  <r>
    <x v="18"/>
    <s v="PARADA DE TAIPAS / SÍTIO PEDRO VELHO"/>
    <n v="200000"/>
    <s v="Pirituba"/>
    <m/>
    <m/>
    <s v="-46,71428,-23,425376"/>
    <m/>
    <m/>
    <m/>
    <m/>
    <m/>
    <m/>
    <m/>
    <m/>
    <m/>
    <m/>
    <m/>
    <m/>
    <m/>
    <m/>
    <m/>
    <m/>
    <m/>
    <m/>
    <m/>
    <n v="308"/>
    <m/>
    <m/>
    <m/>
    <m/>
    <m/>
    <m/>
    <m/>
    <m/>
    <m/>
    <m/>
    <m/>
    <m/>
    <m/>
    <m/>
    <m/>
    <m/>
    <m/>
    <m/>
    <m/>
    <m/>
    <m/>
    <m/>
    <m/>
    <m/>
    <m/>
    <m/>
    <m/>
    <m/>
    <n v="1"/>
    <m/>
    <m/>
    <m/>
    <m/>
    <m/>
    <m/>
    <m/>
    <m/>
    <m/>
    <n v="1.5399999999999999E-3"/>
    <n v="308"/>
    <s v="local-em-def"/>
  </r>
  <r>
    <x v="18"/>
    <s v="CIDADE DABRIL GLEBA 02"/>
    <n v="200000"/>
    <s v="Pirituba"/>
    <m/>
    <m/>
    <s v="-46,746338,-23,44396"/>
    <m/>
    <m/>
    <m/>
    <m/>
    <m/>
    <m/>
    <m/>
    <m/>
    <m/>
    <m/>
    <m/>
    <m/>
    <m/>
    <m/>
    <m/>
    <m/>
    <m/>
    <m/>
    <m/>
    <n v="1378"/>
    <m/>
    <m/>
    <m/>
    <m/>
    <m/>
    <m/>
    <m/>
    <m/>
    <m/>
    <m/>
    <m/>
    <m/>
    <m/>
    <m/>
    <m/>
    <m/>
    <m/>
    <m/>
    <m/>
    <m/>
    <m/>
    <m/>
    <m/>
    <m/>
    <m/>
    <m/>
    <m/>
    <m/>
    <n v="1"/>
    <m/>
    <m/>
    <m/>
    <m/>
    <m/>
    <m/>
    <m/>
    <m/>
    <m/>
    <n v="6.8900000000000003E-3"/>
    <n v="1378"/>
    <s v="local-em-def"/>
  </r>
  <r>
    <x v="18"/>
    <s v="CIDADE D ABRIL_GLEBA 03"/>
    <n v="200000"/>
    <s v="Pirituba"/>
    <m/>
    <m/>
    <s v="-46,751384,-23,434857"/>
    <m/>
    <m/>
    <m/>
    <m/>
    <m/>
    <m/>
    <m/>
    <m/>
    <m/>
    <m/>
    <m/>
    <m/>
    <m/>
    <m/>
    <m/>
    <m/>
    <m/>
    <m/>
    <m/>
    <n v="2041"/>
    <m/>
    <m/>
    <m/>
    <m/>
    <m/>
    <m/>
    <m/>
    <m/>
    <m/>
    <m/>
    <m/>
    <m/>
    <m/>
    <m/>
    <m/>
    <m/>
    <m/>
    <m/>
    <m/>
    <m/>
    <m/>
    <m/>
    <m/>
    <m/>
    <m/>
    <m/>
    <m/>
    <m/>
    <n v="1"/>
    <m/>
    <m/>
    <m/>
    <m/>
    <m/>
    <m/>
    <m/>
    <m/>
    <m/>
    <n v="1.0205000000000001E-2"/>
    <n v="2041"/>
    <s v="local-em-def"/>
  </r>
  <r>
    <x v="18"/>
    <s v="JD DAS JABOTICABEIRAS / ESTR DO ALAMBIQUE"/>
    <n v="200000"/>
    <s v="Pirituba"/>
    <m/>
    <m/>
    <s v="-46,71189,-23,433972"/>
    <m/>
    <m/>
    <m/>
    <m/>
    <m/>
    <m/>
    <m/>
    <m/>
    <m/>
    <m/>
    <m/>
    <m/>
    <m/>
    <m/>
    <m/>
    <m/>
    <m/>
    <m/>
    <m/>
    <n v="95"/>
    <m/>
    <m/>
    <m/>
    <m/>
    <m/>
    <m/>
    <m/>
    <m/>
    <m/>
    <m/>
    <m/>
    <m/>
    <m/>
    <m/>
    <m/>
    <m/>
    <m/>
    <m/>
    <m/>
    <m/>
    <m/>
    <m/>
    <m/>
    <m/>
    <m/>
    <m/>
    <m/>
    <m/>
    <n v="1"/>
    <m/>
    <m/>
    <m/>
    <m/>
    <m/>
    <m/>
    <m/>
    <m/>
    <m/>
    <n v="4.75E-4"/>
    <n v="95"/>
    <s v="local-em-def"/>
  </r>
  <r>
    <x v="18"/>
    <s v="CJ.RESID.NOVO HORIZONTE"/>
    <n v="200000"/>
    <s v="Pirituba"/>
    <m/>
    <m/>
    <s v="-46,730007,-23,434697"/>
    <m/>
    <m/>
    <m/>
    <m/>
    <m/>
    <m/>
    <m/>
    <m/>
    <m/>
    <m/>
    <m/>
    <m/>
    <m/>
    <m/>
    <m/>
    <m/>
    <m/>
    <m/>
    <m/>
    <n v="220"/>
    <m/>
    <m/>
    <m/>
    <m/>
    <m/>
    <m/>
    <m/>
    <m/>
    <m/>
    <m/>
    <m/>
    <m/>
    <m/>
    <m/>
    <m/>
    <m/>
    <m/>
    <m/>
    <m/>
    <m/>
    <m/>
    <m/>
    <m/>
    <m/>
    <m/>
    <m/>
    <m/>
    <m/>
    <n v="1"/>
    <m/>
    <m/>
    <m/>
    <m/>
    <m/>
    <m/>
    <m/>
    <m/>
    <m/>
    <n v="1.1000000000000001E-3"/>
    <n v="220"/>
    <s v="local-em-def"/>
  </r>
  <r>
    <x v="18"/>
    <s v="S/D AC. AV. ELÍSIO TEIXEIRA LEITE"/>
    <n v="200000"/>
    <s v="Pirituba"/>
    <m/>
    <m/>
    <s v="-46,717991,-23,437396"/>
    <m/>
    <m/>
    <m/>
    <m/>
    <m/>
    <m/>
    <m/>
    <m/>
    <m/>
    <m/>
    <m/>
    <m/>
    <m/>
    <m/>
    <m/>
    <m/>
    <m/>
    <m/>
    <m/>
    <n v="55"/>
    <m/>
    <m/>
    <m/>
    <m/>
    <m/>
    <m/>
    <m/>
    <m/>
    <m/>
    <m/>
    <m/>
    <m/>
    <m/>
    <m/>
    <m/>
    <m/>
    <m/>
    <m/>
    <m/>
    <m/>
    <m/>
    <m/>
    <m/>
    <m/>
    <m/>
    <m/>
    <m/>
    <m/>
    <n v="1"/>
    <m/>
    <m/>
    <m/>
    <m/>
    <m/>
    <m/>
    <m/>
    <m/>
    <m/>
    <n v="2.7500000000000002E-4"/>
    <n v="55"/>
    <s v="local-em-def"/>
  </r>
  <r>
    <x v="18"/>
    <s v="COND.PARAÍSO"/>
    <n v="200000"/>
    <s v="Pirituba"/>
    <m/>
    <m/>
    <s v="-46,729068,-23,433726"/>
    <m/>
    <m/>
    <m/>
    <m/>
    <m/>
    <m/>
    <m/>
    <m/>
    <m/>
    <m/>
    <m/>
    <m/>
    <m/>
    <m/>
    <m/>
    <m/>
    <m/>
    <m/>
    <m/>
    <n v="79"/>
    <m/>
    <m/>
    <m/>
    <m/>
    <m/>
    <m/>
    <m/>
    <m/>
    <m/>
    <m/>
    <m/>
    <m/>
    <m/>
    <m/>
    <m/>
    <m/>
    <m/>
    <m/>
    <m/>
    <m/>
    <m/>
    <m/>
    <m/>
    <m/>
    <m/>
    <m/>
    <m/>
    <m/>
    <n v="1"/>
    <m/>
    <m/>
    <m/>
    <m/>
    <m/>
    <m/>
    <m/>
    <m/>
    <m/>
    <n v="3.9500000000000001E-4"/>
    <n v="79"/>
    <s v="local-em-def"/>
  </r>
  <r>
    <x v="18"/>
    <s v="CONJ. HAB. TURÍSTICA"/>
    <n v="200000"/>
    <s v="Pirituba"/>
    <m/>
    <m/>
    <s v="-46,757262,-23,474078"/>
    <m/>
    <m/>
    <m/>
    <m/>
    <m/>
    <m/>
    <m/>
    <m/>
    <m/>
    <m/>
    <m/>
    <m/>
    <m/>
    <m/>
    <m/>
    <m/>
    <m/>
    <m/>
    <m/>
    <n v="1800"/>
    <m/>
    <m/>
    <m/>
    <m/>
    <m/>
    <m/>
    <m/>
    <m/>
    <m/>
    <m/>
    <m/>
    <m/>
    <m/>
    <m/>
    <m/>
    <m/>
    <m/>
    <m/>
    <m/>
    <m/>
    <m/>
    <m/>
    <m/>
    <m/>
    <m/>
    <m/>
    <m/>
    <m/>
    <n v="1"/>
    <m/>
    <m/>
    <m/>
    <m/>
    <m/>
    <m/>
    <m/>
    <m/>
    <m/>
    <n v="8.9999999999999993E-3"/>
    <n v="1800"/>
    <s v="local-em-def"/>
  </r>
  <r>
    <x v="18"/>
    <s v="PARADA DE TAIPAS"/>
    <n v="200000"/>
    <s v="Pirituba"/>
    <m/>
    <m/>
    <s v="-46,714078,-23,431424"/>
    <m/>
    <m/>
    <m/>
    <m/>
    <m/>
    <m/>
    <m/>
    <m/>
    <m/>
    <m/>
    <m/>
    <m/>
    <m/>
    <m/>
    <m/>
    <m/>
    <m/>
    <m/>
    <m/>
    <n v="442"/>
    <m/>
    <m/>
    <m/>
    <m/>
    <m/>
    <m/>
    <m/>
    <m/>
    <m/>
    <m/>
    <m/>
    <m/>
    <m/>
    <m/>
    <m/>
    <m/>
    <m/>
    <m/>
    <m/>
    <m/>
    <m/>
    <m/>
    <m/>
    <m/>
    <m/>
    <m/>
    <m/>
    <m/>
    <n v="1"/>
    <m/>
    <m/>
    <m/>
    <m/>
    <m/>
    <m/>
    <m/>
    <m/>
    <m/>
    <n v="2.2100000000000002E-3"/>
    <n v="442"/>
    <s v="local-em-def"/>
  </r>
  <r>
    <x v="18"/>
    <s v="JD.DONÁRIA"/>
    <n v="200000"/>
    <s v="Pirituba"/>
    <m/>
    <m/>
    <s v="-46,730765,-23,432809"/>
    <m/>
    <m/>
    <m/>
    <m/>
    <m/>
    <m/>
    <m/>
    <m/>
    <m/>
    <m/>
    <m/>
    <m/>
    <m/>
    <m/>
    <m/>
    <m/>
    <m/>
    <m/>
    <m/>
    <n v="228"/>
    <m/>
    <m/>
    <m/>
    <m/>
    <m/>
    <m/>
    <m/>
    <m/>
    <m/>
    <m/>
    <m/>
    <m/>
    <m/>
    <m/>
    <m/>
    <m/>
    <m/>
    <m/>
    <m/>
    <m/>
    <m/>
    <m/>
    <m/>
    <m/>
    <m/>
    <m/>
    <m/>
    <m/>
    <n v="1"/>
    <m/>
    <m/>
    <m/>
    <m/>
    <m/>
    <m/>
    <m/>
    <m/>
    <m/>
    <n v="1.14E-3"/>
    <n v="228"/>
    <s v="local-em-def"/>
  </r>
  <r>
    <x v="18"/>
    <s v="V BELA"/>
    <n v="200000"/>
    <s v="São Mateus"/>
    <m/>
    <m/>
    <s v="-46,455507,-23,61558"/>
    <m/>
    <m/>
    <m/>
    <m/>
    <m/>
    <m/>
    <m/>
    <m/>
    <m/>
    <m/>
    <m/>
    <m/>
    <m/>
    <m/>
    <m/>
    <m/>
    <m/>
    <m/>
    <m/>
    <n v="966"/>
    <m/>
    <m/>
    <m/>
    <m/>
    <m/>
    <m/>
    <m/>
    <m/>
    <m/>
    <m/>
    <m/>
    <m/>
    <m/>
    <m/>
    <m/>
    <m/>
    <m/>
    <m/>
    <m/>
    <m/>
    <m/>
    <m/>
    <m/>
    <m/>
    <m/>
    <m/>
    <m/>
    <m/>
    <n v="1"/>
    <n v="0"/>
    <m/>
    <m/>
    <m/>
    <m/>
    <m/>
    <m/>
    <m/>
    <m/>
    <n v="4.8300000000000001E-3"/>
    <n v="966"/>
    <s v="local-em-def"/>
  </r>
  <r>
    <x v="18"/>
    <s v="V.BELA-REPARC.QD.165"/>
    <n v="200000"/>
    <s v="São Mateus"/>
    <m/>
    <m/>
    <s v="-46,459604,-23,619775"/>
    <m/>
    <m/>
    <m/>
    <m/>
    <m/>
    <m/>
    <m/>
    <m/>
    <m/>
    <m/>
    <m/>
    <m/>
    <m/>
    <m/>
    <m/>
    <m/>
    <m/>
    <m/>
    <m/>
    <n v="13"/>
    <m/>
    <m/>
    <m/>
    <m/>
    <m/>
    <m/>
    <m/>
    <m/>
    <m/>
    <m/>
    <m/>
    <m/>
    <m/>
    <m/>
    <m/>
    <m/>
    <m/>
    <m/>
    <m/>
    <m/>
    <m/>
    <m/>
    <m/>
    <m/>
    <m/>
    <m/>
    <m/>
    <m/>
    <n v="1"/>
    <m/>
    <m/>
    <m/>
    <m/>
    <m/>
    <m/>
    <m/>
    <m/>
    <m/>
    <n v="6.4999999999999994E-5"/>
    <n v="13"/>
    <s v="local-em-def"/>
  </r>
  <r>
    <x v="18"/>
    <s v="JD.MARIA LÍDIA-LINDEIRO"/>
    <n v="200000"/>
    <s v="São Mateus"/>
    <m/>
    <m/>
    <s v="-46,433294,-23,594525"/>
    <m/>
    <m/>
    <m/>
    <m/>
    <m/>
    <m/>
    <m/>
    <m/>
    <m/>
    <m/>
    <m/>
    <m/>
    <m/>
    <m/>
    <m/>
    <m/>
    <m/>
    <m/>
    <m/>
    <n v="52"/>
    <m/>
    <m/>
    <m/>
    <m/>
    <m/>
    <m/>
    <m/>
    <m/>
    <m/>
    <m/>
    <m/>
    <m/>
    <m/>
    <m/>
    <m/>
    <m/>
    <m/>
    <m/>
    <m/>
    <m/>
    <m/>
    <m/>
    <m/>
    <m/>
    <m/>
    <m/>
    <m/>
    <m/>
    <n v="1"/>
    <m/>
    <m/>
    <m/>
    <m/>
    <m/>
    <m/>
    <m/>
    <m/>
    <m/>
    <n v="2.5999999999999998E-4"/>
    <n v="52"/>
    <s v="local-em-def"/>
  </r>
  <r>
    <x v="18"/>
    <s v="CHÁCARA ALE/CHALÉ_JD.IMPERADOR"/>
    <n v="200000"/>
    <s v="São Mateus"/>
    <m/>
    <m/>
    <s v="-46,503839,-23,585769"/>
    <m/>
    <m/>
    <m/>
    <m/>
    <m/>
    <m/>
    <m/>
    <m/>
    <m/>
    <m/>
    <m/>
    <m/>
    <m/>
    <m/>
    <m/>
    <m/>
    <m/>
    <m/>
    <m/>
    <n v="86"/>
    <m/>
    <m/>
    <m/>
    <m/>
    <m/>
    <m/>
    <m/>
    <m/>
    <m/>
    <m/>
    <m/>
    <m/>
    <m/>
    <m/>
    <m/>
    <m/>
    <m/>
    <m/>
    <m/>
    <m/>
    <m/>
    <m/>
    <m/>
    <m/>
    <m/>
    <m/>
    <m/>
    <m/>
    <n v="1"/>
    <m/>
    <m/>
    <m/>
    <m/>
    <m/>
    <m/>
    <m/>
    <m/>
    <m/>
    <n v="4.2999999999999999E-4"/>
    <n v="86"/>
    <s v="local-em-def"/>
  </r>
  <r>
    <x v="18"/>
    <s v="V - RELOT. Q.A-1. JACUÍ"/>
    <n v="200000"/>
    <s v="São Miguel"/>
    <m/>
    <m/>
    <s v="-46,457666,-23,504832"/>
    <m/>
    <m/>
    <m/>
    <m/>
    <m/>
    <m/>
    <m/>
    <m/>
    <m/>
    <m/>
    <m/>
    <m/>
    <m/>
    <m/>
    <m/>
    <m/>
    <m/>
    <m/>
    <m/>
    <n v="26"/>
    <m/>
    <m/>
    <m/>
    <m/>
    <m/>
    <m/>
    <m/>
    <m/>
    <m/>
    <m/>
    <m/>
    <m/>
    <m/>
    <m/>
    <m/>
    <m/>
    <m/>
    <m/>
    <m/>
    <m/>
    <m/>
    <m/>
    <m/>
    <m/>
    <m/>
    <m/>
    <m/>
    <m/>
    <n v="1"/>
    <n v="0"/>
    <m/>
    <m/>
    <m/>
    <m/>
    <m/>
    <m/>
    <m/>
    <m/>
    <n v="1.2999999999999999E-4"/>
    <n v="26"/>
    <s v="local-em-def"/>
  </r>
  <r>
    <x v="18"/>
    <s v="JD MAIA - QUADRA 27 / QUADRAS A E B"/>
    <n v="200000"/>
    <s v="São Miguel"/>
    <m/>
    <m/>
    <s v="-46,417525,-23,485568"/>
    <m/>
    <m/>
    <m/>
    <m/>
    <m/>
    <m/>
    <m/>
    <m/>
    <m/>
    <m/>
    <m/>
    <m/>
    <m/>
    <m/>
    <m/>
    <m/>
    <m/>
    <m/>
    <m/>
    <n v="40"/>
    <m/>
    <m/>
    <m/>
    <m/>
    <m/>
    <m/>
    <m/>
    <m/>
    <m/>
    <m/>
    <m/>
    <m/>
    <m/>
    <m/>
    <m/>
    <m/>
    <m/>
    <m/>
    <m/>
    <m/>
    <m/>
    <m/>
    <m/>
    <m/>
    <m/>
    <m/>
    <m/>
    <m/>
    <n v="1"/>
    <n v="0"/>
    <m/>
    <m/>
    <m/>
    <m/>
    <m/>
    <m/>
    <m/>
    <m/>
    <n v="2.0000000000000001E-4"/>
    <n v="40"/>
    <s v="local-em-def"/>
  </r>
  <r>
    <x v="18"/>
    <s v="V. MARGARIDA"/>
    <n v="200000"/>
    <s v="São Miguel"/>
    <m/>
    <m/>
    <s v="-46,385451,-23,483291"/>
    <m/>
    <m/>
    <m/>
    <m/>
    <m/>
    <m/>
    <m/>
    <m/>
    <m/>
    <m/>
    <m/>
    <m/>
    <m/>
    <m/>
    <m/>
    <m/>
    <m/>
    <m/>
    <m/>
    <n v="59"/>
    <m/>
    <m/>
    <m/>
    <m/>
    <m/>
    <m/>
    <m/>
    <m/>
    <m/>
    <m/>
    <m/>
    <m/>
    <m/>
    <m/>
    <m/>
    <m/>
    <m/>
    <m/>
    <m/>
    <m/>
    <m/>
    <m/>
    <m/>
    <m/>
    <m/>
    <m/>
    <m/>
    <m/>
    <n v="1"/>
    <m/>
    <m/>
    <m/>
    <m/>
    <m/>
    <m/>
    <m/>
    <m/>
    <m/>
    <n v="2.9500000000000001E-4"/>
    <n v="59"/>
    <s v="local-em-def"/>
  </r>
  <r>
    <x v="18"/>
    <s v="JD ROMANO"/>
    <n v="200000"/>
    <s v="São Miguel"/>
    <m/>
    <m/>
    <s v="-46,384195,-23,481089"/>
    <m/>
    <m/>
    <m/>
    <m/>
    <m/>
    <m/>
    <m/>
    <m/>
    <m/>
    <m/>
    <m/>
    <m/>
    <m/>
    <m/>
    <m/>
    <m/>
    <m/>
    <m/>
    <m/>
    <n v="888"/>
    <m/>
    <m/>
    <m/>
    <m/>
    <m/>
    <m/>
    <m/>
    <m/>
    <m/>
    <m/>
    <m/>
    <m/>
    <m/>
    <m/>
    <m/>
    <m/>
    <m/>
    <m/>
    <m/>
    <m/>
    <m/>
    <m/>
    <m/>
    <m/>
    <m/>
    <m/>
    <m/>
    <m/>
    <n v="1"/>
    <m/>
    <m/>
    <m/>
    <m/>
    <m/>
    <m/>
    <m/>
    <m/>
    <m/>
    <n v="4.4400000000000004E-3"/>
    <n v="888"/>
    <s v="local-em-def"/>
  </r>
  <r>
    <x v="18"/>
    <s v="AC R. CIRI-POA"/>
    <n v="200000"/>
    <s v="São Miguel"/>
    <m/>
    <m/>
    <s v="-46,42223,-23,48348"/>
    <m/>
    <m/>
    <m/>
    <m/>
    <m/>
    <m/>
    <m/>
    <m/>
    <m/>
    <m/>
    <m/>
    <m/>
    <m/>
    <m/>
    <m/>
    <m/>
    <m/>
    <m/>
    <m/>
    <n v="12"/>
    <m/>
    <m/>
    <m/>
    <m/>
    <m/>
    <m/>
    <m/>
    <m/>
    <m/>
    <m/>
    <m/>
    <m/>
    <m/>
    <m/>
    <m/>
    <m/>
    <m/>
    <m/>
    <m/>
    <m/>
    <m/>
    <m/>
    <m/>
    <m/>
    <m/>
    <m/>
    <m/>
    <m/>
    <n v="1"/>
    <m/>
    <m/>
    <m/>
    <m/>
    <m/>
    <m/>
    <m/>
    <m/>
    <m/>
    <n v="6.0000000000000002E-5"/>
    <n v="12"/>
    <s v="local-em-def"/>
  </r>
  <r>
    <x v="18"/>
    <s v="S/D AC.RUA CARDON"/>
    <n v="200000"/>
    <s v="São Miguel"/>
    <m/>
    <m/>
    <s v="-46,438447,-23,517782"/>
    <m/>
    <m/>
    <m/>
    <m/>
    <m/>
    <m/>
    <m/>
    <m/>
    <m/>
    <m/>
    <m/>
    <m/>
    <m/>
    <m/>
    <m/>
    <m/>
    <m/>
    <m/>
    <m/>
    <n v="86"/>
    <m/>
    <m/>
    <m/>
    <m/>
    <m/>
    <m/>
    <m/>
    <m/>
    <m/>
    <m/>
    <m/>
    <m/>
    <m/>
    <m/>
    <m/>
    <m/>
    <m/>
    <m/>
    <m/>
    <m/>
    <m/>
    <m/>
    <m/>
    <m/>
    <m/>
    <m/>
    <m/>
    <m/>
    <n v="1"/>
    <m/>
    <m/>
    <m/>
    <m/>
    <m/>
    <m/>
    <m/>
    <m/>
    <m/>
    <n v="4.2999999999999999E-4"/>
    <n v="86"/>
    <s v="local-em-def"/>
  </r>
  <r>
    <x v="18"/>
    <s v="PQ. PAULISTANO NITRO III"/>
    <n v="200000"/>
    <s v="São Miguel"/>
    <m/>
    <m/>
    <s v="-46,431246,-23,490552"/>
    <m/>
    <m/>
    <m/>
    <m/>
    <m/>
    <m/>
    <m/>
    <m/>
    <m/>
    <m/>
    <m/>
    <m/>
    <m/>
    <m/>
    <m/>
    <m/>
    <m/>
    <m/>
    <m/>
    <n v="60"/>
    <m/>
    <m/>
    <m/>
    <m/>
    <m/>
    <m/>
    <m/>
    <m/>
    <m/>
    <m/>
    <m/>
    <m/>
    <m/>
    <m/>
    <m/>
    <m/>
    <m/>
    <m/>
    <m/>
    <m/>
    <m/>
    <m/>
    <m/>
    <m/>
    <m/>
    <m/>
    <m/>
    <m/>
    <n v="1"/>
    <m/>
    <m/>
    <m/>
    <m/>
    <m/>
    <m/>
    <m/>
    <m/>
    <m/>
    <n v="2.9999999999999997E-4"/>
    <n v="60"/>
    <s v="local-em-def"/>
  </r>
  <r>
    <x v="18"/>
    <s v="FAZENDA DA JUTA"/>
    <n v="200000"/>
    <s v="Sapopemba"/>
    <m/>
    <m/>
    <s v="-46,492688,-23,619895"/>
    <m/>
    <m/>
    <m/>
    <m/>
    <m/>
    <m/>
    <m/>
    <m/>
    <m/>
    <m/>
    <m/>
    <m/>
    <m/>
    <m/>
    <m/>
    <m/>
    <m/>
    <m/>
    <m/>
    <n v="4236"/>
    <m/>
    <m/>
    <m/>
    <m/>
    <m/>
    <m/>
    <m/>
    <m/>
    <m/>
    <m/>
    <m/>
    <m/>
    <m/>
    <m/>
    <m/>
    <m/>
    <m/>
    <m/>
    <m/>
    <m/>
    <m/>
    <m/>
    <m/>
    <m/>
    <m/>
    <m/>
    <m/>
    <m/>
    <n v="1"/>
    <m/>
    <m/>
    <m/>
    <m/>
    <m/>
    <m/>
    <m/>
    <m/>
    <m/>
    <n v="2.1180000000000001E-2"/>
    <n v="4236"/>
    <s v="local-em-def"/>
  </r>
  <r>
    <x v="18"/>
    <s v="VÁRZEA DO CARMO"/>
    <n v="200000"/>
    <s v="Sé"/>
    <m/>
    <m/>
    <s v="-46,6253,-23,55683"/>
    <m/>
    <m/>
    <m/>
    <m/>
    <m/>
    <m/>
    <m/>
    <m/>
    <m/>
    <m/>
    <m/>
    <m/>
    <m/>
    <m/>
    <m/>
    <m/>
    <m/>
    <m/>
    <m/>
    <n v="616"/>
    <m/>
    <m/>
    <m/>
    <m/>
    <m/>
    <m/>
    <m/>
    <m/>
    <m/>
    <m/>
    <m/>
    <m/>
    <m/>
    <m/>
    <m/>
    <m/>
    <m/>
    <m/>
    <m/>
    <m/>
    <m/>
    <m/>
    <m/>
    <m/>
    <m/>
    <m/>
    <m/>
    <m/>
    <n v="1"/>
    <m/>
    <m/>
    <m/>
    <m/>
    <m/>
    <m/>
    <m/>
    <m/>
    <m/>
    <n v="3.0799999999999998E-3"/>
    <n v="616"/>
    <s v="local-em-def"/>
  </r>
  <r>
    <x v="18"/>
    <s v="AC AV. MENDES DA ROCHA L25 - QD 48"/>
    <n v="200000"/>
    <s v="Vila Maria/Vila Guilherme"/>
    <m/>
    <m/>
    <s v="-46,571944,-23,480949"/>
    <m/>
    <m/>
    <m/>
    <m/>
    <m/>
    <m/>
    <m/>
    <m/>
    <m/>
    <m/>
    <m/>
    <m/>
    <m/>
    <m/>
    <m/>
    <m/>
    <m/>
    <m/>
    <m/>
    <n v="7"/>
    <m/>
    <m/>
    <m/>
    <m/>
    <m/>
    <m/>
    <m/>
    <m/>
    <m/>
    <m/>
    <m/>
    <m/>
    <m/>
    <m/>
    <m/>
    <m/>
    <m/>
    <m/>
    <m/>
    <m/>
    <m/>
    <m/>
    <m/>
    <m/>
    <m/>
    <m/>
    <m/>
    <m/>
    <n v="1"/>
    <m/>
    <m/>
    <m/>
    <m/>
    <m/>
    <m/>
    <m/>
    <m/>
    <m/>
    <n v="3.4999999999999997E-5"/>
    <n v="7"/>
    <s v="local-em-def"/>
  </r>
  <r>
    <x v="18"/>
    <s v="AC NICOLAU MARTINS"/>
    <n v="200000"/>
    <s v="Vila Prudente"/>
    <m/>
    <m/>
    <s v="-46,546479,-23,589855"/>
    <m/>
    <m/>
    <m/>
    <m/>
    <m/>
    <m/>
    <m/>
    <m/>
    <m/>
    <m/>
    <m/>
    <m/>
    <m/>
    <m/>
    <m/>
    <m/>
    <m/>
    <m/>
    <m/>
    <n v="8"/>
    <m/>
    <m/>
    <m/>
    <m/>
    <m/>
    <m/>
    <m/>
    <m/>
    <m/>
    <m/>
    <m/>
    <m/>
    <m/>
    <m/>
    <m/>
    <m/>
    <m/>
    <m/>
    <m/>
    <m/>
    <m/>
    <m/>
    <m/>
    <m/>
    <m/>
    <m/>
    <m/>
    <m/>
    <n v="1"/>
    <n v="0"/>
    <m/>
    <m/>
    <m/>
    <m/>
    <m/>
    <m/>
    <m/>
    <m/>
    <n v="4.0000000000000003E-5"/>
    <n v="8"/>
    <s v="local-em-def"/>
  </r>
  <r>
    <x v="19"/>
    <s v="Novos guardas contratados para a Guarda Civil Metropolitana"/>
    <n v="2000"/>
    <s v="Supra-regional"/>
    <m/>
    <m/>
    <m/>
    <n v="0"/>
    <n v="0"/>
    <n v="0"/>
    <n v="0"/>
    <n v="0"/>
    <n v="0"/>
    <n v="0"/>
    <n v="0"/>
    <n v="0"/>
    <n v="0"/>
    <n v="0"/>
    <n v="0"/>
    <n v="0"/>
    <n v="0"/>
    <n v="0"/>
    <n v="0"/>
    <n v="0"/>
    <n v="0"/>
    <n v="0"/>
    <n v="0"/>
    <m/>
    <m/>
    <m/>
    <m/>
    <m/>
    <m/>
    <m/>
    <m/>
    <m/>
    <m/>
    <m/>
    <m/>
    <m/>
    <m/>
    <m/>
    <m/>
    <m/>
    <m/>
    <m/>
    <m/>
    <m/>
    <m/>
    <m/>
    <m/>
    <m/>
    <m/>
    <m/>
    <m/>
    <n v="0.9"/>
    <n v="0"/>
    <n v="0"/>
    <s v="Concurso Público iniciado em outubro de 2013 tem autorização de nomeação de 500 GCMs."/>
    <s v="Atualmente existe 410 novos integrantes no curso de formação."/>
    <m/>
    <m/>
    <m/>
    <m/>
    <m/>
    <n v="0"/>
    <n v="0"/>
    <s v="abrange-cidade"/>
  </r>
  <r>
    <x v="20"/>
    <s v="Agentes da Guarda Civil Metropolitana capacitados em Direitos Humanos"/>
    <n v="6000"/>
    <s v="Supra-regional"/>
    <m/>
    <m/>
    <m/>
    <n v="0"/>
    <n v="0"/>
    <n v="0"/>
    <n v="0"/>
    <n v="0"/>
    <n v="0"/>
    <n v="0"/>
    <n v="0"/>
    <n v="0"/>
    <n v="0"/>
    <n v="0"/>
    <n v="2206"/>
    <n v="0"/>
    <n v="0"/>
    <n v="0"/>
    <n v="1932"/>
    <n v="0"/>
    <n v="0"/>
    <n v="0"/>
    <n v="0"/>
    <n v="0"/>
    <m/>
    <m/>
    <m/>
    <m/>
    <m/>
    <m/>
    <m/>
    <m/>
    <m/>
    <m/>
    <m/>
    <m/>
    <m/>
    <m/>
    <m/>
    <m/>
    <m/>
    <m/>
    <m/>
    <m/>
    <m/>
    <m/>
    <m/>
    <m/>
    <m/>
    <m/>
    <m/>
    <n v="0.75"/>
    <n v="0"/>
    <n v="0"/>
    <s v="4.238 GCMs capacitados em Direitos Humanos."/>
    <m/>
    <m/>
    <m/>
    <m/>
    <m/>
    <m/>
    <n v="0.51724999999999999"/>
    <n v="4138"/>
    <s v="abrange-cidade"/>
  </r>
  <r>
    <x v="20"/>
    <s v="Agentes da Guarda Civil Metropolitana capacitados em mediação de conflitos"/>
    <n v="2000"/>
    <s v="Supra-regional"/>
    <m/>
    <m/>
    <m/>
    <n v="0"/>
    <n v="0"/>
    <n v="0"/>
    <n v="0"/>
    <n v="0"/>
    <n v="0"/>
    <n v="0"/>
    <n v="0"/>
    <n v="0"/>
    <n v="0"/>
    <n v="0"/>
    <n v="20"/>
    <n v="0"/>
    <n v="0"/>
    <n v="0"/>
    <n v="0"/>
    <n v="0"/>
    <n v="0"/>
    <n v="0"/>
    <n v="81"/>
    <n v="57"/>
    <m/>
    <m/>
    <m/>
    <m/>
    <m/>
    <m/>
    <m/>
    <m/>
    <m/>
    <m/>
    <m/>
    <m/>
    <m/>
    <m/>
    <m/>
    <m/>
    <m/>
    <m/>
    <m/>
    <m/>
    <m/>
    <m/>
    <m/>
    <m/>
    <m/>
    <m/>
    <m/>
    <n v="0.25"/>
    <n v="0"/>
    <n v="0"/>
    <s v="101 GCMs capacitados em mediação de conflitos."/>
    <s v="A capacitação fez parte de um Convênio com a ENAM - Escola Nacional de Mediação, do Ministério da Justiça, não onerando o orçamento municipal."/>
    <m/>
    <m/>
    <m/>
    <m/>
    <m/>
    <n v="1.975E-2"/>
    <n v="158"/>
    <s v="abrange-cidade"/>
  </r>
  <r>
    <x v="21"/>
    <s v="Reestruturação da Casa de Mediação - Aricanduva/Formosa/Carrão"/>
    <n v="31"/>
    <s v="Aricanduva/Formosa/Carrão"/>
    <m/>
    <s v="Praça Aroldo Daltro"/>
    <s v="-23.548452, -46.532352"/>
    <n v="0"/>
    <n v="0"/>
    <n v="0"/>
    <n v="0"/>
    <n v="0"/>
    <n v="0"/>
    <n v="0"/>
    <n v="0"/>
    <n v="0"/>
    <n v="0"/>
    <n v="0"/>
    <n v="0"/>
    <n v="0"/>
    <n v="0"/>
    <n v="0"/>
    <n v="0"/>
    <n v="0"/>
    <n v="0"/>
    <n v="0"/>
    <n v="0"/>
    <m/>
    <m/>
    <m/>
    <m/>
    <m/>
    <m/>
    <m/>
    <m/>
    <m/>
    <m/>
    <m/>
    <m/>
    <m/>
    <m/>
    <m/>
    <m/>
    <m/>
    <m/>
    <m/>
    <m/>
    <m/>
    <m/>
    <m/>
    <m/>
    <m/>
    <m/>
    <m/>
    <m/>
    <n v="1"/>
    <n v="0"/>
    <n v="0"/>
    <s v="4 GCM recém capacitados em mediação de conflito atuando nesta unidade"/>
    <m/>
    <m/>
    <m/>
    <m/>
    <m/>
    <m/>
    <n v="0"/>
    <n v="0"/>
    <s v="local-def"/>
  </r>
  <r>
    <x v="21"/>
    <s v="Reestruturação da Casa de Mediação - Butantã"/>
    <n v="31"/>
    <s v="Butantã"/>
    <m/>
    <s v="Praça João Pisani, nº. 449"/>
    <s v="-23.575728, -46.723448"/>
    <n v="0"/>
    <n v="0"/>
    <n v="0"/>
    <n v="0"/>
    <n v="0"/>
    <n v="0"/>
    <n v="0"/>
    <n v="0"/>
    <n v="0"/>
    <n v="0"/>
    <n v="0"/>
    <n v="0"/>
    <n v="0"/>
    <n v="0"/>
    <n v="0"/>
    <n v="0"/>
    <n v="0"/>
    <n v="0"/>
    <n v="0"/>
    <n v="0"/>
    <m/>
    <m/>
    <m/>
    <m/>
    <m/>
    <m/>
    <m/>
    <m/>
    <m/>
    <m/>
    <m/>
    <m/>
    <m/>
    <m/>
    <m/>
    <m/>
    <m/>
    <m/>
    <m/>
    <m/>
    <m/>
    <m/>
    <m/>
    <m/>
    <m/>
    <m/>
    <m/>
    <m/>
    <n v="1"/>
    <n v="0"/>
    <n v="0"/>
    <s v="2 GCM recém capacitados em mediação de conflito atuando nesta unidade"/>
    <m/>
    <m/>
    <m/>
    <m/>
    <m/>
    <m/>
    <n v="0"/>
    <n v="0"/>
    <s v="local-def"/>
  </r>
  <r>
    <x v="21"/>
    <s v="Reestruturação da Casa de Mediação - Campo Limpo"/>
    <n v="31"/>
    <s v="Campo Limpo"/>
    <m/>
    <s v="Rua Manoel José Pereira, nº. 300"/>
    <s v="-23.666239, -46.768456"/>
    <n v="0"/>
    <n v="0"/>
    <n v="0"/>
    <n v="0"/>
    <n v="0"/>
    <n v="0"/>
    <n v="0"/>
    <n v="0"/>
    <n v="0"/>
    <n v="0"/>
    <n v="0"/>
    <n v="0"/>
    <n v="0"/>
    <n v="0"/>
    <n v="0"/>
    <n v="0"/>
    <n v="0"/>
    <n v="0"/>
    <n v="0"/>
    <n v="0"/>
    <m/>
    <m/>
    <m/>
    <m/>
    <m/>
    <m/>
    <m/>
    <m/>
    <m/>
    <m/>
    <m/>
    <m/>
    <m/>
    <m/>
    <m/>
    <m/>
    <m/>
    <m/>
    <m/>
    <m/>
    <m/>
    <m/>
    <m/>
    <m/>
    <m/>
    <m/>
    <m/>
    <m/>
    <n v="1"/>
    <n v="0"/>
    <n v="0"/>
    <s v="3 GCM recém capacitados em mediação de conflito atuando nesta unidade"/>
    <m/>
    <m/>
    <m/>
    <m/>
    <m/>
    <m/>
    <n v="0"/>
    <n v="0"/>
    <s v="local-def"/>
  </r>
  <r>
    <x v="21"/>
    <s v="Reestruturação da Casa de Mediação - Capela do Socorro"/>
    <n v="31"/>
    <s v="Capela do Socorro"/>
    <m/>
    <s v="Avenida Atlântica, nº: 2.450"/>
    <s v="-23.686201, -46.714613"/>
    <n v="0"/>
    <n v="0"/>
    <n v="0"/>
    <n v="0"/>
    <n v="0"/>
    <n v="0"/>
    <n v="0"/>
    <n v="0"/>
    <n v="0"/>
    <n v="0"/>
    <n v="0"/>
    <n v="0"/>
    <n v="0"/>
    <n v="0"/>
    <n v="0"/>
    <n v="0"/>
    <n v="0"/>
    <n v="0"/>
    <n v="0"/>
    <n v="0"/>
    <m/>
    <m/>
    <m/>
    <m/>
    <m/>
    <m/>
    <m/>
    <m/>
    <m/>
    <m/>
    <m/>
    <m/>
    <m/>
    <m/>
    <m/>
    <m/>
    <m/>
    <m/>
    <m/>
    <m/>
    <m/>
    <m/>
    <m/>
    <m/>
    <m/>
    <m/>
    <m/>
    <m/>
    <n v="1"/>
    <n v="0"/>
    <n v="0"/>
    <s v="2  GCM recém capacitados em mediação de conflito atuando nesta unidade"/>
    <m/>
    <m/>
    <m/>
    <m/>
    <m/>
    <m/>
    <n v="0"/>
    <n v="0"/>
    <s v="local-def"/>
  </r>
  <r>
    <x v="21"/>
    <s v="Reestruturação da Casa de Mediação - Casa Verde/Cachoeirinha"/>
    <n v="31"/>
    <s v="Casa Verde/Cachoeirinha"/>
    <m/>
    <s v="Rua Xiró, nº. 266"/>
    <s v="-23.507487, -46.664143"/>
    <n v="0"/>
    <n v="0"/>
    <n v="0"/>
    <n v="0"/>
    <n v="0"/>
    <n v="0"/>
    <n v="0"/>
    <n v="0"/>
    <n v="0"/>
    <n v="0"/>
    <n v="0"/>
    <n v="0"/>
    <n v="0"/>
    <n v="0"/>
    <n v="0"/>
    <n v="0"/>
    <n v="0"/>
    <n v="0"/>
    <n v="0"/>
    <n v="0"/>
    <m/>
    <m/>
    <m/>
    <m/>
    <m/>
    <m/>
    <m/>
    <m/>
    <m/>
    <m/>
    <m/>
    <m/>
    <m/>
    <m/>
    <m/>
    <m/>
    <m/>
    <m/>
    <m/>
    <m/>
    <m/>
    <m/>
    <m/>
    <m/>
    <m/>
    <m/>
    <m/>
    <m/>
    <n v="1"/>
    <n v="0"/>
    <n v="0"/>
    <s v="2 GCM recém capacitados em mediação de conflito atuando nesta unidade"/>
    <m/>
    <m/>
    <m/>
    <m/>
    <m/>
    <m/>
    <n v="0"/>
    <n v="0"/>
    <s v="local-def"/>
  </r>
  <r>
    <x v="21"/>
    <s v="Reestruturação da Casa de Mediação - Cidade Ademar"/>
    <n v="31"/>
    <s v="Cidade Ademar"/>
    <m/>
    <s v="Rua Sebastião Afonso, nº 828"/>
    <s v="-23.679855, -46.636549"/>
    <n v="0"/>
    <n v="0"/>
    <n v="0"/>
    <n v="0"/>
    <n v="0"/>
    <n v="0"/>
    <n v="0"/>
    <n v="0"/>
    <n v="0"/>
    <n v="0"/>
    <n v="0"/>
    <n v="0"/>
    <n v="0"/>
    <n v="0"/>
    <n v="0"/>
    <n v="0"/>
    <n v="0"/>
    <n v="0"/>
    <n v="0"/>
    <n v="0"/>
    <m/>
    <m/>
    <m/>
    <m/>
    <m/>
    <m/>
    <m/>
    <m/>
    <m/>
    <m/>
    <m/>
    <m/>
    <m/>
    <m/>
    <m/>
    <m/>
    <m/>
    <m/>
    <m/>
    <m/>
    <m/>
    <m/>
    <m/>
    <m/>
    <m/>
    <m/>
    <m/>
    <m/>
    <n v="1"/>
    <n v="0"/>
    <n v="0"/>
    <s v="1 GCM recém capacitado em mediação de conflito atuando nesta unidade"/>
    <m/>
    <m/>
    <m/>
    <m/>
    <m/>
    <m/>
    <n v="0"/>
    <n v="0"/>
    <s v="local-def"/>
  </r>
  <r>
    <x v="21"/>
    <s v="Reestruturação da Casa de Mediação - Cidade Tiradentes"/>
    <n v="31"/>
    <s v="Cidade Tiradentes"/>
    <m/>
    <m/>
    <m/>
    <n v="0"/>
    <n v="0"/>
    <n v="0"/>
    <n v="0"/>
    <n v="0"/>
    <n v="0"/>
    <n v="0"/>
    <n v="0"/>
    <n v="0"/>
    <n v="0"/>
    <n v="0"/>
    <n v="0"/>
    <n v="0"/>
    <n v="0"/>
    <n v="0"/>
    <n v="0"/>
    <n v="0"/>
    <n v="0"/>
    <n v="0"/>
    <n v="0"/>
    <m/>
    <m/>
    <m/>
    <m/>
    <m/>
    <m/>
    <m/>
    <m/>
    <m/>
    <m/>
    <m/>
    <m/>
    <m/>
    <m/>
    <m/>
    <m/>
    <m/>
    <m/>
    <m/>
    <m/>
    <m/>
    <m/>
    <m/>
    <m/>
    <m/>
    <m/>
    <m/>
    <m/>
    <n v="1"/>
    <n v="0"/>
    <n v="0"/>
    <s v="3 GCM recém capacitados em mediação de conflito atuando nesta unidade"/>
    <m/>
    <m/>
    <m/>
    <m/>
    <m/>
    <m/>
    <n v="0"/>
    <n v="0"/>
    <s v="local-em-def"/>
  </r>
  <r>
    <x v="21"/>
    <s v="Reestruturação da Casa de Mediação - Ermelino Matarazzo"/>
    <n v="31"/>
    <s v="Ermelino Matarazzo"/>
    <m/>
    <s v="Estrada de Mogi das Cruzes, 1860"/>
    <s v="-23.516824, -46.482854"/>
    <n v="0"/>
    <n v="0"/>
    <n v="0"/>
    <n v="0"/>
    <n v="0"/>
    <n v="0"/>
    <n v="0"/>
    <n v="0"/>
    <n v="0"/>
    <n v="0"/>
    <n v="0"/>
    <n v="0"/>
    <n v="0"/>
    <n v="0"/>
    <n v="0"/>
    <n v="0"/>
    <n v="0"/>
    <n v="0"/>
    <n v="0"/>
    <n v="0"/>
    <m/>
    <m/>
    <m/>
    <m/>
    <m/>
    <m/>
    <m/>
    <m/>
    <m/>
    <m/>
    <m/>
    <m/>
    <m/>
    <m/>
    <m/>
    <m/>
    <m/>
    <m/>
    <m/>
    <m/>
    <m/>
    <m/>
    <m/>
    <m/>
    <m/>
    <m/>
    <m/>
    <m/>
    <n v="1"/>
    <n v="0"/>
    <n v="0"/>
    <s v="1 GCM recém capacitado em mediação de conflito atuando nesta unidade"/>
    <m/>
    <m/>
    <m/>
    <m/>
    <m/>
    <m/>
    <n v="0"/>
    <n v="0"/>
    <s v="local-def"/>
  </r>
  <r>
    <x v="21"/>
    <s v="Reestruturação da Casa de Mediação - Freguesia do Ó"/>
    <n v="31"/>
    <s v="Freguesia/Brasilândia"/>
    <m/>
    <s v="Rua João Luís Calheiros, nº. 40"/>
    <s v="-23.473523, -46.689115"/>
    <n v="0"/>
    <n v="0"/>
    <n v="0"/>
    <n v="0"/>
    <n v="0"/>
    <n v="0"/>
    <n v="0"/>
    <n v="0"/>
    <n v="0"/>
    <n v="0"/>
    <n v="0"/>
    <n v="0"/>
    <n v="0"/>
    <n v="0"/>
    <n v="0"/>
    <n v="0"/>
    <n v="0"/>
    <n v="0"/>
    <n v="0"/>
    <n v="0"/>
    <m/>
    <m/>
    <m/>
    <m/>
    <m/>
    <m/>
    <m/>
    <m/>
    <m/>
    <m/>
    <m/>
    <m/>
    <m/>
    <m/>
    <m/>
    <m/>
    <m/>
    <m/>
    <m/>
    <m/>
    <m/>
    <m/>
    <m/>
    <m/>
    <m/>
    <m/>
    <m/>
    <m/>
    <n v="1"/>
    <n v="0"/>
    <n v="0"/>
    <s v="3 GCM recém capacitados em mediação de conflito atuando nesta unidade"/>
    <m/>
    <m/>
    <m/>
    <m/>
    <m/>
    <m/>
    <n v="0"/>
    <n v="0"/>
    <s v="local-def"/>
  </r>
  <r>
    <x v="21"/>
    <s v="Reestruturação da Casa de Mediação - Guaianases"/>
    <n v="31"/>
    <s v="Guaianases"/>
    <m/>
    <s v="Rua Fernandes Palero, nº. 301"/>
    <s v="-23.567114, -46.400606"/>
    <n v="0"/>
    <n v="0"/>
    <n v="0"/>
    <n v="0"/>
    <n v="0"/>
    <n v="0"/>
    <n v="0"/>
    <n v="0"/>
    <n v="0"/>
    <n v="0"/>
    <n v="0"/>
    <n v="0"/>
    <n v="0"/>
    <n v="0"/>
    <n v="0"/>
    <n v="0"/>
    <n v="0"/>
    <n v="0"/>
    <n v="0"/>
    <n v="0"/>
    <m/>
    <m/>
    <m/>
    <m/>
    <m/>
    <m/>
    <m/>
    <m/>
    <m/>
    <m/>
    <m/>
    <m/>
    <m/>
    <m/>
    <m/>
    <m/>
    <m/>
    <m/>
    <m/>
    <m/>
    <m/>
    <m/>
    <m/>
    <m/>
    <m/>
    <m/>
    <m/>
    <m/>
    <n v="1"/>
    <n v="0"/>
    <n v="0"/>
    <s v="4 GCM recém capacitados em mediação de conflito atuando nesta unidade"/>
    <m/>
    <m/>
    <m/>
    <m/>
    <m/>
    <m/>
    <n v="0"/>
    <n v="0"/>
    <s v="local-def"/>
  </r>
  <r>
    <x v="21"/>
    <s v="Reestruturação da Casa de Mediação - Ipiranga"/>
    <n v="31"/>
    <s v="Ipiranga"/>
    <m/>
    <s v="Rua Breno Ferraz do Amaral, nº. 415"/>
    <s v="-23.596784, -46.621407"/>
    <n v="0"/>
    <n v="0"/>
    <n v="0"/>
    <n v="0"/>
    <n v="0"/>
    <n v="0"/>
    <n v="0"/>
    <n v="0"/>
    <n v="0"/>
    <n v="0"/>
    <n v="0"/>
    <n v="0"/>
    <n v="0"/>
    <n v="0"/>
    <n v="0"/>
    <n v="0"/>
    <n v="0"/>
    <n v="0"/>
    <n v="0"/>
    <n v="0"/>
    <m/>
    <m/>
    <m/>
    <m/>
    <m/>
    <m/>
    <m/>
    <m/>
    <m/>
    <m/>
    <m/>
    <m/>
    <m/>
    <m/>
    <m/>
    <m/>
    <m/>
    <m/>
    <m/>
    <m/>
    <m/>
    <m/>
    <m/>
    <m/>
    <m/>
    <m/>
    <m/>
    <m/>
    <n v="1"/>
    <n v="0"/>
    <n v="0"/>
    <s v="4 GCM recém capacitados em mediação de conflito atuando nesta unidade"/>
    <m/>
    <m/>
    <m/>
    <m/>
    <m/>
    <m/>
    <n v="0"/>
    <n v="0"/>
    <s v="local-def"/>
  </r>
  <r>
    <x v="21"/>
    <s v="Reestruturação da Casa de Mediação - Itaim Paulista"/>
    <n v="31"/>
    <s v="Itaim Paulista"/>
    <m/>
    <s v="Avenida Marechal Tito, nº. 3012 "/>
    <s v="-23.494067, -46.416717"/>
    <n v="0"/>
    <n v="0"/>
    <n v="0"/>
    <n v="0"/>
    <n v="0"/>
    <n v="0"/>
    <n v="0"/>
    <n v="0"/>
    <n v="0"/>
    <n v="0"/>
    <n v="0"/>
    <n v="0"/>
    <n v="0"/>
    <n v="0"/>
    <n v="0"/>
    <n v="0"/>
    <n v="0"/>
    <n v="0"/>
    <n v="0"/>
    <n v="0"/>
    <m/>
    <m/>
    <m/>
    <m/>
    <m/>
    <m/>
    <m/>
    <m/>
    <m/>
    <m/>
    <m/>
    <m/>
    <m/>
    <m/>
    <m/>
    <m/>
    <m/>
    <m/>
    <m/>
    <m/>
    <m/>
    <m/>
    <m/>
    <m/>
    <m/>
    <m/>
    <m/>
    <m/>
    <n v="1"/>
    <n v="0"/>
    <n v="0"/>
    <s v="3 GCM recém capacitados em mediação de conflito atuando nesta unidade"/>
    <m/>
    <m/>
    <m/>
    <m/>
    <m/>
    <m/>
    <n v="0"/>
    <n v="0"/>
    <s v="local-def"/>
  </r>
  <r>
    <x v="21"/>
    <s v="Reestruturação da Casa de Mediação - Itaquera"/>
    <n v="31"/>
    <s v="Itaquera"/>
    <m/>
    <s v="Avenida Prof. João Batista Contil, nº. 285"/>
    <s v="-23.551972, -46.432985"/>
    <n v="0"/>
    <n v="0"/>
    <n v="0"/>
    <n v="0"/>
    <n v="0"/>
    <n v="0"/>
    <n v="0"/>
    <n v="0"/>
    <n v="0"/>
    <n v="0"/>
    <n v="0"/>
    <n v="0"/>
    <n v="0"/>
    <n v="0"/>
    <n v="0"/>
    <n v="0"/>
    <n v="0"/>
    <n v="0"/>
    <n v="0"/>
    <n v="0"/>
    <m/>
    <m/>
    <m/>
    <m/>
    <m/>
    <m/>
    <m/>
    <m/>
    <m/>
    <m/>
    <m/>
    <m/>
    <m/>
    <m/>
    <m/>
    <m/>
    <m/>
    <m/>
    <m/>
    <m/>
    <m/>
    <m/>
    <m/>
    <m/>
    <m/>
    <m/>
    <m/>
    <m/>
    <n v="1"/>
    <n v="0"/>
    <n v="0"/>
    <s v="2 GCM recém capacitados em mediação de conflito atuando nesta unidade"/>
    <m/>
    <m/>
    <m/>
    <m/>
    <m/>
    <m/>
    <n v="0"/>
    <n v="0"/>
    <s v="local-def"/>
  </r>
  <r>
    <x v="21"/>
    <s v="Reestruturação da Casa de Mediação - Jabaquara"/>
    <n v="31"/>
    <s v="Jabaquara"/>
    <m/>
    <s v="Rua Lussanvira, 178 "/>
    <s v="-23.641255, -46.637674"/>
    <n v="0"/>
    <n v="0"/>
    <n v="0"/>
    <n v="0"/>
    <n v="0"/>
    <n v="0"/>
    <n v="0"/>
    <n v="0"/>
    <n v="0"/>
    <n v="0"/>
    <n v="0"/>
    <n v="0"/>
    <n v="0"/>
    <n v="0"/>
    <n v="0"/>
    <n v="0"/>
    <n v="0"/>
    <n v="0"/>
    <n v="0"/>
    <n v="0"/>
    <m/>
    <m/>
    <m/>
    <m/>
    <m/>
    <m/>
    <m/>
    <m/>
    <m/>
    <m/>
    <m/>
    <m/>
    <m/>
    <m/>
    <m/>
    <m/>
    <m/>
    <m/>
    <m/>
    <m/>
    <m/>
    <m/>
    <m/>
    <m/>
    <m/>
    <m/>
    <m/>
    <m/>
    <n v="1"/>
    <n v="0"/>
    <n v="0"/>
    <s v="1 GCM recém capacitado em mediação de conflito atuando nesta unidade"/>
    <m/>
    <m/>
    <m/>
    <m/>
    <m/>
    <m/>
    <n v="0"/>
    <n v="0"/>
    <s v="local-def"/>
  </r>
  <r>
    <x v="21"/>
    <s v="Reestruturação da Casa de Mediação - Jaçanã"/>
    <n v="31"/>
    <s v="Jaçanã/Tremembé"/>
    <m/>
    <s v="Rua Adauto Bezerra Delgado, n°. 210"/>
    <s v="-23.449320, -46.596510"/>
    <n v="0"/>
    <n v="0"/>
    <n v="0"/>
    <n v="0"/>
    <n v="0"/>
    <n v="0"/>
    <n v="0"/>
    <n v="0"/>
    <n v="0"/>
    <n v="0"/>
    <n v="0"/>
    <n v="0"/>
    <n v="0"/>
    <n v="0"/>
    <n v="0"/>
    <n v="0"/>
    <n v="0"/>
    <n v="0"/>
    <n v="0"/>
    <n v="0"/>
    <m/>
    <m/>
    <m/>
    <m/>
    <m/>
    <m/>
    <m/>
    <m/>
    <m/>
    <m/>
    <m/>
    <m/>
    <m/>
    <m/>
    <m/>
    <m/>
    <m/>
    <m/>
    <m/>
    <m/>
    <m/>
    <m/>
    <m/>
    <m/>
    <m/>
    <m/>
    <m/>
    <m/>
    <n v="1"/>
    <n v="0"/>
    <n v="0"/>
    <s v="1 GCM recém capacitado em mediação de conflito atuando nesta unidade"/>
    <m/>
    <m/>
    <m/>
    <m/>
    <m/>
    <m/>
    <n v="0"/>
    <n v="0"/>
    <s v="local-def"/>
  </r>
  <r>
    <x v="21"/>
    <s v="Reestruturação da Casa de Mediação - Lapa"/>
    <n v="31"/>
    <s v="Lapa"/>
    <m/>
    <s v="Rua Major Paladino, nº: 180 "/>
    <s v="-23.522958, -46.739658"/>
    <n v="0"/>
    <n v="0"/>
    <n v="0"/>
    <n v="0"/>
    <n v="0"/>
    <n v="0"/>
    <n v="0"/>
    <n v="0"/>
    <n v="0"/>
    <n v="0"/>
    <n v="0"/>
    <n v="0"/>
    <n v="0"/>
    <n v="0"/>
    <n v="0"/>
    <n v="0"/>
    <n v="0"/>
    <n v="0"/>
    <n v="0"/>
    <n v="0"/>
    <m/>
    <m/>
    <m/>
    <m/>
    <m/>
    <m/>
    <m/>
    <m/>
    <m/>
    <m/>
    <m/>
    <m/>
    <m/>
    <m/>
    <m/>
    <m/>
    <m/>
    <m/>
    <m/>
    <m/>
    <m/>
    <m/>
    <m/>
    <m/>
    <m/>
    <m/>
    <m/>
    <m/>
    <n v="1"/>
    <n v="0"/>
    <n v="0"/>
    <s v="3 GCM recém capacitados em mediação de conflito atuando nesta unidade"/>
    <m/>
    <m/>
    <m/>
    <m/>
    <m/>
    <m/>
    <n v="0"/>
    <n v="0"/>
    <s v="local-def"/>
  </r>
  <r>
    <x v="21"/>
    <s v="Reestruturação da Casa de Mediação - M'Boi Mirim"/>
    <n v="31"/>
    <s v="M'Boi Mirim"/>
    <m/>
    <s v="Rua Tuparoquera, nº. 2220"/>
    <s v="-23.666272, -46.743483"/>
    <n v="0"/>
    <n v="0"/>
    <n v="0"/>
    <n v="0"/>
    <n v="0"/>
    <n v="0"/>
    <n v="0"/>
    <n v="0"/>
    <n v="0"/>
    <n v="0"/>
    <n v="0"/>
    <n v="0"/>
    <n v="0"/>
    <n v="0"/>
    <n v="0"/>
    <n v="0"/>
    <n v="0"/>
    <n v="0"/>
    <n v="0"/>
    <n v="0"/>
    <m/>
    <m/>
    <m/>
    <m/>
    <m/>
    <m/>
    <m/>
    <m/>
    <m/>
    <m/>
    <m/>
    <m/>
    <m/>
    <m/>
    <m/>
    <m/>
    <m/>
    <m/>
    <m/>
    <m/>
    <m/>
    <m/>
    <m/>
    <m/>
    <m/>
    <m/>
    <m/>
    <m/>
    <n v="1"/>
    <n v="0"/>
    <n v="0"/>
    <s v="3 GCM recém capacitados em mediação de conflito atuando nesta unidade"/>
    <m/>
    <m/>
    <m/>
    <m/>
    <m/>
    <m/>
    <n v="0"/>
    <n v="0"/>
    <s v="local-def"/>
  </r>
  <r>
    <x v="21"/>
    <s v="Reestruturação da Casa de Mediação - Mooca"/>
    <n v="31"/>
    <s v="Mooca"/>
    <m/>
    <s v="Rua Taquari, nº. 635"/>
    <s v="-23.550377, -46.597237"/>
    <n v="0"/>
    <n v="0"/>
    <n v="0"/>
    <n v="0"/>
    <n v="0"/>
    <n v="0"/>
    <n v="0"/>
    <n v="0"/>
    <n v="0"/>
    <n v="0"/>
    <n v="0"/>
    <n v="0"/>
    <n v="0"/>
    <n v="0"/>
    <n v="0"/>
    <n v="0"/>
    <n v="0"/>
    <n v="0"/>
    <n v="0"/>
    <n v="0"/>
    <m/>
    <m/>
    <m/>
    <m/>
    <m/>
    <m/>
    <m/>
    <m/>
    <m/>
    <m/>
    <m/>
    <m/>
    <m/>
    <m/>
    <m/>
    <m/>
    <m/>
    <m/>
    <m/>
    <m/>
    <m/>
    <m/>
    <m/>
    <m/>
    <m/>
    <m/>
    <m/>
    <m/>
    <n v="1"/>
    <n v="0"/>
    <n v="0"/>
    <s v="4 GCM recém capacitados em mediação de conflito atuando nesta unidade"/>
    <m/>
    <m/>
    <m/>
    <m/>
    <m/>
    <m/>
    <n v="0"/>
    <n v="0"/>
    <s v="local-def"/>
  </r>
  <r>
    <x v="21"/>
    <s v="Reestruturação da Casa de Mediação - Parelheiros"/>
    <n v="31"/>
    <s v="Parelheiros"/>
    <m/>
    <s v="Avenida Sadamu Inoue, nº. 5252"/>
    <s v="-23.815165, -46.735311"/>
    <n v="0"/>
    <n v="0"/>
    <n v="0"/>
    <n v="0"/>
    <n v="0"/>
    <n v="0"/>
    <n v="0"/>
    <n v="0"/>
    <n v="0"/>
    <n v="0"/>
    <n v="0"/>
    <n v="0"/>
    <n v="0"/>
    <n v="0"/>
    <n v="0"/>
    <n v="0"/>
    <n v="0"/>
    <n v="0"/>
    <n v="0"/>
    <n v="0"/>
    <m/>
    <m/>
    <m/>
    <m/>
    <m/>
    <m/>
    <m/>
    <m/>
    <m/>
    <m/>
    <m/>
    <m/>
    <m/>
    <m/>
    <m/>
    <m/>
    <m/>
    <m/>
    <m/>
    <m/>
    <m/>
    <m/>
    <m/>
    <m/>
    <m/>
    <m/>
    <m/>
    <m/>
    <n v="1"/>
    <n v="0"/>
    <n v="0"/>
    <s v="1 GCM recém capacitado em mediação de conflito atuando nesta unidade"/>
    <m/>
    <m/>
    <m/>
    <m/>
    <m/>
    <m/>
    <n v="0"/>
    <n v="0"/>
    <s v="local-def"/>
  </r>
  <r>
    <x v="21"/>
    <s v="Reestruturação da Casa de Mediação - Penha"/>
    <n v="31"/>
    <s v="Penha"/>
    <m/>
    <s v="Rua das Províncias, 218"/>
    <s v="-23.518264, -46.521024"/>
    <n v="0"/>
    <n v="0"/>
    <n v="0"/>
    <n v="0"/>
    <n v="0"/>
    <n v="0"/>
    <n v="0"/>
    <n v="0"/>
    <n v="0"/>
    <n v="0"/>
    <n v="0"/>
    <n v="0"/>
    <n v="0"/>
    <n v="0"/>
    <n v="0"/>
    <n v="0"/>
    <n v="0"/>
    <n v="0"/>
    <n v="0"/>
    <n v="0"/>
    <m/>
    <m/>
    <m/>
    <m/>
    <m/>
    <m/>
    <m/>
    <m/>
    <m/>
    <m/>
    <m/>
    <m/>
    <m/>
    <m/>
    <m/>
    <m/>
    <m/>
    <m/>
    <m/>
    <m/>
    <m/>
    <m/>
    <m/>
    <m/>
    <m/>
    <m/>
    <m/>
    <m/>
    <n v="1"/>
    <n v="0"/>
    <n v="0"/>
    <s v="3 GCM recém capacitados em mediação de conflito atuando nesta unidade"/>
    <m/>
    <m/>
    <m/>
    <m/>
    <m/>
    <m/>
    <n v="0"/>
    <n v="0"/>
    <s v="local-def"/>
  </r>
  <r>
    <x v="21"/>
    <s v="Reestruturação da Casa de Mediação - Perus"/>
    <n v="31"/>
    <s v="Perus"/>
    <m/>
    <s v="R. Ylídio Figueiredo, 492"/>
    <s v="-23.406631, -46.754018"/>
    <n v="0"/>
    <n v="0"/>
    <n v="0"/>
    <n v="0"/>
    <n v="0"/>
    <n v="0"/>
    <n v="0"/>
    <n v="0"/>
    <n v="0"/>
    <n v="0"/>
    <n v="0"/>
    <n v="0"/>
    <n v="0"/>
    <n v="0"/>
    <n v="0"/>
    <n v="0"/>
    <n v="0"/>
    <n v="0"/>
    <n v="0"/>
    <n v="0"/>
    <m/>
    <m/>
    <m/>
    <m/>
    <m/>
    <m/>
    <m/>
    <m/>
    <m/>
    <m/>
    <m/>
    <m/>
    <m/>
    <m/>
    <m/>
    <m/>
    <m/>
    <m/>
    <m/>
    <m/>
    <m/>
    <m/>
    <m/>
    <m/>
    <m/>
    <m/>
    <m/>
    <m/>
    <n v="1"/>
    <n v="0"/>
    <n v="0"/>
    <s v="3 GCM recém capacitados em mediação de conflito atuando nesta unidade"/>
    <m/>
    <m/>
    <m/>
    <m/>
    <m/>
    <m/>
    <n v="0"/>
    <n v="0"/>
    <s v="local-def"/>
  </r>
  <r>
    <x v="21"/>
    <s v="Reestruturação da Casa de Mediação - Pinheiros"/>
    <n v="31"/>
    <s v="Pinheiros"/>
    <m/>
    <s v="Rua Dr. Frederico Hermann Júnior, nº. 653 "/>
    <s v="-23.562649, -46.703502"/>
    <n v="0"/>
    <n v="0"/>
    <n v="0"/>
    <n v="0"/>
    <n v="0"/>
    <n v="0"/>
    <n v="0"/>
    <n v="0"/>
    <n v="0"/>
    <n v="0"/>
    <n v="0"/>
    <n v="0"/>
    <n v="0"/>
    <n v="0"/>
    <n v="0"/>
    <n v="0"/>
    <n v="0"/>
    <n v="0"/>
    <n v="0"/>
    <n v="0"/>
    <m/>
    <m/>
    <m/>
    <m/>
    <m/>
    <m/>
    <m/>
    <m/>
    <m/>
    <m/>
    <m/>
    <m/>
    <m/>
    <m/>
    <m/>
    <m/>
    <m/>
    <m/>
    <m/>
    <m/>
    <m/>
    <m/>
    <m/>
    <m/>
    <m/>
    <m/>
    <m/>
    <m/>
    <n v="1"/>
    <n v="0"/>
    <n v="0"/>
    <s v="1 GCM recém capacitado em mediação de conflito atuando nesta unidade"/>
    <m/>
    <m/>
    <m/>
    <m/>
    <m/>
    <m/>
    <n v="0"/>
    <n v="0"/>
    <s v="local-def"/>
  </r>
  <r>
    <x v="21"/>
    <s v="Reestruturação da Casa de Mediação - Pirituba"/>
    <n v="31"/>
    <s v="Pirituba"/>
    <m/>
    <s v="Avenida Raimundo Pereira de Magalhães, nº. 5093"/>
    <s v="-23.485332, -46.724396"/>
    <n v="0"/>
    <n v="0"/>
    <n v="0"/>
    <n v="0"/>
    <n v="0"/>
    <n v="0"/>
    <n v="0"/>
    <n v="0"/>
    <n v="0"/>
    <n v="0"/>
    <n v="0"/>
    <n v="0"/>
    <n v="0"/>
    <n v="0"/>
    <n v="0"/>
    <n v="0"/>
    <n v="0"/>
    <n v="0"/>
    <n v="0"/>
    <n v="0"/>
    <m/>
    <m/>
    <m/>
    <m/>
    <m/>
    <m/>
    <m/>
    <m/>
    <m/>
    <m/>
    <m/>
    <m/>
    <m/>
    <m/>
    <m/>
    <m/>
    <m/>
    <m/>
    <m/>
    <m/>
    <m/>
    <m/>
    <m/>
    <m/>
    <m/>
    <m/>
    <m/>
    <m/>
    <n v="1"/>
    <n v="0"/>
    <n v="0"/>
    <s v="3 GCM recém capacitados em mediação de conflito atuando nesta unidade"/>
    <m/>
    <m/>
    <m/>
    <m/>
    <m/>
    <m/>
    <n v="0"/>
    <n v="0"/>
    <s v="local-def"/>
  </r>
  <r>
    <x v="21"/>
    <s v="Reestruturação da Casa de Mediação - Santana/Tucuruvi"/>
    <n v="31"/>
    <s v="Santana/Tucuruvi"/>
    <m/>
    <s v="Praça Heróis da FEB"/>
    <s v="-23.504743, -46.627999"/>
    <n v="0"/>
    <n v="0"/>
    <n v="0"/>
    <n v="0"/>
    <n v="0"/>
    <n v="0"/>
    <n v="0"/>
    <n v="0"/>
    <n v="0"/>
    <n v="0"/>
    <n v="0"/>
    <n v="0"/>
    <n v="0"/>
    <n v="0"/>
    <n v="0"/>
    <n v="0"/>
    <n v="0"/>
    <n v="0"/>
    <n v="0"/>
    <n v="0"/>
    <m/>
    <m/>
    <m/>
    <m/>
    <m/>
    <m/>
    <m/>
    <m/>
    <m/>
    <m/>
    <m/>
    <m/>
    <m/>
    <m/>
    <m/>
    <m/>
    <m/>
    <m/>
    <m/>
    <m/>
    <m/>
    <m/>
    <m/>
    <m/>
    <m/>
    <m/>
    <m/>
    <m/>
    <n v="1"/>
    <n v="0"/>
    <n v="0"/>
    <s v="2 GCM recém capacitados em mediação de conflito atuando nesta unidade"/>
    <m/>
    <m/>
    <m/>
    <m/>
    <m/>
    <m/>
    <n v="0"/>
    <n v="0"/>
    <s v="local-def"/>
  </r>
  <r>
    <x v="21"/>
    <s v="Reestruturação da Casa de Mediação - Santo Amaro"/>
    <n v="31"/>
    <s v="Santo Amaro"/>
    <m/>
    <s v="Rua Darwin, nº. 221"/>
    <s v="-23.654923, -46.699720"/>
    <n v="0"/>
    <n v="0"/>
    <n v="0"/>
    <n v="0"/>
    <n v="0"/>
    <n v="0"/>
    <n v="0"/>
    <n v="0"/>
    <n v="0"/>
    <n v="0"/>
    <n v="0"/>
    <n v="0"/>
    <n v="0"/>
    <n v="0"/>
    <n v="0"/>
    <n v="0"/>
    <n v="0"/>
    <n v="0"/>
    <n v="0"/>
    <n v="0"/>
    <m/>
    <m/>
    <m/>
    <m/>
    <m/>
    <m/>
    <m/>
    <m/>
    <m/>
    <m/>
    <m/>
    <m/>
    <m/>
    <m/>
    <m/>
    <m/>
    <m/>
    <m/>
    <m/>
    <m/>
    <m/>
    <m/>
    <m/>
    <m/>
    <m/>
    <m/>
    <m/>
    <m/>
    <n v="1"/>
    <n v="0"/>
    <n v="0"/>
    <s v="3 GCM recém capacitados em mediação de conflito atuando nesta unidade"/>
    <m/>
    <m/>
    <m/>
    <m/>
    <m/>
    <m/>
    <n v="0"/>
    <n v="0"/>
    <s v="local-def"/>
  </r>
  <r>
    <x v="21"/>
    <s v="Reestruturação da Casa de Mediação - São Mateus"/>
    <n v="31"/>
    <s v="São Mateus"/>
    <m/>
    <s v="Praça Tanque do Zunega, 31"/>
    <s v="-23.596340, -46.436145"/>
    <n v="0"/>
    <n v="0"/>
    <n v="0"/>
    <n v="0"/>
    <n v="0"/>
    <n v="0"/>
    <n v="0"/>
    <n v="0"/>
    <n v="0"/>
    <n v="0"/>
    <n v="0"/>
    <n v="0"/>
    <n v="0"/>
    <n v="0"/>
    <n v="0"/>
    <n v="0"/>
    <n v="0"/>
    <n v="0"/>
    <n v="0"/>
    <n v="0"/>
    <m/>
    <m/>
    <m/>
    <m/>
    <m/>
    <m/>
    <m/>
    <m/>
    <m/>
    <m/>
    <m/>
    <m/>
    <m/>
    <m/>
    <m/>
    <m/>
    <m/>
    <m/>
    <m/>
    <m/>
    <m/>
    <m/>
    <m/>
    <m/>
    <m/>
    <m/>
    <m/>
    <m/>
    <n v="1"/>
    <n v="0"/>
    <n v="0"/>
    <s v="4 GCM recém capacitados em mediação de conflito atuando nesta unidade"/>
    <m/>
    <m/>
    <m/>
    <m/>
    <m/>
    <m/>
    <n v="0"/>
    <n v="0"/>
    <s v="local-def"/>
  </r>
  <r>
    <x v="21"/>
    <s v="Reestruturação da Casa de Mediação - São Miguel"/>
    <n v="31"/>
    <s v="São Miguel"/>
    <m/>
    <s v="Avenida Pires do Rio, nº. 1349"/>
    <s v="-23.508387, -46.443309"/>
    <n v="0"/>
    <n v="0"/>
    <n v="0"/>
    <n v="0"/>
    <n v="0"/>
    <n v="0"/>
    <n v="0"/>
    <n v="0"/>
    <n v="0"/>
    <n v="0"/>
    <n v="0"/>
    <n v="0"/>
    <n v="0"/>
    <n v="0"/>
    <n v="0"/>
    <n v="0"/>
    <n v="0"/>
    <n v="0"/>
    <n v="0"/>
    <n v="0"/>
    <m/>
    <m/>
    <m/>
    <m/>
    <m/>
    <m/>
    <m/>
    <m/>
    <m/>
    <m/>
    <m/>
    <m/>
    <m/>
    <m/>
    <m/>
    <m/>
    <m/>
    <m/>
    <m/>
    <m/>
    <m/>
    <m/>
    <m/>
    <m/>
    <m/>
    <m/>
    <m/>
    <m/>
    <n v="1"/>
    <n v="0"/>
    <n v="0"/>
    <s v="2 GCM recém capacitados em mediação de conflito atuando nesta unidade"/>
    <m/>
    <m/>
    <m/>
    <m/>
    <m/>
    <m/>
    <n v="0"/>
    <n v="0"/>
    <s v="local-def"/>
  </r>
  <r>
    <x v="21"/>
    <s v="Reestruturação da Casa de Mediação - Sé"/>
    <n v="31"/>
    <s v="Sé"/>
    <m/>
    <s v="Praça da Sé (Próximo Metrô Sé)"/>
    <s v="-23.549510, -46.633299"/>
    <n v="0"/>
    <n v="0"/>
    <n v="0"/>
    <n v="0"/>
    <n v="0"/>
    <n v="0"/>
    <n v="0"/>
    <n v="0"/>
    <n v="0"/>
    <n v="0"/>
    <n v="0"/>
    <n v="0"/>
    <n v="0"/>
    <n v="0"/>
    <n v="0"/>
    <n v="0"/>
    <n v="0"/>
    <n v="0"/>
    <n v="0"/>
    <n v="0"/>
    <m/>
    <m/>
    <m/>
    <m/>
    <m/>
    <m/>
    <m/>
    <m/>
    <m/>
    <m/>
    <m/>
    <m/>
    <m/>
    <m/>
    <m/>
    <m/>
    <m/>
    <m/>
    <m/>
    <m/>
    <m/>
    <m/>
    <m/>
    <m/>
    <m/>
    <m/>
    <m/>
    <m/>
    <n v="1"/>
    <n v="0"/>
    <n v="0"/>
    <s v="7 GCM recém capacitados em mediação de conflito atuando nesta unidade"/>
    <m/>
    <m/>
    <m/>
    <m/>
    <m/>
    <m/>
    <n v="0"/>
    <n v="0"/>
    <s v="local-def"/>
  </r>
  <r>
    <x v="21"/>
    <s v="Reestruturação da Casa de Mediação - Vila Maria"/>
    <n v="31"/>
    <s v="Vila Maria/Vila Guilherme"/>
    <m/>
    <s v="Travessa Simis, nº. 09"/>
    <s v="-23.513410, -46.620946"/>
    <n v="0"/>
    <n v="0"/>
    <n v="0"/>
    <n v="0"/>
    <n v="0"/>
    <n v="0"/>
    <n v="0"/>
    <n v="0"/>
    <n v="0"/>
    <n v="0"/>
    <n v="0"/>
    <n v="0"/>
    <n v="0"/>
    <n v="0"/>
    <n v="0"/>
    <n v="0"/>
    <n v="0"/>
    <n v="0"/>
    <n v="0"/>
    <n v="0"/>
    <m/>
    <m/>
    <m/>
    <m/>
    <m/>
    <m/>
    <m/>
    <m/>
    <m/>
    <m/>
    <m/>
    <m/>
    <m/>
    <m/>
    <m/>
    <m/>
    <m/>
    <m/>
    <m/>
    <m/>
    <m/>
    <m/>
    <m/>
    <m/>
    <m/>
    <m/>
    <m/>
    <m/>
    <n v="1"/>
    <n v="0"/>
    <n v="0"/>
    <s v="3 GCM recém capacitados em mediação de conflito atuando nesta unidade"/>
    <m/>
    <m/>
    <m/>
    <m/>
    <m/>
    <m/>
    <n v="0"/>
    <n v="0"/>
    <s v="local-def"/>
  </r>
  <r>
    <x v="21"/>
    <s v="Reestruturação da Casa de Mediação - Vila Mariana"/>
    <n v="31"/>
    <s v="Vila Mariana"/>
    <m/>
    <s v="Rua Capitão Macedo, nº. 553"/>
    <s v="-23.592947, -46.645123"/>
    <n v="0"/>
    <n v="0"/>
    <n v="0"/>
    <n v="0"/>
    <n v="0"/>
    <n v="0"/>
    <n v="0"/>
    <n v="0"/>
    <n v="0"/>
    <n v="0"/>
    <n v="0"/>
    <n v="0"/>
    <n v="0"/>
    <n v="0"/>
    <n v="0"/>
    <n v="0"/>
    <n v="0"/>
    <n v="0"/>
    <n v="0"/>
    <n v="0"/>
    <m/>
    <m/>
    <m/>
    <m/>
    <m/>
    <m/>
    <m/>
    <m/>
    <m/>
    <m/>
    <m/>
    <m/>
    <m/>
    <m/>
    <m/>
    <m/>
    <m/>
    <m/>
    <m/>
    <m/>
    <m/>
    <m/>
    <m/>
    <m/>
    <m/>
    <m/>
    <m/>
    <m/>
    <n v="1"/>
    <n v="0"/>
    <n v="0"/>
    <s v="2 GCM recém capacitados em mediação de conflito atuando nesta unidade"/>
    <m/>
    <m/>
    <m/>
    <m/>
    <m/>
    <m/>
    <n v="0"/>
    <n v="0"/>
    <s v="local-def"/>
  </r>
  <r>
    <x v="21"/>
    <s v="Reestruturação da Casa de Mediação - Vila Prudente"/>
    <n v="31"/>
    <s v="Vila Prudente"/>
    <m/>
    <s v="Rua Iamacaru, nº. 131"/>
    <s v="-23.610339, -46.513050"/>
    <n v="0"/>
    <n v="0"/>
    <n v="0"/>
    <n v="0"/>
    <n v="0"/>
    <n v="0"/>
    <n v="0"/>
    <n v="0"/>
    <n v="0"/>
    <n v="0"/>
    <n v="0"/>
    <n v="0"/>
    <n v="0"/>
    <n v="0"/>
    <n v="0"/>
    <n v="0"/>
    <n v="0"/>
    <n v="0"/>
    <n v="0"/>
    <n v="0"/>
    <m/>
    <m/>
    <m/>
    <m/>
    <m/>
    <m/>
    <m/>
    <m/>
    <m/>
    <m/>
    <m/>
    <m/>
    <m/>
    <m/>
    <m/>
    <m/>
    <m/>
    <m/>
    <m/>
    <m/>
    <m/>
    <m/>
    <m/>
    <m/>
    <m/>
    <m/>
    <m/>
    <m/>
    <n v="1"/>
    <n v="0"/>
    <n v="0"/>
    <s v="1 GCM recém capacitado em mediação de conflito atuando nesta unidade"/>
    <m/>
    <m/>
    <m/>
    <m/>
    <m/>
    <m/>
    <n v="0"/>
    <n v="0"/>
    <s v="local-def"/>
  </r>
  <r>
    <x v="22"/>
    <s v="Projetos Locais de Prevenção à Violência em Territórios Prioritários apoiados"/>
    <n v="45"/>
    <s v="Campo Limpo"/>
    <m/>
    <m/>
    <m/>
    <n v="0"/>
    <n v="0"/>
    <n v="0"/>
    <n v="0"/>
    <n v="0"/>
    <n v="0"/>
    <n v="0"/>
    <n v="0"/>
    <n v="0"/>
    <n v="0"/>
    <n v="3"/>
    <n v="0"/>
    <n v="0"/>
    <n v="0"/>
    <n v="0"/>
    <n v="0"/>
    <n v="0"/>
    <n v="0"/>
    <n v="0"/>
    <n v="0"/>
    <m/>
    <m/>
    <m/>
    <m/>
    <m/>
    <m/>
    <m/>
    <m/>
    <m/>
    <m/>
    <m/>
    <m/>
    <m/>
    <m/>
    <m/>
    <m/>
    <m/>
    <m/>
    <m/>
    <m/>
    <m/>
    <m/>
    <m/>
    <m/>
    <m/>
    <m/>
    <m/>
    <m/>
    <n v="0.15"/>
    <n v="288275"/>
    <n v="0"/>
    <m/>
    <m/>
    <m/>
    <m/>
    <m/>
    <m/>
    <m/>
    <n v="9.9999999999999985E-3"/>
    <n v="3"/>
    <s v="local-em-def"/>
  </r>
  <r>
    <x v="22"/>
    <s v="Campanhas de Mobilização do Plano Juventude Viva"/>
    <n v="3"/>
    <s v="Supra-regional"/>
    <m/>
    <m/>
    <m/>
    <n v="0"/>
    <n v="0"/>
    <n v="1"/>
    <n v="0"/>
    <n v="0"/>
    <n v="1"/>
    <n v="0"/>
    <n v="0"/>
    <n v="0"/>
    <n v="0"/>
    <n v="0"/>
    <n v="1"/>
    <n v="0"/>
    <n v="0"/>
    <n v="0"/>
    <n v="0"/>
    <n v="0"/>
    <n v="0"/>
    <n v="0"/>
    <n v="0"/>
    <m/>
    <m/>
    <m/>
    <m/>
    <m/>
    <m/>
    <m/>
    <m/>
    <m/>
    <m/>
    <m/>
    <m/>
    <m/>
    <m/>
    <m/>
    <m/>
    <m/>
    <m/>
    <m/>
    <m/>
    <m/>
    <m/>
    <m/>
    <m/>
    <m/>
    <m/>
    <m/>
    <m/>
    <n v="0.15"/>
    <n v="162808.01999999999"/>
    <n v="0"/>
    <m/>
    <m/>
    <m/>
    <m/>
    <m/>
    <m/>
    <m/>
    <n v="0.15"/>
    <n v="3"/>
    <s v="abrange-cidade"/>
  </r>
  <r>
    <x v="22"/>
    <s v="Campanha Publicitária do Plano Juventude Viva"/>
    <n v="1"/>
    <s v="Supra-regional"/>
    <m/>
    <m/>
    <m/>
    <n v="0"/>
    <n v="0"/>
    <n v="0"/>
    <n v="0"/>
    <n v="0"/>
    <n v="0"/>
    <n v="0"/>
    <n v="0"/>
    <n v="0"/>
    <n v="0"/>
    <n v="0"/>
    <n v="0"/>
    <n v="0"/>
    <n v="0"/>
    <n v="0"/>
    <n v="0"/>
    <n v="0"/>
    <n v="0"/>
    <n v="0"/>
    <n v="0"/>
    <m/>
    <m/>
    <m/>
    <m/>
    <m/>
    <m/>
    <m/>
    <m/>
    <m/>
    <m/>
    <m/>
    <m/>
    <m/>
    <m/>
    <m/>
    <m/>
    <m/>
    <m/>
    <m/>
    <m/>
    <m/>
    <m/>
    <m/>
    <m/>
    <m/>
    <m/>
    <m/>
    <m/>
    <n v="0.1"/>
    <n v="0"/>
    <n v="0"/>
    <m/>
    <m/>
    <m/>
    <m/>
    <m/>
    <m/>
    <m/>
    <n v="0"/>
    <n v="0"/>
    <s v="abrange-cidade"/>
  </r>
  <r>
    <x v="22"/>
    <s v="Guia de Políticas Públicas de Juventude"/>
    <n v="1"/>
    <s v="Supra-regional"/>
    <m/>
    <m/>
    <m/>
    <n v="0"/>
    <n v="0"/>
    <n v="0"/>
    <n v="0"/>
    <n v="0"/>
    <n v="0"/>
    <n v="0"/>
    <n v="0"/>
    <n v="0"/>
    <n v="0"/>
    <n v="0"/>
    <n v="0"/>
    <n v="0"/>
    <n v="0"/>
    <n v="0"/>
    <n v="0"/>
    <n v="0"/>
    <n v="0"/>
    <n v="0"/>
    <n v="0"/>
    <m/>
    <m/>
    <m/>
    <m/>
    <m/>
    <m/>
    <m/>
    <m/>
    <m/>
    <m/>
    <m/>
    <m/>
    <m/>
    <m/>
    <m/>
    <m/>
    <m/>
    <m/>
    <m/>
    <m/>
    <m/>
    <m/>
    <m/>
    <m/>
    <m/>
    <m/>
    <m/>
    <m/>
    <n v="0.1"/>
    <n v="0"/>
    <n v="0"/>
    <m/>
    <m/>
    <m/>
    <m/>
    <m/>
    <m/>
    <m/>
    <n v="0"/>
    <n v="0"/>
    <s v="abrange-cidade"/>
  </r>
  <r>
    <x v="22"/>
    <s v="Mapa da Juventude Paulistana"/>
    <n v="1"/>
    <s v="Supra-regional"/>
    <m/>
    <m/>
    <m/>
    <n v="0"/>
    <n v="0"/>
    <n v="0"/>
    <n v="0"/>
    <n v="0"/>
    <n v="0"/>
    <n v="0"/>
    <n v="0"/>
    <n v="0"/>
    <n v="0"/>
    <n v="0"/>
    <n v="0"/>
    <n v="0"/>
    <n v="0"/>
    <n v="0"/>
    <n v="0"/>
    <n v="0"/>
    <n v="0"/>
    <n v="0"/>
    <n v="0"/>
    <m/>
    <m/>
    <m/>
    <m/>
    <m/>
    <m/>
    <m/>
    <m/>
    <m/>
    <m/>
    <m/>
    <m/>
    <m/>
    <m/>
    <m/>
    <m/>
    <m/>
    <m/>
    <m/>
    <m/>
    <m/>
    <m/>
    <m/>
    <m/>
    <m/>
    <m/>
    <m/>
    <m/>
    <n v="0.1"/>
    <n v="0"/>
    <n v="319640"/>
    <m/>
    <m/>
    <m/>
    <m/>
    <m/>
    <m/>
    <m/>
    <n v="0"/>
    <n v="0"/>
    <s v="abrange-cidade"/>
  </r>
  <r>
    <x v="22"/>
    <s v="Portal da Juventude"/>
    <n v="1"/>
    <s v="Supra-regional"/>
    <m/>
    <m/>
    <m/>
    <n v="0"/>
    <n v="0"/>
    <n v="0"/>
    <n v="0"/>
    <n v="0"/>
    <n v="0"/>
    <n v="0"/>
    <n v="0"/>
    <n v="0"/>
    <n v="0"/>
    <n v="0"/>
    <n v="0"/>
    <n v="0"/>
    <n v="0"/>
    <n v="0"/>
    <n v="0"/>
    <n v="0"/>
    <n v="0"/>
    <n v="0"/>
    <n v="0"/>
    <m/>
    <m/>
    <m/>
    <m/>
    <m/>
    <m/>
    <m/>
    <m/>
    <m/>
    <m/>
    <m/>
    <m/>
    <m/>
    <m/>
    <m/>
    <m/>
    <m/>
    <m/>
    <m/>
    <m/>
    <m/>
    <m/>
    <m/>
    <m/>
    <m/>
    <m/>
    <m/>
    <m/>
    <n v="0.1"/>
    <n v="0"/>
    <n v="0"/>
    <m/>
    <m/>
    <m/>
    <m/>
    <m/>
    <m/>
    <m/>
    <n v="0"/>
    <n v="0"/>
    <s v="abrange-cidade"/>
  </r>
  <r>
    <x v="23"/>
    <s v="Esporte 24h - Aricanduva/Formosa/Carrão"/>
    <n v="32"/>
    <s v="Aricanduva/Formosa/Carrão"/>
    <m/>
    <m/>
    <m/>
    <m/>
    <m/>
    <m/>
    <m/>
    <m/>
    <m/>
    <m/>
    <m/>
    <m/>
    <m/>
    <m/>
    <m/>
    <m/>
    <m/>
    <m/>
    <m/>
    <m/>
    <m/>
    <m/>
    <m/>
    <m/>
    <m/>
    <m/>
    <m/>
    <m/>
    <m/>
    <m/>
    <m/>
    <m/>
    <m/>
    <m/>
    <m/>
    <m/>
    <m/>
    <m/>
    <m/>
    <m/>
    <m/>
    <m/>
    <m/>
    <m/>
    <m/>
    <m/>
    <m/>
    <m/>
    <m/>
    <m/>
    <m/>
    <n v="1"/>
    <n v="0"/>
    <n v="0"/>
    <m/>
    <m/>
    <m/>
    <m/>
    <m/>
    <m/>
    <m/>
    <n v="0"/>
    <n v="0"/>
    <s v="local-em-def"/>
  </r>
  <r>
    <x v="23"/>
    <s v="Esporte 24h - CEE Solange Nunes Bibas"/>
    <n v="32"/>
    <s v="Butantã"/>
    <s v="Butantã"/>
    <s v="R. Hernani da Gama Correia, 367 - Butantã"/>
    <s v="-23.574431, -46.723289"/>
    <m/>
    <m/>
    <m/>
    <m/>
    <m/>
    <m/>
    <m/>
    <m/>
    <n v="1"/>
    <m/>
    <m/>
    <m/>
    <m/>
    <m/>
    <m/>
    <m/>
    <m/>
    <m/>
    <m/>
    <n v="1"/>
    <m/>
    <m/>
    <m/>
    <m/>
    <m/>
    <m/>
    <m/>
    <m/>
    <m/>
    <m/>
    <m/>
    <m/>
    <m/>
    <m/>
    <m/>
    <m/>
    <m/>
    <m/>
    <m/>
    <m/>
    <m/>
    <m/>
    <m/>
    <m/>
    <m/>
    <m/>
    <m/>
    <m/>
    <n v="1"/>
    <n v="263374.74"/>
    <n v="0"/>
    <s v="Implantado em 28/09/13"/>
    <m/>
    <m/>
    <m/>
    <m/>
    <m/>
    <m/>
    <n v="6.25E-2"/>
    <n v="2"/>
    <s v="local-def"/>
  </r>
  <r>
    <x v="23"/>
    <s v="Esporte 24h - Mini Balneário Ministro Sinésio Rocha"/>
    <n v="32"/>
    <s v="Campo Limpo"/>
    <s v="Campo Limpo"/>
    <s v="Rua Cibauma, 54 - Campo Limpo"/>
    <s v="-23.620162, -46.754218"/>
    <m/>
    <m/>
    <m/>
    <m/>
    <m/>
    <m/>
    <m/>
    <m/>
    <n v="1"/>
    <m/>
    <m/>
    <m/>
    <m/>
    <m/>
    <m/>
    <m/>
    <m/>
    <m/>
    <m/>
    <n v="1"/>
    <m/>
    <m/>
    <m/>
    <m/>
    <m/>
    <m/>
    <m/>
    <m/>
    <m/>
    <m/>
    <m/>
    <m/>
    <m/>
    <m/>
    <m/>
    <m/>
    <m/>
    <m/>
    <m/>
    <m/>
    <m/>
    <m/>
    <m/>
    <m/>
    <m/>
    <m/>
    <m/>
    <m/>
    <n v="1"/>
    <n v="263374.74"/>
    <n v="0"/>
    <s v="Implantado em 28/09/13"/>
    <m/>
    <m/>
    <m/>
    <m/>
    <m/>
    <m/>
    <n v="6.25E-2"/>
    <n v="2"/>
    <s v="local-def"/>
  </r>
  <r>
    <x v="23"/>
    <s v="Esporte 24h - Capela do Socorro"/>
    <n v="32"/>
    <s v="Capela do Socorro"/>
    <m/>
    <m/>
    <m/>
    <m/>
    <m/>
    <m/>
    <m/>
    <m/>
    <m/>
    <m/>
    <m/>
    <m/>
    <m/>
    <m/>
    <m/>
    <m/>
    <m/>
    <m/>
    <m/>
    <m/>
    <m/>
    <m/>
    <m/>
    <m/>
    <m/>
    <m/>
    <m/>
    <m/>
    <m/>
    <m/>
    <m/>
    <m/>
    <m/>
    <m/>
    <m/>
    <m/>
    <m/>
    <m/>
    <m/>
    <m/>
    <m/>
    <m/>
    <m/>
    <m/>
    <m/>
    <m/>
    <m/>
    <m/>
    <m/>
    <m/>
    <m/>
    <n v="1"/>
    <n v="0"/>
    <n v="0"/>
    <m/>
    <m/>
    <m/>
    <m/>
    <m/>
    <m/>
    <m/>
    <n v="0"/>
    <n v="0"/>
    <s v="local-em-def"/>
  </r>
  <r>
    <x v="23"/>
    <s v="Esporte 24h - Mini Balneário Comandante Garcia D´ávila"/>
    <n v="32"/>
    <s v="Casa Verde/Cachoeirinha"/>
    <s v="Casa Verde"/>
    <s v="Rua Armando Coelho e Silva, 775 – Parque Peruche"/>
    <s v="-23.492235, -46.655039"/>
    <m/>
    <m/>
    <m/>
    <m/>
    <m/>
    <m/>
    <m/>
    <m/>
    <m/>
    <m/>
    <m/>
    <m/>
    <m/>
    <m/>
    <m/>
    <m/>
    <m/>
    <m/>
    <m/>
    <m/>
    <m/>
    <m/>
    <m/>
    <m/>
    <m/>
    <m/>
    <m/>
    <m/>
    <m/>
    <m/>
    <m/>
    <m/>
    <m/>
    <m/>
    <m/>
    <m/>
    <m/>
    <m/>
    <m/>
    <m/>
    <m/>
    <m/>
    <m/>
    <m/>
    <m/>
    <m/>
    <m/>
    <m/>
    <n v="1"/>
    <n v="0"/>
    <n v="0"/>
    <m/>
    <m/>
    <m/>
    <m/>
    <m/>
    <m/>
    <m/>
    <n v="0"/>
    <n v="0"/>
    <s v="local-def"/>
  </r>
  <r>
    <x v="23"/>
    <s v="Esporte 24h - Cidade Ademar"/>
    <n v="32"/>
    <s v="Cidade Ademar"/>
    <m/>
    <m/>
    <m/>
    <m/>
    <m/>
    <m/>
    <m/>
    <m/>
    <m/>
    <m/>
    <m/>
    <m/>
    <m/>
    <m/>
    <m/>
    <m/>
    <m/>
    <m/>
    <m/>
    <m/>
    <m/>
    <m/>
    <m/>
    <m/>
    <m/>
    <m/>
    <m/>
    <m/>
    <m/>
    <m/>
    <m/>
    <m/>
    <m/>
    <m/>
    <m/>
    <m/>
    <m/>
    <m/>
    <m/>
    <m/>
    <m/>
    <m/>
    <m/>
    <m/>
    <m/>
    <m/>
    <m/>
    <m/>
    <m/>
    <m/>
    <m/>
    <n v="1"/>
    <n v="0"/>
    <n v="0"/>
    <m/>
    <m/>
    <m/>
    <m/>
    <m/>
    <m/>
    <m/>
    <n v="0"/>
    <n v="0"/>
    <s v="local-em-def"/>
  </r>
  <r>
    <x v="23"/>
    <s v="Esporte 24h - Cidade Tiradentes"/>
    <n v="32"/>
    <s v="Cidade Tiradentes"/>
    <m/>
    <m/>
    <m/>
    <m/>
    <m/>
    <m/>
    <m/>
    <m/>
    <m/>
    <m/>
    <m/>
    <m/>
    <m/>
    <m/>
    <m/>
    <m/>
    <m/>
    <m/>
    <m/>
    <m/>
    <m/>
    <m/>
    <n v="1"/>
    <m/>
    <m/>
    <m/>
    <m/>
    <m/>
    <m/>
    <m/>
    <m/>
    <m/>
    <m/>
    <m/>
    <m/>
    <m/>
    <m/>
    <m/>
    <m/>
    <m/>
    <m/>
    <m/>
    <m/>
    <m/>
    <m/>
    <m/>
    <m/>
    <m/>
    <m/>
    <m/>
    <m/>
    <n v="1"/>
    <n v="0"/>
    <n v="0"/>
    <m/>
    <m/>
    <m/>
    <m/>
    <m/>
    <m/>
    <m/>
    <n v="3.125E-2"/>
    <n v="1"/>
    <s v="local-em-def"/>
  </r>
  <r>
    <x v="23"/>
    <s v="Esporte 24h - Ermelino Matarazzo"/>
    <n v="32"/>
    <s v="Ermelino Matarazzo"/>
    <m/>
    <m/>
    <m/>
    <m/>
    <m/>
    <m/>
    <m/>
    <m/>
    <m/>
    <m/>
    <m/>
    <m/>
    <m/>
    <m/>
    <m/>
    <m/>
    <m/>
    <m/>
    <m/>
    <m/>
    <m/>
    <m/>
    <m/>
    <m/>
    <m/>
    <m/>
    <m/>
    <m/>
    <m/>
    <m/>
    <m/>
    <m/>
    <m/>
    <m/>
    <m/>
    <m/>
    <m/>
    <m/>
    <m/>
    <m/>
    <m/>
    <m/>
    <m/>
    <m/>
    <m/>
    <m/>
    <m/>
    <m/>
    <m/>
    <m/>
    <m/>
    <n v="1"/>
    <n v="0"/>
    <n v="0"/>
    <m/>
    <m/>
    <m/>
    <m/>
    <m/>
    <m/>
    <m/>
    <n v="0"/>
    <n v="0"/>
    <s v="local-em-def"/>
  </r>
  <r>
    <x v="23"/>
    <s v="Esporte 24h - CEE Aurélio Campos"/>
    <n v="32"/>
    <s v="Freguesia/Brasilândia"/>
    <s v="Freguesia do Ó"/>
    <s v="Rua Jacutiba, 167 -  -Freguesia do Ó "/>
    <s v="23.483498, -46.693494"/>
    <m/>
    <m/>
    <m/>
    <m/>
    <m/>
    <m/>
    <m/>
    <m/>
    <n v="1"/>
    <m/>
    <m/>
    <m/>
    <m/>
    <m/>
    <m/>
    <m/>
    <m/>
    <m/>
    <m/>
    <m/>
    <m/>
    <m/>
    <m/>
    <m/>
    <m/>
    <m/>
    <m/>
    <m/>
    <m/>
    <m/>
    <m/>
    <m/>
    <m/>
    <m/>
    <m/>
    <m/>
    <m/>
    <m/>
    <m/>
    <m/>
    <m/>
    <m/>
    <m/>
    <m/>
    <m/>
    <m/>
    <m/>
    <m/>
    <n v="1"/>
    <n v="263374.74"/>
    <n v="0"/>
    <s v="Implantado em 28/09/13"/>
    <m/>
    <m/>
    <m/>
    <m/>
    <m/>
    <m/>
    <n v="3.125E-2"/>
    <n v="1"/>
    <s v="local-def"/>
  </r>
  <r>
    <x v="23"/>
    <s v="Esporte 24h - Guaianases"/>
    <n v="32"/>
    <s v="Guaianases"/>
    <m/>
    <m/>
    <m/>
    <m/>
    <m/>
    <m/>
    <m/>
    <m/>
    <m/>
    <m/>
    <m/>
    <m/>
    <m/>
    <m/>
    <m/>
    <m/>
    <m/>
    <m/>
    <m/>
    <m/>
    <m/>
    <m/>
    <m/>
    <m/>
    <m/>
    <m/>
    <m/>
    <m/>
    <m/>
    <m/>
    <m/>
    <m/>
    <m/>
    <m/>
    <m/>
    <m/>
    <m/>
    <m/>
    <m/>
    <m/>
    <m/>
    <m/>
    <m/>
    <m/>
    <m/>
    <m/>
    <m/>
    <m/>
    <m/>
    <m/>
    <m/>
    <n v="1"/>
    <n v="0"/>
    <n v="0"/>
    <m/>
    <m/>
    <m/>
    <m/>
    <m/>
    <m/>
    <m/>
    <n v="0"/>
    <n v="0"/>
    <s v="local-em-def"/>
  </r>
  <r>
    <x v="23"/>
    <s v="Esporte 24h - Balneário Princesa Isabel"/>
    <n v="32"/>
    <s v="Ipiranga"/>
    <s v="Ipiranga"/>
    <s v="Rua Campante, 100 – Ipiranga"/>
    <s v="-23.595303, -46.594862"/>
    <m/>
    <m/>
    <m/>
    <m/>
    <m/>
    <m/>
    <m/>
    <m/>
    <n v="1"/>
    <m/>
    <m/>
    <m/>
    <m/>
    <m/>
    <m/>
    <m/>
    <m/>
    <m/>
    <m/>
    <m/>
    <m/>
    <m/>
    <m/>
    <m/>
    <m/>
    <m/>
    <m/>
    <m/>
    <m/>
    <m/>
    <m/>
    <m/>
    <m/>
    <m/>
    <m/>
    <m/>
    <m/>
    <m/>
    <m/>
    <m/>
    <m/>
    <m/>
    <m/>
    <m/>
    <m/>
    <m/>
    <m/>
    <m/>
    <n v="1"/>
    <n v="263374.74"/>
    <n v="0"/>
    <s v="Implantado em 28/09/13"/>
    <m/>
    <m/>
    <m/>
    <m/>
    <m/>
    <m/>
    <n v="3.125E-2"/>
    <n v="1"/>
    <s v="local-def"/>
  </r>
  <r>
    <x v="23"/>
    <s v="Esporte 24h - Itaim Paulista"/>
    <n v="32"/>
    <s v="Itaim Paulista"/>
    <m/>
    <m/>
    <m/>
    <m/>
    <m/>
    <m/>
    <m/>
    <m/>
    <m/>
    <m/>
    <m/>
    <m/>
    <m/>
    <m/>
    <m/>
    <m/>
    <m/>
    <m/>
    <m/>
    <m/>
    <m/>
    <m/>
    <m/>
    <m/>
    <m/>
    <m/>
    <m/>
    <m/>
    <m/>
    <m/>
    <m/>
    <m/>
    <m/>
    <m/>
    <m/>
    <m/>
    <m/>
    <m/>
    <m/>
    <m/>
    <m/>
    <m/>
    <m/>
    <m/>
    <m/>
    <m/>
    <m/>
    <m/>
    <m/>
    <m/>
    <m/>
    <n v="1"/>
    <n v="0"/>
    <n v="0"/>
    <m/>
    <m/>
    <m/>
    <m/>
    <m/>
    <m/>
    <m/>
    <n v="0"/>
    <n v="0"/>
    <s v="local-em-def"/>
  </r>
  <r>
    <x v="23"/>
    <s v="Esporte 24h - CEE Rumi Ranieri"/>
    <n v="32"/>
    <s v="Itaquera"/>
    <s v="Parque do Carmo"/>
    <s v="Av. Afonso Sampaio de Souza 2001 - Itaquera"/>
    <s v="-23.575162, -46.477008"/>
    <m/>
    <m/>
    <m/>
    <m/>
    <m/>
    <m/>
    <m/>
    <m/>
    <n v="1"/>
    <m/>
    <m/>
    <m/>
    <m/>
    <m/>
    <m/>
    <m/>
    <m/>
    <m/>
    <m/>
    <n v="1"/>
    <m/>
    <m/>
    <m/>
    <m/>
    <m/>
    <m/>
    <m/>
    <m/>
    <m/>
    <m/>
    <m/>
    <m/>
    <m/>
    <m/>
    <m/>
    <m/>
    <m/>
    <m/>
    <m/>
    <m/>
    <m/>
    <m/>
    <m/>
    <m/>
    <m/>
    <m/>
    <m/>
    <m/>
    <n v="1"/>
    <n v="263374.74"/>
    <n v="0"/>
    <s v="Implantado em 28/09/13"/>
    <m/>
    <m/>
    <m/>
    <m/>
    <m/>
    <m/>
    <n v="6.25E-2"/>
    <n v="2"/>
    <s v="local-def"/>
  </r>
  <r>
    <x v="23"/>
    <s v="Esporte 24h - Balneário Jalisco"/>
    <n v="32"/>
    <s v="Jabaquara"/>
    <s v="Campo Belo"/>
    <s v="Rua Rodes, 112 – Vila Santa Catarina"/>
    <s v="-23.642191, -46.667000"/>
    <m/>
    <m/>
    <m/>
    <m/>
    <m/>
    <m/>
    <m/>
    <m/>
    <n v="1"/>
    <m/>
    <m/>
    <m/>
    <m/>
    <m/>
    <m/>
    <m/>
    <m/>
    <m/>
    <m/>
    <n v="1"/>
    <m/>
    <m/>
    <m/>
    <m/>
    <m/>
    <m/>
    <m/>
    <m/>
    <m/>
    <m/>
    <m/>
    <m/>
    <m/>
    <m/>
    <m/>
    <m/>
    <m/>
    <m/>
    <m/>
    <m/>
    <m/>
    <m/>
    <m/>
    <m/>
    <m/>
    <m/>
    <m/>
    <m/>
    <n v="1"/>
    <n v="263374.74"/>
    <n v="0"/>
    <s v="Implantado em 28/09/13"/>
    <m/>
    <m/>
    <m/>
    <m/>
    <m/>
    <m/>
    <n v="6.25E-2"/>
    <n v="2"/>
    <s v="local-def"/>
  </r>
  <r>
    <x v="23"/>
    <s v="Esporte 24h - Mini Balneário Irmãos Paolillo"/>
    <n v="32"/>
    <s v="Jaçanã/Tremembé"/>
    <s v="Jaçanã"/>
    <s v="Rua Gerônimo Furtado, 751Rua Gerônimo Furtado, 751Rua Gerônimo Furtado, 751Rua Gerônimo Furtado, 751Rua Gerônimo Furtado, 751Rua Gerônimo Furtado, 751Rua Gerônimo Furtado, 751"/>
    <s v="-23.464188, -46.569025"/>
    <m/>
    <m/>
    <m/>
    <m/>
    <m/>
    <m/>
    <m/>
    <m/>
    <m/>
    <m/>
    <m/>
    <m/>
    <m/>
    <m/>
    <m/>
    <m/>
    <m/>
    <m/>
    <m/>
    <m/>
    <m/>
    <m/>
    <m/>
    <m/>
    <m/>
    <m/>
    <m/>
    <m/>
    <m/>
    <m/>
    <m/>
    <m/>
    <m/>
    <m/>
    <m/>
    <m/>
    <m/>
    <m/>
    <m/>
    <m/>
    <m/>
    <m/>
    <m/>
    <m/>
    <m/>
    <m/>
    <m/>
    <m/>
    <n v="1"/>
    <n v="0"/>
    <n v="0"/>
    <m/>
    <m/>
    <m/>
    <m/>
    <m/>
    <m/>
    <m/>
    <n v="0"/>
    <n v="0"/>
    <s v="local-def"/>
  </r>
  <r>
    <x v="23"/>
    <s v="Esporte 24h - CEE Edson Arantes do Nascimento"/>
    <n v="32"/>
    <s v="Lapa"/>
    <s v="Lapa"/>
    <s v="Rua Belmonte, 957 – Alto da Lapa"/>
    <s v="-23.52623, -46.72090"/>
    <m/>
    <m/>
    <m/>
    <m/>
    <m/>
    <m/>
    <m/>
    <m/>
    <m/>
    <m/>
    <m/>
    <m/>
    <m/>
    <m/>
    <m/>
    <m/>
    <m/>
    <m/>
    <m/>
    <m/>
    <m/>
    <m/>
    <m/>
    <m/>
    <m/>
    <m/>
    <m/>
    <m/>
    <m/>
    <m/>
    <m/>
    <m/>
    <m/>
    <m/>
    <m/>
    <m/>
    <m/>
    <m/>
    <m/>
    <m/>
    <m/>
    <m/>
    <m/>
    <m/>
    <m/>
    <m/>
    <m/>
    <m/>
    <n v="1"/>
    <n v="0"/>
    <n v="0"/>
    <m/>
    <m/>
    <m/>
    <m/>
    <m/>
    <m/>
    <m/>
    <n v="0"/>
    <n v="0"/>
    <s v="local-def"/>
  </r>
  <r>
    <x v="23"/>
    <s v="Esporte 24h - M Boi Mirim"/>
    <n v="32"/>
    <s v="M'Boi Mirim"/>
    <m/>
    <m/>
    <m/>
    <m/>
    <m/>
    <m/>
    <m/>
    <m/>
    <m/>
    <m/>
    <m/>
    <m/>
    <m/>
    <m/>
    <m/>
    <m/>
    <m/>
    <m/>
    <m/>
    <m/>
    <m/>
    <m/>
    <m/>
    <m/>
    <m/>
    <m/>
    <m/>
    <m/>
    <m/>
    <m/>
    <m/>
    <m/>
    <m/>
    <m/>
    <m/>
    <m/>
    <m/>
    <m/>
    <m/>
    <m/>
    <m/>
    <m/>
    <m/>
    <m/>
    <m/>
    <m/>
    <m/>
    <m/>
    <m/>
    <m/>
    <m/>
    <n v="1"/>
    <n v="0"/>
    <n v="0"/>
    <m/>
    <m/>
    <m/>
    <m/>
    <m/>
    <m/>
    <m/>
    <n v="0"/>
    <n v="0"/>
    <s v="local-em-def"/>
  </r>
  <r>
    <x v="23"/>
    <s v="Esporte 24h - CEE Salim Farah Maluf"/>
    <n v="32"/>
    <s v="Mooca"/>
    <s v="Moóca"/>
    <s v="R. Taquari, 635"/>
    <s v="-23.55084, -46.59729"/>
    <m/>
    <m/>
    <m/>
    <m/>
    <m/>
    <m/>
    <m/>
    <m/>
    <m/>
    <m/>
    <m/>
    <m/>
    <m/>
    <m/>
    <m/>
    <m/>
    <m/>
    <m/>
    <m/>
    <m/>
    <m/>
    <m/>
    <m/>
    <m/>
    <m/>
    <m/>
    <m/>
    <m/>
    <m/>
    <m/>
    <m/>
    <m/>
    <m/>
    <m/>
    <m/>
    <m/>
    <m/>
    <m/>
    <m/>
    <m/>
    <m/>
    <m/>
    <m/>
    <m/>
    <m/>
    <m/>
    <m/>
    <m/>
    <n v="1"/>
    <n v="0"/>
    <n v="0"/>
    <m/>
    <m/>
    <m/>
    <m/>
    <m/>
    <m/>
    <m/>
    <n v="0"/>
    <n v="0"/>
    <s v="local-def"/>
  </r>
  <r>
    <x v="23"/>
    <s v="Esporte 24h - Parelheiros"/>
    <n v="32"/>
    <s v="Parelheiros"/>
    <m/>
    <m/>
    <m/>
    <m/>
    <m/>
    <m/>
    <m/>
    <m/>
    <m/>
    <m/>
    <m/>
    <m/>
    <m/>
    <m/>
    <m/>
    <m/>
    <m/>
    <m/>
    <m/>
    <m/>
    <m/>
    <m/>
    <m/>
    <m/>
    <m/>
    <m/>
    <m/>
    <m/>
    <m/>
    <m/>
    <m/>
    <m/>
    <m/>
    <m/>
    <m/>
    <m/>
    <m/>
    <m/>
    <m/>
    <m/>
    <m/>
    <m/>
    <m/>
    <m/>
    <m/>
    <m/>
    <m/>
    <m/>
    <m/>
    <m/>
    <m/>
    <n v="1"/>
    <n v="0"/>
    <n v="0"/>
    <m/>
    <m/>
    <m/>
    <m/>
    <m/>
    <m/>
    <m/>
    <n v="0"/>
    <n v="0"/>
    <s v="local-em-def"/>
  </r>
  <r>
    <x v="23"/>
    <s v="Esporte 24h - CEE Luiz Marinez"/>
    <n v="32"/>
    <s v="Penha"/>
    <s v="Penha"/>
    <s v="Av. Governador Carvalho Pinto, 02 - Tiquatira"/>
    <s v="-23.51448, -46.54893"/>
    <m/>
    <m/>
    <m/>
    <m/>
    <m/>
    <m/>
    <m/>
    <m/>
    <m/>
    <m/>
    <m/>
    <m/>
    <m/>
    <m/>
    <m/>
    <m/>
    <m/>
    <m/>
    <m/>
    <n v="1"/>
    <m/>
    <m/>
    <m/>
    <m/>
    <m/>
    <m/>
    <m/>
    <m/>
    <m/>
    <m/>
    <m/>
    <m/>
    <m/>
    <m/>
    <m/>
    <m/>
    <m/>
    <m/>
    <m/>
    <m/>
    <m/>
    <m/>
    <m/>
    <m/>
    <m/>
    <m/>
    <m/>
    <m/>
    <n v="1"/>
    <n v="0"/>
    <n v="0"/>
    <m/>
    <m/>
    <m/>
    <m/>
    <m/>
    <m/>
    <m/>
    <n v="3.125E-2"/>
    <n v="1"/>
    <s v="local-def"/>
  </r>
  <r>
    <x v="23"/>
    <s v="Esporte 24h - CEE Perus"/>
    <n v="32"/>
    <s v="Perus"/>
    <s v="Perus"/>
    <m/>
    <m/>
    <m/>
    <m/>
    <m/>
    <m/>
    <m/>
    <m/>
    <m/>
    <m/>
    <m/>
    <m/>
    <m/>
    <m/>
    <m/>
    <m/>
    <m/>
    <m/>
    <m/>
    <m/>
    <m/>
    <m/>
    <m/>
    <m/>
    <m/>
    <m/>
    <m/>
    <m/>
    <m/>
    <m/>
    <m/>
    <m/>
    <m/>
    <m/>
    <m/>
    <m/>
    <m/>
    <m/>
    <m/>
    <m/>
    <m/>
    <m/>
    <m/>
    <m/>
    <m/>
    <m/>
    <m/>
    <m/>
    <m/>
    <m/>
    <n v="1"/>
    <n v="0"/>
    <n v="0"/>
    <m/>
    <m/>
    <m/>
    <m/>
    <m/>
    <m/>
    <m/>
    <n v="0"/>
    <n v="0"/>
    <s v="local-em-def"/>
  </r>
  <r>
    <x v="23"/>
    <s v="Esporte 24h - Pinheiros"/>
    <n v="32"/>
    <s v="Pinheiros"/>
    <m/>
    <m/>
    <m/>
    <m/>
    <m/>
    <m/>
    <m/>
    <m/>
    <m/>
    <m/>
    <m/>
    <m/>
    <m/>
    <m/>
    <m/>
    <m/>
    <m/>
    <m/>
    <m/>
    <m/>
    <m/>
    <m/>
    <m/>
    <m/>
    <m/>
    <m/>
    <m/>
    <m/>
    <m/>
    <m/>
    <m/>
    <m/>
    <m/>
    <m/>
    <m/>
    <m/>
    <m/>
    <m/>
    <m/>
    <m/>
    <m/>
    <m/>
    <m/>
    <m/>
    <m/>
    <m/>
    <m/>
    <m/>
    <m/>
    <m/>
    <m/>
    <n v="1"/>
    <n v="0"/>
    <n v="0"/>
    <m/>
    <m/>
    <m/>
    <m/>
    <m/>
    <m/>
    <m/>
    <n v="0"/>
    <n v="0"/>
    <s v="local-em-def"/>
  </r>
  <r>
    <x v="23"/>
    <s v="Esporte 24h - CEE Geraldo José de Almeida"/>
    <n v="32"/>
    <s v="Pirituba"/>
    <s v="Pirituba"/>
    <s v="Av. Agenor Couto Magalhães, 32"/>
    <s v="-23.48430, -46.74059"/>
    <m/>
    <m/>
    <m/>
    <m/>
    <m/>
    <m/>
    <m/>
    <m/>
    <m/>
    <m/>
    <m/>
    <m/>
    <m/>
    <m/>
    <m/>
    <m/>
    <m/>
    <m/>
    <m/>
    <n v="1"/>
    <m/>
    <m/>
    <m/>
    <m/>
    <m/>
    <m/>
    <m/>
    <m/>
    <m/>
    <m/>
    <m/>
    <m/>
    <m/>
    <m/>
    <m/>
    <m/>
    <m/>
    <m/>
    <m/>
    <m/>
    <m/>
    <m/>
    <m/>
    <m/>
    <m/>
    <m/>
    <m/>
    <m/>
    <n v="1"/>
    <n v="0"/>
    <n v="0"/>
    <m/>
    <m/>
    <m/>
    <m/>
    <m/>
    <m/>
    <m/>
    <n v="3.125E-2"/>
    <n v="1"/>
    <s v="local-def"/>
  </r>
  <r>
    <x v="23"/>
    <s v="Esporte 24h - CEE Alfredo Ignacio Trindade"/>
    <n v="32"/>
    <s v="Santana/Tucuruvi"/>
    <s v="Santana"/>
    <s v="Rua Viri, 425 – Santana"/>
    <s v="-23.493963, -46.612047"/>
    <m/>
    <m/>
    <m/>
    <m/>
    <m/>
    <m/>
    <m/>
    <m/>
    <n v="1"/>
    <m/>
    <m/>
    <m/>
    <m/>
    <m/>
    <m/>
    <m/>
    <m/>
    <m/>
    <m/>
    <n v="1"/>
    <m/>
    <m/>
    <m/>
    <m/>
    <m/>
    <m/>
    <m/>
    <m/>
    <m/>
    <m/>
    <m/>
    <m/>
    <m/>
    <m/>
    <m/>
    <m/>
    <m/>
    <m/>
    <m/>
    <m/>
    <m/>
    <m/>
    <m/>
    <m/>
    <m/>
    <m/>
    <m/>
    <m/>
    <n v="1"/>
    <n v="263374.74"/>
    <n v="0"/>
    <s v="Implantado em 28/09/13"/>
    <m/>
    <m/>
    <m/>
    <m/>
    <m/>
    <m/>
    <n v="6.25E-2"/>
    <n v="2"/>
    <s v="local-def"/>
  </r>
  <r>
    <x v="23"/>
    <s v="Esporte 24h - CEE Joerg Bruder"/>
    <n v="32"/>
    <s v="Santo Amaro"/>
    <s v="Campo Belo"/>
    <s v="Av. Padre José Maria, 555"/>
    <s v="-23.65481, -46.70961"/>
    <m/>
    <m/>
    <m/>
    <m/>
    <m/>
    <m/>
    <m/>
    <m/>
    <m/>
    <m/>
    <m/>
    <m/>
    <m/>
    <m/>
    <m/>
    <m/>
    <m/>
    <m/>
    <m/>
    <m/>
    <m/>
    <m/>
    <m/>
    <m/>
    <m/>
    <m/>
    <m/>
    <m/>
    <m/>
    <m/>
    <m/>
    <m/>
    <m/>
    <m/>
    <m/>
    <m/>
    <m/>
    <m/>
    <m/>
    <m/>
    <m/>
    <m/>
    <m/>
    <m/>
    <m/>
    <m/>
    <m/>
    <m/>
    <n v="1"/>
    <n v="0"/>
    <n v="0"/>
    <m/>
    <m/>
    <m/>
    <m/>
    <m/>
    <m/>
    <m/>
    <n v="0"/>
    <n v="0"/>
    <s v="local-def"/>
  </r>
  <r>
    <x v="23"/>
    <s v="Esporte 24h - Mini Balneário José Maria Withaker"/>
    <n v="32"/>
    <s v="São Mateus"/>
    <s v="São Mateus"/>
    <s v="Avenida Satélite, 756"/>
    <s v="-23.610812, -46.464761"/>
    <m/>
    <m/>
    <m/>
    <m/>
    <m/>
    <m/>
    <m/>
    <m/>
    <m/>
    <m/>
    <m/>
    <m/>
    <m/>
    <m/>
    <m/>
    <m/>
    <m/>
    <m/>
    <m/>
    <m/>
    <m/>
    <m/>
    <m/>
    <m/>
    <m/>
    <m/>
    <m/>
    <m/>
    <m/>
    <m/>
    <m/>
    <m/>
    <m/>
    <m/>
    <m/>
    <m/>
    <m/>
    <m/>
    <m/>
    <m/>
    <m/>
    <m/>
    <m/>
    <m/>
    <m/>
    <m/>
    <m/>
    <m/>
    <n v="1"/>
    <n v="0"/>
    <n v="0"/>
    <m/>
    <m/>
    <m/>
    <m/>
    <m/>
    <m/>
    <m/>
    <n v="0"/>
    <n v="0"/>
    <s v="local-def"/>
  </r>
  <r>
    <x v="23"/>
    <s v="Esporte 24h - Mini Balneário Almirante Pedro de Frontim"/>
    <n v="32"/>
    <s v="São Miguel"/>
    <s v="Jardim Helena"/>
    <s v="Rua Sargento Luis Batista, 83 - São Miguel"/>
    <s v="-23.500215, -46.429164"/>
    <m/>
    <m/>
    <m/>
    <m/>
    <m/>
    <m/>
    <m/>
    <m/>
    <n v="1"/>
    <m/>
    <m/>
    <m/>
    <m/>
    <m/>
    <m/>
    <m/>
    <m/>
    <m/>
    <m/>
    <m/>
    <m/>
    <m/>
    <m/>
    <m/>
    <m/>
    <m/>
    <m/>
    <m/>
    <m/>
    <m/>
    <m/>
    <m/>
    <m/>
    <m/>
    <m/>
    <m/>
    <m/>
    <m/>
    <m/>
    <m/>
    <m/>
    <m/>
    <m/>
    <m/>
    <m/>
    <m/>
    <m/>
    <m/>
    <n v="1"/>
    <n v="263374.74"/>
    <n v="0"/>
    <s v="Implantado em 28/09/13"/>
    <m/>
    <m/>
    <m/>
    <m/>
    <m/>
    <m/>
    <n v="3.125E-2"/>
    <n v="1"/>
    <s v="local-def"/>
  </r>
  <r>
    <x v="23"/>
    <s v="Esporte 24h - Sapopemba"/>
    <n v="32"/>
    <s v="Sapopemba"/>
    <m/>
    <m/>
    <m/>
    <m/>
    <m/>
    <m/>
    <m/>
    <m/>
    <m/>
    <m/>
    <m/>
    <m/>
    <m/>
    <m/>
    <m/>
    <m/>
    <m/>
    <m/>
    <m/>
    <m/>
    <m/>
    <m/>
    <m/>
    <m/>
    <m/>
    <m/>
    <m/>
    <m/>
    <m/>
    <m/>
    <m/>
    <m/>
    <m/>
    <m/>
    <m/>
    <m/>
    <m/>
    <m/>
    <m/>
    <m/>
    <m/>
    <m/>
    <m/>
    <m/>
    <m/>
    <m/>
    <m/>
    <m/>
    <m/>
    <m/>
    <m/>
    <n v="1"/>
    <n v="0"/>
    <n v="0"/>
    <m/>
    <m/>
    <m/>
    <m/>
    <m/>
    <m/>
    <m/>
    <n v="0"/>
    <n v="0"/>
    <s v="local-em-def"/>
  </r>
  <r>
    <x v="23"/>
    <s v="Esporte 24h - CEE Rubens Pecce Lordello"/>
    <n v="32"/>
    <s v="Sé"/>
    <s v="Cambuci"/>
    <s v="Av. Lins de Vanconcelos, 804 - Cambuci"/>
    <s v="-23.570421, -46.622391"/>
    <m/>
    <m/>
    <m/>
    <m/>
    <m/>
    <m/>
    <m/>
    <m/>
    <n v="1"/>
    <m/>
    <m/>
    <m/>
    <m/>
    <m/>
    <m/>
    <m/>
    <m/>
    <m/>
    <m/>
    <n v="1"/>
    <m/>
    <m/>
    <m/>
    <m/>
    <m/>
    <m/>
    <m/>
    <m/>
    <m/>
    <m/>
    <m/>
    <m/>
    <m/>
    <m/>
    <m/>
    <m/>
    <m/>
    <m/>
    <m/>
    <m/>
    <m/>
    <m/>
    <m/>
    <m/>
    <m/>
    <m/>
    <m/>
    <m/>
    <n v="1"/>
    <n v="263374.74"/>
    <n v="0"/>
    <s v="Implantado em 28/09/13"/>
    <m/>
    <m/>
    <m/>
    <m/>
    <m/>
    <m/>
    <n v="6.25E-2"/>
    <n v="2"/>
    <s v="local-def"/>
  </r>
  <r>
    <x v="23"/>
    <s v="Esporte 24h - CEE Thomas Mazoni"/>
    <n v="32"/>
    <s v="Vila Maria/Vila Guilherme"/>
    <s v="Vila Maria"/>
    <s v="Praça Jânio da Silva Quadros, 150"/>
    <s v="-23.50078, -46.58335"/>
    <m/>
    <m/>
    <m/>
    <m/>
    <m/>
    <m/>
    <m/>
    <m/>
    <m/>
    <m/>
    <m/>
    <m/>
    <m/>
    <m/>
    <m/>
    <m/>
    <m/>
    <m/>
    <m/>
    <m/>
    <m/>
    <m/>
    <m/>
    <m/>
    <m/>
    <m/>
    <m/>
    <m/>
    <m/>
    <m/>
    <m/>
    <m/>
    <m/>
    <m/>
    <m/>
    <m/>
    <m/>
    <m/>
    <m/>
    <m/>
    <m/>
    <m/>
    <m/>
    <m/>
    <m/>
    <m/>
    <m/>
    <m/>
    <n v="1"/>
    <n v="0"/>
    <n v="0"/>
    <m/>
    <m/>
    <m/>
    <m/>
    <m/>
    <m/>
    <m/>
    <n v="0"/>
    <n v="0"/>
    <s v="local-def"/>
  </r>
  <r>
    <x v="23"/>
    <s v="Esporte 24h - Parque do Ibirapuera"/>
    <n v="32"/>
    <s v="Vila Mariana"/>
    <s v="Moema"/>
    <s v="Avenida Pedro Álvares Cabral, s/n - Parque Ibirapuera"/>
    <s v="-23.587441, -46.657666"/>
    <m/>
    <m/>
    <m/>
    <m/>
    <m/>
    <m/>
    <m/>
    <m/>
    <n v="1"/>
    <m/>
    <m/>
    <m/>
    <m/>
    <m/>
    <m/>
    <m/>
    <m/>
    <m/>
    <m/>
    <n v="1"/>
    <m/>
    <m/>
    <m/>
    <m/>
    <m/>
    <m/>
    <m/>
    <m/>
    <m/>
    <m/>
    <m/>
    <m/>
    <m/>
    <m/>
    <m/>
    <m/>
    <m/>
    <m/>
    <m/>
    <m/>
    <m/>
    <m/>
    <m/>
    <m/>
    <m/>
    <m/>
    <m/>
    <m/>
    <n v="1"/>
    <n v="263374.74"/>
    <n v="0"/>
    <s v="Implantado em 28/09/13"/>
    <m/>
    <m/>
    <m/>
    <m/>
    <m/>
    <m/>
    <n v="6.25E-2"/>
    <n v="2"/>
    <s v="local-def"/>
  </r>
  <r>
    <x v="23"/>
    <s v="Esporte 24h - CEL Teotônio Vilela"/>
    <n v="32"/>
    <s v="Vila Prudente"/>
    <s v="Vila Prudente"/>
    <s v="Rua Carlo Clausette,19 - Sapopemba"/>
    <s v="-23.605955, -46.502793"/>
    <m/>
    <m/>
    <m/>
    <m/>
    <m/>
    <m/>
    <m/>
    <m/>
    <n v="1"/>
    <m/>
    <m/>
    <m/>
    <m/>
    <m/>
    <m/>
    <m/>
    <m/>
    <m/>
    <m/>
    <n v="1"/>
    <m/>
    <m/>
    <m/>
    <m/>
    <m/>
    <m/>
    <m/>
    <m/>
    <m/>
    <m/>
    <m/>
    <m/>
    <m/>
    <m/>
    <m/>
    <m/>
    <m/>
    <m/>
    <m/>
    <m/>
    <m/>
    <m/>
    <m/>
    <m/>
    <m/>
    <m/>
    <m/>
    <m/>
    <n v="1"/>
    <n v="263374.74"/>
    <n v="0"/>
    <s v="Implantado em 28/09/13"/>
    <m/>
    <m/>
    <m/>
    <m/>
    <m/>
    <m/>
    <n v="6.25E-2"/>
    <n v="2"/>
    <s v="local-def"/>
  </r>
  <r>
    <x v="24"/>
    <s v="Reforma e acessibilidade em passeios públicos"/>
    <n v="850000"/>
    <s v="Aricanduva/Formosa/Carrão"/>
    <m/>
    <m/>
    <m/>
    <n v="0"/>
    <n v="0"/>
    <n v="0"/>
    <n v="0"/>
    <n v="0"/>
    <n v="0"/>
    <n v="0"/>
    <n v="0"/>
    <n v="0"/>
    <n v="0"/>
    <n v="0"/>
    <n v="395"/>
    <n v="0"/>
    <n v="0"/>
    <n v="0"/>
    <n v="0"/>
    <n v="0"/>
    <n v="0"/>
    <n v="0"/>
    <n v="0"/>
    <m/>
    <m/>
    <m/>
    <m/>
    <m/>
    <m/>
    <m/>
    <m/>
    <m/>
    <m/>
    <m/>
    <m/>
    <m/>
    <m/>
    <m/>
    <m/>
    <m/>
    <m/>
    <m/>
    <m/>
    <m/>
    <m/>
    <m/>
    <m/>
    <m/>
    <m/>
    <m/>
    <m/>
    <n v="1"/>
    <n v="17463684.41"/>
    <n v="0"/>
    <m/>
    <m/>
    <m/>
    <m/>
    <m/>
    <m/>
    <m/>
    <n v="4.6470588235294119E-4"/>
    <n v="395"/>
    <s v="local-em-def"/>
  </r>
  <r>
    <x v="24"/>
    <s v="Reforma e acessibilidade em passeios públicos"/>
    <n v="850000"/>
    <s v="Butantã"/>
    <m/>
    <m/>
    <m/>
    <n v="0"/>
    <n v="0"/>
    <n v="0"/>
    <n v="0"/>
    <n v="0"/>
    <n v="0"/>
    <n v="0"/>
    <n v="0"/>
    <n v="0"/>
    <n v="0"/>
    <n v="0"/>
    <n v="5368"/>
    <n v="0"/>
    <n v="0"/>
    <n v="0"/>
    <n v="45"/>
    <n v="0"/>
    <n v="0"/>
    <n v="0"/>
    <n v="0"/>
    <m/>
    <m/>
    <m/>
    <m/>
    <m/>
    <m/>
    <m/>
    <m/>
    <m/>
    <m/>
    <m/>
    <m/>
    <m/>
    <m/>
    <m/>
    <m/>
    <m/>
    <m/>
    <m/>
    <m/>
    <m/>
    <m/>
    <m/>
    <m/>
    <m/>
    <m/>
    <m/>
    <m/>
    <n v="1"/>
    <n v="17463684.41"/>
    <n v="0"/>
    <m/>
    <m/>
    <m/>
    <m/>
    <m/>
    <m/>
    <m/>
    <n v="6.3682352941176468E-3"/>
    <n v="5413"/>
    <s v="local-em-def"/>
  </r>
  <r>
    <x v="24"/>
    <s v="Reforma e acessibilidade em passeios públicos"/>
    <n v="850000"/>
    <s v="Campo Limpo"/>
    <m/>
    <m/>
    <m/>
    <n v="0"/>
    <n v="0"/>
    <n v="0"/>
    <n v="0"/>
    <n v="0"/>
    <n v="0"/>
    <n v="0"/>
    <n v="0"/>
    <n v="0"/>
    <n v="0"/>
    <n v="0"/>
    <n v="1584"/>
    <n v="0"/>
    <n v="0"/>
    <n v="0"/>
    <n v="0"/>
    <n v="0"/>
    <n v="0"/>
    <n v="0"/>
    <n v="0"/>
    <m/>
    <m/>
    <m/>
    <m/>
    <m/>
    <m/>
    <m/>
    <m/>
    <m/>
    <m/>
    <m/>
    <m/>
    <m/>
    <m/>
    <m/>
    <m/>
    <m/>
    <m/>
    <m/>
    <m/>
    <m/>
    <m/>
    <m/>
    <m/>
    <m/>
    <m/>
    <m/>
    <m/>
    <n v="1"/>
    <n v="17463684.41"/>
    <n v="0"/>
    <m/>
    <m/>
    <m/>
    <m/>
    <m/>
    <m/>
    <m/>
    <n v="1.8635294117647059E-3"/>
    <n v="1584"/>
    <s v="local-em-def"/>
  </r>
  <r>
    <x v="24"/>
    <s v="Reforma e acessibilidade em passeios públicos"/>
    <n v="850000"/>
    <s v="Capela do Socorro"/>
    <m/>
    <m/>
    <m/>
    <n v="0"/>
    <n v="0"/>
    <n v="0"/>
    <n v="0"/>
    <n v="0"/>
    <n v="0"/>
    <n v="0"/>
    <n v="0"/>
    <n v="0"/>
    <n v="0"/>
    <n v="0"/>
    <n v="593"/>
    <n v="0"/>
    <n v="0"/>
    <n v="0"/>
    <n v="783"/>
    <n v="0"/>
    <n v="0"/>
    <n v="0"/>
    <n v="0"/>
    <m/>
    <m/>
    <m/>
    <m/>
    <m/>
    <m/>
    <m/>
    <m/>
    <m/>
    <m/>
    <m/>
    <m/>
    <m/>
    <m/>
    <m/>
    <m/>
    <m/>
    <m/>
    <m/>
    <m/>
    <m/>
    <m/>
    <m/>
    <m/>
    <m/>
    <m/>
    <m/>
    <m/>
    <n v="1"/>
    <n v="17463684.41"/>
    <n v="0"/>
    <m/>
    <m/>
    <m/>
    <m/>
    <m/>
    <m/>
    <m/>
    <n v="1.6188235294117648E-3"/>
    <n v="1376"/>
    <s v="local-em-def"/>
  </r>
  <r>
    <x v="24"/>
    <s v="Reforma e acessibilidade em passeios públicos"/>
    <n v="850000"/>
    <s v="Casa Verde/Cachoeirinha"/>
    <m/>
    <m/>
    <m/>
    <n v="0"/>
    <n v="0"/>
    <n v="0"/>
    <n v="0"/>
    <n v="0"/>
    <n v="0"/>
    <n v="0"/>
    <n v="0"/>
    <n v="0"/>
    <n v="0"/>
    <n v="0"/>
    <n v="4988"/>
    <n v="0"/>
    <n v="0"/>
    <n v="0"/>
    <n v="227"/>
    <n v="0"/>
    <n v="0"/>
    <n v="0"/>
    <n v="0"/>
    <m/>
    <m/>
    <m/>
    <m/>
    <m/>
    <m/>
    <m/>
    <m/>
    <m/>
    <m/>
    <m/>
    <m/>
    <m/>
    <m/>
    <m/>
    <m/>
    <m/>
    <m/>
    <m/>
    <m/>
    <m/>
    <m/>
    <m/>
    <m/>
    <m/>
    <m/>
    <m/>
    <m/>
    <n v="1"/>
    <n v="17463684.41"/>
    <n v="0"/>
    <m/>
    <m/>
    <m/>
    <m/>
    <m/>
    <m/>
    <m/>
    <n v="6.1352941176470591E-3"/>
    <n v="5215"/>
    <s v="local-em-def"/>
  </r>
  <r>
    <x v="24"/>
    <s v="Reforma e acessibilidade em passeios públicos"/>
    <n v="850000"/>
    <s v="Cidade Ademar"/>
    <m/>
    <m/>
    <m/>
    <n v="0"/>
    <n v="0"/>
    <n v="0"/>
    <n v="0"/>
    <n v="0"/>
    <n v="0"/>
    <n v="0"/>
    <n v="0"/>
    <n v="0"/>
    <n v="0"/>
    <n v="0"/>
    <n v="10996"/>
    <n v="0"/>
    <n v="0"/>
    <n v="0"/>
    <n v="0"/>
    <n v="0"/>
    <n v="0"/>
    <n v="0"/>
    <n v="0"/>
    <m/>
    <m/>
    <m/>
    <m/>
    <m/>
    <m/>
    <m/>
    <m/>
    <m/>
    <m/>
    <m/>
    <m/>
    <m/>
    <m/>
    <m/>
    <m/>
    <m/>
    <m/>
    <m/>
    <m/>
    <m/>
    <m/>
    <m/>
    <m/>
    <m/>
    <m/>
    <m/>
    <m/>
    <n v="1"/>
    <n v="17463684.41"/>
    <n v="146486.94"/>
    <m/>
    <m/>
    <m/>
    <m/>
    <m/>
    <m/>
    <m/>
    <n v="1.2936470588235294E-2"/>
    <n v="10996"/>
    <s v="local-em-def"/>
  </r>
  <r>
    <x v="24"/>
    <s v="Reforma e acessibilidade em passeios públicos"/>
    <n v="850000"/>
    <s v="Cidade Tiradentes"/>
    <m/>
    <m/>
    <m/>
    <n v="0"/>
    <n v="0"/>
    <n v="0"/>
    <n v="0"/>
    <n v="0"/>
    <n v="0"/>
    <n v="0"/>
    <n v="0"/>
    <n v="0"/>
    <n v="0"/>
    <n v="0"/>
    <n v="1349"/>
    <n v="0"/>
    <n v="0"/>
    <n v="0"/>
    <n v="228"/>
    <n v="0"/>
    <n v="0"/>
    <n v="0"/>
    <n v="0"/>
    <m/>
    <m/>
    <m/>
    <m/>
    <m/>
    <m/>
    <m/>
    <m/>
    <m/>
    <m/>
    <m/>
    <m/>
    <m/>
    <m/>
    <m/>
    <m/>
    <m/>
    <m/>
    <m/>
    <m/>
    <m/>
    <m/>
    <m/>
    <m/>
    <m/>
    <m/>
    <m/>
    <m/>
    <n v="1"/>
    <n v="17463684.41"/>
    <n v="0"/>
    <m/>
    <m/>
    <m/>
    <m/>
    <m/>
    <m/>
    <m/>
    <n v="1.8552941176470587E-3"/>
    <n v="1577"/>
    <s v="local-em-def"/>
  </r>
  <r>
    <x v="24"/>
    <s v="Reforma e acessibilidade em passeios públicos"/>
    <n v="850000"/>
    <s v="Ermelino Matarazzo"/>
    <m/>
    <m/>
    <m/>
    <n v="0"/>
    <n v="0"/>
    <n v="0"/>
    <n v="0"/>
    <n v="0"/>
    <n v="0"/>
    <n v="0"/>
    <n v="0"/>
    <n v="0"/>
    <n v="0"/>
    <n v="0"/>
    <n v="0"/>
    <n v="0"/>
    <n v="0"/>
    <n v="0"/>
    <n v="0"/>
    <n v="0"/>
    <n v="0"/>
    <n v="0"/>
    <n v="0"/>
    <m/>
    <m/>
    <m/>
    <m/>
    <m/>
    <m/>
    <m/>
    <m/>
    <m/>
    <m/>
    <m/>
    <m/>
    <m/>
    <m/>
    <m/>
    <m/>
    <m/>
    <m/>
    <m/>
    <m/>
    <m/>
    <m/>
    <m/>
    <m/>
    <m/>
    <m/>
    <m/>
    <m/>
    <n v="1"/>
    <n v="0"/>
    <n v="0"/>
    <m/>
    <m/>
    <m/>
    <m/>
    <m/>
    <m/>
    <m/>
    <n v="0"/>
    <n v="0"/>
    <s v="local-em-def"/>
  </r>
  <r>
    <x v="24"/>
    <s v="Reforma e acessibilidade em passeios públicos"/>
    <n v="850000"/>
    <s v="Freguesia/Brasilândia"/>
    <m/>
    <m/>
    <m/>
    <n v="0"/>
    <n v="0"/>
    <n v="0"/>
    <n v="0"/>
    <n v="0"/>
    <n v="0"/>
    <n v="0"/>
    <n v="0"/>
    <n v="0"/>
    <n v="0"/>
    <n v="0"/>
    <n v="4116"/>
    <n v="0"/>
    <n v="0"/>
    <n v="0"/>
    <n v="0"/>
    <n v="0"/>
    <n v="0"/>
    <n v="0"/>
    <n v="0"/>
    <m/>
    <m/>
    <m/>
    <m/>
    <m/>
    <m/>
    <m/>
    <m/>
    <m/>
    <m/>
    <m/>
    <m/>
    <m/>
    <m/>
    <m/>
    <m/>
    <m/>
    <m/>
    <m/>
    <m/>
    <m/>
    <m/>
    <m/>
    <m/>
    <m/>
    <m/>
    <m/>
    <m/>
    <n v="1"/>
    <n v="17463684.41"/>
    <n v="0"/>
    <m/>
    <m/>
    <m/>
    <m/>
    <m/>
    <m/>
    <m/>
    <n v="4.8423529411764704E-3"/>
    <n v="4116"/>
    <s v="local-em-def"/>
  </r>
  <r>
    <x v="24"/>
    <s v="Reforma e acessibilidade em passeios públicos"/>
    <n v="850000"/>
    <s v="Guaianases"/>
    <m/>
    <m/>
    <m/>
    <n v="0"/>
    <n v="0"/>
    <n v="0"/>
    <n v="0"/>
    <n v="0"/>
    <n v="0"/>
    <n v="0"/>
    <n v="0"/>
    <n v="0"/>
    <n v="0"/>
    <n v="0"/>
    <n v="4098"/>
    <n v="0"/>
    <n v="0"/>
    <n v="0"/>
    <n v="0"/>
    <n v="0"/>
    <n v="0"/>
    <n v="0"/>
    <n v="0"/>
    <m/>
    <m/>
    <m/>
    <m/>
    <m/>
    <m/>
    <m/>
    <m/>
    <m/>
    <m/>
    <m/>
    <m/>
    <m/>
    <m/>
    <m/>
    <m/>
    <m/>
    <m/>
    <m/>
    <m/>
    <m/>
    <m/>
    <m/>
    <m/>
    <m/>
    <m/>
    <m/>
    <m/>
    <n v="1"/>
    <n v="17463684.41"/>
    <n v="0"/>
    <m/>
    <m/>
    <m/>
    <m/>
    <m/>
    <m/>
    <m/>
    <n v="4.821176470588235E-3"/>
    <n v="4098"/>
    <s v="local-em-def"/>
  </r>
  <r>
    <x v="24"/>
    <s v="Reforma e acessibilidade em passeios públicos"/>
    <n v="850000"/>
    <s v="Ipiranga"/>
    <m/>
    <m/>
    <m/>
    <n v="0"/>
    <n v="0"/>
    <n v="0"/>
    <n v="0"/>
    <n v="0"/>
    <n v="0"/>
    <n v="0"/>
    <n v="0"/>
    <n v="0"/>
    <n v="0"/>
    <n v="0"/>
    <n v="2333"/>
    <n v="0"/>
    <n v="0"/>
    <n v="0"/>
    <n v="326"/>
    <n v="0"/>
    <n v="0"/>
    <n v="0"/>
    <n v="0"/>
    <m/>
    <m/>
    <m/>
    <m/>
    <m/>
    <m/>
    <m/>
    <m/>
    <m/>
    <m/>
    <m/>
    <m/>
    <m/>
    <m/>
    <m/>
    <m/>
    <m/>
    <m/>
    <m/>
    <m/>
    <m/>
    <m/>
    <m/>
    <m/>
    <m/>
    <m/>
    <m/>
    <m/>
    <n v="1"/>
    <n v="17463684.41"/>
    <n v="0"/>
    <m/>
    <m/>
    <m/>
    <m/>
    <m/>
    <m/>
    <m/>
    <n v="3.1282352941176469E-3"/>
    <n v="2659"/>
    <s v="local-em-def"/>
  </r>
  <r>
    <x v="24"/>
    <s v="Reforma e acessibilidade em passeios públicos"/>
    <n v="850000"/>
    <s v="Itaim Paulista"/>
    <m/>
    <m/>
    <m/>
    <n v="0"/>
    <n v="0"/>
    <n v="0"/>
    <n v="0"/>
    <n v="0"/>
    <n v="0"/>
    <n v="0"/>
    <n v="0"/>
    <n v="0"/>
    <n v="0"/>
    <n v="0"/>
    <n v="5550"/>
    <n v="0"/>
    <n v="0"/>
    <n v="0"/>
    <n v="0"/>
    <n v="0"/>
    <n v="0"/>
    <n v="0"/>
    <n v="0"/>
    <m/>
    <m/>
    <m/>
    <m/>
    <m/>
    <m/>
    <m/>
    <m/>
    <m/>
    <m/>
    <m/>
    <m/>
    <m/>
    <m/>
    <m/>
    <m/>
    <m/>
    <m/>
    <m/>
    <m/>
    <m/>
    <m/>
    <m/>
    <m/>
    <m/>
    <m/>
    <m/>
    <m/>
    <n v="1"/>
    <n v="17463684.41"/>
    <n v="0"/>
    <m/>
    <m/>
    <m/>
    <m/>
    <m/>
    <m/>
    <m/>
    <n v="6.5294117647058825E-3"/>
    <n v="5550"/>
    <s v="local-em-def"/>
  </r>
  <r>
    <x v="24"/>
    <s v="Reforma e acessibilidade em passeios públicos"/>
    <n v="850000"/>
    <s v="Itaquera"/>
    <m/>
    <m/>
    <m/>
    <n v="0"/>
    <n v="0"/>
    <n v="0"/>
    <n v="0"/>
    <n v="0"/>
    <n v="0"/>
    <n v="0"/>
    <n v="0"/>
    <n v="0"/>
    <n v="0"/>
    <n v="0"/>
    <n v="7117"/>
    <n v="0"/>
    <n v="0"/>
    <n v="0"/>
    <n v="0"/>
    <n v="0"/>
    <n v="0"/>
    <n v="0"/>
    <n v="0"/>
    <m/>
    <m/>
    <m/>
    <m/>
    <m/>
    <m/>
    <m/>
    <m/>
    <m/>
    <m/>
    <m/>
    <m/>
    <m/>
    <m/>
    <m/>
    <m/>
    <m/>
    <m/>
    <m/>
    <m/>
    <m/>
    <m/>
    <m/>
    <m/>
    <m/>
    <m/>
    <m/>
    <m/>
    <n v="1"/>
    <n v="17463684.41"/>
    <n v="0"/>
    <m/>
    <m/>
    <m/>
    <m/>
    <m/>
    <m/>
    <m/>
    <n v="8.3729411764705882E-3"/>
    <n v="7117"/>
    <s v="local-em-def"/>
  </r>
  <r>
    <x v="24"/>
    <s v="Reforma e acessibilidade em passeios públicos"/>
    <n v="850000"/>
    <s v="Jabaquara"/>
    <m/>
    <m/>
    <m/>
    <n v="0"/>
    <n v="0"/>
    <n v="0"/>
    <n v="0"/>
    <n v="0"/>
    <n v="0"/>
    <n v="0"/>
    <n v="0"/>
    <n v="0"/>
    <n v="0"/>
    <n v="0"/>
    <n v="3956"/>
    <n v="0"/>
    <n v="0"/>
    <n v="0"/>
    <n v="0"/>
    <n v="0"/>
    <n v="0"/>
    <n v="0"/>
    <n v="0"/>
    <m/>
    <m/>
    <m/>
    <m/>
    <m/>
    <m/>
    <m/>
    <m/>
    <m/>
    <m/>
    <m/>
    <m/>
    <m/>
    <m/>
    <m/>
    <m/>
    <m/>
    <m/>
    <m/>
    <m/>
    <m/>
    <m/>
    <m/>
    <m/>
    <m/>
    <m/>
    <m/>
    <m/>
    <n v="1"/>
    <n v="17463684.41"/>
    <n v="0"/>
    <m/>
    <m/>
    <m/>
    <m/>
    <m/>
    <m/>
    <m/>
    <n v="4.6541176470588233E-3"/>
    <n v="3956"/>
    <s v="local-em-def"/>
  </r>
  <r>
    <x v="24"/>
    <s v="Reforma e acessibilidade em passeios públicos"/>
    <n v="850000"/>
    <s v="Jaçanã/Tremembé"/>
    <m/>
    <m/>
    <m/>
    <n v="0"/>
    <n v="0"/>
    <n v="0"/>
    <n v="0"/>
    <n v="0"/>
    <n v="0"/>
    <n v="0"/>
    <n v="0"/>
    <n v="0"/>
    <n v="0"/>
    <n v="0"/>
    <n v="1426"/>
    <n v="0"/>
    <n v="0"/>
    <n v="0"/>
    <n v="0"/>
    <n v="0"/>
    <n v="0"/>
    <n v="0"/>
    <n v="0"/>
    <m/>
    <m/>
    <m/>
    <m/>
    <m/>
    <m/>
    <m/>
    <m/>
    <m/>
    <m/>
    <m/>
    <m/>
    <m/>
    <m/>
    <m/>
    <m/>
    <m/>
    <m/>
    <m/>
    <m/>
    <m/>
    <m/>
    <m/>
    <m/>
    <m/>
    <m/>
    <m/>
    <m/>
    <n v="1"/>
    <n v="17463684.41"/>
    <n v="0"/>
    <m/>
    <m/>
    <m/>
    <m/>
    <m/>
    <m/>
    <m/>
    <n v="1.6776470588235294E-3"/>
    <n v="1426"/>
    <s v="local-em-def"/>
  </r>
  <r>
    <x v="24"/>
    <s v="Reforma e acessibilidade em passeios públicos"/>
    <n v="850000"/>
    <s v="Lapa"/>
    <m/>
    <m/>
    <m/>
    <n v="0"/>
    <n v="0"/>
    <n v="0"/>
    <n v="0"/>
    <n v="0"/>
    <n v="0"/>
    <n v="0"/>
    <n v="0"/>
    <n v="0"/>
    <n v="0"/>
    <n v="0"/>
    <n v="0"/>
    <n v="0"/>
    <n v="0"/>
    <n v="0"/>
    <n v="0"/>
    <n v="0"/>
    <n v="0"/>
    <n v="0"/>
    <n v="0"/>
    <m/>
    <m/>
    <m/>
    <m/>
    <m/>
    <m/>
    <m/>
    <m/>
    <m/>
    <m/>
    <m/>
    <m/>
    <m/>
    <m/>
    <m/>
    <m/>
    <m/>
    <m/>
    <m/>
    <m/>
    <m/>
    <m/>
    <m/>
    <m/>
    <m/>
    <m/>
    <m/>
    <m/>
    <n v="1"/>
    <n v="0"/>
    <n v="0"/>
    <m/>
    <m/>
    <m/>
    <m/>
    <m/>
    <m/>
    <m/>
    <n v="0"/>
    <n v="0"/>
    <s v="local-em-def"/>
  </r>
  <r>
    <x v="24"/>
    <s v="Reforma e acessibilidade em passeios públicos"/>
    <n v="850000"/>
    <s v="M'Boi Mirim"/>
    <m/>
    <m/>
    <m/>
    <n v="0"/>
    <n v="0"/>
    <n v="0"/>
    <n v="0"/>
    <n v="0"/>
    <n v="0"/>
    <n v="0"/>
    <n v="0"/>
    <n v="0"/>
    <n v="0"/>
    <n v="0"/>
    <n v="1524"/>
    <n v="0"/>
    <n v="0"/>
    <n v="0"/>
    <n v="0"/>
    <n v="0"/>
    <n v="0"/>
    <n v="0"/>
    <n v="0"/>
    <m/>
    <m/>
    <m/>
    <m/>
    <m/>
    <m/>
    <m/>
    <m/>
    <m/>
    <m/>
    <m/>
    <m/>
    <m/>
    <m/>
    <m/>
    <m/>
    <m/>
    <m/>
    <m/>
    <m/>
    <m/>
    <m/>
    <m/>
    <m/>
    <m/>
    <m/>
    <m/>
    <m/>
    <n v="1"/>
    <n v="17463684.41"/>
    <n v="0"/>
    <m/>
    <m/>
    <m/>
    <m/>
    <m/>
    <m/>
    <m/>
    <n v="1.7929411764705883E-3"/>
    <n v="1524"/>
    <s v="local-em-def"/>
  </r>
  <r>
    <x v="24"/>
    <s v="Reforma e acessibilidade em passeios públicos"/>
    <n v="850000"/>
    <s v="Mooca"/>
    <m/>
    <m/>
    <m/>
    <n v="0"/>
    <n v="0"/>
    <n v="0"/>
    <n v="0"/>
    <n v="0"/>
    <n v="0"/>
    <n v="0"/>
    <n v="0"/>
    <n v="0"/>
    <n v="0"/>
    <n v="0"/>
    <n v="0"/>
    <n v="0"/>
    <n v="0"/>
    <n v="0"/>
    <n v="3936"/>
    <n v="0"/>
    <n v="0"/>
    <n v="0"/>
    <n v="0"/>
    <m/>
    <m/>
    <m/>
    <m/>
    <m/>
    <m/>
    <m/>
    <m/>
    <m/>
    <m/>
    <m/>
    <m/>
    <m/>
    <m/>
    <m/>
    <m/>
    <m/>
    <m/>
    <m/>
    <m/>
    <m/>
    <m/>
    <m/>
    <m/>
    <m/>
    <m/>
    <m/>
    <m/>
    <n v="1"/>
    <n v="0"/>
    <n v="0"/>
    <m/>
    <m/>
    <m/>
    <m/>
    <m/>
    <m/>
    <m/>
    <n v="4.6305882352941172E-3"/>
    <n v="3936"/>
    <s v="local-em-def"/>
  </r>
  <r>
    <x v="24"/>
    <s v="Reforma e acessibilidade em passeios públicos"/>
    <n v="850000"/>
    <s v="Parelheiros"/>
    <m/>
    <m/>
    <m/>
    <n v="0"/>
    <n v="0"/>
    <n v="0"/>
    <n v="0"/>
    <n v="0"/>
    <n v="0"/>
    <n v="0"/>
    <n v="0"/>
    <n v="0"/>
    <n v="0"/>
    <n v="0"/>
    <n v="4209"/>
    <n v="0"/>
    <n v="0"/>
    <n v="0"/>
    <n v="1338"/>
    <n v="0"/>
    <n v="0"/>
    <n v="0"/>
    <n v="0"/>
    <m/>
    <m/>
    <m/>
    <m/>
    <m/>
    <m/>
    <m/>
    <m/>
    <m/>
    <m/>
    <m/>
    <m/>
    <m/>
    <m/>
    <m/>
    <m/>
    <m/>
    <m/>
    <m/>
    <m/>
    <m/>
    <m/>
    <m/>
    <m/>
    <m/>
    <m/>
    <m/>
    <m/>
    <n v="1"/>
    <n v="17463684.41"/>
    <n v="0"/>
    <m/>
    <m/>
    <m/>
    <m/>
    <m/>
    <m/>
    <m/>
    <n v="6.5258823529411765E-3"/>
    <n v="5547"/>
    <s v="local-em-def"/>
  </r>
  <r>
    <x v="24"/>
    <s v="Reforma e acessibilidade em passeios públicos"/>
    <n v="850000"/>
    <s v="Penha"/>
    <m/>
    <m/>
    <m/>
    <n v="0"/>
    <n v="0"/>
    <n v="0"/>
    <n v="0"/>
    <n v="0"/>
    <n v="0"/>
    <n v="0"/>
    <n v="0"/>
    <n v="0"/>
    <n v="0"/>
    <n v="0"/>
    <n v="4191"/>
    <n v="0"/>
    <n v="0"/>
    <n v="0"/>
    <n v="0"/>
    <n v="0"/>
    <n v="0"/>
    <n v="0"/>
    <n v="0"/>
    <m/>
    <m/>
    <m/>
    <m/>
    <m/>
    <m/>
    <m/>
    <m/>
    <m/>
    <m/>
    <m/>
    <m/>
    <m/>
    <m/>
    <m/>
    <m/>
    <m/>
    <m/>
    <m/>
    <m/>
    <m/>
    <m/>
    <m/>
    <m/>
    <m/>
    <m/>
    <m/>
    <m/>
    <n v="1"/>
    <n v="17463684.41"/>
    <n v="0"/>
    <m/>
    <m/>
    <m/>
    <m/>
    <m/>
    <m/>
    <m/>
    <n v="4.930588235294118E-3"/>
    <n v="4191"/>
    <s v="local-em-def"/>
  </r>
  <r>
    <x v="24"/>
    <s v="Reforma e acessibilidade em passeios públicos"/>
    <n v="850000"/>
    <s v="Perus"/>
    <m/>
    <m/>
    <m/>
    <n v="0"/>
    <n v="0"/>
    <n v="0"/>
    <n v="0"/>
    <n v="0"/>
    <n v="0"/>
    <n v="0"/>
    <n v="0"/>
    <n v="0"/>
    <n v="0"/>
    <n v="0"/>
    <n v="0"/>
    <n v="0"/>
    <n v="0"/>
    <n v="0"/>
    <n v="0"/>
    <n v="0"/>
    <n v="0"/>
    <n v="0"/>
    <n v="0"/>
    <m/>
    <m/>
    <m/>
    <m/>
    <m/>
    <m/>
    <m/>
    <m/>
    <m/>
    <m/>
    <m/>
    <m/>
    <m/>
    <m/>
    <m/>
    <m/>
    <m/>
    <m/>
    <m/>
    <m/>
    <m/>
    <m/>
    <m/>
    <m/>
    <m/>
    <m/>
    <m/>
    <m/>
    <n v="1"/>
    <n v="0"/>
    <n v="0"/>
    <m/>
    <m/>
    <m/>
    <m/>
    <m/>
    <m/>
    <m/>
    <n v="0"/>
    <n v="0"/>
    <s v="local-em-def"/>
  </r>
  <r>
    <x v="24"/>
    <s v="Reforma e acessibilidade em passeios públicos"/>
    <n v="850000"/>
    <s v="Pinheiros"/>
    <m/>
    <m/>
    <m/>
    <n v="0"/>
    <n v="0"/>
    <n v="0"/>
    <n v="0"/>
    <n v="0"/>
    <n v="0"/>
    <n v="0"/>
    <n v="0"/>
    <n v="0"/>
    <n v="0"/>
    <n v="0"/>
    <n v="0"/>
    <n v="0"/>
    <n v="0"/>
    <n v="0"/>
    <n v="0"/>
    <n v="0"/>
    <n v="0"/>
    <n v="0"/>
    <n v="0"/>
    <m/>
    <m/>
    <m/>
    <m/>
    <m/>
    <m/>
    <m/>
    <m/>
    <m/>
    <m/>
    <m/>
    <m/>
    <m/>
    <m/>
    <m/>
    <m/>
    <m/>
    <m/>
    <m/>
    <m/>
    <m/>
    <m/>
    <m/>
    <m/>
    <m/>
    <m/>
    <m/>
    <m/>
    <n v="1"/>
    <n v="0"/>
    <n v="0"/>
    <m/>
    <m/>
    <m/>
    <m/>
    <m/>
    <m/>
    <m/>
    <n v="0"/>
    <n v="0"/>
    <s v="local-em-def"/>
  </r>
  <r>
    <x v="24"/>
    <s v="Reforma e acessibilidade em passeios públicos"/>
    <n v="850000"/>
    <s v="Pirituba"/>
    <m/>
    <m/>
    <m/>
    <n v="0"/>
    <n v="0"/>
    <n v="0"/>
    <n v="0"/>
    <n v="0"/>
    <n v="0"/>
    <n v="0"/>
    <n v="0"/>
    <n v="0"/>
    <n v="0"/>
    <n v="0"/>
    <n v="9235"/>
    <n v="0"/>
    <n v="0"/>
    <n v="0"/>
    <n v="0"/>
    <n v="0"/>
    <n v="0"/>
    <n v="0"/>
    <n v="0"/>
    <m/>
    <m/>
    <m/>
    <m/>
    <m/>
    <m/>
    <m/>
    <m/>
    <m/>
    <m/>
    <m/>
    <m/>
    <m/>
    <m/>
    <m/>
    <m/>
    <m/>
    <m/>
    <m/>
    <m/>
    <m/>
    <m/>
    <m/>
    <m/>
    <m/>
    <m/>
    <m/>
    <m/>
    <n v="1"/>
    <n v="17463684.41"/>
    <n v="0"/>
    <m/>
    <m/>
    <m/>
    <m/>
    <m/>
    <m/>
    <m/>
    <n v="1.0864705882352941E-2"/>
    <n v="9235"/>
    <s v="local-em-def"/>
  </r>
  <r>
    <x v="24"/>
    <s v="Reforma e acessibilidade em passeios públicos"/>
    <n v="850000"/>
    <s v="Santana/Tucuruvi"/>
    <m/>
    <m/>
    <m/>
    <n v="0"/>
    <n v="0"/>
    <n v="0"/>
    <n v="0"/>
    <n v="0"/>
    <n v="0"/>
    <n v="0"/>
    <n v="0"/>
    <n v="0"/>
    <n v="0"/>
    <n v="0"/>
    <n v="2727"/>
    <n v="0"/>
    <n v="0"/>
    <n v="0"/>
    <n v="0"/>
    <n v="0"/>
    <n v="0"/>
    <n v="0"/>
    <n v="0"/>
    <m/>
    <m/>
    <m/>
    <m/>
    <m/>
    <m/>
    <m/>
    <m/>
    <m/>
    <m/>
    <m/>
    <m/>
    <m/>
    <m/>
    <m/>
    <m/>
    <m/>
    <m/>
    <m/>
    <m/>
    <m/>
    <m/>
    <m/>
    <m/>
    <m/>
    <m/>
    <m/>
    <m/>
    <n v="1"/>
    <n v="17463684.41"/>
    <n v="0"/>
    <m/>
    <m/>
    <m/>
    <m/>
    <m/>
    <m/>
    <m/>
    <n v="3.2082352941176472E-3"/>
    <n v="2727"/>
    <s v="local-em-def"/>
  </r>
  <r>
    <x v="24"/>
    <s v="Reforma e acessibilidade em passeios públicos"/>
    <n v="850000"/>
    <s v="Santo Amaro"/>
    <m/>
    <m/>
    <m/>
    <n v="0"/>
    <n v="0"/>
    <n v="0"/>
    <n v="0"/>
    <n v="0"/>
    <n v="0"/>
    <n v="0"/>
    <n v="0"/>
    <n v="0"/>
    <n v="0"/>
    <n v="0"/>
    <n v="3597"/>
    <n v="0"/>
    <n v="0"/>
    <n v="0"/>
    <n v="0"/>
    <n v="0"/>
    <n v="0"/>
    <n v="0"/>
    <n v="0"/>
    <m/>
    <m/>
    <m/>
    <m/>
    <m/>
    <m/>
    <m/>
    <m/>
    <m/>
    <m/>
    <m/>
    <m/>
    <m/>
    <m/>
    <m/>
    <m/>
    <m/>
    <m/>
    <m/>
    <m/>
    <m/>
    <m/>
    <m/>
    <m/>
    <m/>
    <m/>
    <m/>
    <m/>
    <n v="1"/>
    <n v="17463684.41"/>
    <n v="0"/>
    <m/>
    <m/>
    <m/>
    <m/>
    <m/>
    <m/>
    <m/>
    <n v="4.2317647058823533E-3"/>
    <n v="3597"/>
    <s v="local-em-def"/>
  </r>
  <r>
    <x v="24"/>
    <s v="Reforma e acessibilidade em passeios públicos"/>
    <n v="850000"/>
    <s v="São Mateus"/>
    <m/>
    <m/>
    <m/>
    <n v="0"/>
    <n v="0"/>
    <n v="0"/>
    <n v="0"/>
    <n v="0"/>
    <n v="0"/>
    <n v="0"/>
    <n v="0"/>
    <n v="0"/>
    <n v="0"/>
    <n v="0"/>
    <n v="12029"/>
    <n v="0"/>
    <n v="0"/>
    <n v="0"/>
    <n v="0"/>
    <n v="0"/>
    <n v="0"/>
    <n v="0"/>
    <n v="0"/>
    <m/>
    <m/>
    <m/>
    <m/>
    <m/>
    <m/>
    <m/>
    <m/>
    <m/>
    <m/>
    <m/>
    <m/>
    <m/>
    <m/>
    <m/>
    <m/>
    <m/>
    <m/>
    <m/>
    <m/>
    <m/>
    <m/>
    <m/>
    <m/>
    <m/>
    <m/>
    <m/>
    <m/>
    <n v="1"/>
    <n v="17463684.41"/>
    <n v="0"/>
    <m/>
    <m/>
    <m/>
    <m/>
    <m/>
    <m/>
    <m/>
    <n v="1.4151764705882353E-2"/>
    <n v="12029"/>
    <s v="local-em-def"/>
  </r>
  <r>
    <x v="24"/>
    <s v="Reforma e acessibilidade em passeios públicos"/>
    <n v="850000"/>
    <s v="São Miguel"/>
    <m/>
    <m/>
    <m/>
    <n v="0"/>
    <n v="0"/>
    <n v="0"/>
    <n v="0"/>
    <n v="0"/>
    <n v="0"/>
    <n v="0"/>
    <n v="0"/>
    <n v="0"/>
    <n v="0"/>
    <n v="0"/>
    <n v="3291"/>
    <n v="0"/>
    <n v="0"/>
    <n v="0"/>
    <n v="0"/>
    <n v="0"/>
    <n v="0"/>
    <n v="0"/>
    <n v="0"/>
    <m/>
    <m/>
    <m/>
    <m/>
    <m/>
    <m/>
    <m/>
    <m/>
    <m/>
    <m/>
    <m/>
    <m/>
    <m/>
    <m/>
    <m/>
    <m/>
    <m/>
    <m/>
    <m/>
    <m/>
    <m/>
    <m/>
    <m/>
    <m/>
    <m/>
    <m/>
    <m/>
    <m/>
    <n v="1"/>
    <n v="17463684.41"/>
    <n v="0"/>
    <m/>
    <m/>
    <m/>
    <m/>
    <m/>
    <m/>
    <m/>
    <n v="3.8717647058823528E-3"/>
    <n v="3291"/>
    <s v="local-em-def"/>
  </r>
  <r>
    <x v="24"/>
    <s v="Reforma e acessibilidade em passeios públicos"/>
    <n v="850000"/>
    <s v="Sapopemba"/>
    <m/>
    <m/>
    <m/>
    <n v="0"/>
    <n v="0"/>
    <n v="0"/>
    <n v="0"/>
    <n v="0"/>
    <n v="0"/>
    <n v="0"/>
    <n v="0"/>
    <n v="0"/>
    <n v="0"/>
    <n v="0"/>
    <n v="0"/>
    <n v="0"/>
    <n v="0"/>
    <n v="0"/>
    <n v="0"/>
    <n v="0"/>
    <n v="0"/>
    <n v="0"/>
    <n v="0"/>
    <m/>
    <m/>
    <m/>
    <m/>
    <m/>
    <m/>
    <m/>
    <m/>
    <m/>
    <m/>
    <m/>
    <m/>
    <m/>
    <m/>
    <m/>
    <m/>
    <m/>
    <m/>
    <m/>
    <m/>
    <m/>
    <m/>
    <m/>
    <m/>
    <m/>
    <m/>
    <m/>
    <m/>
    <n v="1"/>
    <n v="0"/>
    <n v="0"/>
    <m/>
    <m/>
    <m/>
    <m/>
    <m/>
    <m/>
    <m/>
    <n v="0"/>
    <n v="0"/>
    <s v="local-em-def"/>
  </r>
  <r>
    <x v="24"/>
    <s v="Reforma e acessibilidade em passeios públicos"/>
    <n v="850000"/>
    <s v="Sé"/>
    <m/>
    <m/>
    <m/>
    <n v="0"/>
    <n v="0"/>
    <n v="0"/>
    <n v="0"/>
    <n v="0"/>
    <n v="0"/>
    <n v="0"/>
    <n v="0"/>
    <n v="0"/>
    <n v="0"/>
    <n v="0"/>
    <n v="0"/>
    <n v="0"/>
    <n v="0"/>
    <n v="0"/>
    <n v="0"/>
    <n v="0"/>
    <n v="0"/>
    <n v="0"/>
    <n v="0"/>
    <m/>
    <m/>
    <m/>
    <m/>
    <m/>
    <m/>
    <m/>
    <m/>
    <m/>
    <m/>
    <m/>
    <m/>
    <m/>
    <m/>
    <m/>
    <m/>
    <m/>
    <m/>
    <m/>
    <m/>
    <m/>
    <m/>
    <m/>
    <m/>
    <m/>
    <m/>
    <m/>
    <m/>
    <n v="1"/>
    <n v="0"/>
    <n v="0"/>
    <m/>
    <m/>
    <m/>
    <m/>
    <m/>
    <m/>
    <m/>
    <n v="0"/>
    <n v="0"/>
    <s v="local-em-def"/>
  </r>
  <r>
    <x v="24"/>
    <s v="Reforma e acessibilidade em passeios públicos"/>
    <n v="850000"/>
    <s v="Vila Maria/Vila Guilherme"/>
    <m/>
    <m/>
    <m/>
    <n v="0"/>
    <n v="0"/>
    <n v="0"/>
    <n v="0"/>
    <n v="0"/>
    <n v="0"/>
    <n v="0"/>
    <n v="0"/>
    <n v="0"/>
    <n v="0"/>
    <n v="0"/>
    <n v="0"/>
    <n v="0"/>
    <n v="0"/>
    <n v="0"/>
    <n v="0"/>
    <n v="0"/>
    <n v="0"/>
    <n v="0"/>
    <n v="0"/>
    <m/>
    <m/>
    <m/>
    <m/>
    <m/>
    <m/>
    <m/>
    <m/>
    <m/>
    <m/>
    <m/>
    <m/>
    <m/>
    <m/>
    <m/>
    <m/>
    <m/>
    <m/>
    <m/>
    <m/>
    <m/>
    <m/>
    <m/>
    <m/>
    <m/>
    <m/>
    <m/>
    <m/>
    <n v="1"/>
    <n v="17463684.41"/>
    <n v="0"/>
    <m/>
    <m/>
    <m/>
    <m/>
    <m/>
    <m/>
    <m/>
    <n v="0"/>
    <n v="0"/>
    <s v="local-em-def"/>
  </r>
  <r>
    <x v="24"/>
    <s v="Reforma e acessibilidade em passeios públicos"/>
    <n v="850000"/>
    <s v="Vila Mariana"/>
    <m/>
    <m/>
    <m/>
    <n v="0"/>
    <n v="0"/>
    <n v="0"/>
    <n v="0"/>
    <n v="0"/>
    <n v="0"/>
    <n v="0"/>
    <n v="0"/>
    <n v="0"/>
    <n v="0"/>
    <n v="0"/>
    <n v="0"/>
    <n v="0"/>
    <n v="0"/>
    <n v="0"/>
    <n v="0"/>
    <n v="0"/>
    <n v="0"/>
    <n v="0"/>
    <n v="0"/>
    <m/>
    <m/>
    <m/>
    <m/>
    <m/>
    <m/>
    <m/>
    <m/>
    <m/>
    <m/>
    <m/>
    <m/>
    <m/>
    <m/>
    <m/>
    <m/>
    <m/>
    <m/>
    <m/>
    <m/>
    <m/>
    <m/>
    <m/>
    <m/>
    <m/>
    <m/>
    <m/>
    <m/>
    <n v="1"/>
    <n v="0"/>
    <n v="136506.51"/>
    <m/>
    <m/>
    <m/>
    <m/>
    <m/>
    <m/>
    <m/>
    <n v="0"/>
    <n v="0"/>
    <s v="local-em-def"/>
  </r>
  <r>
    <x v="24"/>
    <s v="Reforma e acessibilidade em passeios públicos"/>
    <n v="850000"/>
    <s v="Vila Prudente"/>
    <m/>
    <m/>
    <m/>
    <n v="0"/>
    <n v="0"/>
    <n v="0"/>
    <n v="0"/>
    <n v="0"/>
    <n v="0"/>
    <n v="0"/>
    <n v="0"/>
    <n v="0"/>
    <n v="0"/>
    <n v="0"/>
    <n v="61.5"/>
    <n v="0"/>
    <n v="0"/>
    <n v="0"/>
    <n v="0"/>
    <n v="0"/>
    <n v="0"/>
    <n v="0"/>
    <n v="0"/>
    <m/>
    <m/>
    <m/>
    <m/>
    <m/>
    <m/>
    <m/>
    <m/>
    <m/>
    <m/>
    <m/>
    <m/>
    <m/>
    <m/>
    <m/>
    <m/>
    <m/>
    <m/>
    <m/>
    <m/>
    <m/>
    <m/>
    <m/>
    <m/>
    <m/>
    <m/>
    <m/>
    <m/>
    <n v="1"/>
    <n v="17463684.41"/>
    <n v="0"/>
    <m/>
    <m/>
    <m/>
    <m/>
    <m/>
    <m/>
    <m/>
    <n v="7.2352941176470582E-5"/>
    <n v="61.5"/>
    <s v="local-em-def"/>
  </r>
  <r>
    <x v="25"/>
    <s v="Porcentagem da frota de ônibus acessível"/>
    <n v="1"/>
    <s v="Supra-regional"/>
    <m/>
    <m/>
    <m/>
    <n v="0.59900000000000009"/>
    <n v="0.60300000000000009"/>
    <n v="0.6080000000000001"/>
    <n v="0.6110000000000001"/>
    <n v="0.61599999999999999"/>
    <n v="0.61899999999999999"/>
    <n v="0.623"/>
    <n v="0.627"/>
    <n v="0.63200000000000001"/>
    <n v="0.63500000000000001"/>
    <n v="0.6409999999999999"/>
    <n v="0.65799999999999992"/>
    <n v="0.67"/>
    <n v="0.68"/>
    <n v="0.68200000000000016"/>
    <n v="0.68700000000000017"/>
    <n v="0.69399999999999995"/>
    <n v="0.70299999999999996"/>
    <n v="0.71299999999999997"/>
    <n v="0.72299999999999998"/>
    <m/>
    <m/>
    <m/>
    <m/>
    <m/>
    <m/>
    <m/>
    <m/>
    <m/>
    <m/>
    <m/>
    <m/>
    <m/>
    <m/>
    <m/>
    <m/>
    <m/>
    <m/>
    <m/>
    <m/>
    <m/>
    <m/>
    <m/>
    <m/>
    <m/>
    <m/>
    <m/>
    <m/>
    <n v="0"/>
    <n v="0"/>
    <n v="0"/>
    <s v="Apesar de ser o indicador que determinará o cumprimento da meta ao final da gestão, o percentual total da frota acessível não é utilizado para determinar o índice de andamento da meta, uma vez que no início da gestão não se partiu de 0% de acessibilidade na frota, e sim de 59,9%. Ou seja, a meta não poderia iniciar já com 59,9% de seu cumprimento."/>
    <s v="Calcula-se o andamento da meta pela representação do avanço em relação aos 40,1 pontos percentuais (100%- 59,9% iniciais) necessários para atingir acessibilidade total da frota. Por exemplo: se a frota acessível passou de 59,9% para 65,8% (diferença de 5,9%), como em 2013, o andamento da meta foi de 14,7%, que é o quanto 5,9% representam em um universo possível de 40,1% de progresso."/>
    <s v="Meta viabilizada mediante o contrato de concessão dos serviços do transporte"/>
    <m/>
    <m/>
    <m/>
    <m/>
    <n v="0"/>
    <n v="13.023999999999997"/>
    <s v="abrange-cidade"/>
  </r>
  <r>
    <x v="25"/>
    <s v="Aumento percentual da frota de ônibus acessível"/>
    <n v="1"/>
    <s v="Supra-regional"/>
    <m/>
    <m/>
    <m/>
    <n v="0"/>
    <n v="0.01"/>
    <n v="1.2E-2"/>
    <n v="7.0000000000000001E-3"/>
    <n v="1.2E-2"/>
    <n v="7.0000000000000001E-3"/>
    <n v="0.01"/>
    <n v="0.01"/>
    <n v="1.2E-2"/>
    <n v="7.0000000000000001E-3"/>
    <n v="1.4999999999999999E-2"/>
    <n v="4.2000000000000003E-2"/>
    <n v="0.03"/>
    <n v="2.5000000000000001E-2"/>
    <n v="5.0000000000000001E-3"/>
    <n v="1.2E-2"/>
    <n v="1.7000000000000001E-2"/>
    <n v="2.1999999999999999E-2"/>
    <n v="2.5000000000000001E-2"/>
    <n v="2.5000000000000001E-2"/>
    <m/>
    <m/>
    <m/>
    <m/>
    <m/>
    <m/>
    <m/>
    <m/>
    <m/>
    <m/>
    <m/>
    <m/>
    <m/>
    <m/>
    <m/>
    <m/>
    <m/>
    <m/>
    <m/>
    <m/>
    <m/>
    <m/>
    <m/>
    <m/>
    <m/>
    <m/>
    <m/>
    <m/>
    <n v="1"/>
    <n v="0"/>
    <n v="0"/>
    <s v="Apesar de ser o indicador que determinará o cumprimento da meta ao final da gestão, o percentual total da frota acessível não é utilizado para determinar o índice de andamento da meta, uma vez que no início da gestão não se partiu de 0% de acessibilidade na frota, e sim de 59,9%. Ou seja, a meta não poderia iniciar já com 59,9% de seu cumprimento."/>
    <s v="Calcula-se o andamento da meta pela representação do avanço em relação aos 40,1 pontos percentuais (100%- 59,9% iniciais) necessários para atingir acessibilidade total da frota. Por exemplo: se a frota acessível passou de 59,9% para 65,8% (diferença de 5,9%), como em 2013, o andamento da meta foi de 14,7%, que é o quanto 5,9% representam em um universo possível de 40,1% de progresso."/>
    <s v="Meta viabilizada mediante o contrato de concessão dos serviços do transporte"/>
    <m/>
    <m/>
    <m/>
    <m/>
    <n v="0.30500000000000005"/>
    <n v="0.30500000000000005"/>
    <s v="abrange-cidade"/>
  </r>
  <r>
    <x v="26"/>
    <s v="Vagas a crianças beneficiárias do Benefício de Prestação Continuada da Assistência Social (BPC) "/>
    <n v="803"/>
    <s v="Supra-regional"/>
    <m/>
    <m/>
    <m/>
    <n v="0"/>
    <n v="0"/>
    <n v="0"/>
    <n v="0"/>
    <n v="0"/>
    <n v="0"/>
    <n v="0"/>
    <n v="0"/>
    <n v="0"/>
    <n v="0"/>
    <n v="0"/>
    <n v="803"/>
    <n v="0"/>
    <n v="0"/>
    <n v="0"/>
    <n v="0"/>
    <n v="0"/>
    <n v="0"/>
    <n v="0"/>
    <n v="0"/>
    <m/>
    <m/>
    <m/>
    <m/>
    <m/>
    <m/>
    <m/>
    <m/>
    <m/>
    <m/>
    <m/>
    <m/>
    <m/>
    <m/>
    <m/>
    <m/>
    <m/>
    <m/>
    <m/>
    <m/>
    <m/>
    <m/>
    <m/>
    <m/>
    <m/>
    <m/>
    <m/>
    <m/>
    <n v="0.33329999999999999"/>
    <n v="0"/>
    <n v="0"/>
    <s v="O custo de disponibilização de vagas é absorvido pelo orçamento de operação e manutenção das unidades de ensino da Secretaria Municipal da Educação."/>
    <s v="O número de alunos atendidos de 2014 será informado em Dezembro por SMADS."/>
    <m/>
    <m/>
    <m/>
    <m/>
    <m/>
    <n v="0.33330000000000004"/>
    <n v="803"/>
    <s v="abrange-cidade"/>
  </r>
  <r>
    <x v="27"/>
    <s v="Revitalização do Centro de Formação e Acompanhamento à Inclusão (CEFAI) - Butantã"/>
    <n v="13"/>
    <s v="Butantã"/>
    <s v="Butantã"/>
    <s v="Rua Manuel Jacinto, 249 – Vila Morse"/>
    <s v="-23.591033, -46.728145"/>
    <m/>
    <m/>
    <m/>
    <m/>
    <m/>
    <m/>
    <m/>
    <m/>
    <m/>
    <m/>
    <m/>
    <n v="0"/>
    <m/>
    <m/>
    <m/>
    <m/>
    <m/>
    <m/>
    <m/>
    <n v="0"/>
    <m/>
    <m/>
    <m/>
    <m/>
    <m/>
    <m/>
    <m/>
    <m/>
    <m/>
    <m/>
    <m/>
    <m/>
    <m/>
    <m/>
    <m/>
    <m/>
    <m/>
    <m/>
    <m/>
    <m/>
    <m/>
    <m/>
    <m/>
    <m/>
    <m/>
    <m/>
    <m/>
    <m/>
    <n v="1"/>
    <n v="0"/>
    <n v="0"/>
    <m/>
    <m/>
    <m/>
    <m/>
    <m/>
    <m/>
    <m/>
    <n v="0"/>
    <n v="0"/>
    <s v="local-def"/>
  </r>
  <r>
    <x v="27"/>
    <s v="Revitalização do Centro de Formação e Acompanhamento à Inclusão (CEFAI) - Campo Limpo"/>
    <n v="13"/>
    <s v="Campo Limpo"/>
    <s v="Capão Redondo"/>
    <s v="Rua Nossa Senhora do Bom Conselho, 65 – Jardim Laranjal"/>
    <s v="-23.647815, -46.756528"/>
    <m/>
    <m/>
    <m/>
    <m/>
    <m/>
    <m/>
    <m/>
    <m/>
    <m/>
    <m/>
    <m/>
    <n v="0"/>
    <m/>
    <m/>
    <m/>
    <m/>
    <m/>
    <m/>
    <m/>
    <n v="0"/>
    <m/>
    <m/>
    <m/>
    <m/>
    <m/>
    <m/>
    <m/>
    <m/>
    <m/>
    <m/>
    <m/>
    <m/>
    <m/>
    <m/>
    <m/>
    <m/>
    <m/>
    <m/>
    <m/>
    <m/>
    <m/>
    <m/>
    <m/>
    <m/>
    <m/>
    <m/>
    <m/>
    <m/>
    <n v="1"/>
    <n v="0"/>
    <n v="0"/>
    <m/>
    <m/>
    <m/>
    <m/>
    <m/>
    <m/>
    <m/>
    <n v="0"/>
    <n v="0"/>
    <s v="local-def"/>
  </r>
  <r>
    <x v="27"/>
    <s v="Revitalização do Centro de Formação e Acompanhamento à Inclusão (CEFAI) - Capela do Socorro"/>
    <n v="13"/>
    <s v="Capela do Socorro"/>
    <s v="Capela do Socorro"/>
    <s v="Rua Deputado Adib Chammas, 105 – Veleiros"/>
    <s v="-23.683208, -46.710839"/>
    <m/>
    <m/>
    <m/>
    <m/>
    <m/>
    <m/>
    <m/>
    <m/>
    <m/>
    <m/>
    <m/>
    <n v="0"/>
    <m/>
    <m/>
    <m/>
    <m/>
    <m/>
    <m/>
    <m/>
    <n v="0"/>
    <m/>
    <m/>
    <m/>
    <m/>
    <m/>
    <m/>
    <m/>
    <m/>
    <m/>
    <m/>
    <m/>
    <m/>
    <m/>
    <m/>
    <m/>
    <m/>
    <m/>
    <m/>
    <m/>
    <m/>
    <m/>
    <m/>
    <m/>
    <m/>
    <m/>
    <m/>
    <m/>
    <m/>
    <n v="1"/>
    <n v="0"/>
    <n v="0"/>
    <m/>
    <m/>
    <m/>
    <m/>
    <m/>
    <m/>
    <m/>
    <n v="0"/>
    <n v="0"/>
    <s v="local-def"/>
  </r>
  <r>
    <x v="27"/>
    <s v="Revitalização do Centro de Formação e Acompanhamento à Inclusão (CEFAI) - Freguesia/Brasilândia"/>
    <n v="13"/>
    <s v="Freguesia/Brasilândia"/>
    <s v="Freguesia do Ó"/>
    <s v="Rua Léo Ribeiro de Moraes, 66 – Freguesia do Ó"/>
    <s v="-23.506467, -46.698032"/>
    <m/>
    <m/>
    <m/>
    <m/>
    <m/>
    <m/>
    <m/>
    <m/>
    <m/>
    <m/>
    <m/>
    <n v="0"/>
    <m/>
    <m/>
    <m/>
    <m/>
    <m/>
    <m/>
    <m/>
    <n v="0"/>
    <m/>
    <m/>
    <m/>
    <m/>
    <m/>
    <m/>
    <m/>
    <m/>
    <m/>
    <m/>
    <m/>
    <m/>
    <m/>
    <m/>
    <m/>
    <m/>
    <m/>
    <m/>
    <m/>
    <m/>
    <m/>
    <m/>
    <m/>
    <m/>
    <m/>
    <m/>
    <m/>
    <m/>
    <n v="1"/>
    <n v="0"/>
    <n v="0"/>
    <m/>
    <m/>
    <m/>
    <m/>
    <m/>
    <m/>
    <m/>
    <n v="0"/>
    <n v="0"/>
    <s v="local-def"/>
  </r>
  <r>
    <x v="27"/>
    <s v="Revitalização do Centro de Formação e Acompanhamento à Inclusão (CEFAI) - Guaianases"/>
    <n v="13"/>
    <s v="Guaianases"/>
    <s v="Guaianases"/>
    <s v="Rua Comandante Carlos Ruhl, 134 – Vila Princesa Isabel"/>
    <s v="-23.545899, -46.417315"/>
    <m/>
    <m/>
    <m/>
    <m/>
    <m/>
    <m/>
    <m/>
    <m/>
    <m/>
    <m/>
    <m/>
    <n v="1"/>
    <m/>
    <m/>
    <m/>
    <m/>
    <m/>
    <m/>
    <m/>
    <m/>
    <m/>
    <m/>
    <m/>
    <m/>
    <m/>
    <m/>
    <m/>
    <m/>
    <m/>
    <m/>
    <m/>
    <m/>
    <m/>
    <m/>
    <m/>
    <m/>
    <m/>
    <m/>
    <m/>
    <m/>
    <m/>
    <m/>
    <m/>
    <m/>
    <m/>
    <m/>
    <m/>
    <m/>
    <n v="1"/>
    <m/>
    <n v="0"/>
    <s v="A revitalização dos CEFAIs, a partir da ampliação do número de Professores de Acompanhamento e Apoio à Inclusão – PAAI e da reorganização de suas atividades, permite potencializar as ações de formação dos educandos, produção de materiais, desenvolvimento de projetos,  organização de acervo bibliográfico e de materiais e equipamentos específicos para os alunos dessas unidades de ensino."/>
    <m/>
    <m/>
    <m/>
    <m/>
    <m/>
    <m/>
    <n v="7.6923076923076927E-2"/>
    <n v="1"/>
    <s v="local-def"/>
  </r>
  <r>
    <x v="27"/>
    <s v="Revitalização do Centro de Formação e Acompanhamento à Inclusão (CEFAI) - Itaquera"/>
    <n v="13"/>
    <s v="Itaquera"/>
    <s v="Cidade Líder"/>
    <s v="Avenida Itaquera, 241 – Parque Maria Luiza"/>
    <s v="-23.557239, -46.519733"/>
    <m/>
    <m/>
    <m/>
    <m/>
    <m/>
    <m/>
    <m/>
    <m/>
    <m/>
    <m/>
    <m/>
    <n v="0"/>
    <m/>
    <m/>
    <m/>
    <m/>
    <m/>
    <m/>
    <m/>
    <n v="0"/>
    <m/>
    <m/>
    <m/>
    <m/>
    <m/>
    <m/>
    <m/>
    <m/>
    <m/>
    <m/>
    <m/>
    <m/>
    <m/>
    <m/>
    <m/>
    <m/>
    <m/>
    <m/>
    <m/>
    <m/>
    <m/>
    <m/>
    <m/>
    <m/>
    <m/>
    <m/>
    <m/>
    <m/>
    <n v="1"/>
    <n v="0"/>
    <n v="0"/>
    <m/>
    <m/>
    <m/>
    <m/>
    <m/>
    <m/>
    <m/>
    <n v="0"/>
    <n v="0"/>
    <s v="local-def"/>
  </r>
  <r>
    <x v="27"/>
    <s v="Revitalização do Centro de Formação e Acompanhamento à Inclusão (CEFAI) - Lapa"/>
    <n v="13"/>
    <s v="Lapa"/>
    <s v="Lapa"/>
    <s v="Rua Aurélia, 996.– Vila Romana"/>
    <s v="-23.530675, -46.698027"/>
    <m/>
    <m/>
    <m/>
    <m/>
    <m/>
    <m/>
    <m/>
    <m/>
    <m/>
    <m/>
    <m/>
    <n v="0"/>
    <m/>
    <m/>
    <m/>
    <m/>
    <m/>
    <m/>
    <m/>
    <n v="0"/>
    <m/>
    <m/>
    <m/>
    <m/>
    <m/>
    <m/>
    <m/>
    <m/>
    <m/>
    <m/>
    <m/>
    <m/>
    <m/>
    <m/>
    <m/>
    <m/>
    <m/>
    <m/>
    <m/>
    <m/>
    <m/>
    <m/>
    <m/>
    <m/>
    <m/>
    <m/>
    <m/>
    <m/>
    <n v="1"/>
    <n v="0"/>
    <n v="0"/>
    <m/>
    <m/>
    <m/>
    <m/>
    <m/>
    <m/>
    <m/>
    <n v="0"/>
    <n v="0"/>
    <s v="local-def"/>
  </r>
  <r>
    <x v="27"/>
    <s v="Revitalização do Centro de Formação e Acompanhamento à Inclusão (CEFAI) - Tatuapé"/>
    <n v="13"/>
    <s v="Mooca"/>
    <s v="Tatuapé"/>
    <s v="Rua Apucarana nº 215 – Tatuapé"/>
    <s v="-23.540179, -46.564886"/>
    <m/>
    <m/>
    <m/>
    <m/>
    <m/>
    <m/>
    <m/>
    <m/>
    <m/>
    <m/>
    <m/>
    <n v="1"/>
    <m/>
    <m/>
    <m/>
    <m/>
    <m/>
    <m/>
    <m/>
    <m/>
    <m/>
    <m/>
    <m/>
    <m/>
    <m/>
    <m/>
    <m/>
    <m/>
    <m/>
    <m/>
    <m/>
    <m/>
    <m/>
    <m/>
    <m/>
    <m/>
    <m/>
    <m/>
    <m/>
    <m/>
    <m/>
    <m/>
    <m/>
    <m/>
    <m/>
    <m/>
    <m/>
    <m/>
    <n v="1"/>
    <m/>
    <n v="0"/>
    <s v="A revitalização dos CEFAIs, a partir da ampliação do número de Professores de Acompanhamento e Apoio à Inclusão – PAAI e da reorganização de suas atividades, permite potencializar as ações de formação dos educandos, produção de materiais, desenvolvimento de projetos,  organização de acervo bibliográfico e de materiais e equipamentos específicos para os alunos dessas unidades de ensino."/>
    <m/>
    <m/>
    <m/>
    <m/>
    <m/>
    <m/>
    <n v="7.6923076923076927E-2"/>
    <n v="1"/>
    <s v="local-def"/>
  </r>
  <r>
    <x v="27"/>
    <s v="Revitalização do Centro de Formação e Acompanhamento à Inclusão (CEFAI) - Santana/Tucuruvi"/>
    <n v="13"/>
    <s v="Santana/Tucuruvi"/>
    <s v="Tucuruvi"/>
    <s v="Avenida Tucuruvi, 808 – Tucuruvi"/>
    <s v="-23.481243, -46.604257"/>
    <m/>
    <m/>
    <m/>
    <m/>
    <m/>
    <m/>
    <m/>
    <m/>
    <m/>
    <m/>
    <m/>
    <n v="0"/>
    <m/>
    <m/>
    <m/>
    <m/>
    <m/>
    <m/>
    <m/>
    <n v="0"/>
    <m/>
    <m/>
    <m/>
    <m/>
    <m/>
    <m/>
    <m/>
    <m/>
    <m/>
    <m/>
    <m/>
    <m/>
    <m/>
    <m/>
    <m/>
    <m/>
    <m/>
    <m/>
    <m/>
    <m/>
    <m/>
    <m/>
    <m/>
    <m/>
    <m/>
    <m/>
    <m/>
    <m/>
    <n v="1"/>
    <n v="0"/>
    <n v="0"/>
    <m/>
    <m/>
    <m/>
    <m/>
    <m/>
    <m/>
    <m/>
    <n v="0"/>
    <n v="0"/>
    <s v="local-def"/>
  </r>
  <r>
    <x v="27"/>
    <s v="Revitalização do Centro de Formação e Acompanhamento à Inclusão (CEFAI) - Santo Amaro"/>
    <n v="13"/>
    <s v="Santo Amaro"/>
    <s v="Santo Amaro"/>
    <s v="Rua Dr. Abelardo Vergueiro César, 370 – Vila Alexandria"/>
    <s v="-23.638597, -46.671182"/>
    <m/>
    <m/>
    <m/>
    <m/>
    <m/>
    <m/>
    <m/>
    <m/>
    <m/>
    <m/>
    <m/>
    <n v="0"/>
    <m/>
    <m/>
    <m/>
    <m/>
    <m/>
    <m/>
    <m/>
    <n v="0"/>
    <m/>
    <m/>
    <m/>
    <m/>
    <m/>
    <m/>
    <m/>
    <m/>
    <m/>
    <m/>
    <m/>
    <m/>
    <m/>
    <m/>
    <m/>
    <m/>
    <m/>
    <m/>
    <m/>
    <m/>
    <m/>
    <m/>
    <m/>
    <m/>
    <m/>
    <m/>
    <m/>
    <m/>
    <n v="1"/>
    <n v="0"/>
    <n v="0"/>
    <m/>
    <m/>
    <m/>
    <m/>
    <m/>
    <m/>
    <m/>
    <n v="0"/>
    <n v="0"/>
    <s v="local-def"/>
  </r>
  <r>
    <x v="27"/>
    <s v="Revitalização do Centro de Formação e Acompanhamento à Inclusão (CEFAI) - São Mateus"/>
    <n v="13"/>
    <s v="São Mateus"/>
    <s v="São Mateus"/>
    <s v="Avenida Ragueb Chohfi, 1550 – São Mateus"/>
    <s v="-23.598702, -46.467973"/>
    <m/>
    <m/>
    <m/>
    <m/>
    <m/>
    <m/>
    <m/>
    <m/>
    <m/>
    <m/>
    <m/>
    <n v="1"/>
    <m/>
    <m/>
    <m/>
    <m/>
    <m/>
    <m/>
    <m/>
    <m/>
    <m/>
    <m/>
    <m/>
    <m/>
    <m/>
    <m/>
    <m/>
    <m/>
    <m/>
    <m/>
    <m/>
    <m/>
    <m/>
    <m/>
    <m/>
    <m/>
    <m/>
    <m/>
    <m/>
    <m/>
    <m/>
    <m/>
    <m/>
    <m/>
    <m/>
    <m/>
    <m/>
    <m/>
    <n v="1"/>
    <m/>
    <n v="0"/>
    <s v="A revitalização dos CEFAIs, a partir da ampliação do número de Professores de Acompanhamento e Apoio à Inclusão – PAAI e da reorganização de suas atividades, permite potencializar as ações de formação dos educandos, produção de materiais, desenvolvimento de projetos,  organização de acervo bibliográfico e de materiais e equipamentos específicos para os alunos dessas unidades de ensino."/>
    <m/>
    <m/>
    <m/>
    <m/>
    <m/>
    <m/>
    <n v="7.6923076923076927E-2"/>
    <n v="1"/>
    <s v="local-def"/>
  </r>
  <r>
    <x v="27"/>
    <s v="Revitalização do Centro de Formação e Acompanhamento à Inclusão (CEFAI) - São Miguel"/>
    <n v="13"/>
    <s v="São Miguel"/>
    <s v="São Miguel Paulista"/>
    <s v=" Rua Daniel Bernardo, 95"/>
    <s v="-23.494143, -46.442232"/>
    <m/>
    <m/>
    <m/>
    <m/>
    <m/>
    <m/>
    <m/>
    <m/>
    <m/>
    <m/>
    <m/>
    <n v="1"/>
    <m/>
    <m/>
    <m/>
    <m/>
    <m/>
    <m/>
    <m/>
    <m/>
    <m/>
    <m/>
    <m/>
    <m/>
    <m/>
    <m/>
    <m/>
    <m/>
    <m/>
    <m/>
    <m/>
    <m/>
    <m/>
    <m/>
    <m/>
    <m/>
    <m/>
    <m/>
    <m/>
    <m/>
    <m/>
    <m/>
    <m/>
    <m/>
    <m/>
    <m/>
    <m/>
    <m/>
    <n v="1"/>
    <m/>
    <n v="0"/>
    <s v="A revitalização dos CEFAIs, a partir da ampliação do número de Professores de Acompanhamento e Apoio à Inclusão – PAAI e da reorganização de suas atividades, permite potencializar as ações de formação dos educandos, produção de materiais, desenvolvimento de projetos,  organização de acervo bibliográfico e de materiais e equipamentos específicos para os alunos dessas unidades de ensino."/>
    <m/>
    <m/>
    <m/>
    <m/>
    <m/>
    <m/>
    <n v="7.6923076923076927E-2"/>
    <n v="1"/>
    <s v="local-def"/>
  </r>
  <r>
    <x v="27"/>
    <s v="Revitalização do Centro de Formação e Acompanhamento à Inclusão (CEFAI) - Vila Mariana"/>
    <n v="13"/>
    <s v="Vila Mariana"/>
    <s v="Vila Mariana"/>
    <s v="Rua Leandro Dupret, 525 – Vila Clementino"/>
    <s v="-23.598875, -46.646754"/>
    <m/>
    <m/>
    <m/>
    <m/>
    <m/>
    <m/>
    <m/>
    <m/>
    <m/>
    <m/>
    <m/>
    <n v="1"/>
    <m/>
    <m/>
    <m/>
    <m/>
    <m/>
    <m/>
    <m/>
    <m/>
    <m/>
    <m/>
    <m/>
    <m/>
    <m/>
    <m/>
    <m/>
    <m/>
    <m/>
    <m/>
    <m/>
    <m/>
    <m/>
    <m/>
    <m/>
    <m/>
    <m/>
    <m/>
    <m/>
    <m/>
    <m/>
    <m/>
    <m/>
    <m/>
    <m/>
    <m/>
    <m/>
    <m/>
    <n v="1"/>
    <m/>
    <n v="0"/>
    <s v="A revitalização dos CEFAIs, a partir da ampliação do número de Professores de Acompanhamento e Apoio à Inclusão – PAAI e da reorganização de suas atividades, permite potencializar as ações de formação dos educandos, produção de materiais, desenvolvimento de projetos,  organização de acervo bibliográfico e de materiais e equipamentos específicos para os alunos dessas unidades de ensino."/>
    <m/>
    <m/>
    <m/>
    <m/>
    <m/>
    <m/>
    <n v="7.6923076923076927E-2"/>
    <n v="1"/>
    <s v="local-def"/>
  </r>
  <r>
    <x v="28"/>
    <s v="Capacitação de professores para ensino de História  e Cultura Afro-Brasileira e Indígena nas escoals"/>
    <n v="24000"/>
    <s v="Supra-regional"/>
    <m/>
    <m/>
    <m/>
    <n v="0"/>
    <n v="0"/>
    <n v="0"/>
    <n v="0"/>
    <n v="0"/>
    <n v="0"/>
    <n v="0"/>
    <n v="0"/>
    <n v="0"/>
    <n v="0"/>
    <n v="0"/>
    <n v="0"/>
    <n v="0"/>
    <n v="0"/>
    <n v="0"/>
    <n v="0"/>
    <n v="0"/>
    <n v="0"/>
    <n v="0"/>
    <n v="0"/>
    <m/>
    <m/>
    <m/>
    <m/>
    <m/>
    <m/>
    <m/>
    <m/>
    <m/>
    <m/>
    <m/>
    <m/>
    <m/>
    <m/>
    <m/>
    <m/>
    <m/>
    <m/>
    <m/>
    <m/>
    <m/>
    <m/>
    <m/>
    <m/>
    <m/>
    <m/>
    <m/>
    <m/>
    <n v="0.5"/>
    <n v="75000"/>
    <n v="50000"/>
    <s v="Formação continuada  de professores(as), gestores (as) e quadro de apoio na temática &quot;História e Cultura Africana, Afro Brasileira e Indígena&quot;. Serão 1.600 vagas ofertadas em dois ciclos de setembro a novembro, em turmas de 50."/>
    <s v="Carga horária: 12 a 30 horas, com certificação para evolução funcional. Público-alvo: Diretor(a) de escola, Assistente Técnico Educacional, Coordenador(a) pedagógico(a), Auxiliar Técnico de Educação, Professor de Educação Infantil, Professor(a) de Educação Infantil e Ensino Fundamental I, Coordenador(a) Pedagógico(a) de CEI conveniado."/>
    <s v="1ª etapa do Prêmio “Educar para a igualdade racial”, com um workshop para formadores(as) e supervisores(as) da 1ª infância, incluindo funcionários da Secrataria Municipal de Educação realizada em novembro em 2013."/>
    <s v="2ª etapa do Prêmio “Educar para a Igualdade Racial” em elaboração, com previsão de realização em agosto de 2014."/>
    <m/>
    <m/>
    <m/>
    <n v="0"/>
    <n v="0"/>
    <s v="abrange-cidade"/>
  </r>
  <r>
    <x v="28"/>
    <s v="Outras formações para o ensino de História e Cultura Afro-Brasileira e Indígena"/>
    <n v="3000"/>
    <s v="Supra-regional"/>
    <m/>
    <m/>
    <m/>
    <n v="0"/>
    <n v="0"/>
    <n v="0"/>
    <n v="0"/>
    <n v="0"/>
    <n v="0"/>
    <n v="0"/>
    <n v="0"/>
    <n v="0"/>
    <n v="0"/>
    <n v="0"/>
    <n v="0"/>
    <n v="0"/>
    <n v="50"/>
    <n v="450"/>
    <n v="150"/>
    <n v="150"/>
    <n v="550"/>
    <n v="1200"/>
    <n v="6450"/>
    <m/>
    <m/>
    <m/>
    <m/>
    <m/>
    <m/>
    <m/>
    <m/>
    <m/>
    <m/>
    <m/>
    <m/>
    <m/>
    <m/>
    <m/>
    <m/>
    <m/>
    <m/>
    <m/>
    <m/>
    <m/>
    <m/>
    <m/>
    <m/>
    <m/>
    <m/>
    <m/>
    <m/>
    <n v="0.3"/>
    <n v="0"/>
    <n v="0"/>
    <s v="Série de Seminários &quot;Encontro com professores”, em parceria com Museu Afro Brasil. Até agora já foram realizados 7 seminários, com foco nos profissionais da rede de ensino, totalizando 350 vagas."/>
    <s v="Curso semipresencial de 180 horas &quot;Atualização EJA e Juventude Viva&quot; pela UFMG/UAB, com 300 vagas oferecidas para professores(as) da rede municipal de ensino iniciado. Este curso também contempla diretamente a Meta 43 do Programa de Metas."/>
    <s v="Curso &quot;Diálogos Pedagógicos e Práticas Educomunicativas para Uma Educação das Relações Étnico-raciais na Escola - Abordagens para a Infância&quot; para as 13 Diretorias Regionais de Educação até novembro de 2014 em um total de 650 vagas."/>
    <s v="Série &quot;Seminários Regionais: Leis 10.639/03 e 11.645/08&quot; sobre a temática de educação para as relações étnico-raciais, em parceria com a DOT Núcleo de Educação Étnico-racial/SME-SP, realizados nas 13 Diretorias Regionais de Educação. Total de 2.600 vagas."/>
    <s v="1ª Mostra Cultural Agosto Indígena nos CEUs realizada entre 11 e 30 de agosto de 2014. Público de 5.200 professores e alunos."/>
    <s v="Curso &quot;Relações Brasil/África de Formação, Resgate Histórico, Atualidade e Perspectivas&quot; para servidores(as) e gestores públicos municipais realizado."/>
    <m/>
    <n v="0.9"/>
    <n v="9000"/>
    <s v="abrange-cidade"/>
  </r>
  <r>
    <x v="28"/>
    <s v="Publicação dos 2 volumes sobre História Geral da África"/>
    <n v="2"/>
    <s v="Supra-regional"/>
    <m/>
    <m/>
    <m/>
    <n v="0"/>
    <n v="0"/>
    <n v="0"/>
    <n v="0"/>
    <n v="0"/>
    <n v="0"/>
    <n v="0"/>
    <n v="0"/>
    <n v="0"/>
    <n v="0"/>
    <n v="0"/>
    <n v="0"/>
    <n v="0"/>
    <n v="0"/>
    <n v="0"/>
    <n v="0"/>
    <n v="0"/>
    <n v="0"/>
    <n v="0"/>
    <n v="0"/>
    <m/>
    <m/>
    <m/>
    <m/>
    <m/>
    <m/>
    <m/>
    <m/>
    <m/>
    <m/>
    <m/>
    <m/>
    <m/>
    <m/>
    <m/>
    <m/>
    <m/>
    <m/>
    <m/>
    <m/>
    <m/>
    <m/>
    <m/>
    <m/>
    <m/>
    <m/>
    <m/>
    <m/>
    <n v="0.2"/>
    <n v="0"/>
    <n v="0"/>
    <s v="Pactuação com o MEC para a publicação de uma edição especial para o município de 2 volumes sobre História Geral da África"/>
    <m/>
    <m/>
    <m/>
    <m/>
    <m/>
    <m/>
    <n v="0"/>
    <n v="0"/>
    <s v="abrange-cidade"/>
  </r>
  <r>
    <x v="29"/>
    <s v="Promoção de atividades de combate à homofobia em espaços públicos: Largo do Arouche e Republica"/>
    <n v="4"/>
    <s v="Sé"/>
    <m/>
    <m/>
    <m/>
    <n v="0"/>
    <n v="0"/>
    <n v="0"/>
    <n v="0"/>
    <n v="0"/>
    <n v="0"/>
    <n v="0"/>
    <n v="0"/>
    <n v="1"/>
    <n v="0"/>
    <n v="0"/>
    <n v="0"/>
    <n v="0"/>
    <n v="0"/>
    <n v="0"/>
    <n v="0"/>
    <n v="0"/>
    <n v="0"/>
    <n v="0"/>
    <n v="1"/>
    <m/>
    <m/>
    <m/>
    <m/>
    <m/>
    <m/>
    <m/>
    <m/>
    <m/>
    <m/>
    <m/>
    <m/>
    <m/>
    <m/>
    <m/>
    <m/>
    <m/>
    <m/>
    <m/>
    <m/>
    <m/>
    <m/>
    <m/>
    <m/>
    <m/>
    <m/>
    <m/>
    <m/>
    <n v="0.1"/>
    <n v="0"/>
    <n v="0"/>
    <s v="Formalizada parceria para realização de ações de intervenção cultural  e ocupação pela cidadania no Largo do Arouche (projeto #WikiPraça)."/>
    <s v="Execução da 1ª fase de revitalização - requalificação de mobiliário urbano e iluminação pública em articulação com a Sub-Sé."/>
    <m/>
    <m/>
    <m/>
    <m/>
    <m/>
    <n v="0.05"/>
    <n v="2"/>
    <s v="local-em-def"/>
  </r>
  <r>
    <x v="29"/>
    <s v="Paradas do Orgulho LGBT"/>
    <n v="4"/>
    <s v="Sé"/>
    <m/>
    <m/>
    <m/>
    <n v="0"/>
    <n v="0"/>
    <n v="0"/>
    <n v="0"/>
    <n v="0"/>
    <n v="1"/>
    <n v="0"/>
    <n v="0"/>
    <n v="0"/>
    <n v="0"/>
    <n v="0"/>
    <n v="0"/>
    <n v="0"/>
    <n v="0"/>
    <n v="0"/>
    <n v="0"/>
    <n v="1"/>
    <n v="0"/>
    <n v="0"/>
    <n v="0"/>
    <m/>
    <m/>
    <m/>
    <m/>
    <m/>
    <m/>
    <m/>
    <m/>
    <m/>
    <m/>
    <m/>
    <m/>
    <m/>
    <m/>
    <m/>
    <m/>
    <m/>
    <m/>
    <m/>
    <m/>
    <m/>
    <m/>
    <m/>
    <m/>
    <m/>
    <m/>
    <m/>
    <m/>
    <n v="0.1"/>
    <n v="1850000"/>
    <n v="3573931.9"/>
    <m/>
    <m/>
    <m/>
    <m/>
    <m/>
    <m/>
    <m/>
    <n v="0.05"/>
    <n v="2"/>
    <s v="local-em-def"/>
  </r>
  <r>
    <x v="29"/>
    <s v="Atividades de formação continuada na rede municipal de ensino pela convivência pacífica com as diferenças"/>
    <n v="4"/>
    <s v="Supra-regional"/>
    <m/>
    <m/>
    <m/>
    <n v="0"/>
    <n v="0"/>
    <n v="0"/>
    <n v="0"/>
    <n v="0"/>
    <n v="0"/>
    <n v="0"/>
    <n v="0"/>
    <n v="0"/>
    <n v="0"/>
    <n v="0"/>
    <n v="0"/>
    <n v="0"/>
    <n v="0"/>
    <n v="0"/>
    <n v="0"/>
    <n v="0"/>
    <n v="0"/>
    <n v="0"/>
    <n v="0"/>
    <m/>
    <m/>
    <m/>
    <m/>
    <m/>
    <m/>
    <m/>
    <m/>
    <m/>
    <m/>
    <m/>
    <m/>
    <m/>
    <m/>
    <m/>
    <m/>
    <m/>
    <m/>
    <m/>
    <m/>
    <m/>
    <m/>
    <m/>
    <m/>
    <m/>
    <m/>
    <m/>
    <m/>
    <n v="0.1"/>
    <n v="0"/>
    <n v="0"/>
    <m/>
    <m/>
    <m/>
    <m/>
    <m/>
    <m/>
    <m/>
    <n v="0"/>
    <n v="0"/>
    <s v="abrange-cidade"/>
  </r>
  <r>
    <x v="29"/>
    <s v="Campanhas contra a homofobia"/>
    <n v="3"/>
    <s v="Supra-regional"/>
    <m/>
    <m/>
    <m/>
    <n v="1"/>
    <n v="0"/>
    <n v="0"/>
    <n v="0"/>
    <n v="0"/>
    <n v="0"/>
    <n v="0"/>
    <n v="1"/>
    <n v="0"/>
    <n v="0"/>
    <n v="0"/>
    <n v="0"/>
    <n v="0"/>
    <n v="0"/>
    <n v="0"/>
    <n v="1"/>
    <n v="0"/>
    <n v="0"/>
    <n v="0"/>
    <n v="0"/>
    <m/>
    <m/>
    <m/>
    <m/>
    <m/>
    <m/>
    <m/>
    <m/>
    <m/>
    <m/>
    <m/>
    <m/>
    <m/>
    <m/>
    <m/>
    <m/>
    <m/>
    <m/>
    <m/>
    <m/>
    <m/>
    <m/>
    <m/>
    <m/>
    <m/>
    <m/>
    <m/>
    <m/>
    <n v="0.1"/>
    <n v="0"/>
    <n v="0"/>
    <s v="Atualização da campanha pelo respeito ao uso do nome social de travestis e transexuais, com distribuição de materiais nos equipamentos de saúde e assistência social."/>
    <s v="Lançamento da Campanha ONU &quot;Livres &amp; Iguais&quot;."/>
    <m/>
    <m/>
    <m/>
    <m/>
    <m/>
    <n v="0.10000000000000002"/>
    <n v="3"/>
    <s v="abrange-cidade"/>
  </r>
  <r>
    <x v="29"/>
    <s v="Programa Transcidadania"/>
    <n v="1000"/>
    <s v="Supra-regional"/>
    <m/>
    <m/>
    <m/>
    <n v="0"/>
    <n v="0"/>
    <n v="0"/>
    <n v="0"/>
    <n v="0"/>
    <n v="0"/>
    <n v="0"/>
    <n v="0"/>
    <n v="0"/>
    <n v="0"/>
    <n v="0"/>
    <n v="0"/>
    <n v="0"/>
    <n v="0"/>
    <n v="0"/>
    <n v="0"/>
    <n v="0"/>
    <n v="0"/>
    <n v="0"/>
    <n v="27"/>
    <m/>
    <m/>
    <m/>
    <m/>
    <m/>
    <m/>
    <m/>
    <m/>
    <m/>
    <m/>
    <m/>
    <m/>
    <m/>
    <m/>
    <m/>
    <m/>
    <m/>
    <m/>
    <m/>
    <m/>
    <m/>
    <m/>
    <m/>
    <m/>
    <m/>
    <m/>
    <m/>
    <m/>
    <n v="0.2"/>
    <n v="0"/>
    <n v="39073.410000000003"/>
    <m/>
    <m/>
    <m/>
    <m/>
    <m/>
    <m/>
    <m/>
    <n v="5.4000000000000003E-3"/>
    <n v="27"/>
    <s v="abrange-cidade"/>
  </r>
  <r>
    <x v="30"/>
    <s v="Centro de Educação em Direitos Humanos - Zona Sul"/>
    <n v="1"/>
    <s v="Campo Limpo"/>
    <s v="Campo Limpo"/>
    <s v="Rua João Damasceno, 85"/>
    <s v="-23.646610, -46.743985"/>
    <n v="0"/>
    <n v="0"/>
    <n v="0"/>
    <n v="0"/>
    <n v="0"/>
    <n v="0"/>
    <n v="0"/>
    <n v="0"/>
    <n v="0"/>
    <n v="0"/>
    <n v="0"/>
    <n v="0"/>
    <n v="0"/>
    <n v="0"/>
    <n v="0"/>
    <n v="0"/>
    <n v="0"/>
    <n v="0"/>
    <n v="0"/>
    <n v="0"/>
    <m/>
    <m/>
    <m/>
    <m/>
    <m/>
    <m/>
    <m/>
    <m/>
    <m/>
    <m/>
    <m/>
    <m/>
    <m/>
    <m/>
    <m/>
    <m/>
    <m/>
    <m/>
    <m/>
    <m/>
    <m/>
    <m/>
    <m/>
    <m/>
    <m/>
    <m/>
    <m/>
    <m/>
    <n v="6.25E-2"/>
    <n v="0"/>
    <n v="0"/>
    <s v="Centro implantado por meio de parceria com a Secretaria de Direitos Humanos da Presidência da República"/>
    <m/>
    <m/>
    <m/>
    <m/>
    <m/>
    <m/>
    <n v="0"/>
    <n v="0"/>
    <s v="local-def"/>
  </r>
  <r>
    <x v="30"/>
    <s v="Centro de Educação em Direitos Humanos - Zona Norte"/>
    <n v="1"/>
    <s v="Freguesia/Brasilândia"/>
    <s v="Freguesia do Ó"/>
    <s v="Rua Aparecida do Taboado, S/N"/>
    <s v="-23.461580, -46.711012"/>
    <n v="0"/>
    <n v="0"/>
    <n v="0"/>
    <n v="0"/>
    <n v="0"/>
    <n v="0"/>
    <n v="0"/>
    <n v="0"/>
    <n v="0"/>
    <n v="0"/>
    <n v="0"/>
    <n v="0"/>
    <n v="0"/>
    <n v="0"/>
    <n v="0"/>
    <n v="0"/>
    <n v="0"/>
    <n v="0"/>
    <n v="0"/>
    <n v="0"/>
    <m/>
    <m/>
    <m/>
    <m/>
    <m/>
    <m/>
    <m/>
    <m/>
    <m/>
    <m/>
    <m/>
    <m/>
    <m/>
    <m/>
    <m/>
    <m/>
    <m/>
    <m/>
    <m/>
    <m/>
    <m/>
    <m/>
    <m/>
    <m/>
    <m/>
    <m/>
    <m/>
    <m/>
    <n v="6.25E-2"/>
    <n v="0"/>
    <n v="0"/>
    <s v="Centro implantado por meio de parceria com a Secretaria de Direitos Humanos da Presidência da República"/>
    <m/>
    <m/>
    <m/>
    <m/>
    <m/>
    <m/>
    <n v="0"/>
    <n v="0"/>
    <s v="local-def"/>
  </r>
  <r>
    <x v="30"/>
    <s v="Centro de Educação em Direitos Humanos - Zona Oeste"/>
    <n v="1"/>
    <s v="Pirituba"/>
    <s v="Jaraguá"/>
    <s v="Rua Pêra Marmelo, 226"/>
    <s v="-23.437181, -46.750754"/>
    <n v="0"/>
    <n v="0"/>
    <n v="0"/>
    <n v="0"/>
    <n v="0"/>
    <n v="0"/>
    <n v="0"/>
    <n v="0"/>
    <n v="0"/>
    <n v="0"/>
    <n v="0"/>
    <n v="0"/>
    <n v="0"/>
    <n v="0"/>
    <n v="0"/>
    <n v="0"/>
    <n v="0"/>
    <n v="0"/>
    <n v="0"/>
    <n v="0"/>
    <m/>
    <m/>
    <m/>
    <m/>
    <m/>
    <m/>
    <m/>
    <m/>
    <m/>
    <m/>
    <m/>
    <m/>
    <m/>
    <m/>
    <m/>
    <m/>
    <m/>
    <m/>
    <m/>
    <m/>
    <m/>
    <m/>
    <m/>
    <m/>
    <m/>
    <m/>
    <m/>
    <m/>
    <n v="6.25E-2"/>
    <n v="0"/>
    <n v="0"/>
    <s v="Centro implantado por meio de parceria com a Secretaria de Direitos Humanos da Presidência da República"/>
    <m/>
    <m/>
    <m/>
    <m/>
    <m/>
    <m/>
    <n v="0"/>
    <n v="0"/>
    <s v="local-def"/>
  </r>
  <r>
    <x v="30"/>
    <s v="Centro de Educação em Direitos Humanos - Zona Leste"/>
    <n v="1"/>
    <s v="São Mateus"/>
    <s v="São Rafael"/>
    <s v="Rua Cinira Polonio, 100"/>
    <s v="-23.620552, -46.456240"/>
    <n v="0"/>
    <n v="0"/>
    <n v="0"/>
    <n v="0"/>
    <n v="0"/>
    <n v="0"/>
    <n v="0"/>
    <n v="0"/>
    <n v="0"/>
    <n v="0"/>
    <n v="0"/>
    <n v="0"/>
    <n v="0"/>
    <n v="0"/>
    <n v="0"/>
    <n v="0"/>
    <n v="0"/>
    <n v="0"/>
    <n v="0"/>
    <n v="1"/>
    <m/>
    <m/>
    <m/>
    <m/>
    <m/>
    <m/>
    <m/>
    <m/>
    <m/>
    <m/>
    <m/>
    <m/>
    <m/>
    <m/>
    <m/>
    <m/>
    <m/>
    <m/>
    <m/>
    <m/>
    <m/>
    <m/>
    <m/>
    <m/>
    <m/>
    <m/>
    <m/>
    <m/>
    <n v="6.25E-2"/>
    <n v="0"/>
    <n v="50000"/>
    <s v="Centro implantado por meio de parceria com a Secretaria de Direitos Humanos da Presidência da República"/>
    <m/>
    <m/>
    <m/>
    <m/>
    <m/>
    <m/>
    <n v="6.25E-2"/>
    <n v="1"/>
    <s v="local-def"/>
  </r>
  <r>
    <x v="30"/>
    <s v="Prêmio Municipal de Educação em Direitos Humanos"/>
    <n v="4"/>
    <s v="Supra-regional"/>
    <m/>
    <m/>
    <m/>
    <n v="0"/>
    <n v="0"/>
    <n v="0"/>
    <n v="0"/>
    <n v="0"/>
    <n v="0"/>
    <n v="0"/>
    <n v="0"/>
    <n v="0"/>
    <n v="0"/>
    <n v="0"/>
    <n v="1"/>
    <n v="0"/>
    <n v="0"/>
    <n v="0"/>
    <n v="0"/>
    <n v="0"/>
    <n v="0"/>
    <n v="0"/>
    <n v="0"/>
    <m/>
    <m/>
    <m/>
    <m/>
    <m/>
    <m/>
    <m/>
    <m/>
    <m/>
    <m/>
    <m/>
    <m/>
    <m/>
    <m/>
    <m/>
    <m/>
    <m/>
    <m/>
    <m/>
    <m/>
    <m/>
    <m/>
    <m/>
    <m/>
    <m/>
    <m/>
    <m/>
    <m/>
    <n v="0.25"/>
    <n v="33915.14"/>
    <n v="28109.599999999999"/>
    <m/>
    <m/>
    <m/>
    <m/>
    <m/>
    <m/>
    <m/>
    <n v="6.25E-2"/>
    <n v="1"/>
    <s v="abrange-cidade"/>
  </r>
  <r>
    <x v="30"/>
    <s v="Formação em questões de Direitos Humanos para os profissionais da Rede Municipal de Ensino"/>
    <n v="6000"/>
    <s v="Supra-regional"/>
    <m/>
    <m/>
    <m/>
    <n v="0"/>
    <n v="0"/>
    <n v="0"/>
    <n v="0"/>
    <n v="0"/>
    <n v="0"/>
    <n v="0"/>
    <n v="0"/>
    <n v="0"/>
    <n v="0"/>
    <n v="0"/>
    <n v="0"/>
    <n v="0"/>
    <n v="0"/>
    <n v="0"/>
    <n v="0"/>
    <n v="0"/>
    <n v="0"/>
    <n v="0"/>
    <n v="409"/>
    <m/>
    <m/>
    <m/>
    <m/>
    <m/>
    <m/>
    <m/>
    <m/>
    <m/>
    <m/>
    <m/>
    <m/>
    <m/>
    <m/>
    <m/>
    <m/>
    <m/>
    <m/>
    <m/>
    <m/>
    <m/>
    <m/>
    <m/>
    <m/>
    <m/>
    <m/>
    <m/>
    <m/>
    <n v="0.25"/>
    <n v="0"/>
    <n v="0"/>
    <s v="Meta executada por meio de um Convênio com o Governo Federal"/>
    <m/>
    <m/>
    <m/>
    <m/>
    <m/>
    <m/>
    <n v="1.7041666666666667E-2"/>
    <n v="409"/>
    <s v="abrange-cidade"/>
  </r>
  <r>
    <x v="30"/>
    <s v="Produção de Material Didático (Direitos Humanos)"/>
    <n v="4"/>
    <s v="Supra-regional"/>
    <m/>
    <m/>
    <m/>
    <n v="0"/>
    <n v="0"/>
    <n v="0"/>
    <n v="0"/>
    <n v="0"/>
    <n v="0"/>
    <n v="0"/>
    <n v="0"/>
    <n v="0"/>
    <n v="0"/>
    <n v="0"/>
    <n v="0"/>
    <n v="0"/>
    <n v="0"/>
    <n v="0"/>
    <n v="0"/>
    <n v="0"/>
    <n v="0"/>
    <n v="0"/>
    <n v="0"/>
    <m/>
    <m/>
    <m/>
    <m/>
    <m/>
    <m/>
    <m/>
    <m/>
    <m/>
    <m/>
    <m/>
    <m/>
    <m/>
    <m/>
    <m/>
    <m/>
    <m/>
    <m/>
    <m/>
    <m/>
    <m/>
    <m/>
    <m/>
    <m/>
    <m/>
    <m/>
    <m/>
    <m/>
    <n v="0.125"/>
    <n v="300000"/>
    <n v="375144.96000000002"/>
    <s v="Guia de orientações em fase de fechamento editorial e cadernos temáticos em processo participativo de elaboração"/>
    <m/>
    <m/>
    <m/>
    <m/>
    <m/>
    <m/>
    <n v="0"/>
    <n v="0"/>
    <s v="abrange-cidade"/>
  </r>
  <r>
    <x v="30"/>
    <s v="Reformulação de Projetos Político Pedagógicos (Educação em Direitos Humanos)"/>
    <n v="3"/>
    <s v="Supra-regional"/>
    <m/>
    <m/>
    <m/>
    <n v="0"/>
    <n v="0"/>
    <n v="0"/>
    <n v="0"/>
    <n v="0"/>
    <n v="0"/>
    <n v="0"/>
    <n v="0"/>
    <n v="0"/>
    <n v="0"/>
    <n v="0"/>
    <n v="0"/>
    <n v="0"/>
    <n v="0"/>
    <n v="0"/>
    <n v="0"/>
    <m/>
    <m/>
    <m/>
    <m/>
    <m/>
    <m/>
    <m/>
    <m/>
    <m/>
    <m/>
    <m/>
    <m/>
    <m/>
    <m/>
    <m/>
    <m/>
    <m/>
    <m/>
    <m/>
    <m/>
    <m/>
    <m/>
    <m/>
    <m/>
    <m/>
    <m/>
    <m/>
    <m/>
    <m/>
    <m/>
    <m/>
    <m/>
    <n v="0.125"/>
    <n v="0"/>
    <n v="0"/>
    <m/>
    <m/>
    <m/>
    <m/>
    <m/>
    <m/>
    <m/>
    <n v="0"/>
    <n v="0"/>
    <s v="abrange-cidade"/>
  </r>
  <r>
    <x v="31"/>
    <s v="Memorial Cemitério de Vila Formosa"/>
    <n v="1"/>
    <s v="Aricanduva/Formosa/Carrão"/>
    <s v="Vila Formosa"/>
    <s v="Cemitério de Vila Formosa"/>
    <s v="-23.565246,-46.525751"/>
    <n v="0"/>
    <n v="0"/>
    <n v="0"/>
    <n v="0"/>
    <n v="0"/>
    <n v="0"/>
    <n v="0"/>
    <n v="0"/>
    <n v="0"/>
    <n v="0"/>
    <n v="0"/>
    <n v="0"/>
    <n v="0"/>
    <n v="0"/>
    <n v="0"/>
    <n v="0"/>
    <n v="0"/>
    <n v="0"/>
    <n v="0"/>
    <n v="0"/>
    <m/>
    <m/>
    <m/>
    <m/>
    <m/>
    <m/>
    <m/>
    <m/>
    <m/>
    <m/>
    <m/>
    <m/>
    <m/>
    <m/>
    <m/>
    <m/>
    <m/>
    <m/>
    <m/>
    <m/>
    <m/>
    <m/>
    <m/>
    <m/>
    <m/>
    <m/>
    <m/>
    <m/>
    <n v="0.05"/>
    <n v="0"/>
    <n v="0"/>
    <m/>
    <m/>
    <m/>
    <m/>
    <m/>
    <m/>
    <m/>
    <n v="0"/>
    <n v="0"/>
    <s v="local-def"/>
  </r>
  <r>
    <x v="31"/>
    <s v="Memorial Cemitério de Perus"/>
    <n v="1"/>
    <s v="Perus"/>
    <s v="Perus"/>
    <s v="Cemitério de Perus"/>
    <s v="-23.640183, -46.642972"/>
    <n v="0"/>
    <n v="0"/>
    <n v="0"/>
    <n v="0"/>
    <n v="0"/>
    <n v="0"/>
    <n v="0"/>
    <n v="0"/>
    <n v="0"/>
    <n v="0"/>
    <n v="0"/>
    <n v="0"/>
    <n v="0"/>
    <n v="0"/>
    <n v="0"/>
    <n v="0"/>
    <n v="0"/>
    <n v="0"/>
    <n v="0"/>
    <n v="0"/>
    <m/>
    <m/>
    <m/>
    <m/>
    <m/>
    <m/>
    <m/>
    <m/>
    <m/>
    <m/>
    <m/>
    <m/>
    <m/>
    <m/>
    <m/>
    <m/>
    <m/>
    <m/>
    <m/>
    <m/>
    <m/>
    <m/>
    <m/>
    <m/>
    <m/>
    <m/>
    <m/>
    <m/>
    <n v="0.05"/>
    <n v="0"/>
    <n v="0"/>
    <m/>
    <m/>
    <m/>
    <m/>
    <m/>
    <m/>
    <m/>
    <n v="0"/>
    <n v="0"/>
    <s v="local-def"/>
  </r>
  <r>
    <x v="31"/>
    <s v="Memorial Cemitério do Araçá"/>
    <n v="1"/>
    <s v="Sé"/>
    <s v="Consolação"/>
    <s v="Cemitério do Araçá"/>
    <s v="-23.553267,-46.668711"/>
    <n v="0"/>
    <n v="0"/>
    <n v="0"/>
    <n v="0"/>
    <n v="0"/>
    <n v="0"/>
    <n v="0"/>
    <n v="0"/>
    <n v="0"/>
    <n v="0"/>
    <n v="1"/>
    <n v="0"/>
    <n v="0"/>
    <n v="0"/>
    <n v="0"/>
    <n v="0"/>
    <n v="0"/>
    <n v="0"/>
    <n v="0"/>
    <n v="0"/>
    <m/>
    <m/>
    <m/>
    <m/>
    <m/>
    <m/>
    <m/>
    <m/>
    <m/>
    <m/>
    <m/>
    <m/>
    <m/>
    <m/>
    <m/>
    <m/>
    <m/>
    <m/>
    <m/>
    <m/>
    <m/>
    <m/>
    <m/>
    <m/>
    <m/>
    <m/>
    <m/>
    <m/>
    <n v="0.05"/>
    <n v="0"/>
    <n v="0"/>
    <m/>
    <m/>
    <m/>
    <m/>
    <m/>
    <m/>
    <m/>
    <n v="0.05"/>
    <n v="1"/>
    <s v="local-def"/>
  </r>
  <r>
    <x v="31"/>
    <s v="Apoio à retomada da identificação de mortos e desaparecidos políticos da ditadura militar"/>
    <n v="3"/>
    <s v="Supra-regional"/>
    <m/>
    <m/>
    <m/>
    <n v="0"/>
    <n v="0"/>
    <n v="0"/>
    <n v="0"/>
    <n v="0"/>
    <n v="0"/>
    <n v="0"/>
    <n v="0"/>
    <n v="0"/>
    <n v="0"/>
    <n v="0"/>
    <n v="0"/>
    <n v="0"/>
    <n v="0"/>
    <n v="0"/>
    <n v="0"/>
    <n v="0"/>
    <n v="1"/>
    <n v="0"/>
    <n v="0"/>
    <m/>
    <m/>
    <m/>
    <m/>
    <m/>
    <m/>
    <m/>
    <m/>
    <m/>
    <m/>
    <m/>
    <m/>
    <m/>
    <m/>
    <m/>
    <m/>
    <m/>
    <m/>
    <m/>
    <m/>
    <m/>
    <m/>
    <m/>
    <m/>
    <m/>
    <m/>
    <m/>
    <m/>
    <n v="0.15"/>
    <n v="0"/>
    <n v="0"/>
    <s v="Assinado protocolo de intenções entre UNIFESP, SMDHC e SDH-PR para retomada da análise das ossadas de Perus."/>
    <m/>
    <m/>
    <m/>
    <m/>
    <m/>
    <m/>
    <n v="4.9999999999999996E-2"/>
    <n v="1"/>
    <s v="abrange-cidade"/>
  </r>
  <r>
    <x v="31"/>
    <s v="Educação e cultura pelo direito à memória e à verdade"/>
    <n v="1000"/>
    <s v="Supra-regional"/>
    <m/>
    <m/>
    <m/>
    <n v="0"/>
    <n v="0"/>
    <n v="0"/>
    <n v="0"/>
    <n v="0"/>
    <n v="0"/>
    <n v="0"/>
    <n v="0"/>
    <n v="0"/>
    <n v="0"/>
    <n v="0"/>
    <n v="0"/>
    <n v="0"/>
    <n v="0"/>
    <n v="0"/>
    <n v="0"/>
    <n v="0"/>
    <n v="0"/>
    <n v="0"/>
    <n v="1160"/>
    <m/>
    <m/>
    <m/>
    <m/>
    <m/>
    <m/>
    <m/>
    <m/>
    <m/>
    <m/>
    <m/>
    <m/>
    <m/>
    <m/>
    <m/>
    <m/>
    <m/>
    <m/>
    <m/>
    <m/>
    <m/>
    <m/>
    <m/>
    <m/>
    <m/>
    <m/>
    <m/>
    <m/>
    <n v="0.15"/>
    <n v="0"/>
    <n v="563470"/>
    <s v="Continuidade das ações nas áreas de educação,  cultura e mobilização social para marcar e refletir sobre o que foi o golpe por meio da realização de 12 seminários para a formação de alunos e 1.160 professores em parceria com as DREs."/>
    <m/>
    <m/>
    <m/>
    <m/>
    <m/>
    <m/>
    <n v="0.17399999999999999"/>
    <n v="1160"/>
    <s v="abrange-cidade"/>
  </r>
  <r>
    <x v="31"/>
    <s v="Memorial Parque do Ibirapuera"/>
    <n v="1"/>
    <s v="Vila Mariana"/>
    <s v="Moema"/>
    <s v="Parque do Ibirapuera"/>
    <s v="-23.586486,-46.657698"/>
    <n v="0"/>
    <n v="0"/>
    <n v="0"/>
    <n v="0"/>
    <n v="0"/>
    <n v="0"/>
    <n v="0"/>
    <n v="0"/>
    <n v="0"/>
    <n v="0"/>
    <n v="0"/>
    <n v="0"/>
    <n v="0"/>
    <n v="0"/>
    <n v="0"/>
    <n v="0"/>
    <n v="0"/>
    <n v="0"/>
    <n v="0"/>
    <n v="0"/>
    <m/>
    <m/>
    <m/>
    <m/>
    <m/>
    <m/>
    <m/>
    <m/>
    <m/>
    <m/>
    <m/>
    <m/>
    <m/>
    <m/>
    <m/>
    <m/>
    <m/>
    <m/>
    <m/>
    <m/>
    <m/>
    <m/>
    <m/>
    <m/>
    <m/>
    <m/>
    <m/>
    <m/>
    <n v="0.05"/>
    <n v="0"/>
    <n v="0"/>
    <s v="Projeto aprovado pela Comissão de Monumentos e Esculturas do DPH e pelo CPPU. Atualmente em análise pelo IPHAN."/>
    <m/>
    <m/>
    <m/>
    <m/>
    <m/>
    <m/>
    <n v="0"/>
    <n v="0"/>
    <s v="local-def"/>
  </r>
  <r>
    <x v="32"/>
    <s v="Ocupação do Espaço Público: Regularização e Apoio a feiras culturais de migrantes"/>
    <n v="4"/>
    <s v="Mooca, Penha, Sé, São Mateus , Vila Prudente"/>
    <m/>
    <m/>
    <m/>
    <n v="0"/>
    <n v="0"/>
    <n v="0"/>
    <n v="0"/>
    <n v="0"/>
    <n v="0"/>
    <n v="0"/>
    <n v="0"/>
    <n v="0"/>
    <n v="0"/>
    <n v="0"/>
    <n v="0"/>
    <n v="0"/>
    <n v="0"/>
    <n v="0"/>
    <n v="0"/>
    <n v="0"/>
    <n v="0"/>
    <n v="0"/>
    <n v="0"/>
    <m/>
    <m/>
    <m/>
    <m/>
    <m/>
    <m/>
    <m/>
    <m/>
    <m/>
    <m/>
    <m/>
    <m/>
    <m/>
    <m/>
    <m/>
    <m/>
    <m/>
    <m/>
    <m/>
    <m/>
    <m/>
    <m/>
    <m/>
    <m/>
    <m/>
    <m/>
    <m/>
    <m/>
    <n v="0.2"/>
    <n v="0"/>
    <n v="0"/>
    <s v="Realização de capacitação de feirantes imigrantes pelo COVISA, promovendo a qualidade da Feira da Rua Coimbra"/>
    <m/>
    <m/>
    <m/>
    <m/>
    <m/>
    <m/>
    <n v="0"/>
    <n v="0"/>
    <s v="local-em-def"/>
  </r>
  <r>
    <x v="32"/>
    <s v="Ocupação do Espaço Público: Valorização de Festividades Migrantes"/>
    <n v="4"/>
    <s v="Mooca, Penha, Sé, São Mateus, Vila Prudente, Lapa"/>
    <m/>
    <m/>
    <m/>
    <n v="1"/>
    <n v="0"/>
    <n v="0"/>
    <n v="0"/>
    <n v="0"/>
    <n v="0"/>
    <n v="0"/>
    <n v="0"/>
    <n v="0"/>
    <n v="0"/>
    <n v="0"/>
    <n v="0"/>
    <n v="1"/>
    <n v="0"/>
    <n v="1"/>
    <n v="0"/>
    <n v="0"/>
    <n v="0"/>
    <n v="0"/>
    <n v="1"/>
    <m/>
    <m/>
    <m/>
    <m/>
    <m/>
    <m/>
    <m/>
    <m/>
    <m/>
    <m/>
    <m/>
    <m/>
    <m/>
    <m/>
    <m/>
    <m/>
    <m/>
    <m/>
    <m/>
    <m/>
    <m/>
    <m/>
    <m/>
    <m/>
    <m/>
    <m/>
    <m/>
    <m/>
    <n v="0.2"/>
    <n v="41290.85"/>
    <n v="0"/>
    <s v="Apoio à Festa Nacional da Bolívia no Mamorial da América Latina"/>
    <s v="Apoio à realização da festa Alasitas e carnaval andino Yunsa."/>
    <m/>
    <m/>
    <m/>
    <m/>
    <m/>
    <n v="0.2"/>
    <n v="4"/>
    <s v="local-em-def"/>
  </r>
  <r>
    <x v="32"/>
    <s v="Campanha de Conscientização e Prevenção à xenofobia"/>
    <n v="3"/>
    <s v="Supra-regional"/>
    <m/>
    <m/>
    <m/>
    <n v="0"/>
    <n v="0"/>
    <n v="0"/>
    <n v="0"/>
    <n v="0"/>
    <n v="1"/>
    <n v="0"/>
    <n v="0"/>
    <n v="0"/>
    <n v="1"/>
    <n v="0"/>
    <n v="0"/>
    <n v="0"/>
    <n v="0"/>
    <n v="0"/>
    <n v="0"/>
    <n v="0"/>
    <n v="0"/>
    <n v="0"/>
    <n v="0"/>
    <m/>
    <m/>
    <m/>
    <m/>
    <m/>
    <m/>
    <m/>
    <m/>
    <m/>
    <m/>
    <m/>
    <m/>
    <m/>
    <m/>
    <m/>
    <m/>
    <m/>
    <m/>
    <m/>
    <m/>
    <m/>
    <m/>
    <m/>
    <m/>
    <m/>
    <m/>
    <m/>
    <m/>
    <n v="0.1"/>
    <n v="7748.87"/>
    <n v="6746.7"/>
    <m/>
    <m/>
    <m/>
    <m/>
    <m/>
    <m/>
    <m/>
    <n v="6.6666666666666666E-2"/>
    <n v="2"/>
    <s v="abrange-cidade"/>
  </r>
  <r>
    <x v="32"/>
    <s v="Mapeamento da População Migrante"/>
    <n v="1"/>
    <s v="Supra-regional"/>
    <m/>
    <m/>
    <m/>
    <n v="0"/>
    <n v="0"/>
    <n v="0"/>
    <n v="0"/>
    <n v="0"/>
    <n v="0"/>
    <n v="0"/>
    <n v="0"/>
    <n v="0"/>
    <n v="0"/>
    <n v="0"/>
    <n v="0"/>
    <n v="0"/>
    <n v="0"/>
    <n v="0"/>
    <n v="0"/>
    <n v="0"/>
    <n v="0"/>
    <n v="0"/>
    <n v="0"/>
    <m/>
    <m/>
    <m/>
    <m/>
    <m/>
    <m/>
    <m/>
    <m/>
    <m/>
    <m/>
    <m/>
    <m/>
    <m/>
    <m/>
    <m/>
    <m/>
    <m/>
    <m/>
    <m/>
    <m/>
    <m/>
    <m/>
    <m/>
    <m/>
    <m/>
    <m/>
    <m/>
    <m/>
    <n v="0.1"/>
    <n v="0"/>
    <n v="9450"/>
    <m/>
    <m/>
    <m/>
    <m/>
    <m/>
    <m/>
    <m/>
    <n v="0"/>
    <n v="0"/>
    <s v="abrange-cidade"/>
  </r>
  <r>
    <x v="32"/>
    <s v="Qualificação da atenção aos migrantes por agentes públicos"/>
    <n v="1"/>
    <s v="Supra-regional"/>
    <m/>
    <m/>
    <m/>
    <n v="0"/>
    <n v="0"/>
    <n v="0"/>
    <n v="0"/>
    <n v="0"/>
    <n v="0"/>
    <n v="0"/>
    <n v="0"/>
    <n v="0"/>
    <n v="0"/>
    <n v="0"/>
    <n v="0"/>
    <n v="0"/>
    <n v="0"/>
    <n v="0"/>
    <n v="0"/>
    <n v="0"/>
    <n v="0"/>
    <n v="0"/>
    <n v="0"/>
    <m/>
    <m/>
    <m/>
    <m/>
    <m/>
    <m/>
    <m/>
    <m/>
    <m/>
    <m/>
    <m/>
    <m/>
    <m/>
    <m/>
    <m/>
    <m/>
    <m/>
    <m/>
    <m/>
    <m/>
    <m/>
    <m/>
    <m/>
    <m/>
    <m/>
    <m/>
    <m/>
    <m/>
    <n v="0.2"/>
    <n v="0"/>
    <n v="72092.66"/>
    <m/>
    <m/>
    <m/>
    <m/>
    <m/>
    <m/>
    <m/>
    <n v="0"/>
    <n v="0"/>
    <s v="abrange-cidade"/>
  </r>
  <r>
    <x v="32"/>
    <s v="Regularização migratória e promoção ao trabalho decente"/>
    <n v="2"/>
    <s v="Supra-regional"/>
    <m/>
    <m/>
    <m/>
    <n v="0"/>
    <n v="0"/>
    <n v="0"/>
    <n v="0"/>
    <n v="0"/>
    <n v="0"/>
    <n v="0"/>
    <n v="0"/>
    <n v="0"/>
    <n v="0"/>
    <n v="0"/>
    <n v="0"/>
    <n v="0"/>
    <n v="0"/>
    <n v="0"/>
    <n v="0"/>
    <n v="0"/>
    <n v="0"/>
    <n v="0"/>
    <n v="1"/>
    <m/>
    <m/>
    <m/>
    <m/>
    <m/>
    <m/>
    <m/>
    <m/>
    <m/>
    <m/>
    <m/>
    <m/>
    <m/>
    <m/>
    <m/>
    <m/>
    <m/>
    <m/>
    <m/>
    <m/>
    <m/>
    <m/>
    <m/>
    <m/>
    <m/>
    <m/>
    <m/>
    <m/>
    <n v="0.2"/>
    <n v="0"/>
    <n v="112000"/>
    <s v="Parceria com o Ministério do Trabalho para emissão imediata de carteiras de trabalho para portadores de visto humanitário."/>
    <m/>
    <m/>
    <m/>
    <m/>
    <m/>
    <m/>
    <n v="0.1"/>
    <n v="1"/>
    <s v="abrange-cidade"/>
  </r>
  <r>
    <x v="33"/>
    <s v="Política permanente de formação dos Conselhos Tutelares"/>
    <n v="440"/>
    <s v="Supra-regional"/>
    <m/>
    <m/>
    <m/>
    <n v="0"/>
    <n v="0"/>
    <n v="0"/>
    <n v="0"/>
    <n v="0"/>
    <n v="0"/>
    <n v="0"/>
    <n v="0"/>
    <n v="0"/>
    <n v="0"/>
    <n v="0"/>
    <n v="0"/>
    <n v="0"/>
    <n v="0"/>
    <n v="0"/>
    <n v="1"/>
    <n v="0"/>
    <n v="0"/>
    <n v="1"/>
    <n v="0"/>
    <m/>
    <m/>
    <m/>
    <m/>
    <m/>
    <m/>
    <m/>
    <m/>
    <m/>
    <m/>
    <m/>
    <m/>
    <m/>
    <m/>
    <m/>
    <m/>
    <m/>
    <m/>
    <m/>
    <m/>
    <m/>
    <m/>
    <m/>
    <m/>
    <m/>
    <m/>
    <m/>
    <m/>
    <n v="0.5"/>
    <n v="0"/>
    <n v="20551.36"/>
    <s v="Realizadas formações de planejamento orçamentário com Conselheiros Tutelares para fins de elaboração do orçamento de 2015"/>
    <m/>
    <m/>
    <m/>
    <m/>
    <m/>
    <m/>
    <n v="2.2727272727272726E-3"/>
    <n v="2"/>
    <s v="abrange-cidade"/>
  </r>
  <r>
    <x v="33"/>
    <s v="Melhoria da infraestrutura dos Conselhos Tutelares"/>
    <n v="44"/>
    <s v="Supra-regional"/>
    <m/>
    <m/>
    <m/>
    <n v="0"/>
    <n v="0"/>
    <n v="0"/>
    <n v="0"/>
    <n v="0"/>
    <n v="0"/>
    <n v="0"/>
    <n v="0"/>
    <n v="0"/>
    <n v="0"/>
    <n v="44"/>
    <n v="0"/>
    <n v="0"/>
    <n v="0"/>
    <n v="0"/>
    <n v="0"/>
    <n v="0"/>
    <n v="2"/>
    <n v="44"/>
    <n v="44"/>
    <m/>
    <m/>
    <m/>
    <m/>
    <m/>
    <m/>
    <m/>
    <m/>
    <m/>
    <m/>
    <m/>
    <m/>
    <m/>
    <m/>
    <m/>
    <m/>
    <m/>
    <m/>
    <m/>
    <m/>
    <m/>
    <m/>
    <m/>
    <m/>
    <m/>
    <m/>
    <m/>
    <m/>
    <n v="0.3"/>
    <n v="0"/>
    <n v="0"/>
    <s v="Efetivada a mudança de sede dos Conselhos Tutelares de Casa Verde e Pedreira para imóveis com melhores condições de funcionamento"/>
    <s v="Entrega de Kits do Governo Federal aos 44 Conselhos Tutelares do Município (incluindo carro, geladeira, bebedouro, impressora e computadores)"/>
    <s v="Realizada a contratação de operadora de telefonia móvel que garantirá disponibilidade de telefonia para fins de plantão a todos os Conselhos Tutelares"/>
    <m/>
    <m/>
    <m/>
    <m/>
    <n v="0.91363636363636358"/>
    <n v="134"/>
    <s v="abrange-cidade"/>
  </r>
  <r>
    <x v="34"/>
    <s v="Campanha de conscientização sobre a violência contra a pessoa idosa"/>
    <n v="4"/>
    <s v="Supra-regional"/>
    <m/>
    <m/>
    <m/>
    <n v="0"/>
    <n v="0"/>
    <n v="0"/>
    <n v="0"/>
    <n v="0"/>
    <n v="0"/>
    <n v="1"/>
    <n v="0"/>
    <n v="0"/>
    <n v="0"/>
    <n v="0"/>
    <n v="0"/>
    <n v="0"/>
    <n v="0"/>
    <n v="0"/>
    <n v="0"/>
    <n v="0"/>
    <n v="0"/>
    <n v="0"/>
    <n v="0"/>
    <m/>
    <m/>
    <m/>
    <m/>
    <m/>
    <m/>
    <m/>
    <m/>
    <m/>
    <m/>
    <m/>
    <m/>
    <m/>
    <m/>
    <m/>
    <m/>
    <m/>
    <m/>
    <m/>
    <m/>
    <m/>
    <m/>
    <m/>
    <m/>
    <m/>
    <m/>
    <m/>
    <m/>
    <n v="0.7"/>
    <n v="100000"/>
    <n v="167967.86"/>
    <s v="Campanha de Enfrentamento à Violência contra a Pessoa Idosa realizada em 2013."/>
    <s v="Parceria com o Disque 100 do Governo Federal estabelecida para obtenção de dados sobre registros de casos de violência contra a pessoa idosa."/>
    <m/>
    <m/>
    <m/>
    <m/>
    <m/>
    <n v="0.17499999999999999"/>
    <n v="1"/>
    <s v="abrange-cidade"/>
  </r>
  <r>
    <x v="34"/>
    <s v="Seminários anuais de conscientização sobre a violência contra a pessoa idosa"/>
    <n v="4"/>
    <s v="Supra-regional"/>
    <s v="Butantã, Perus e Itaquera"/>
    <m/>
    <m/>
    <n v="0"/>
    <n v="0"/>
    <n v="0"/>
    <n v="0"/>
    <n v="0"/>
    <n v="1"/>
    <n v="0"/>
    <n v="0"/>
    <n v="1"/>
    <n v="0"/>
    <n v="0"/>
    <n v="0"/>
    <n v="0"/>
    <n v="0"/>
    <n v="0"/>
    <n v="0"/>
    <m/>
    <m/>
    <m/>
    <m/>
    <m/>
    <m/>
    <m/>
    <m/>
    <m/>
    <m/>
    <m/>
    <m/>
    <m/>
    <m/>
    <m/>
    <m/>
    <m/>
    <m/>
    <m/>
    <m/>
    <m/>
    <m/>
    <m/>
    <m/>
    <m/>
    <m/>
    <m/>
    <m/>
    <m/>
    <m/>
    <m/>
    <m/>
    <n v="0.3"/>
    <n v="32105.63"/>
    <n v="1800"/>
    <s v="Realização de 01 seminário (Butantã) e 02 Diálogos (Perus e Itaquera) em parceria com SMPM, SMPED e SMPIR  sobre violência de gênero, étnica e contra a pessoa idosa e com deficiência."/>
    <m/>
    <m/>
    <m/>
    <m/>
    <m/>
    <m/>
    <n v="0.15"/>
    <n v="2"/>
    <s v="abrange-cidade"/>
  </r>
  <r>
    <x v="35"/>
    <s v="PRAÇA SAMPAIO VIDAL"/>
    <n v="42"/>
    <s v="Aricanduva"/>
    <s v="Vila Formosa"/>
    <s v="Avenida Doutor Eduardo Cotching, 2294"/>
    <s v="-23.568013,-46.5403756"/>
    <m/>
    <m/>
    <m/>
    <m/>
    <m/>
    <m/>
    <m/>
    <m/>
    <m/>
    <m/>
    <m/>
    <m/>
    <m/>
    <m/>
    <m/>
    <m/>
    <m/>
    <m/>
    <m/>
    <m/>
    <m/>
    <n v="1"/>
    <m/>
    <m/>
    <m/>
    <m/>
    <m/>
    <m/>
    <m/>
    <m/>
    <m/>
    <m/>
    <m/>
    <m/>
    <m/>
    <m/>
    <m/>
    <m/>
    <m/>
    <m/>
    <m/>
    <m/>
    <m/>
    <m/>
    <m/>
    <m/>
    <m/>
    <m/>
    <n v="1"/>
    <n v="0"/>
    <m/>
    <s v="Atende a 50 usuários conectados simultaneamente com velocidade efetiva de 512 kbps para download e upload"/>
    <m/>
    <m/>
    <m/>
    <m/>
    <m/>
    <m/>
    <n v="2.3809523809523808E-2"/>
    <n v="1"/>
    <s v="local-def"/>
  </r>
  <r>
    <x v="35"/>
    <s v="PARQUE ALFREDO VOLPI"/>
    <n v="42"/>
    <s v="Butantã"/>
    <s v="Morumbi"/>
    <s v="Av. Eng. Oscar Americano, 480"/>
    <s v="-23.5893465,-46.7011312"/>
    <m/>
    <m/>
    <m/>
    <m/>
    <m/>
    <m/>
    <m/>
    <m/>
    <m/>
    <m/>
    <m/>
    <m/>
    <m/>
    <m/>
    <m/>
    <m/>
    <m/>
    <n v="1"/>
    <m/>
    <m/>
    <m/>
    <m/>
    <m/>
    <m/>
    <m/>
    <m/>
    <m/>
    <m/>
    <m/>
    <m/>
    <m/>
    <m/>
    <m/>
    <m/>
    <m/>
    <m/>
    <m/>
    <m/>
    <m/>
    <m/>
    <m/>
    <m/>
    <m/>
    <m/>
    <m/>
    <m/>
    <m/>
    <m/>
    <n v="1"/>
    <n v="0"/>
    <s v="073.03.50.00.001"/>
    <s v="Atende a 75 usuários conectados simultaneamente com velocidade efetiva de 512 kbps para download e upload"/>
    <m/>
    <m/>
    <m/>
    <m/>
    <m/>
    <m/>
    <n v="2.3809523809523808E-2"/>
    <n v="1"/>
    <s v="local-def"/>
  </r>
  <r>
    <x v="35"/>
    <s v="PRAÇA ELIS REGINA"/>
    <n v="42"/>
    <s v="Butantã"/>
    <s v="Butantã"/>
    <s v="Praça Elis Regina"/>
    <s v="-23.5762859,-46.7302916"/>
    <m/>
    <m/>
    <m/>
    <m/>
    <m/>
    <m/>
    <m/>
    <m/>
    <m/>
    <m/>
    <m/>
    <m/>
    <m/>
    <m/>
    <m/>
    <m/>
    <m/>
    <m/>
    <n v="1"/>
    <m/>
    <m/>
    <m/>
    <m/>
    <m/>
    <m/>
    <m/>
    <m/>
    <m/>
    <m/>
    <m/>
    <m/>
    <m/>
    <m/>
    <m/>
    <m/>
    <m/>
    <m/>
    <m/>
    <m/>
    <m/>
    <m/>
    <m/>
    <m/>
    <m/>
    <m/>
    <m/>
    <m/>
    <m/>
    <n v="1"/>
    <n v="0"/>
    <s v="073.03.50.00.001"/>
    <s v="Atende a 100 usuários conectados simultaneamente com velocidade efetiva de 512 kbps para download e upload"/>
    <m/>
    <m/>
    <m/>
    <m/>
    <m/>
    <m/>
    <n v="2.3809523809523808E-2"/>
    <n v="1"/>
    <s v="local-def"/>
  </r>
  <r>
    <x v="35"/>
    <s v="PRAÇA JOÃO TADEU PRIOLLI (PRAÇA DO CAMPO LIMPO)"/>
    <n v="42"/>
    <s v="Campo Limpo"/>
    <s v="Campo Limpo"/>
    <s v="Praça João Tadeu Priolli"/>
    <s v="-23.633683,-46.776161"/>
    <m/>
    <m/>
    <m/>
    <m/>
    <m/>
    <m/>
    <m/>
    <m/>
    <m/>
    <m/>
    <m/>
    <m/>
    <m/>
    <m/>
    <m/>
    <n v="1"/>
    <m/>
    <m/>
    <m/>
    <m/>
    <m/>
    <m/>
    <m/>
    <m/>
    <m/>
    <m/>
    <m/>
    <m/>
    <m/>
    <m/>
    <m/>
    <m/>
    <m/>
    <m/>
    <m/>
    <m/>
    <m/>
    <m/>
    <m/>
    <m/>
    <m/>
    <m/>
    <m/>
    <m/>
    <m/>
    <m/>
    <m/>
    <m/>
    <n v="1"/>
    <n v="0"/>
    <s v="073.04.57.00.001"/>
    <s v="Atende a 150 usuários conectados simultaneamente com velocidade efetiva de 512 kbps para download e upload"/>
    <m/>
    <m/>
    <m/>
    <m/>
    <m/>
    <m/>
    <n v="2.3809523809523808E-2"/>
    <n v="1"/>
    <s v="local-def"/>
  </r>
  <r>
    <x v="35"/>
    <s v="PARQUE SANTO DIAS"/>
    <n v="42"/>
    <s v="Campo Limpo"/>
    <s v="Capão Redondo"/>
    <s v="Rua Arroio das Caneleiras, s/n - Conjunto Habitacional Instituto Adventista"/>
    <s v="-23.6640219,-46.773111"/>
    <m/>
    <m/>
    <m/>
    <m/>
    <m/>
    <m/>
    <m/>
    <m/>
    <m/>
    <m/>
    <m/>
    <m/>
    <m/>
    <m/>
    <m/>
    <m/>
    <m/>
    <n v="1"/>
    <m/>
    <m/>
    <m/>
    <m/>
    <m/>
    <m/>
    <m/>
    <m/>
    <m/>
    <m/>
    <m/>
    <m/>
    <m/>
    <m/>
    <m/>
    <m/>
    <m/>
    <m/>
    <m/>
    <m/>
    <m/>
    <m/>
    <m/>
    <m/>
    <m/>
    <m/>
    <m/>
    <m/>
    <m/>
    <m/>
    <n v="1"/>
    <n v="0"/>
    <s v="073.04.57.00.001"/>
    <s v="Atende a 125 usuários conectados simultaneamente com velocidade efetiva de 512 kbps para download e upload"/>
    <m/>
    <m/>
    <m/>
    <m/>
    <m/>
    <m/>
    <n v="2.3809523809523808E-2"/>
    <n v="1"/>
    <s v="local-def"/>
  </r>
  <r>
    <x v="35"/>
    <s v="PRAÇA ESCOLAR"/>
    <n v="42"/>
    <s v="Capela do Socorro"/>
    <s v="Cidade Dutra"/>
    <s v="Praça Escolar, Cidade Dutra"/>
    <s v="-23.7094703,-46.6988527"/>
    <m/>
    <m/>
    <m/>
    <m/>
    <m/>
    <m/>
    <m/>
    <m/>
    <m/>
    <m/>
    <m/>
    <m/>
    <m/>
    <m/>
    <m/>
    <m/>
    <m/>
    <m/>
    <m/>
    <n v="1"/>
    <m/>
    <m/>
    <m/>
    <m/>
    <m/>
    <m/>
    <m/>
    <m/>
    <m/>
    <m/>
    <m/>
    <m/>
    <m/>
    <m/>
    <m/>
    <m/>
    <m/>
    <m/>
    <m/>
    <m/>
    <m/>
    <m/>
    <m/>
    <m/>
    <m/>
    <m/>
    <m/>
    <m/>
    <n v="1"/>
    <n v="0"/>
    <s v="073.03.48.00.001"/>
    <s v="Atende a 100 usuários conectados simultaneamente com velocidade efetiva de 512 kbps para download e upload"/>
    <m/>
    <m/>
    <m/>
    <m/>
    <m/>
    <m/>
    <n v="2.3809523809523808E-2"/>
    <n v="1"/>
    <s v="local-def"/>
  </r>
  <r>
    <x v="35"/>
    <s v="LARGO DO JAPONES"/>
    <n v="42"/>
    <s v="Casa Verde/Cachoeirinha"/>
    <s v="Cachoeirinha"/>
    <s v="Largo do Japones"/>
    <s v="-23.473973,-46.667265"/>
    <m/>
    <m/>
    <m/>
    <m/>
    <m/>
    <m/>
    <m/>
    <m/>
    <m/>
    <m/>
    <m/>
    <m/>
    <m/>
    <m/>
    <m/>
    <n v="1"/>
    <m/>
    <m/>
    <m/>
    <m/>
    <m/>
    <m/>
    <m/>
    <m/>
    <m/>
    <m/>
    <m/>
    <m/>
    <m/>
    <m/>
    <m/>
    <m/>
    <m/>
    <m/>
    <m/>
    <m/>
    <m/>
    <m/>
    <m/>
    <m/>
    <m/>
    <m/>
    <m/>
    <m/>
    <m/>
    <m/>
    <m/>
    <m/>
    <n v="1"/>
    <n v="0"/>
    <s v="073.01.44.00.001"/>
    <s v="Atende a 100 usuários conectados simultaneamente com velocidade efetiva de 512 kbps para download e upload"/>
    <m/>
    <m/>
    <m/>
    <m/>
    <m/>
    <m/>
    <n v="2.3809523809523808E-2"/>
    <n v="1"/>
    <s v="local-def"/>
  </r>
  <r>
    <x v="35"/>
    <s v="PRAÇA DAS MONÇÕES (TERMINAL CASA VERDE)"/>
    <n v="42"/>
    <s v="Casa Verde/Cachoeirinha"/>
    <s v="Casa Verde"/>
    <s v="Av. Eng. Caetano Álvares"/>
    <s v="-23.496257,-46.6621145"/>
    <m/>
    <m/>
    <m/>
    <m/>
    <m/>
    <m/>
    <m/>
    <m/>
    <m/>
    <m/>
    <m/>
    <m/>
    <m/>
    <m/>
    <m/>
    <m/>
    <m/>
    <m/>
    <n v="1"/>
    <m/>
    <m/>
    <m/>
    <m/>
    <m/>
    <m/>
    <m/>
    <m/>
    <m/>
    <m/>
    <m/>
    <m/>
    <m/>
    <m/>
    <m/>
    <m/>
    <m/>
    <m/>
    <m/>
    <m/>
    <m/>
    <m/>
    <m/>
    <m/>
    <m/>
    <m/>
    <m/>
    <m/>
    <m/>
    <n v="1"/>
    <n v="0"/>
    <s v="073.01.44.00.001"/>
    <s v="Atende a 100 usuários conectados simultaneamente com velocidade efetiva de 512 kbps para download e upload"/>
    <m/>
    <m/>
    <m/>
    <m/>
    <m/>
    <m/>
    <n v="2.3809523809523808E-2"/>
    <n v="1"/>
    <s v="local-def"/>
  </r>
  <r>
    <x v="35"/>
    <s v="PRAÇA MARCO ANTONIO PRIMON MAESTRE"/>
    <n v="42"/>
    <s v="Casa Verde/Cachoeirinha"/>
    <s v="Limão"/>
    <s v="Praça Marco Antônio Primon Maestre"/>
    <s v="-23.5057564,-46.6730212"/>
    <m/>
    <m/>
    <m/>
    <m/>
    <m/>
    <m/>
    <m/>
    <m/>
    <m/>
    <m/>
    <m/>
    <m/>
    <m/>
    <m/>
    <m/>
    <m/>
    <m/>
    <m/>
    <m/>
    <n v="1"/>
    <m/>
    <m/>
    <m/>
    <m/>
    <m/>
    <m/>
    <m/>
    <m/>
    <m/>
    <m/>
    <m/>
    <m/>
    <m/>
    <m/>
    <m/>
    <m/>
    <m/>
    <m/>
    <m/>
    <m/>
    <m/>
    <m/>
    <m/>
    <m/>
    <m/>
    <m/>
    <m/>
    <m/>
    <n v="1"/>
    <n v="0"/>
    <s v="073.04.59.00.001"/>
    <s v="Atende a 75 usuários conectados simultaneamente com velocidade efetiva de 512 kbps para download e upload"/>
    <m/>
    <m/>
    <m/>
    <m/>
    <m/>
    <m/>
    <n v="2.3809523809523808E-2"/>
    <n v="1"/>
    <s v="local-def"/>
  </r>
  <r>
    <x v="35"/>
    <s v="PRAÇA BACHAREL FERNADO BRAGA PEREIRA DA ROCHA"/>
    <n v="42"/>
    <s v="Cidade Ademar"/>
    <s v="Cidade Ademar"/>
    <s v="Praça Bacharel Fernando Braga Pereira da Rocha"/>
    <s v="-23.541799,-46.716442"/>
    <m/>
    <m/>
    <m/>
    <m/>
    <m/>
    <m/>
    <m/>
    <m/>
    <m/>
    <m/>
    <m/>
    <m/>
    <m/>
    <m/>
    <m/>
    <m/>
    <m/>
    <m/>
    <m/>
    <m/>
    <n v="1"/>
    <m/>
    <m/>
    <m/>
    <m/>
    <m/>
    <m/>
    <m/>
    <m/>
    <m/>
    <m/>
    <m/>
    <m/>
    <m/>
    <m/>
    <m/>
    <m/>
    <m/>
    <m/>
    <m/>
    <m/>
    <m/>
    <m/>
    <m/>
    <m/>
    <m/>
    <m/>
    <m/>
    <n v="1"/>
    <n v="0"/>
    <m/>
    <s v="Atende a 75 usuários conectados simultaneamente com velocidade efetiva de 512 kbps para download e upload"/>
    <m/>
    <m/>
    <m/>
    <m/>
    <m/>
    <m/>
    <n v="2.3809523809523808E-2"/>
    <n v="1"/>
    <s v="local-def"/>
  </r>
  <r>
    <x v="35"/>
    <s v="PRAÇA DO 65"/>
    <n v="42"/>
    <s v="Cidade Tiradentes"/>
    <s v="Cidade Tiradentes"/>
    <s v="Avenida dos Metalúrgicos, 2249"/>
    <s v="-23.5993067,-46.4034065"/>
    <m/>
    <m/>
    <m/>
    <m/>
    <m/>
    <m/>
    <m/>
    <m/>
    <m/>
    <m/>
    <m/>
    <m/>
    <m/>
    <m/>
    <m/>
    <m/>
    <m/>
    <m/>
    <m/>
    <m/>
    <m/>
    <n v="1"/>
    <m/>
    <m/>
    <m/>
    <m/>
    <m/>
    <m/>
    <m/>
    <m/>
    <m/>
    <m/>
    <m/>
    <m/>
    <m/>
    <m/>
    <m/>
    <m/>
    <m/>
    <m/>
    <m/>
    <m/>
    <m/>
    <m/>
    <m/>
    <m/>
    <m/>
    <m/>
    <n v="1"/>
    <n v="0"/>
    <m/>
    <s v="Atende a 150 usuários conectados simultaneamente com velocidade efetiva de 512 kbps para download e upload"/>
    <m/>
    <m/>
    <m/>
    <m/>
    <m/>
    <m/>
    <n v="2.3809523809523808E-2"/>
    <n v="1"/>
    <s v="local-def"/>
  </r>
  <r>
    <x v="35"/>
    <s v="PRAÇA NA RUA DAS IMBIRAIARAS ALT. Nº 400"/>
    <n v="42"/>
    <s v="Freguesia / Brasilândia"/>
    <s v="Brasilândia"/>
    <s v="Rua Ibiraiaras, 400"/>
    <s v="-23.450796,-46.6880572"/>
    <m/>
    <m/>
    <m/>
    <m/>
    <m/>
    <m/>
    <m/>
    <m/>
    <m/>
    <m/>
    <m/>
    <m/>
    <m/>
    <m/>
    <m/>
    <m/>
    <m/>
    <m/>
    <n v="1"/>
    <m/>
    <m/>
    <m/>
    <m/>
    <m/>
    <m/>
    <m/>
    <m/>
    <m/>
    <m/>
    <m/>
    <m/>
    <m/>
    <m/>
    <m/>
    <m/>
    <m/>
    <m/>
    <m/>
    <m/>
    <m/>
    <m/>
    <m/>
    <m/>
    <m/>
    <m/>
    <m/>
    <m/>
    <m/>
    <n v="1"/>
    <n v="0"/>
    <s v="073.01.43.00.001"/>
    <s v="Atende a 100 usuários conectados simultaneamente com velocidade efetiva de 512 kbps para download e upload"/>
    <m/>
    <m/>
    <m/>
    <m/>
    <m/>
    <m/>
    <n v="2.3809523809523808E-2"/>
    <n v="1"/>
    <s v="local-def"/>
  </r>
  <r>
    <x v="35"/>
    <s v="LARGO DA MATRIZ"/>
    <n v="42"/>
    <s v="Freguesia / Brasilândia"/>
    <s v="Freguesia do Ó"/>
    <s v="Largo da Matriz de Nossa Senhora do Ó, 177"/>
    <s v="-23.5017066,-46.6985106"/>
    <m/>
    <m/>
    <m/>
    <m/>
    <m/>
    <m/>
    <m/>
    <m/>
    <m/>
    <m/>
    <m/>
    <m/>
    <m/>
    <m/>
    <m/>
    <m/>
    <m/>
    <m/>
    <m/>
    <m/>
    <n v="1"/>
    <m/>
    <m/>
    <m/>
    <m/>
    <m/>
    <m/>
    <m/>
    <m/>
    <m/>
    <m/>
    <m/>
    <m/>
    <m/>
    <m/>
    <m/>
    <m/>
    <m/>
    <m/>
    <m/>
    <m/>
    <m/>
    <m/>
    <m/>
    <m/>
    <m/>
    <m/>
    <m/>
    <n v="1"/>
    <n v="0"/>
    <m/>
    <s v="Atende a 125 usuários conectados simultaneamente com velocidade efetiva de 512 kbps para download e upload"/>
    <m/>
    <m/>
    <m/>
    <m/>
    <m/>
    <m/>
    <n v="2.3809523809523808E-2"/>
    <n v="1"/>
    <s v="local-def"/>
  </r>
  <r>
    <x v="35"/>
    <s v="PRAÇA CECÍLIA MARQUES DE ARAÚJO"/>
    <n v="42"/>
    <s v="Guaianases"/>
    <s v="Lajeado"/>
    <s v="Rua Gonçalves de Oliveira, 13"/>
    <s v="-23.5353769,-46.4135883"/>
    <m/>
    <m/>
    <m/>
    <m/>
    <m/>
    <m/>
    <m/>
    <m/>
    <m/>
    <m/>
    <m/>
    <m/>
    <m/>
    <m/>
    <m/>
    <m/>
    <m/>
    <m/>
    <m/>
    <m/>
    <m/>
    <n v="1"/>
    <m/>
    <m/>
    <m/>
    <m/>
    <m/>
    <m/>
    <m/>
    <m/>
    <m/>
    <m/>
    <m/>
    <m/>
    <m/>
    <m/>
    <m/>
    <m/>
    <m/>
    <m/>
    <m/>
    <m/>
    <m/>
    <m/>
    <m/>
    <m/>
    <m/>
    <m/>
    <n v="1"/>
    <n v="0"/>
    <m/>
    <s v="Atende a 50 usuários conectados simultaneamente com velocidade efetiva de 512 kbps para download e upload"/>
    <m/>
    <m/>
    <m/>
    <m/>
    <m/>
    <m/>
    <n v="2.3809523809523808E-2"/>
    <n v="1"/>
    <s v="local-def"/>
  </r>
  <r>
    <x v="35"/>
    <s v="PRAÇA JAGUAMITANGA"/>
    <n v="42"/>
    <s v="Itaim Paulista"/>
    <s v="Vila Curuçá"/>
    <s v="Rua Guaxima, 163, Vila Curuçá"/>
    <s v="-23.5011708,-46.4225998"/>
    <m/>
    <m/>
    <m/>
    <m/>
    <m/>
    <m/>
    <m/>
    <m/>
    <m/>
    <m/>
    <m/>
    <m/>
    <m/>
    <m/>
    <m/>
    <m/>
    <m/>
    <m/>
    <m/>
    <m/>
    <n v="1"/>
    <m/>
    <m/>
    <m/>
    <m/>
    <m/>
    <m/>
    <m/>
    <m/>
    <m/>
    <m/>
    <m/>
    <m/>
    <m/>
    <m/>
    <m/>
    <m/>
    <m/>
    <m/>
    <m/>
    <m/>
    <m/>
    <m/>
    <m/>
    <m/>
    <m/>
    <m/>
    <m/>
    <n v="1"/>
    <n v="0"/>
    <m/>
    <s v="Atende a 50 usuários conectados simultaneamente com velocidade efetiva de 512 kbps para download e upload"/>
    <m/>
    <m/>
    <m/>
    <m/>
    <m/>
    <m/>
    <n v="2.3809523809523808E-2"/>
    <n v="1"/>
    <s v="local-def"/>
  </r>
  <r>
    <x v="35"/>
    <s v="PARQUE CHICO MENDES"/>
    <n v="42"/>
    <s v="Itaim Paulista"/>
    <s v="Vila Curuçá"/>
    <s v="Parque Chico Mendes - Rua Cembira, Vila Curuçá"/>
    <s v="-23.5074315,-46.429285"/>
    <m/>
    <m/>
    <m/>
    <m/>
    <m/>
    <m/>
    <m/>
    <m/>
    <m/>
    <m/>
    <m/>
    <m/>
    <m/>
    <m/>
    <m/>
    <m/>
    <m/>
    <m/>
    <m/>
    <m/>
    <n v="1"/>
    <m/>
    <m/>
    <m/>
    <m/>
    <m/>
    <m/>
    <m/>
    <m/>
    <m/>
    <m/>
    <m/>
    <m/>
    <m/>
    <m/>
    <m/>
    <m/>
    <m/>
    <m/>
    <m/>
    <m/>
    <m/>
    <m/>
    <m/>
    <m/>
    <m/>
    <m/>
    <m/>
    <n v="1"/>
    <n v="0"/>
    <m/>
    <s v="Atende a 100 usuários conectados simultaneamente com velocidade efetiva de 512 kbps para download e upload"/>
    <m/>
    <m/>
    <m/>
    <m/>
    <m/>
    <m/>
    <n v="2.3809523809523808E-2"/>
    <n v="1"/>
    <s v="local-def"/>
  </r>
  <r>
    <x v="35"/>
    <s v="PARQUE SANTA AMÉLIA"/>
    <n v="42"/>
    <s v="Itaim Paulista"/>
    <s v="Itaim Paulista"/>
    <s v="Rua Rio Contagem, 72"/>
    <s v="-23.5000709,-46.375956"/>
    <m/>
    <m/>
    <m/>
    <m/>
    <m/>
    <m/>
    <m/>
    <m/>
    <m/>
    <m/>
    <m/>
    <m/>
    <m/>
    <m/>
    <m/>
    <m/>
    <m/>
    <m/>
    <m/>
    <m/>
    <m/>
    <n v="1"/>
    <m/>
    <m/>
    <m/>
    <m/>
    <m/>
    <m/>
    <m/>
    <m/>
    <m/>
    <m/>
    <m/>
    <m/>
    <m/>
    <m/>
    <m/>
    <m/>
    <m/>
    <m/>
    <m/>
    <m/>
    <m/>
    <m/>
    <m/>
    <m/>
    <m/>
    <m/>
    <n v="1"/>
    <n v="0"/>
    <m/>
    <s v="Atende a 100 usuários conectados simultaneamente com velocidade efetiva de 512 kbps para download e upload"/>
    <m/>
    <m/>
    <m/>
    <m/>
    <m/>
    <m/>
    <n v="2.3809523809523808E-2"/>
    <n v="1"/>
    <s v="local-def"/>
  </r>
  <r>
    <x v="35"/>
    <s v="PRAÇA PROFESSORAS"/>
    <n v="42"/>
    <s v="Itaquera"/>
    <s v="Cidade Líder"/>
    <s v="Avenida das Alamandas, 12"/>
    <s v="-23.5357169,-46.4679491"/>
    <m/>
    <m/>
    <m/>
    <m/>
    <m/>
    <m/>
    <m/>
    <m/>
    <m/>
    <m/>
    <m/>
    <m/>
    <m/>
    <m/>
    <m/>
    <m/>
    <m/>
    <m/>
    <m/>
    <n v="1"/>
    <m/>
    <m/>
    <m/>
    <m/>
    <m/>
    <m/>
    <m/>
    <m/>
    <m/>
    <m/>
    <m/>
    <m/>
    <m/>
    <m/>
    <m/>
    <m/>
    <m/>
    <m/>
    <m/>
    <m/>
    <m/>
    <m/>
    <m/>
    <m/>
    <m/>
    <m/>
    <m/>
    <m/>
    <n v="1"/>
    <n v="0"/>
    <s v="073.02.67.00.001"/>
    <s v="Atende a 75 usuários conectados simultaneamente com velocidade efetiva de 512 kbps para download e upload"/>
    <m/>
    <m/>
    <m/>
    <m/>
    <m/>
    <m/>
    <n v="2.3809523809523808E-2"/>
    <n v="1"/>
    <s v="local-def"/>
  </r>
  <r>
    <x v="35"/>
    <s v="PARQUE RAUL SEIXAS"/>
    <n v="42"/>
    <s v="Itaquera"/>
    <s v="José Bonifácio"/>
    <s v="Rua Murmúrios da Tarde, 190 - Jardim Bonifacio, SP"/>
    <s v="-23.5533065,-46.4456445"/>
    <m/>
    <m/>
    <m/>
    <m/>
    <m/>
    <m/>
    <m/>
    <m/>
    <m/>
    <m/>
    <m/>
    <m/>
    <m/>
    <m/>
    <m/>
    <m/>
    <m/>
    <m/>
    <m/>
    <m/>
    <n v="1"/>
    <m/>
    <m/>
    <m/>
    <m/>
    <m/>
    <m/>
    <m/>
    <m/>
    <m/>
    <m/>
    <m/>
    <m/>
    <m/>
    <m/>
    <m/>
    <m/>
    <m/>
    <m/>
    <m/>
    <m/>
    <m/>
    <m/>
    <m/>
    <m/>
    <m/>
    <m/>
    <m/>
    <n v="1"/>
    <n v="0"/>
    <m/>
    <s v="Atende a 100 usuários conectados simultaneamente com velocidade efetiva de 512 kbps para download e upload"/>
    <m/>
    <m/>
    <m/>
    <m/>
    <m/>
    <m/>
    <n v="2.3809523809523808E-2"/>
    <n v="1"/>
    <s v="local-def"/>
  </r>
  <r>
    <x v="35"/>
    <s v="PARQUE DO NABUCO"/>
    <n v="42"/>
    <s v="Jabaquara"/>
    <s v="Jabaquara"/>
    <s v="Parque do Nabuco"/>
    <s v="-23.663314,-46.660422"/>
    <m/>
    <m/>
    <m/>
    <m/>
    <m/>
    <m/>
    <m/>
    <m/>
    <m/>
    <m/>
    <m/>
    <m/>
    <m/>
    <m/>
    <m/>
    <m/>
    <n v="1"/>
    <m/>
    <m/>
    <m/>
    <m/>
    <m/>
    <m/>
    <m/>
    <m/>
    <m/>
    <m/>
    <m/>
    <m/>
    <m/>
    <m/>
    <m/>
    <m/>
    <m/>
    <m/>
    <m/>
    <m/>
    <m/>
    <m/>
    <m/>
    <m/>
    <m/>
    <m/>
    <m/>
    <m/>
    <m/>
    <m/>
    <m/>
    <n v="1"/>
    <n v="0"/>
    <s v="073.04.55.00.001"/>
    <s v="Atende a 100 usuários conectados simultaneamente com velocidade efetiva de 512 kbps para download e upload"/>
    <m/>
    <m/>
    <m/>
    <m/>
    <m/>
    <m/>
    <n v="2.3809523809523808E-2"/>
    <n v="1"/>
    <s v="local-def"/>
  </r>
  <r>
    <x v="35"/>
    <s v="PRAÇA ALFREDO EGYDIO DE SOUZA ARANHA"/>
    <n v="42"/>
    <s v="Jabaquara"/>
    <s v="Jabaquara"/>
    <s v="Praça Alfredo Egydio de Souza Aranha"/>
    <s v="-23.638043,-46.642778"/>
    <m/>
    <m/>
    <m/>
    <m/>
    <m/>
    <m/>
    <m/>
    <m/>
    <m/>
    <m/>
    <m/>
    <m/>
    <m/>
    <m/>
    <m/>
    <m/>
    <n v="1"/>
    <m/>
    <m/>
    <m/>
    <m/>
    <m/>
    <m/>
    <m/>
    <m/>
    <m/>
    <m/>
    <m/>
    <m/>
    <m/>
    <m/>
    <m/>
    <m/>
    <m/>
    <m/>
    <m/>
    <m/>
    <m/>
    <m/>
    <m/>
    <m/>
    <m/>
    <m/>
    <m/>
    <m/>
    <m/>
    <m/>
    <m/>
    <n v="1"/>
    <n v="0"/>
    <s v="073.04.55.00.001"/>
    <s v="Atende a 75 usuários conectados simultaneamente com velocidade efetiva de 512 kbps para download e upload"/>
    <m/>
    <m/>
    <m/>
    <m/>
    <m/>
    <m/>
    <n v="2.3809523809523808E-2"/>
    <n v="1"/>
    <s v="local-def"/>
  </r>
  <r>
    <x v="35"/>
    <s v="PRAÇA MARIQUINHA SCIASCIA"/>
    <n v="42"/>
    <s v="Jaçaná/Tremembé"/>
    <s v="Tremembé"/>
    <s v="Praça Dona Mariquinha Sciascia - Tremembé"/>
    <s v="-23.57112,-46.640227"/>
    <m/>
    <m/>
    <m/>
    <m/>
    <m/>
    <m/>
    <m/>
    <m/>
    <m/>
    <m/>
    <m/>
    <m/>
    <m/>
    <m/>
    <m/>
    <m/>
    <m/>
    <n v="1"/>
    <m/>
    <m/>
    <m/>
    <m/>
    <m/>
    <m/>
    <m/>
    <m/>
    <m/>
    <m/>
    <m/>
    <m/>
    <m/>
    <m/>
    <m/>
    <m/>
    <m/>
    <m/>
    <m/>
    <m/>
    <m/>
    <m/>
    <m/>
    <m/>
    <m/>
    <m/>
    <m/>
    <m/>
    <m/>
    <m/>
    <n v="1"/>
    <n v="0"/>
    <s v="073.01.46.00.001"/>
    <s v="Atende a 75 usuários conectados simultaneamente com velocidade efetiva de 512 kbps para download e upload"/>
    <m/>
    <m/>
    <m/>
    <m/>
    <m/>
    <m/>
    <n v="2.3809523809523808E-2"/>
    <n v="1"/>
    <s v="local-def"/>
  </r>
  <r>
    <x v="35"/>
    <s v="PRAÇA DOUTOR JOÃO BATISTA VASQUES"/>
    <n v="42"/>
    <s v="Jaçaná/Tremembé"/>
    <s v="Jaçanã"/>
    <s v="Rua Benjamin Pereira, 762"/>
    <s v="-23.465785,-46.58452"/>
    <m/>
    <m/>
    <m/>
    <m/>
    <m/>
    <m/>
    <m/>
    <m/>
    <m/>
    <m/>
    <m/>
    <m/>
    <m/>
    <m/>
    <m/>
    <m/>
    <m/>
    <n v="1"/>
    <m/>
    <m/>
    <m/>
    <m/>
    <m/>
    <m/>
    <m/>
    <m/>
    <m/>
    <m/>
    <m/>
    <m/>
    <m/>
    <m/>
    <m/>
    <m/>
    <m/>
    <m/>
    <m/>
    <m/>
    <m/>
    <m/>
    <m/>
    <m/>
    <m/>
    <m/>
    <m/>
    <m/>
    <m/>
    <m/>
    <n v="1"/>
    <n v="0"/>
    <s v="073.01.46.00.001"/>
    <s v="Atende a 100 usuários conectados simultaneamente com velocidade efetiva de 512 kbps para download e upload"/>
    <m/>
    <m/>
    <m/>
    <m/>
    <m/>
    <m/>
    <n v="2.3809523809523808E-2"/>
    <n v="1"/>
    <s v="local-def"/>
  </r>
  <r>
    <x v="35"/>
    <s v="PRAÇA ZILDA NATEL"/>
    <n v="42"/>
    <s v="Lapa"/>
    <s v="Perdizes"/>
    <s v="Av. Dr. Arnaldo, 1250 - Perdizes"/>
    <s v="-23.6640219,-46.773111"/>
    <m/>
    <m/>
    <m/>
    <m/>
    <m/>
    <m/>
    <m/>
    <m/>
    <m/>
    <m/>
    <m/>
    <m/>
    <m/>
    <m/>
    <m/>
    <m/>
    <m/>
    <n v="1"/>
    <m/>
    <m/>
    <m/>
    <m/>
    <m/>
    <m/>
    <m/>
    <m/>
    <m/>
    <m/>
    <m/>
    <m/>
    <m/>
    <m/>
    <m/>
    <m/>
    <m/>
    <m/>
    <m/>
    <m/>
    <m/>
    <m/>
    <m/>
    <m/>
    <m/>
    <m/>
    <m/>
    <m/>
    <m/>
    <m/>
    <n v="1"/>
    <n v="0"/>
    <s v="073.03.48.00.001"/>
    <s v="Atende a 50 usuários conectados simultaneamente com velocidade efetiva de 512 kbps para download e upload"/>
    <m/>
    <m/>
    <m/>
    <m/>
    <m/>
    <m/>
    <n v="2.3809523809523808E-2"/>
    <n v="1"/>
    <s v="local-def"/>
  </r>
  <r>
    <x v="35"/>
    <s v="PARQUE ORLANDO VILLAS BÔAS"/>
    <n v="42"/>
    <s v="Lapa"/>
    <s v="Vila Leopoldina"/>
    <s v="Av. Embaixador Macedo Soares, 6715"/>
    <s v="-23.5442255,-46.6367555"/>
    <m/>
    <m/>
    <m/>
    <m/>
    <m/>
    <m/>
    <m/>
    <m/>
    <m/>
    <m/>
    <m/>
    <m/>
    <m/>
    <m/>
    <m/>
    <m/>
    <m/>
    <n v="1"/>
    <m/>
    <m/>
    <m/>
    <m/>
    <m/>
    <m/>
    <m/>
    <m/>
    <m/>
    <m/>
    <m/>
    <m/>
    <m/>
    <m/>
    <m/>
    <m/>
    <m/>
    <m/>
    <m/>
    <m/>
    <m/>
    <m/>
    <m/>
    <m/>
    <m/>
    <m/>
    <m/>
    <m/>
    <m/>
    <m/>
    <n v="1"/>
    <n v="0"/>
    <s v="073.03.48.00.001"/>
    <s v="Atende a 125 usuários conectados simultaneamente com velocidade efetiva de 512 kbps para download e upload"/>
    <m/>
    <m/>
    <m/>
    <m/>
    <m/>
    <m/>
    <n v="2.3809523809523808E-2"/>
    <n v="1"/>
    <s v="local-def"/>
  </r>
  <r>
    <x v="35"/>
    <s v="PRAÇA GEN. PORTO CARREIRO"/>
    <n v="42"/>
    <s v="Lapa"/>
    <s v="Jaguaré"/>
    <s v="Praça General Porto Carreiro"/>
    <s v="-23.5466851,-46.7488067"/>
    <m/>
    <m/>
    <m/>
    <m/>
    <m/>
    <m/>
    <m/>
    <m/>
    <m/>
    <m/>
    <m/>
    <m/>
    <m/>
    <m/>
    <m/>
    <m/>
    <m/>
    <m/>
    <m/>
    <n v="1"/>
    <m/>
    <m/>
    <m/>
    <m/>
    <m/>
    <m/>
    <m/>
    <m/>
    <m/>
    <m/>
    <m/>
    <m/>
    <m/>
    <m/>
    <m/>
    <m/>
    <m/>
    <m/>
    <m/>
    <m/>
    <m/>
    <m/>
    <m/>
    <m/>
    <m/>
    <m/>
    <m/>
    <m/>
    <n v="1"/>
    <n v="0"/>
    <s v="073.03.48.00.001"/>
    <s v="Atende a 75 usuários conectados simultaneamente com velocidade efetiva de 512 kbps para download e upload"/>
    <m/>
    <m/>
    <m/>
    <m/>
    <m/>
    <m/>
    <n v="2.3809523809523808E-2"/>
    <n v="1"/>
    <s v="local-def"/>
  </r>
  <r>
    <x v="35"/>
    <s v="PRAÇA GENERAL GUIMARÃES"/>
    <n v="42"/>
    <s v="Lapa"/>
    <s v="Vila Jaguará"/>
    <s v="Praça General Guimarães"/>
    <s v="-23.5080437,-46.7504563"/>
    <m/>
    <m/>
    <m/>
    <m/>
    <m/>
    <m/>
    <m/>
    <m/>
    <m/>
    <m/>
    <m/>
    <m/>
    <m/>
    <m/>
    <m/>
    <m/>
    <m/>
    <m/>
    <m/>
    <n v="1"/>
    <m/>
    <m/>
    <m/>
    <m/>
    <m/>
    <m/>
    <m/>
    <m/>
    <m/>
    <m/>
    <m/>
    <m/>
    <m/>
    <m/>
    <m/>
    <m/>
    <m/>
    <m/>
    <m/>
    <m/>
    <m/>
    <m/>
    <m/>
    <m/>
    <m/>
    <m/>
    <m/>
    <m/>
    <n v="1"/>
    <n v="0"/>
    <s v="073.03.48.00.001"/>
    <s v="Atende a 50 usuários conectados simultaneamente com velocidade efetiva de 512 kbps para download e upload"/>
    <m/>
    <m/>
    <m/>
    <m/>
    <m/>
    <m/>
    <n v="2.3809523809523808E-2"/>
    <n v="1"/>
    <s v="local-def"/>
  </r>
  <r>
    <x v="35"/>
    <s v="PRAÇA CONDE FRANCISCO MATARAZZO"/>
    <n v="42"/>
    <s v="Lapa"/>
    <s v="Barra funda"/>
    <s v="Praça Conde Francisco Matarazzo Junior"/>
    <s v="-23.5265451,-46.6775602"/>
    <m/>
    <m/>
    <m/>
    <m/>
    <m/>
    <m/>
    <m/>
    <m/>
    <m/>
    <m/>
    <m/>
    <m/>
    <m/>
    <m/>
    <m/>
    <m/>
    <m/>
    <m/>
    <m/>
    <n v="1"/>
    <m/>
    <m/>
    <m/>
    <m/>
    <m/>
    <m/>
    <m/>
    <m/>
    <m/>
    <m/>
    <m/>
    <m/>
    <m/>
    <m/>
    <m/>
    <m/>
    <m/>
    <m/>
    <m/>
    <m/>
    <m/>
    <m/>
    <m/>
    <m/>
    <m/>
    <m/>
    <m/>
    <m/>
    <n v="1"/>
    <n v="0"/>
    <m/>
    <s v="Atende a 50 usuários conectados simultaneamente com velocidade efetiva de 512 kbps para download e upload"/>
    <m/>
    <m/>
    <m/>
    <m/>
    <m/>
    <m/>
    <n v="2.3809523809523808E-2"/>
    <n v="1"/>
    <s v="local-def"/>
  </r>
  <r>
    <x v="35"/>
    <s v="PRAÇA CORNÉLIA"/>
    <n v="42"/>
    <s v="Lapa"/>
    <s v="Lapa"/>
    <s v="R. Crasso, 289 - Lapa São Paulo, 05043-010"/>
    <s v="-23.5253917,-46.6897444"/>
    <m/>
    <m/>
    <m/>
    <m/>
    <m/>
    <m/>
    <m/>
    <m/>
    <m/>
    <m/>
    <m/>
    <m/>
    <m/>
    <m/>
    <m/>
    <m/>
    <m/>
    <m/>
    <m/>
    <m/>
    <m/>
    <n v="1"/>
    <m/>
    <m/>
    <m/>
    <m/>
    <m/>
    <m/>
    <m/>
    <m/>
    <m/>
    <m/>
    <m/>
    <m/>
    <m/>
    <m/>
    <m/>
    <m/>
    <m/>
    <m/>
    <m/>
    <m/>
    <m/>
    <m/>
    <m/>
    <m/>
    <m/>
    <m/>
    <n v="1"/>
    <n v="0"/>
    <m/>
    <s v="Atende a 75 usuários conectados simultaneamente com velocidade efetiva de 512 kbps para download e upload"/>
    <m/>
    <m/>
    <m/>
    <m/>
    <m/>
    <m/>
    <n v="2.3809523809523808E-2"/>
    <n v="1"/>
    <s v="local-def"/>
  </r>
  <r>
    <x v="35"/>
    <s v="PRAÇA DO LARGO DE PIRAPORINHA"/>
    <n v="42"/>
    <s v="M'Boi Mirim"/>
    <s v="Jardim Ângela"/>
    <s v="Estrada do M’Boi Mirim, 1.000"/>
    <s v="-23.6722526,-46.742625"/>
    <m/>
    <m/>
    <m/>
    <m/>
    <m/>
    <m/>
    <m/>
    <m/>
    <m/>
    <m/>
    <m/>
    <m/>
    <m/>
    <m/>
    <m/>
    <m/>
    <m/>
    <m/>
    <m/>
    <m/>
    <n v="1"/>
    <m/>
    <m/>
    <m/>
    <m/>
    <m/>
    <m/>
    <m/>
    <m/>
    <m/>
    <m/>
    <m/>
    <m/>
    <m/>
    <m/>
    <m/>
    <m/>
    <m/>
    <m/>
    <m/>
    <m/>
    <m/>
    <m/>
    <m/>
    <m/>
    <m/>
    <m/>
    <m/>
    <n v="1"/>
    <n v="0"/>
    <m/>
    <s v="Atende a 75 usuários conectados simultaneamente com velocidade efetiva de 512 kbps para download e upload"/>
    <m/>
    <m/>
    <m/>
    <m/>
    <m/>
    <m/>
    <n v="2.3809523809523808E-2"/>
    <n v="1"/>
    <s v="local-def"/>
  </r>
  <r>
    <x v="35"/>
    <s v="PRAÇA GENERAL HUMBERTO DE SOUSA MELLO"/>
    <n v="42"/>
    <s v="Mooca"/>
    <s v="Belém"/>
    <s v="Rua Catumbi,190"/>
    <s v="-23.5364752,-46.5996183"/>
    <m/>
    <m/>
    <m/>
    <m/>
    <m/>
    <m/>
    <m/>
    <m/>
    <m/>
    <m/>
    <m/>
    <m/>
    <m/>
    <m/>
    <m/>
    <m/>
    <m/>
    <m/>
    <m/>
    <n v="1"/>
    <m/>
    <m/>
    <m/>
    <m/>
    <m/>
    <m/>
    <m/>
    <m/>
    <m/>
    <m/>
    <m/>
    <m/>
    <m/>
    <m/>
    <m/>
    <m/>
    <m/>
    <m/>
    <m/>
    <m/>
    <m/>
    <m/>
    <m/>
    <m/>
    <m/>
    <m/>
    <m/>
    <m/>
    <n v="1"/>
    <n v="0"/>
    <s v="073.02.65.00.001"/>
    <s v="Atende a 75 usuários conectados simultaneamente com velocidade efetiva de 512 kbps para download e upload"/>
    <m/>
    <m/>
    <m/>
    <m/>
    <m/>
    <m/>
    <n v="2.3809523809523808E-2"/>
    <n v="1"/>
    <s v="local-def"/>
  </r>
  <r>
    <x v="35"/>
    <s v="LARGO DA CONCÓRDIA"/>
    <n v="42"/>
    <s v="Mooca"/>
    <s v="Brás"/>
    <s v="Largo da Concórdia, 91"/>
    <s v="-23.5423468,-46.6167342"/>
    <m/>
    <m/>
    <m/>
    <m/>
    <m/>
    <m/>
    <m/>
    <m/>
    <m/>
    <m/>
    <m/>
    <m/>
    <m/>
    <m/>
    <m/>
    <m/>
    <m/>
    <m/>
    <m/>
    <m/>
    <n v="1"/>
    <m/>
    <m/>
    <m/>
    <m/>
    <m/>
    <m/>
    <m/>
    <m/>
    <m/>
    <m/>
    <m/>
    <m/>
    <m/>
    <m/>
    <m/>
    <m/>
    <m/>
    <m/>
    <m/>
    <m/>
    <m/>
    <m/>
    <m/>
    <m/>
    <m/>
    <m/>
    <m/>
    <n v="1"/>
    <n v="0"/>
    <m/>
    <s v="Atende a 150 usuários conectados simultaneamente com velocidade efetiva de 512 kbps para download e upload"/>
    <m/>
    <m/>
    <m/>
    <m/>
    <m/>
    <m/>
    <n v="2.3809523809523808E-2"/>
    <n v="1"/>
    <s v="local-def"/>
  </r>
  <r>
    <x v="35"/>
    <s v="PRAÇA SÃO LUIS DO CURU"/>
    <n v="42"/>
    <s v="Mooca"/>
    <s v="Água Rasa"/>
    <s v="Rua Capitão Lorena, 84"/>
    <s v="-23.5695651,-46.5671933"/>
    <m/>
    <m/>
    <m/>
    <m/>
    <m/>
    <m/>
    <m/>
    <m/>
    <m/>
    <m/>
    <m/>
    <m/>
    <m/>
    <m/>
    <m/>
    <m/>
    <m/>
    <m/>
    <m/>
    <m/>
    <m/>
    <n v="1"/>
    <m/>
    <m/>
    <m/>
    <m/>
    <m/>
    <m/>
    <m/>
    <m/>
    <m/>
    <m/>
    <m/>
    <m/>
    <m/>
    <m/>
    <m/>
    <m/>
    <m/>
    <m/>
    <m/>
    <m/>
    <m/>
    <m/>
    <m/>
    <m/>
    <m/>
    <m/>
    <n v="1"/>
    <n v="0"/>
    <m/>
    <s v="Atende a 50 usuários conectados simultaneamente com velocidade efetiva de 512 kbps para download e upload"/>
    <m/>
    <m/>
    <m/>
    <m/>
    <m/>
    <m/>
    <n v="2.3809523809523808E-2"/>
    <n v="1"/>
    <s v="local-def"/>
  </r>
  <r>
    <x v="35"/>
    <s v="PRAÇA CIRO PONTES / AO LADO DO SENAI"/>
    <n v="42"/>
    <s v="Mooca"/>
    <s v="Mooca"/>
    <s v="Rua Bresser, 2800"/>
    <s v="-23.5523131,-46.5998163"/>
    <m/>
    <m/>
    <m/>
    <m/>
    <m/>
    <m/>
    <m/>
    <m/>
    <m/>
    <m/>
    <m/>
    <m/>
    <m/>
    <m/>
    <m/>
    <m/>
    <m/>
    <m/>
    <m/>
    <m/>
    <m/>
    <n v="1"/>
    <m/>
    <m/>
    <m/>
    <m/>
    <m/>
    <m/>
    <m/>
    <m/>
    <m/>
    <m/>
    <m/>
    <m/>
    <m/>
    <m/>
    <m/>
    <m/>
    <m/>
    <m/>
    <m/>
    <m/>
    <m/>
    <m/>
    <m/>
    <m/>
    <m/>
    <m/>
    <n v="1"/>
    <n v="0"/>
    <m/>
    <s v="Atende a 50 usuários conectados simultaneamente com velocidade efetiva de 512 kbps para download e upload"/>
    <m/>
    <m/>
    <m/>
    <m/>
    <m/>
    <m/>
    <n v="2.3809523809523808E-2"/>
    <n v="1"/>
    <s v="local-def"/>
  </r>
  <r>
    <x v="35"/>
    <s v="PRAÇA DILVA GOMES MARTINS (COHAB 1)"/>
    <n v="42"/>
    <s v="Penha"/>
    <s v="Artur Alvim"/>
    <s v="Praça Dilva Gomes Martins"/>
    <s v="-23.545675,-46.482643"/>
    <m/>
    <m/>
    <m/>
    <m/>
    <m/>
    <m/>
    <m/>
    <m/>
    <m/>
    <m/>
    <m/>
    <m/>
    <n v="1"/>
    <m/>
    <m/>
    <m/>
    <m/>
    <m/>
    <m/>
    <m/>
    <m/>
    <m/>
    <m/>
    <m/>
    <m/>
    <m/>
    <m/>
    <m/>
    <m/>
    <m/>
    <m/>
    <m/>
    <m/>
    <m/>
    <m/>
    <m/>
    <m/>
    <m/>
    <m/>
    <m/>
    <m/>
    <m/>
    <m/>
    <m/>
    <m/>
    <m/>
    <m/>
    <m/>
    <n v="1"/>
    <n v="0"/>
    <s v="073.02.61.00.001"/>
    <s v="Atende a 50 usuários conectados simultaneamente com velocidade efetiva de 512 kbps para download e upload"/>
    <m/>
    <m/>
    <m/>
    <m/>
    <m/>
    <m/>
    <n v="2.3809523809523808E-2"/>
    <n v="1"/>
    <s v="local-def"/>
  </r>
  <r>
    <x v="35"/>
    <s v="PARQUE LINEAR TIQUATIRA"/>
    <n v="42"/>
    <s v="Penha"/>
    <s v="Cangaíba"/>
    <s v="Avenida Governador Carvalho Pinto, 1759"/>
    <s v="-23.5141791,-46.532708"/>
    <m/>
    <m/>
    <m/>
    <m/>
    <m/>
    <m/>
    <m/>
    <m/>
    <m/>
    <m/>
    <m/>
    <m/>
    <m/>
    <m/>
    <m/>
    <m/>
    <m/>
    <m/>
    <m/>
    <n v="1"/>
    <m/>
    <m/>
    <m/>
    <m/>
    <m/>
    <m/>
    <m/>
    <m/>
    <m/>
    <m/>
    <m/>
    <m/>
    <m/>
    <m/>
    <m/>
    <m/>
    <m/>
    <m/>
    <m/>
    <m/>
    <m/>
    <m/>
    <m/>
    <m/>
    <m/>
    <m/>
    <m/>
    <m/>
    <n v="1"/>
    <n v="0"/>
    <s v="073.02.61.00.001"/>
    <s v="Atende a 100 usuários conectados simultaneamente com velocidade efetiva de 512 kbps para download e upload"/>
    <m/>
    <m/>
    <m/>
    <m/>
    <m/>
    <m/>
    <n v="2.3809523809523808E-2"/>
    <n v="1"/>
    <s v="local-def"/>
  </r>
  <r>
    <x v="35"/>
    <s v="PRAÇA DA CONQUISTA"/>
    <n v="42"/>
    <s v="Penha"/>
    <s v="Vila Matilde"/>
    <s v="Rua Dona Matilde, 479"/>
    <s v="-23.5365657,-46.5258857"/>
    <m/>
    <m/>
    <m/>
    <m/>
    <m/>
    <m/>
    <m/>
    <m/>
    <m/>
    <m/>
    <m/>
    <m/>
    <m/>
    <m/>
    <m/>
    <m/>
    <m/>
    <m/>
    <m/>
    <m/>
    <n v="1"/>
    <m/>
    <m/>
    <m/>
    <m/>
    <m/>
    <m/>
    <m/>
    <m/>
    <m/>
    <m/>
    <m/>
    <m/>
    <m/>
    <m/>
    <m/>
    <m/>
    <m/>
    <m/>
    <m/>
    <m/>
    <m/>
    <m/>
    <m/>
    <m/>
    <m/>
    <m/>
    <m/>
    <n v="1"/>
    <n v="0"/>
    <m/>
    <s v="Atende a 75 usuários conectados simultaneamente com velocidade efetiva de 512 kbps para download e upload"/>
    <m/>
    <m/>
    <m/>
    <m/>
    <m/>
    <m/>
    <n v="2.3809523809523808E-2"/>
    <n v="1"/>
    <s v="local-def"/>
  </r>
  <r>
    <x v="35"/>
    <s v="LARGO DO ROSÁRIO"/>
    <n v="42"/>
    <s v="Penha"/>
    <s v="Penha"/>
    <s v="Largo do Rosário, 15, São Paulo, Brasil"/>
    <s v="-23.5249445,-46.5487474"/>
    <m/>
    <m/>
    <m/>
    <m/>
    <m/>
    <m/>
    <m/>
    <m/>
    <m/>
    <m/>
    <m/>
    <m/>
    <m/>
    <m/>
    <m/>
    <m/>
    <m/>
    <m/>
    <m/>
    <m/>
    <m/>
    <n v="1"/>
    <m/>
    <m/>
    <m/>
    <m/>
    <m/>
    <m/>
    <m/>
    <m/>
    <m/>
    <m/>
    <m/>
    <m/>
    <m/>
    <m/>
    <m/>
    <m/>
    <m/>
    <m/>
    <m/>
    <m/>
    <m/>
    <m/>
    <m/>
    <m/>
    <m/>
    <m/>
    <n v="1"/>
    <n v="0"/>
    <m/>
    <s v="Atende a 50 usuários conectados simultaneamente com velocidade efetiva de 512 kbps para download e upload"/>
    <m/>
    <m/>
    <m/>
    <m/>
    <m/>
    <m/>
    <n v="2.3809523809523808E-2"/>
    <n v="1"/>
    <s v="local-def"/>
  </r>
  <r>
    <x v="35"/>
    <s v="PRAÇA VIGÁRIO JOÃO G. DE LIMA (PRAÇA DO SAMBA)"/>
    <n v="42"/>
    <s v="Perus"/>
    <s v="Perus"/>
    <s v="Praça Vigário João Gonçalves de Lima"/>
    <s v="-23.410208,-46.757485"/>
    <m/>
    <m/>
    <m/>
    <m/>
    <m/>
    <m/>
    <m/>
    <m/>
    <m/>
    <m/>
    <m/>
    <m/>
    <m/>
    <m/>
    <m/>
    <m/>
    <m/>
    <m/>
    <m/>
    <m/>
    <n v="1"/>
    <m/>
    <m/>
    <m/>
    <m/>
    <m/>
    <m/>
    <m/>
    <m/>
    <m/>
    <m/>
    <m/>
    <m/>
    <m/>
    <m/>
    <m/>
    <m/>
    <m/>
    <m/>
    <m/>
    <m/>
    <m/>
    <m/>
    <m/>
    <m/>
    <m/>
    <m/>
    <m/>
    <n v="1"/>
    <n v="0"/>
    <m/>
    <s v="Atende a 75 usuários conectados simultaneamente com velocidade efetiva de 512 kbps para download e upload"/>
    <m/>
    <m/>
    <m/>
    <m/>
    <m/>
    <m/>
    <n v="2.3809523809523808E-2"/>
    <n v="1"/>
    <s v="local-def"/>
  </r>
  <r>
    <x v="35"/>
    <s v="PRAÇA BENEDITO CALIXTO"/>
    <n v="42"/>
    <s v="Pinheiros"/>
    <s v="Jardim Paulista"/>
    <s v="Praça Benedito Calixto"/>
    <s v="-23.55789,-46.680719"/>
    <m/>
    <m/>
    <m/>
    <m/>
    <m/>
    <m/>
    <m/>
    <m/>
    <m/>
    <m/>
    <m/>
    <m/>
    <m/>
    <m/>
    <m/>
    <n v="1"/>
    <m/>
    <m/>
    <m/>
    <m/>
    <m/>
    <m/>
    <m/>
    <m/>
    <m/>
    <m/>
    <m/>
    <m/>
    <m/>
    <m/>
    <m/>
    <m/>
    <m/>
    <m/>
    <m/>
    <m/>
    <m/>
    <m/>
    <m/>
    <m/>
    <m/>
    <m/>
    <m/>
    <m/>
    <m/>
    <m/>
    <m/>
    <m/>
    <n v="1"/>
    <n v="0"/>
    <s v="073.03.51.00.001"/>
    <s v="Atende a 250 usuários conectados simultaneamente com velocidade efetiva de 512 kbps para download e upload"/>
    <m/>
    <m/>
    <m/>
    <m/>
    <m/>
    <m/>
    <n v="2.3809523809523808E-2"/>
    <n v="1"/>
    <s v="local-def"/>
  </r>
  <r>
    <x v="35"/>
    <s v="PRAÇA ARLINDO ROSSI"/>
    <n v="42"/>
    <s v="Pinheiros"/>
    <s v="Itaim Bibi"/>
    <s v="R. Araçaíba, 38 - Brooklin, Itaim Bibi"/>
    <s v="-23.6132523,-46.6925602"/>
    <m/>
    <m/>
    <m/>
    <m/>
    <m/>
    <m/>
    <m/>
    <m/>
    <m/>
    <m/>
    <m/>
    <m/>
    <m/>
    <m/>
    <m/>
    <m/>
    <m/>
    <m/>
    <n v="1"/>
    <m/>
    <m/>
    <m/>
    <m/>
    <m/>
    <m/>
    <m/>
    <m/>
    <m/>
    <m/>
    <m/>
    <m/>
    <m/>
    <m/>
    <m/>
    <m/>
    <m/>
    <m/>
    <m/>
    <m/>
    <m/>
    <m/>
    <m/>
    <m/>
    <m/>
    <m/>
    <m/>
    <m/>
    <m/>
    <n v="1"/>
    <n v="0"/>
    <s v="073.03.51.00.001"/>
    <s v="Atende a 150 usuários conectados simultaneamente com velocidade efetiva de 512 kbps para download e upload"/>
    <m/>
    <m/>
    <m/>
    <m/>
    <m/>
    <m/>
    <n v="2.3809523809523808E-2"/>
    <n v="1"/>
    <s v="local-def"/>
  </r>
  <r>
    <x v="35"/>
    <s v="PRAÇA NOSSA SENHORA DOS PRAZERES"/>
    <n v="42"/>
    <s v="Santana / Tucuruvi"/>
    <s v="Tucuruvi"/>
    <s v="Praça Nossa Senhora dos Prazeres, Vila Dom Pedro II"/>
    <s v="-23.4893513,-46.6095508"/>
    <m/>
    <m/>
    <m/>
    <m/>
    <m/>
    <m/>
    <m/>
    <m/>
    <m/>
    <m/>
    <m/>
    <m/>
    <m/>
    <m/>
    <m/>
    <m/>
    <m/>
    <n v="1"/>
    <m/>
    <m/>
    <m/>
    <m/>
    <m/>
    <m/>
    <m/>
    <m/>
    <m/>
    <m/>
    <m/>
    <m/>
    <m/>
    <m/>
    <m/>
    <m/>
    <m/>
    <m/>
    <m/>
    <m/>
    <m/>
    <m/>
    <m/>
    <m/>
    <m/>
    <m/>
    <m/>
    <m/>
    <m/>
    <m/>
    <n v="1"/>
    <n v="0"/>
    <s v="073.01.45.00.001"/>
    <s v="Atende a 50 usuários conectados simultaneamente com velocidade efetiva de 512 kbps para download e upload"/>
    <m/>
    <m/>
    <m/>
    <m/>
    <m/>
    <m/>
    <n v="2.3809523809523808E-2"/>
    <n v="1"/>
    <s v="local-def"/>
  </r>
  <r>
    <x v="35"/>
    <s v="PARQUE DOMINGOS LUÍS"/>
    <n v="42"/>
    <s v="Santana / Tucuruvi"/>
    <s v="Santana"/>
    <s v="Parque Domingos Luis"/>
    <s v="-23.4931782,-46.6151166"/>
    <m/>
    <m/>
    <m/>
    <m/>
    <m/>
    <m/>
    <m/>
    <m/>
    <m/>
    <m/>
    <m/>
    <m/>
    <m/>
    <m/>
    <m/>
    <m/>
    <m/>
    <m/>
    <n v="1"/>
    <m/>
    <m/>
    <m/>
    <m/>
    <m/>
    <m/>
    <m/>
    <m/>
    <m/>
    <m/>
    <m/>
    <m/>
    <m/>
    <m/>
    <m/>
    <m/>
    <m/>
    <m/>
    <m/>
    <m/>
    <m/>
    <m/>
    <m/>
    <m/>
    <m/>
    <m/>
    <m/>
    <m/>
    <m/>
    <n v="1"/>
    <n v="0"/>
    <s v="073.01.45.00.001"/>
    <s v="Atende a 125 usuários conectados simultaneamente com velocidade efetiva de 512 kbps para download e upload"/>
    <m/>
    <m/>
    <m/>
    <m/>
    <m/>
    <m/>
    <n v="2.3809523809523808E-2"/>
    <n v="1"/>
    <s v="local-def"/>
  </r>
  <r>
    <x v="35"/>
    <s v="PRAÇA VEREADOR ANTONIO SAMPAIO"/>
    <n v="42"/>
    <s v="Santana / Tucuruvi"/>
    <s v="Mandaqui"/>
    <s v="Avenida Ultramarino, 262"/>
    <s v="-23.4750625,-46.6390276"/>
    <m/>
    <m/>
    <m/>
    <m/>
    <m/>
    <m/>
    <m/>
    <m/>
    <m/>
    <m/>
    <m/>
    <m/>
    <m/>
    <m/>
    <m/>
    <m/>
    <m/>
    <m/>
    <m/>
    <n v="1"/>
    <m/>
    <m/>
    <m/>
    <m/>
    <m/>
    <m/>
    <m/>
    <m/>
    <m/>
    <m/>
    <m/>
    <m/>
    <m/>
    <m/>
    <m/>
    <m/>
    <m/>
    <m/>
    <m/>
    <m/>
    <m/>
    <m/>
    <m/>
    <m/>
    <m/>
    <m/>
    <m/>
    <m/>
    <n v="1"/>
    <n v="0"/>
    <s v="073.01.45.00.001"/>
    <s v="Atende a 50 usuários conectados simultaneamente com velocidade efetiva de 512 kbps para download e upload"/>
    <m/>
    <m/>
    <m/>
    <m/>
    <m/>
    <m/>
    <n v="2.3809523809523808E-2"/>
    <n v="1"/>
    <s v="local-def"/>
  </r>
  <r>
    <x v="35"/>
    <s v="PRAÇA FLORIANO PEIXOTO"/>
    <n v="42"/>
    <s v="Santo Amaro"/>
    <s v="Santo Amaro"/>
    <s v="Praça Floriano Peixoto"/>
    <s v="-23.651355,-46.707646"/>
    <m/>
    <m/>
    <m/>
    <m/>
    <m/>
    <m/>
    <m/>
    <m/>
    <m/>
    <m/>
    <m/>
    <m/>
    <m/>
    <m/>
    <m/>
    <m/>
    <n v="1"/>
    <m/>
    <m/>
    <m/>
    <m/>
    <m/>
    <m/>
    <m/>
    <m/>
    <m/>
    <m/>
    <m/>
    <m/>
    <m/>
    <m/>
    <m/>
    <m/>
    <m/>
    <m/>
    <m/>
    <m/>
    <m/>
    <m/>
    <m/>
    <m/>
    <m/>
    <m/>
    <m/>
    <m/>
    <m/>
    <m/>
    <m/>
    <n v="1"/>
    <n v="0"/>
    <s v="073.04.54.00.001"/>
    <s v="Atende a 150 usuários conectados simultaneamente com velocidade efetiva de 512 kbps para download e upload"/>
    <m/>
    <m/>
    <m/>
    <m/>
    <m/>
    <m/>
    <n v="2.3809523809523808E-2"/>
    <n v="1"/>
    <s v="local-def"/>
  </r>
  <r>
    <x v="35"/>
    <s v="CDC CAMPO BELO"/>
    <n v="42"/>
    <s v="Santo Amaro"/>
    <s v="Campo Belo"/>
    <s v="Rua Sapoti, 20"/>
    <s v="-23.6254177,-46.6634326"/>
    <m/>
    <m/>
    <m/>
    <m/>
    <m/>
    <m/>
    <m/>
    <m/>
    <m/>
    <m/>
    <m/>
    <m/>
    <m/>
    <m/>
    <m/>
    <m/>
    <m/>
    <m/>
    <m/>
    <m/>
    <n v="1"/>
    <m/>
    <m/>
    <m/>
    <m/>
    <m/>
    <m/>
    <m/>
    <m/>
    <m/>
    <m/>
    <m/>
    <m/>
    <m/>
    <m/>
    <m/>
    <m/>
    <m/>
    <m/>
    <m/>
    <m/>
    <m/>
    <m/>
    <m/>
    <m/>
    <m/>
    <m/>
    <m/>
    <n v="1"/>
    <n v="0"/>
    <m/>
    <s v="Atende a 50 usuários conectados simultaneamente com velocidade efetiva de 512 kbps para download e upload"/>
    <m/>
    <m/>
    <m/>
    <m/>
    <m/>
    <m/>
    <n v="2.3809523809523808E-2"/>
    <n v="1"/>
    <s v="local-def"/>
  </r>
  <r>
    <x v="35"/>
    <s v="PRAÇA TUNEY ARANTES"/>
    <n v="42"/>
    <s v="Santo Amaro"/>
    <s v="Campo Grande"/>
    <s v="Praça Tuney Arantes‎, Jardim Anhanguera"/>
    <s v="-23.6627362,-46.6853208"/>
    <m/>
    <m/>
    <m/>
    <m/>
    <m/>
    <m/>
    <m/>
    <m/>
    <m/>
    <m/>
    <m/>
    <m/>
    <m/>
    <m/>
    <m/>
    <m/>
    <m/>
    <m/>
    <m/>
    <m/>
    <n v="1"/>
    <m/>
    <m/>
    <m/>
    <m/>
    <m/>
    <m/>
    <m/>
    <m/>
    <m/>
    <m/>
    <m/>
    <m/>
    <m/>
    <m/>
    <m/>
    <m/>
    <m/>
    <m/>
    <m/>
    <m/>
    <m/>
    <m/>
    <m/>
    <m/>
    <m/>
    <m/>
    <m/>
    <n v="1"/>
    <n v="0"/>
    <m/>
    <s v="Atende a 50 usuários conectados simultaneamente com velocidade efetiva de 512 kbps para download e upload"/>
    <m/>
    <m/>
    <m/>
    <m/>
    <m/>
    <m/>
    <n v="2.3809523809523808E-2"/>
    <n v="1"/>
    <s v="local-def"/>
  </r>
  <r>
    <x v="35"/>
    <s v="PRAÇA OSVALDO LUÍS DA SILVEIRA"/>
    <n v="42"/>
    <s v="São Mateus"/>
    <s v="São Rafael"/>
    <s v="Rua Ponte do Guaré, 88, São Paulo, Brasil"/>
    <s v="-23.6218509,-46.4680877"/>
    <m/>
    <m/>
    <m/>
    <m/>
    <m/>
    <m/>
    <m/>
    <m/>
    <m/>
    <m/>
    <m/>
    <m/>
    <m/>
    <m/>
    <m/>
    <m/>
    <m/>
    <m/>
    <m/>
    <m/>
    <m/>
    <n v="1"/>
    <m/>
    <m/>
    <m/>
    <m/>
    <m/>
    <m/>
    <m/>
    <m/>
    <m/>
    <m/>
    <m/>
    <m/>
    <m/>
    <m/>
    <m/>
    <m/>
    <m/>
    <m/>
    <m/>
    <m/>
    <m/>
    <m/>
    <m/>
    <m/>
    <m/>
    <m/>
    <n v="1"/>
    <n v="0"/>
    <m/>
    <s v="Atende a 50 usuários conectados simultaneamente com velocidade efetiva de 512 kbps para download e upload"/>
    <m/>
    <m/>
    <m/>
    <m/>
    <m/>
    <m/>
    <n v="2.3809523809523808E-2"/>
    <n v="1"/>
    <s v="local-def"/>
  </r>
  <r>
    <x v="35"/>
    <s v="PRAÇA OSLEI FRANCISCO BORGES"/>
    <n v="42"/>
    <s v="São Mateus"/>
    <s v="Iguatemi"/>
    <s v="Rua Tauro, 58 - Recanto Verde do Sol, São Paulo"/>
    <s v="-23.6130304,-46.4235074"/>
    <m/>
    <m/>
    <m/>
    <m/>
    <m/>
    <m/>
    <m/>
    <m/>
    <m/>
    <m/>
    <m/>
    <m/>
    <m/>
    <m/>
    <m/>
    <m/>
    <m/>
    <m/>
    <m/>
    <m/>
    <m/>
    <n v="1"/>
    <m/>
    <m/>
    <m/>
    <m/>
    <m/>
    <m/>
    <m/>
    <m/>
    <m/>
    <m/>
    <m/>
    <m/>
    <m/>
    <m/>
    <m/>
    <m/>
    <m/>
    <m/>
    <m/>
    <m/>
    <m/>
    <m/>
    <m/>
    <m/>
    <m/>
    <m/>
    <n v="1"/>
    <n v="0"/>
    <m/>
    <s v="Atende a 50 usuários conectados simultaneamente com velocidade efetiva de 512 kbps para download e upload"/>
    <m/>
    <m/>
    <m/>
    <m/>
    <m/>
    <m/>
    <n v="2.3809523809523808E-2"/>
    <n v="1"/>
    <s v="local-def"/>
  </r>
  <r>
    <x v="35"/>
    <s v="PRAÇA PADRE ALEIXO MONTEIRO MAFRA (DO FORRÓ)"/>
    <n v="42"/>
    <s v="São Miguel"/>
    <s v="São Miguel"/>
    <s v="Praça Padre Aleixo Monteiro Mafra"/>
    <s v="-23.492104,-46.4456711"/>
    <m/>
    <m/>
    <m/>
    <m/>
    <m/>
    <m/>
    <m/>
    <m/>
    <m/>
    <m/>
    <m/>
    <m/>
    <m/>
    <m/>
    <m/>
    <m/>
    <m/>
    <m/>
    <n v="1"/>
    <m/>
    <m/>
    <m/>
    <m/>
    <m/>
    <m/>
    <m/>
    <m/>
    <m/>
    <m/>
    <m/>
    <m/>
    <m/>
    <m/>
    <m/>
    <m/>
    <m/>
    <m/>
    <m/>
    <m/>
    <m/>
    <m/>
    <m/>
    <m/>
    <m/>
    <m/>
    <m/>
    <m/>
    <m/>
    <n v="1"/>
    <n v="0"/>
    <s v="073.02.63.00.001"/>
    <s v="Atende a 150 usuários conectados simultaneamente com velocidade efetiva de 512 kbps para download e upload"/>
    <m/>
    <m/>
    <m/>
    <m/>
    <m/>
    <m/>
    <n v="2.3809523809523808E-2"/>
    <n v="1"/>
    <s v="local-def"/>
  </r>
  <r>
    <x v="35"/>
    <s v="PRAÇA CRAVEIRO DO CAMPO"/>
    <n v="42"/>
    <s v="São Miguel"/>
    <s v="Jardim Helena"/>
    <s v="Rua Kumaki Aoki, 1074, Jardim Helena"/>
    <s v="-23.4792988,-46.4191737"/>
    <m/>
    <m/>
    <m/>
    <m/>
    <m/>
    <m/>
    <m/>
    <m/>
    <m/>
    <m/>
    <m/>
    <m/>
    <m/>
    <m/>
    <m/>
    <m/>
    <m/>
    <m/>
    <m/>
    <m/>
    <m/>
    <n v="1"/>
    <m/>
    <m/>
    <m/>
    <m/>
    <m/>
    <m/>
    <m/>
    <m/>
    <m/>
    <m/>
    <m/>
    <m/>
    <m/>
    <m/>
    <m/>
    <m/>
    <m/>
    <m/>
    <m/>
    <m/>
    <m/>
    <m/>
    <m/>
    <m/>
    <m/>
    <m/>
    <n v="1"/>
    <n v="0"/>
    <m/>
    <s v="Atende a 50 usuários conectados simultaneamente com velocidade efetiva de 512 kbps para download e upload"/>
    <m/>
    <m/>
    <m/>
    <m/>
    <m/>
    <m/>
    <n v="2.3809523809523808E-2"/>
    <n v="1"/>
    <s v="local-def"/>
  </r>
  <r>
    <x v="35"/>
    <s v="MERCADO MUNICIPAL"/>
    <n v="42"/>
    <s v="Sé"/>
    <s v="Sé"/>
    <s v="Mercado Municipal"/>
    <s v="-23.541307,-46.629392"/>
    <m/>
    <m/>
    <m/>
    <m/>
    <m/>
    <m/>
    <m/>
    <m/>
    <m/>
    <m/>
    <m/>
    <m/>
    <n v="1"/>
    <m/>
    <m/>
    <m/>
    <m/>
    <m/>
    <m/>
    <m/>
    <m/>
    <m/>
    <m/>
    <m/>
    <m/>
    <m/>
    <m/>
    <m/>
    <m/>
    <m/>
    <m/>
    <m/>
    <m/>
    <m/>
    <m/>
    <m/>
    <m/>
    <m/>
    <m/>
    <m/>
    <m/>
    <m/>
    <m/>
    <m/>
    <m/>
    <m/>
    <m/>
    <m/>
    <n v="1"/>
    <n v="0"/>
    <s v="073.05.49.00.001"/>
    <s v="Atende a 250 usuários conectados simultaneamente com velocidade efetiva de 512 kbps para download e upload"/>
    <m/>
    <m/>
    <m/>
    <m/>
    <m/>
    <m/>
    <n v="2.3809523809523808E-2"/>
    <n v="1"/>
    <s v="local-def"/>
  </r>
  <r>
    <x v="35"/>
    <s v="PATEO DO COLÉGIO"/>
    <n v="42"/>
    <s v="Sé"/>
    <s v="Sé"/>
    <s v="Pateo do Colégio"/>
    <s v="-23.547779,-46.632589"/>
    <m/>
    <m/>
    <m/>
    <m/>
    <m/>
    <m/>
    <m/>
    <m/>
    <m/>
    <m/>
    <m/>
    <m/>
    <n v="1"/>
    <m/>
    <m/>
    <m/>
    <m/>
    <m/>
    <m/>
    <m/>
    <m/>
    <m/>
    <m/>
    <m/>
    <m/>
    <m/>
    <m/>
    <m/>
    <m/>
    <m/>
    <m/>
    <m/>
    <m/>
    <m/>
    <m/>
    <m/>
    <m/>
    <m/>
    <m/>
    <m/>
    <m/>
    <m/>
    <m/>
    <m/>
    <m/>
    <m/>
    <m/>
    <m/>
    <n v="1"/>
    <n v="0"/>
    <s v="073.05.49.00.001"/>
    <s v="Atende a 50 usuários conectados simultaneamente com velocidade efetiva de 512 kbps para download e upload"/>
    <m/>
    <m/>
    <m/>
    <m/>
    <m/>
    <m/>
    <n v="2.3809523809523808E-2"/>
    <n v="1"/>
    <s v="local-def"/>
  </r>
  <r>
    <x v="35"/>
    <s v="CENTRO CULTURAL SÃO PAULO"/>
    <n v="42"/>
    <s v="Sé"/>
    <s v="Liberdade"/>
    <s v="Rua Vergueiro, 1000 - Paraíso"/>
    <s v="-23.57112,-46.640227"/>
    <m/>
    <m/>
    <m/>
    <m/>
    <m/>
    <m/>
    <m/>
    <m/>
    <m/>
    <m/>
    <m/>
    <m/>
    <m/>
    <m/>
    <m/>
    <m/>
    <m/>
    <n v="1"/>
    <m/>
    <m/>
    <m/>
    <m/>
    <m/>
    <m/>
    <m/>
    <m/>
    <m/>
    <m/>
    <m/>
    <m/>
    <m/>
    <m/>
    <m/>
    <m/>
    <m/>
    <m/>
    <m/>
    <m/>
    <m/>
    <m/>
    <m/>
    <m/>
    <m/>
    <m/>
    <m/>
    <m/>
    <m/>
    <m/>
    <n v="1"/>
    <n v="0"/>
    <s v="073.05.49.00.001"/>
    <s v="Atende a 250 usuários conectados simultaneamente com velocidade efetiva de 512 kbps para download e upload"/>
    <m/>
    <m/>
    <m/>
    <m/>
    <m/>
    <m/>
    <n v="2.3809523809523808E-2"/>
    <n v="1"/>
    <s v="local-def"/>
  </r>
  <r>
    <x v="35"/>
    <s v="PRAÇA ROOSEVELT"/>
    <n v="42"/>
    <s v="Sé"/>
    <s v="Consolação"/>
    <s v="Praça Franklin Roosevelt, S/N"/>
    <s v="-23.4893513,-46.6095508"/>
    <m/>
    <m/>
    <m/>
    <m/>
    <m/>
    <m/>
    <m/>
    <m/>
    <m/>
    <m/>
    <m/>
    <m/>
    <m/>
    <m/>
    <m/>
    <m/>
    <m/>
    <n v="1"/>
    <m/>
    <m/>
    <m/>
    <m/>
    <m/>
    <m/>
    <m/>
    <m/>
    <m/>
    <m/>
    <m/>
    <m/>
    <m/>
    <m/>
    <m/>
    <m/>
    <m/>
    <m/>
    <m/>
    <m/>
    <m/>
    <m/>
    <m/>
    <m/>
    <m/>
    <m/>
    <m/>
    <m/>
    <m/>
    <m/>
    <n v="1"/>
    <n v="0"/>
    <s v="073.05.49.00.001"/>
    <s v="Atende a 250 usuários conectados simultaneamente com velocidade efetiva de 512 kbps para download e upload"/>
    <m/>
    <m/>
    <m/>
    <m/>
    <m/>
    <m/>
    <n v="2.3809523809523808E-2"/>
    <n v="1"/>
    <s v="local-def"/>
  </r>
  <r>
    <x v="35"/>
    <s v="PRAÇA DOM JOSÉ GASPAR"/>
    <n v="42"/>
    <s v="Sé"/>
    <s v="Consolação"/>
    <s v="Rua Doutor Bráulio Gomes, 49"/>
    <s v="-23.546542,-46.6413936"/>
    <m/>
    <m/>
    <m/>
    <m/>
    <m/>
    <m/>
    <m/>
    <m/>
    <m/>
    <m/>
    <m/>
    <m/>
    <m/>
    <m/>
    <m/>
    <m/>
    <m/>
    <m/>
    <m/>
    <n v="1"/>
    <m/>
    <m/>
    <m/>
    <m/>
    <m/>
    <m/>
    <m/>
    <m/>
    <m/>
    <m/>
    <m/>
    <m/>
    <m/>
    <m/>
    <m/>
    <m/>
    <m/>
    <m/>
    <m/>
    <m/>
    <m/>
    <m/>
    <m/>
    <m/>
    <m/>
    <m/>
    <m/>
    <m/>
    <n v="1"/>
    <n v="0"/>
    <s v="073.05.49.00.001"/>
    <s v="Atende a 150 usuários conectados simultaneamente com velocidade efetiva de 512 kbps para download e upload"/>
    <m/>
    <m/>
    <m/>
    <m/>
    <m/>
    <m/>
    <n v="2.3809523809523808E-2"/>
    <n v="1"/>
    <s v="local-def"/>
  </r>
  <r>
    <x v="35"/>
    <s v="PRAÇA DON ORIONE"/>
    <n v="42"/>
    <s v="Sé"/>
    <s v="Bela Vista"/>
    <s v="Viaduto Armando Puglisi"/>
    <s v="-23.5624353,-46.6458562"/>
    <m/>
    <m/>
    <m/>
    <m/>
    <m/>
    <m/>
    <m/>
    <m/>
    <m/>
    <m/>
    <m/>
    <m/>
    <m/>
    <m/>
    <m/>
    <m/>
    <m/>
    <m/>
    <m/>
    <n v="1"/>
    <m/>
    <m/>
    <m/>
    <m/>
    <m/>
    <m/>
    <m/>
    <m/>
    <m/>
    <m/>
    <m/>
    <m/>
    <m/>
    <m/>
    <m/>
    <m/>
    <m/>
    <m/>
    <m/>
    <m/>
    <m/>
    <m/>
    <m/>
    <m/>
    <m/>
    <m/>
    <m/>
    <m/>
    <n v="1"/>
    <n v="0"/>
    <s v="073.05.49.00.001"/>
    <s v="Atende a 50 usuários conectados simultaneamente com velocidade efetiva de 512 kbps para download e upload"/>
    <m/>
    <m/>
    <m/>
    <m/>
    <m/>
    <m/>
    <n v="2.3809523809523808E-2"/>
    <n v="1"/>
    <s v="local-def"/>
  </r>
  <r>
    <x v="35"/>
    <s v="PARQUE DA ACLIMAÇÃO"/>
    <n v="42"/>
    <s v="Sé"/>
    <s v="Liberdade"/>
    <s v="R. Muniz de Sousa, 1119"/>
    <s v="-23.5725626,-46.6288549"/>
    <m/>
    <m/>
    <m/>
    <m/>
    <m/>
    <m/>
    <m/>
    <m/>
    <m/>
    <m/>
    <m/>
    <m/>
    <m/>
    <m/>
    <m/>
    <m/>
    <m/>
    <m/>
    <m/>
    <n v="1"/>
    <m/>
    <m/>
    <m/>
    <m/>
    <m/>
    <m/>
    <m/>
    <m/>
    <m/>
    <m/>
    <m/>
    <m/>
    <m/>
    <m/>
    <m/>
    <m/>
    <m/>
    <m/>
    <m/>
    <m/>
    <m/>
    <m/>
    <m/>
    <m/>
    <m/>
    <m/>
    <m/>
    <m/>
    <n v="1"/>
    <n v="0"/>
    <s v="073.05.49.00.001"/>
    <s v="Atende a 150 usuários conectados simultaneamente com velocidade efetiva de 512 kbps para download e upload"/>
    <m/>
    <m/>
    <m/>
    <m/>
    <m/>
    <m/>
    <n v="2.3809523809523808E-2"/>
    <n v="1"/>
    <s v="local-def"/>
  </r>
  <r>
    <x v="35"/>
    <s v="LARGO DO CAMBUCI"/>
    <n v="42"/>
    <s v="Sé"/>
    <s v="Cambuci"/>
    <s v="Rua da Independência, 94"/>
    <s v="-23.5642435,-46.6201102"/>
    <m/>
    <m/>
    <m/>
    <m/>
    <m/>
    <m/>
    <m/>
    <m/>
    <m/>
    <m/>
    <m/>
    <m/>
    <m/>
    <m/>
    <m/>
    <m/>
    <m/>
    <m/>
    <m/>
    <m/>
    <n v="1"/>
    <m/>
    <m/>
    <m/>
    <m/>
    <m/>
    <m/>
    <m/>
    <m/>
    <m/>
    <m/>
    <m/>
    <m/>
    <m/>
    <m/>
    <m/>
    <m/>
    <m/>
    <m/>
    <m/>
    <m/>
    <m/>
    <m/>
    <m/>
    <m/>
    <m/>
    <m/>
    <m/>
    <n v="1"/>
    <n v="0"/>
    <m/>
    <s v="Atende a 50 usuários conectados simultaneamente com velocidade efetiva de 512 kbps para download e upload"/>
    <m/>
    <m/>
    <m/>
    <m/>
    <m/>
    <m/>
    <n v="2.3809523809523808E-2"/>
    <n v="1"/>
    <s v="local-def"/>
  </r>
  <r>
    <x v="35"/>
    <s v="PRAÇA ROTARY"/>
    <n v="42"/>
    <s v="Sé"/>
    <s v="Consolação"/>
    <s v="Rua Major Sertório, 561"/>
    <s v="-23.5453859,-46.6495519"/>
    <m/>
    <m/>
    <m/>
    <m/>
    <m/>
    <m/>
    <m/>
    <m/>
    <m/>
    <m/>
    <m/>
    <m/>
    <m/>
    <m/>
    <m/>
    <m/>
    <m/>
    <m/>
    <m/>
    <m/>
    <n v="1"/>
    <m/>
    <m/>
    <m/>
    <m/>
    <m/>
    <m/>
    <m/>
    <m/>
    <m/>
    <m/>
    <m/>
    <m/>
    <m/>
    <m/>
    <m/>
    <m/>
    <m/>
    <m/>
    <m/>
    <m/>
    <m/>
    <m/>
    <m/>
    <m/>
    <m/>
    <m/>
    <m/>
    <n v="1"/>
    <n v="0"/>
    <m/>
    <s v="Atende a 100 usuários conectados simultaneamente com velocidade efetiva de 512 kbps para download e upload"/>
    <m/>
    <m/>
    <m/>
    <m/>
    <m/>
    <m/>
    <n v="2.3809523809523808E-2"/>
    <n v="1"/>
    <s v="local-def"/>
  </r>
  <r>
    <x v="35"/>
    <s v="LARGO DO AROUCHE"/>
    <n v="42"/>
    <s v="Sé"/>
    <s v="República"/>
    <s v="Largo do Arouche, 394"/>
    <s v="-23.5409678,-46.6465449"/>
    <m/>
    <m/>
    <m/>
    <m/>
    <m/>
    <m/>
    <m/>
    <m/>
    <m/>
    <m/>
    <m/>
    <m/>
    <m/>
    <m/>
    <m/>
    <m/>
    <m/>
    <m/>
    <m/>
    <m/>
    <n v="1"/>
    <m/>
    <m/>
    <m/>
    <m/>
    <m/>
    <m/>
    <m/>
    <m/>
    <m/>
    <m/>
    <m/>
    <m/>
    <m/>
    <m/>
    <m/>
    <m/>
    <m/>
    <m/>
    <m/>
    <m/>
    <m/>
    <m/>
    <m/>
    <m/>
    <m/>
    <m/>
    <m/>
    <n v="1"/>
    <n v="0"/>
    <m/>
    <s v="Atende a 250 usuários conectados simultaneamente com velocidade efetiva de 512 kbps para download e upload"/>
    <m/>
    <m/>
    <m/>
    <m/>
    <m/>
    <m/>
    <n v="2.3809523809523808E-2"/>
    <n v="1"/>
    <s v="local-def"/>
  </r>
  <r>
    <x v="35"/>
    <s v="PRAÇA DA LIBERDADE"/>
    <n v="42"/>
    <s v="Sé"/>
    <s v="Liberdade"/>
    <s v="Praça da Liberdade, 264"/>
    <s v="-19.932016,-43.938031"/>
    <m/>
    <m/>
    <m/>
    <m/>
    <m/>
    <m/>
    <m/>
    <m/>
    <m/>
    <m/>
    <m/>
    <m/>
    <m/>
    <m/>
    <m/>
    <m/>
    <m/>
    <m/>
    <m/>
    <m/>
    <n v="1"/>
    <m/>
    <m/>
    <m/>
    <m/>
    <m/>
    <m/>
    <m/>
    <m/>
    <m/>
    <m/>
    <m/>
    <m/>
    <m/>
    <m/>
    <m/>
    <m/>
    <m/>
    <m/>
    <m/>
    <m/>
    <m/>
    <m/>
    <m/>
    <m/>
    <m/>
    <m/>
    <m/>
    <n v="1"/>
    <n v="0"/>
    <m/>
    <s v="Atende a 250 usuários conectados simultaneamente com velocidade efetiva de 512 kbps para download e upload"/>
    <m/>
    <m/>
    <m/>
    <m/>
    <m/>
    <m/>
    <n v="2.3809523809523808E-2"/>
    <n v="1"/>
    <s v="local-def"/>
  </r>
  <r>
    <x v="35"/>
    <s v="PARQUE DOM PEDRO II"/>
    <n v="42"/>
    <s v="Sé"/>
    <s v="Sé"/>
    <s v="Rua Jorge Azem, 21"/>
    <s v="-23.5474866,-46.6304639"/>
    <m/>
    <m/>
    <m/>
    <m/>
    <m/>
    <m/>
    <m/>
    <m/>
    <m/>
    <m/>
    <m/>
    <m/>
    <m/>
    <m/>
    <m/>
    <m/>
    <m/>
    <m/>
    <m/>
    <m/>
    <n v="1"/>
    <m/>
    <m/>
    <m/>
    <m/>
    <m/>
    <m/>
    <m/>
    <m/>
    <m/>
    <m/>
    <m/>
    <m/>
    <m/>
    <m/>
    <m/>
    <m/>
    <m/>
    <m/>
    <m/>
    <m/>
    <m/>
    <m/>
    <m/>
    <m/>
    <m/>
    <m/>
    <m/>
    <n v="1"/>
    <n v="0"/>
    <m/>
    <s v="Atende a 250 usuários conectados simultaneamente com velocidade efetiva de 512 kbps para download e upload"/>
    <m/>
    <m/>
    <m/>
    <m/>
    <m/>
    <m/>
    <n v="2.3809523809523808E-2"/>
    <n v="1"/>
    <s v="local-def"/>
  </r>
  <r>
    <x v="35"/>
    <s v="PRAÇA DA BANDEIRA"/>
    <n v="42"/>
    <s v="Sé"/>
    <s v="República"/>
    <s v="Passarela dos Piques / Praça da Bandeira"/>
    <s v="-23.550278,-46.6393687"/>
    <m/>
    <m/>
    <m/>
    <m/>
    <m/>
    <m/>
    <m/>
    <m/>
    <m/>
    <m/>
    <m/>
    <m/>
    <m/>
    <m/>
    <m/>
    <m/>
    <m/>
    <m/>
    <m/>
    <m/>
    <m/>
    <n v="1"/>
    <m/>
    <m/>
    <m/>
    <m/>
    <m/>
    <m/>
    <m/>
    <m/>
    <m/>
    <m/>
    <m/>
    <m/>
    <m/>
    <m/>
    <m/>
    <m/>
    <m/>
    <m/>
    <m/>
    <m/>
    <m/>
    <m/>
    <m/>
    <m/>
    <m/>
    <m/>
    <n v="1"/>
    <n v="0"/>
    <m/>
    <s v="Atende a 100 usuários conectados simultaneamente com velocidade efetiva de 512 kbps para download e upload"/>
    <m/>
    <m/>
    <m/>
    <m/>
    <m/>
    <m/>
    <n v="2.3809523809523808E-2"/>
    <n v="1"/>
    <s v="local-def"/>
  </r>
  <r>
    <x v="35"/>
    <s v="LARGO SÃO BENTO"/>
    <n v="42"/>
    <s v="Sé"/>
    <s v="Sé"/>
    <s v="Rua Líbero Badaró, 641"/>
    <s v="-23.5442905,-46.6340327"/>
    <m/>
    <m/>
    <m/>
    <m/>
    <m/>
    <m/>
    <m/>
    <m/>
    <m/>
    <m/>
    <m/>
    <m/>
    <m/>
    <m/>
    <m/>
    <m/>
    <m/>
    <m/>
    <m/>
    <m/>
    <m/>
    <n v="1"/>
    <m/>
    <m/>
    <m/>
    <m/>
    <m/>
    <m/>
    <m/>
    <m/>
    <m/>
    <m/>
    <m/>
    <m/>
    <m/>
    <m/>
    <m/>
    <m/>
    <m/>
    <m/>
    <m/>
    <m/>
    <m/>
    <m/>
    <m/>
    <m/>
    <m/>
    <m/>
    <n v="1"/>
    <n v="0"/>
    <m/>
    <s v="Atende a 100 usuários conectados simultaneamente com velocidade efetiva de 512 kbps para download e upload"/>
    <m/>
    <m/>
    <m/>
    <m/>
    <m/>
    <m/>
    <n v="2.3809523809523808E-2"/>
    <n v="1"/>
    <s v="local-def"/>
  </r>
  <r>
    <x v="35"/>
    <s v="PRAÇA RAMOS DE AZEVEDO"/>
    <n v="42"/>
    <s v="Sé"/>
    <s v="República"/>
    <s v="Rua Coronel Xavier de Toledo, 254"/>
    <s v="-23.545242,-46.639012"/>
    <m/>
    <m/>
    <m/>
    <m/>
    <m/>
    <m/>
    <m/>
    <m/>
    <m/>
    <m/>
    <m/>
    <m/>
    <m/>
    <m/>
    <m/>
    <m/>
    <m/>
    <m/>
    <m/>
    <m/>
    <m/>
    <n v="1"/>
    <m/>
    <m/>
    <m/>
    <m/>
    <m/>
    <m/>
    <m/>
    <m/>
    <m/>
    <m/>
    <m/>
    <m/>
    <m/>
    <m/>
    <m/>
    <m/>
    <m/>
    <m/>
    <m/>
    <m/>
    <m/>
    <m/>
    <m/>
    <m/>
    <m/>
    <m/>
    <n v="1"/>
    <n v="0"/>
    <m/>
    <s v="Atende a 100 usuários conectados simultaneamente com velocidade efetiva de 512 kbps para download e upload"/>
    <m/>
    <m/>
    <m/>
    <m/>
    <m/>
    <m/>
    <n v="2.3809523809523808E-2"/>
    <n v="1"/>
    <s v="local-def"/>
  </r>
  <r>
    <x v="35"/>
    <s v="PRAÇA DO PATRIARCA"/>
    <n v="42"/>
    <s v="Sé"/>
    <s v="Sé"/>
    <s v="Praça do Patriarca"/>
    <s v="-23.5475115,-46.636375"/>
    <m/>
    <m/>
    <m/>
    <m/>
    <m/>
    <m/>
    <m/>
    <m/>
    <m/>
    <m/>
    <m/>
    <m/>
    <m/>
    <m/>
    <m/>
    <m/>
    <m/>
    <m/>
    <m/>
    <m/>
    <m/>
    <n v="1"/>
    <m/>
    <m/>
    <m/>
    <m/>
    <m/>
    <m/>
    <m/>
    <m/>
    <m/>
    <m/>
    <m/>
    <m/>
    <m/>
    <m/>
    <m/>
    <m/>
    <m/>
    <m/>
    <m/>
    <m/>
    <m/>
    <m/>
    <m/>
    <m/>
    <m/>
    <m/>
    <n v="1"/>
    <n v="0"/>
    <m/>
    <s v="Atende a 100 usuários conectados simultaneamente com velocidade efetiva de 512 kbps para download e upload"/>
    <m/>
    <m/>
    <m/>
    <m/>
    <m/>
    <m/>
    <n v="2.3809523809523808E-2"/>
    <n v="1"/>
    <s v="local-def"/>
  </r>
  <r>
    <x v="35"/>
    <s v="PRAÇA OSCAR DA SILVA"/>
    <n v="42"/>
    <s v="Vila Maria /  Vila Guilherme"/>
    <s v="Vila Guilherme"/>
    <s v="Praça Oscar da Silva - Vila Guilherme"/>
    <s v="-23.5069309,-46.6008666"/>
    <m/>
    <m/>
    <m/>
    <m/>
    <m/>
    <m/>
    <m/>
    <m/>
    <m/>
    <m/>
    <m/>
    <m/>
    <m/>
    <m/>
    <m/>
    <m/>
    <m/>
    <n v="1"/>
    <m/>
    <m/>
    <m/>
    <m/>
    <m/>
    <m/>
    <m/>
    <m/>
    <m/>
    <m/>
    <m/>
    <m/>
    <m/>
    <m/>
    <m/>
    <m/>
    <m/>
    <m/>
    <m/>
    <m/>
    <m/>
    <m/>
    <m/>
    <m/>
    <m/>
    <m/>
    <m/>
    <m/>
    <m/>
    <m/>
    <n v="1"/>
    <n v="0"/>
    <s v="073.01.47.00.001"/>
    <s v="Atende a 75 usuários conectados simultaneamente com velocidade efetiva de 512 kbps para download e upload"/>
    <m/>
    <m/>
    <m/>
    <m/>
    <m/>
    <m/>
    <n v="2.3809523809523808E-2"/>
    <n v="1"/>
    <s v="local-def"/>
  </r>
  <r>
    <x v="35"/>
    <s v="LARGO DE MOEMA"/>
    <n v="42"/>
    <s v="Vila Mariana"/>
    <s v="Moema"/>
    <s v="Largo de Moema"/>
    <s v="-23.603102,-46.661201"/>
    <m/>
    <m/>
    <m/>
    <m/>
    <m/>
    <m/>
    <m/>
    <m/>
    <m/>
    <m/>
    <m/>
    <m/>
    <m/>
    <m/>
    <m/>
    <m/>
    <n v="1"/>
    <m/>
    <m/>
    <m/>
    <m/>
    <m/>
    <m/>
    <m/>
    <m/>
    <m/>
    <m/>
    <m/>
    <m/>
    <m/>
    <m/>
    <m/>
    <m/>
    <m/>
    <m/>
    <m/>
    <m/>
    <m/>
    <m/>
    <m/>
    <m/>
    <m/>
    <m/>
    <m/>
    <m/>
    <m/>
    <m/>
    <m/>
    <n v="1"/>
    <n v="0"/>
    <s v="073.04.52.00.001"/>
    <s v="Atende a 125 usuários conectados simultaneamente com velocidade efetiva de 512 kbps para download e upload"/>
    <m/>
    <m/>
    <m/>
    <m/>
    <m/>
    <m/>
    <n v="2.3809523809523808E-2"/>
    <n v="1"/>
    <s v="local-def"/>
  </r>
  <r>
    <x v="35"/>
    <s v="LARGO DONA ANA ROSA"/>
    <n v="42"/>
    <s v="Vila Mariana"/>
    <s v="Vila Mariana"/>
    <s v="Rua Vergueiro, 2.100 , São Paulo, 04106-090"/>
    <s v="-23.5804713,-46.6391022"/>
    <m/>
    <m/>
    <m/>
    <m/>
    <m/>
    <m/>
    <m/>
    <m/>
    <m/>
    <m/>
    <m/>
    <m/>
    <m/>
    <m/>
    <m/>
    <m/>
    <m/>
    <m/>
    <m/>
    <m/>
    <n v="1"/>
    <m/>
    <m/>
    <m/>
    <m/>
    <m/>
    <m/>
    <m/>
    <m/>
    <m/>
    <m/>
    <m/>
    <m/>
    <m/>
    <m/>
    <m/>
    <m/>
    <m/>
    <m/>
    <m/>
    <m/>
    <m/>
    <m/>
    <m/>
    <m/>
    <m/>
    <m/>
    <m/>
    <n v="1"/>
    <n v="0"/>
    <m/>
    <s v="Atende a 75 usuários conectados simultaneamente com velocidade efetiva de 512 kbps para download e upload"/>
    <m/>
    <m/>
    <m/>
    <m/>
    <m/>
    <m/>
    <n v="2.3809523809523808E-2"/>
    <n v="1"/>
    <s v="local-def"/>
  </r>
  <r>
    <x v="35"/>
    <s v="PARQUE ECOLÓGICO VILA PRUDENTE"/>
    <n v="42"/>
    <s v="Vila Prudente"/>
    <s v="Vila Prudente"/>
    <s v="Parque Ecológico Vila Prudente, São Paulo, SP"/>
    <s v="-23.5857225,-46.5665713"/>
    <m/>
    <m/>
    <m/>
    <m/>
    <m/>
    <m/>
    <m/>
    <m/>
    <m/>
    <m/>
    <m/>
    <m/>
    <m/>
    <m/>
    <m/>
    <m/>
    <m/>
    <m/>
    <m/>
    <m/>
    <m/>
    <n v="1"/>
    <m/>
    <m/>
    <m/>
    <m/>
    <m/>
    <m/>
    <m/>
    <m/>
    <m/>
    <m/>
    <m/>
    <m/>
    <m/>
    <m/>
    <m/>
    <m/>
    <m/>
    <m/>
    <m/>
    <m/>
    <m/>
    <m/>
    <m/>
    <m/>
    <m/>
    <m/>
    <n v="1"/>
    <n v="0"/>
    <m/>
    <s v="Atende a 125 usuários conectados simultaneamente com velocidade efetiva de 512 kbps para download e upload"/>
    <m/>
    <m/>
    <m/>
    <m/>
    <m/>
    <m/>
    <n v="2.3809523809523808E-2"/>
    <n v="1"/>
    <s v="local-def"/>
  </r>
  <r>
    <x v="36"/>
    <s v="Implantação de Pontos de Iluminação Pública"/>
    <n v="18000"/>
    <s v="Aricanduva/Formosa/Carrão"/>
    <m/>
    <m/>
    <m/>
    <n v="0"/>
    <m/>
    <n v="28"/>
    <m/>
    <m/>
    <m/>
    <m/>
    <m/>
    <n v="18"/>
    <n v="25"/>
    <n v="46"/>
    <n v="137"/>
    <n v="0"/>
    <n v="12"/>
    <n v="0"/>
    <n v="0"/>
    <n v="0"/>
    <n v="0"/>
    <n v="0"/>
    <m/>
    <m/>
    <m/>
    <m/>
    <m/>
    <m/>
    <m/>
    <m/>
    <m/>
    <m/>
    <m/>
    <m/>
    <m/>
    <m/>
    <m/>
    <m/>
    <m/>
    <m/>
    <m/>
    <m/>
    <m/>
    <m/>
    <m/>
    <m/>
    <m/>
    <m/>
    <m/>
    <m/>
    <m/>
    <n v="1"/>
    <n v="42213760"/>
    <n v="37280500"/>
    <m/>
    <m/>
    <m/>
    <m/>
    <m/>
    <m/>
    <m/>
    <n v="1.4777777777777779E-2"/>
    <n v="266"/>
    <s v="local-em-def"/>
  </r>
  <r>
    <x v="36"/>
    <s v="Implantação de Pontos de Iluminação Pública"/>
    <n v="18000"/>
    <s v="Butantã"/>
    <m/>
    <m/>
    <m/>
    <n v="0"/>
    <m/>
    <n v="49"/>
    <n v="104"/>
    <m/>
    <m/>
    <m/>
    <m/>
    <n v="102"/>
    <n v="206"/>
    <n v="143"/>
    <m/>
    <n v="0"/>
    <n v="0"/>
    <n v="0"/>
    <n v="0"/>
    <n v="0"/>
    <n v="0"/>
    <n v="0"/>
    <m/>
    <m/>
    <m/>
    <m/>
    <m/>
    <m/>
    <m/>
    <m/>
    <m/>
    <m/>
    <m/>
    <m/>
    <m/>
    <m/>
    <m/>
    <m/>
    <m/>
    <m/>
    <m/>
    <m/>
    <m/>
    <m/>
    <m/>
    <m/>
    <m/>
    <m/>
    <m/>
    <m/>
    <m/>
    <n v="1"/>
    <n v="42213760"/>
    <n v="37280500"/>
    <m/>
    <m/>
    <m/>
    <m/>
    <m/>
    <m/>
    <m/>
    <n v="3.3555555555555554E-2"/>
    <n v="604"/>
    <s v="local-em-def"/>
  </r>
  <r>
    <x v="36"/>
    <s v="Implantação de Pontos de Iluminação Pública"/>
    <n v="18000"/>
    <s v="Campo Limpo"/>
    <m/>
    <m/>
    <m/>
    <n v="0"/>
    <m/>
    <m/>
    <n v="26"/>
    <n v="165"/>
    <n v="3"/>
    <n v="534"/>
    <m/>
    <n v="221"/>
    <n v="35"/>
    <n v="228"/>
    <n v="55"/>
    <n v="0"/>
    <n v="0"/>
    <n v="2"/>
    <n v="0"/>
    <n v="0"/>
    <n v="0"/>
    <n v="420"/>
    <m/>
    <m/>
    <m/>
    <m/>
    <m/>
    <m/>
    <m/>
    <m/>
    <m/>
    <m/>
    <m/>
    <m/>
    <m/>
    <m/>
    <m/>
    <m/>
    <m/>
    <m/>
    <m/>
    <m/>
    <m/>
    <m/>
    <m/>
    <m/>
    <m/>
    <m/>
    <m/>
    <m/>
    <m/>
    <n v="1"/>
    <n v="42213760"/>
    <n v="37280500"/>
    <m/>
    <m/>
    <m/>
    <m/>
    <m/>
    <m/>
    <m/>
    <n v="9.3833333333333338E-2"/>
    <n v="1689"/>
    <s v="local-em-def"/>
  </r>
  <r>
    <x v="36"/>
    <s v="Implantação de Pontos de Iluminação Pública"/>
    <n v="18000"/>
    <s v="Capela do Socorro"/>
    <m/>
    <m/>
    <m/>
    <n v="0"/>
    <m/>
    <m/>
    <m/>
    <m/>
    <m/>
    <n v="252"/>
    <m/>
    <n v="146"/>
    <n v="86"/>
    <n v="15"/>
    <m/>
    <n v="0"/>
    <n v="9"/>
    <n v="0"/>
    <n v="0"/>
    <n v="0"/>
    <n v="0"/>
    <n v="0"/>
    <m/>
    <m/>
    <m/>
    <m/>
    <m/>
    <m/>
    <m/>
    <m/>
    <m/>
    <m/>
    <m/>
    <m/>
    <m/>
    <m/>
    <m/>
    <m/>
    <m/>
    <m/>
    <m/>
    <m/>
    <m/>
    <m/>
    <m/>
    <m/>
    <m/>
    <m/>
    <m/>
    <m/>
    <m/>
    <n v="1"/>
    <n v="42213760"/>
    <n v="37280500"/>
    <m/>
    <m/>
    <m/>
    <m/>
    <m/>
    <m/>
    <m/>
    <n v="2.8222222222222221E-2"/>
    <n v="508"/>
    <s v="local-em-def"/>
  </r>
  <r>
    <x v="36"/>
    <s v="Implantação de Pontos de Iluminação Pública"/>
    <n v="18000"/>
    <s v="Casa Verde/Cachoeirinha"/>
    <m/>
    <m/>
    <m/>
    <n v="0"/>
    <m/>
    <m/>
    <m/>
    <m/>
    <m/>
    <n v="157"/>
    <n v="44"/>
    <n v="100"/>
    <n v="17"/>
    <n v="10"/>
    <m/>
    <n v="0"/>
    <n v="1"/>
    <n v="0"/>
    <n v="0"/>
    <n v="0"/>
    <n v="0"/>
    <n v="0"/>
    <m/>
    <m/>
    <m/>
    <m/>
    <m/>
    <m/>
    <m/>
    <m/>
    <m/>
    <m/>
    <m/>
    <m/>
    <m/>
    <m/>
    <m/>
    <m/>
    <m/>
    <m/>
    <m/>
    <m/>
    <m/>
    <m/>
    <m/>
    <m/>
    <m/>
    <m/>
    <m/>
    <m/>
    <m/>
    <n v="1"/>
    <n v="42213760"/>
    <n v="37280500"/>
    <m/>
    <m/>
    <m/>
    <m/>
    <m/>
    <m/>
    <m/>
    <n v="1.8277777777777778E-2"/>
    <n v="329"/>
    <s v="local-em-def"/>
  </r>
  <r>
    <x v="36"/>
    <s v="Implantação de Pontos de Iluminação Pública"/>
    <n v="18000"/>
    <s v="Cidade Ademar"/>
    <m/>
    <m/>
    <m/>
    <n v="21"/>
    <n v="106"/>
    <n v="85"/>
    <m/>
    <m/>
    <m/>
    <m/>
    <m/>
    <n v="81"/>
    <n v="50"/>
    <n v="24"/>
    <n v="16"/>
    <n v="0"/>
    <n v="0"/>
    <n v="0"/>
    <n v="0"/>
    <n v="0"/>
    <n v="0"/>
    <n v="0"/>
    <m/>
    <m/>
    <m/>
    <m/>
    <m/>
    <m/>
    <m/>
    <m/>
    <m/>
    <m/>
    <m/>
    <m/>
    <m/>
    <m/>
    <m/>
    <m/>
    <m/>
    <m/>
    <m/>
    <m/>
    <m/>
    <m/>
    <m/>
    <m/>
    <m/>
    <m/>
    <m/>
    <m/>
    <m/>
    <n v="1"/>
    <n v="42213760"/>
    <n v="37280500"/>
    <m/>
    <m/>
    <m/>
    <m/>
    <m/>
    <m/>
    <m/>
    <n v="2.1277777777777777E-2"/>
    <n v="383"/>
    <s v="local-em-def"/>
  </r>
  <r>
    <x v="36"/>
    <s v="Implantação de Pontos de Iluminação Pública"/>
    <n v="18000"/>
    <s v="Cidade Tiradentes"/>
    <m/>
    <m/>
    <m/>
    <n v="0"/>
    <m/>
    <m/>
    <m/>
    <m/>
    <m/>
    <n v="35"/>
    <m/>
    <m/>
    <n v="4"/>
    <n v="5"/>
    <n v="54"/>
    <n v="0"/>
    <n v="0"/>
    <n v="0"/>
    <n v="0"/>
    <n v="0"/>
    <n v="0"/>
    <n v="0"/>
    <m/>
    <m/>
    <m/>
    <m/>
    <m/>
    <m/>
    <m/>
    <m/>
    <m/>
    <m/>
    <m/>
    <m/>
    <m/>
    <m/>
    <m/>
    <m/>
    <m/>
    <m/>
    <m/>
    <m/>
    <m/>
    <m/>
    <m/>
    <m/>
    <m/>
    <m/>
    <m/>
    <m/>
    <m/>
    <n v="1"/>
    <n v="42213760"/>
    <n v="37280500"/>
    <m/>
    <m/>
    <m/>
    <m/>
    <m/>
    <m/>
    <m/>
    <n v="5.4444444444444445E-3"/>
    <n v="98"/>
    <s v="local-em-def"/>
  </r>
  <r>
    <x v="36"/>
    <s v="Implantação de Pontos de Iluminação Pública"/>
    <n v="18000"/>
    <s v="Ermelino Matarazzo"/>
    <m/>
    <m/>
    <m/>
    <n v="0"/>
    <m/>
    <m/>
    <m/>
    <m/>
    <m/>
    <n v="1"/>
    <n v="3"/>
    <n v="28"/>
    <n v="12"/>
    <n v="18"/>
    <m/>
    <n v="0"/>
    <n v="0"/>
    <n v="0"/>
    <n v="0"/>
    <n v="0"/>
    <n v="0"/>
    <n v="0"/>
    <m/>
    <m/>
    <m/>
    <m/>
    <m/>
    <m/>
    <m/>
    <m/>
    <m/>
    <m/>
    <m/>
    <m/>
    <m/>
    <m/>
    <m/>
    <m/>
    <m/>
    <m/>
    <m/>
    <m/>
    <m/>
    <m/>
    <m/>
    <m/>
    <m/>
    <m/>
    <m/>
    <m/>
    <m/>
    <n v="1"/>
    <n v="42213760"/>
    <n v="37280500"/>
    <m/>
    <m/>
    <m/>
    <m/>
    <m/>
    <m/>
    <m/>
    <n v="3.4444444444444444E-3"/>
    <n v="62"/>
    <s v="local-em-def"/>
  </r>
  <r>
    <x v="36"/>
    <s v="Implantação de Pontos de Iluminação Pública"/>
    <n v="18000"/>
    <s v="Freguesia/Brasilândia"/>
    <m/>
    <m/>
    <m/>
    <n v="0"/>
    <m/>
    <m/>
    <m/>
    <m/>
    <m/>
    <n v="244"/>
    <m/>
    <m/>
    <n v="12"/>
    <n v="2"/>
    <m/>
    <n v="0"/>
    <n v="0"/>
    <n v="0"/>
    <n v="0"/>
    <n v="0"/>
    <n v="452"/>
    <n v="0"/>
    <m/>
    <m/>
    <m/>
    <m/>
    <m/>
    <m/>
    <m/>
    <m/>
    <m/>
    <m/>
    <m/>
    <m/>
    <m/>
    <m/>
    <m/>
    <m/>
    <m/>
    <m/>
    <m/>
    <m/>
    <m/>
    <m/>
    <m/>
    <m/>
    <m/>
    <m/>
    <m/>
    <m/>
    <m/>
    <n v="1"/>
    <n v="42213760"/>
    <n v="37280500"/>
    <m/>
    <m/>
    <m/>
    <m/>
    <m/>
    <m/>
    <m/>
    <n v="3.9444444444444442E-2"/>
    <n v="710"/>
    <s v="local-em-def"/>
  </r>
  <r>
    <x v="36"/>
    <s v="Implantação de Pontos de Iluminação Pública"/>
    <n v="18000"/>
    <s v="Guaianases"/>
    <m/>
    <m/>
    <m/>
    <n v="0"/>
    <m/>
    <m/>
    <m/>
    <m/>
    <m/>
    <n v="30"/>
    <m/>
    <n v="4"/>
    <n v="33"/>
    <n v="5"/>
    <m/>
    <n v="0"/>
    <n v="0"/>
    <n v="0"/>
    <n v="0"/>
    <n v="0"/>
    <n v="0"/>
    <n v="0"/>
    <m/>
    <m/>
    <m/>
    <m/>
    <m/>
    <m/>
    <m/>
    <m/>
    <m/>
    <m/>
    <m/>
    <m/>
    <m/>
    <m/>
    <m/>
    <m/>
    <m/>
    <m/>
    <m/>
    <m/>
    <m/>
    <m/>
    <m/>
    <m/>
    <m/>
    <m/>
    <m/>
    <m/>
    <m/>
    <n v="1"/>
    <n v="42213760"/>
    <n v="37280500"/>
    <m/>
    <m/>
    <m/>
    <m/>
    <m/>
    <m/>
    <m/>
    <n v="4.0000000000000001E-3"/>
    <n v="72"/>
    <s v="local-em-def"/>
  </r>
  <r>
    <x v="36"/>
    <s v="Implantação de Pontos de Iluminação Pública"/>
    <n v="18000"/>
    <s v="Ipiranga"/>
    <m/>
    <m/>
    <m/>
    <n v="0"/>
    <m/>
    <m/>
    <m/>
    <m/>
    <m/>
    <n v="2"/>
    <m/>
    <m/>
    <n v="29"/>
    <n v="349"/>
    <n v="28"/>
    <n v="0"/>
    <n v="0"/>
    <n v="0"/>
    <n v="0"/>
    <n v="0"/>
    <n v="0"/>
    <n v="0"/>
    <m/>
    <m/>
    <m/>
    <m/>
    <m/>
    <m/>
    <m/>
    <m/>
    <m/>
    <m/>
    <m/>
    <m/>
    <m/>
    <m/>
    <m/>
    <m/>
    <m/>
    <m/>
    <m/>
    <m/>
    <m/>
    <m/>
    <m/>
    <m/>
    <m/>
    <m/>
    <m/>
    <m/>
    <m/>
    <n v="1"/>
    <n v="42213760"/>
    <n v="37280500"/>
    <m/>
    <m/>
    <m/>
    <m/>
    <m/>
    <m/>
    <m/>
    <n v="2.2666666666666668E-2"/>
    <n v="408"/>
    <s v="local-em-def"/>
  </r>
  <r>
    <x v="36"/>
    <s v="Implantação de Pontos de Iluminação Pública"/>
    <n v="18000"/>
    <s v="Itaim Paulista"/>
    <m/>
    <m/>
    <m/>
    <n v="0"/>
    <m/>
    <m/>
    <m/>
    <m/>
    <m/>
    <m/>
    <m/>
    <n v="27"/>
    <n v="90"/>
    <n v="6"/>
    <n v="64"/>
    <n v="0"/>
    <n v="78"/>
    <n v="0"/>
    <n v="0"/>
    <n v="0"/>
    <n v="0"/>
    <n v="0"/>
    <m/>
    <m/>
    <m/>
    <m/>
    <m/>
    <m/>
    <m/>
    <m/>
    <m/>
    <m/>
    <m/>
    <m/>
    <m/>
    <m/>
    <m/>
    <m/>
    <m/>
    <m/>
    <m/>
    <m/>
    <m/>
    <m/>
    <m/>
    <m/>
    <m/>
    <m/>
    <m/>
    <m/>
    <m/>
    <n v="1"/>
    <n v="42213760"/>
    <n v="37280500"/>
    <m/>
    <m/>
    <m/>
    <m/>
    <m/>
    <m/>
    <m/>
    <n v="1.4722222222222222E-2"/>
    <n v="265"/>
    <s v="local-em-def"/>
  </r>
  <r>
    <x v="36"/>
    <s v="Implantação de Pontos de Iluminação Pública"/>
    <n v="18000"/>
    <s v="Itaquera"/>
    <m/>
    <m/>
    <m/>
    <n v="0"/>
    <m/>
    <m/>
    <m/>
    <m/>
    <m/>
    <n v="31"/>
    <m/>
    <n v="220"/>
    <n v="25"/>
    <n v="28"/>
    <m/>
    <n v="3"/>
    <n v="15"/>
    <n v="0"/>
    <n v="17"/>
    <n v="6093"/>
    <n v="43"/>
    <n v="0"/>
    <m/>
    <m/>
    <m/>
    <m/>
    <m/>
    <m/>
    <m/>
    <m/>
    <m/>
    <m/>
    <m/>
    <m/>
    <m/>
    <m/>
    <m/>
    <m/>
    <m/>
    <m/>
    <m/>
    <m/>
    <m/>
    <m/>
    <m/>
    <m/>
    <m/>
    <m/>
    <m/>
    <m/>
    <m/>
    <n v="1"/>
    <n v="42213760"/>
    <n v="37280500"/>
    <m/>
    <m/>
    <m/>
    <m/>
    <m/>
    <m/>
    <m/>
    <n v="0.35972222222222222"/>
    <n v="6475"/>
    <s v="local-em-def"/>
  </r>
  <r>
    <x v="36"/>
    <s v="Implantação de Pontos de Iluminação Pública"/>
    <n v="18000"/>
    <s v="Jabaquara"/>
    <m/>
    <m/>
    <m/>
    <n v="0"/>
    <m/>
    <m/>
    <m/>
    <m/>
    <m/>
    <n v="52"/>
    <n v="4"/>
    <n v="92"/>
    <n v="7"/>
    <m/>
    <m/>
    <n v="0"/>
    <n v="0"/>
    <n v="0"/>
    <n v="0"/>
    <n v="0"/>
    <n v="0"/>
    <n v="0"/>
    <m/>
    <m/>
    <m/>
    <m/>
    <m/>
    <m/>
    <m/>
    <m/>
    <m/>
    <m/>
    <m/>
    <m/>
    <m/>
    <m/>
    <m/>
    <m/>
    <m/>
    <m/>
    <m/>
    <m/>
    <m/>
    <m/>
    <m/>
    <m/>
    <m/>
    <m/>
    <m/>
    <m/>
    <m/>
    <n v="1"/>
    <n v="42213760"/>
    <n v="37280500"/>
    <m/>
    <m/>
    <m/>
    <m/>
    <m/>
    <m/>
    <m/>
    <n v="8.611111111111111E-3"/>
    <n v="155"/>
    <s v="local-em-def"/>
  </r>
  <r>
    <x v="36"/>
    <s v="Implantação de Pontos de Iluminação Pública"/>
    <n v="18000"/>
    <s v="Jaçanã/Tremembé"/>
    <m/>
    <m/>
    <m/>
    <n v="0"/>
    <m/>
    <m/>
    <m/>
    <m/>
    <m/>
    <n v="70"/>
    <m/>
    <n v="20"/>
    <n v="147"/>
    <n v="121"/>
    <n v="16"/>
    <n v="0"/>
    <n v="0"/>
    <n v="0"/>
    <n v="0"/>
    <n v="0"/>
    <n v="0"/>
    <n v="0"/>
    <m/>
    <m/>
    <m/>
    <m/>
    <m/>
    <m/>
    <m/>
    <m/>
    <m/>
    <m/>
    <m/>
    <m/>
    <m/>
    <m/>
    <m/>
    <m/>
    <m/>
    <m/>
    <m/>
    <m/>
    <m/>
    <m/>
    <m/>
    <m/>
    <m/>
    <m/>
    <m/>
    <m/>
    <m/>
    <n v="1"/>
    <n v="42213760"/>
    <n v="37280500"/>
    <m/>
    <m/>
    <m/>
    <m/>
    <m/>
    <m/>
    <m/>
    <n v="2.0777777777777777E-2"/>
    <n v="374"/>
    <s v="local-em-def"/>
  </r>
  <r>
    <x v="36"/>
    <s v="Implantação de Pontos de Iluminação Pública"/>
    <n v="18000"/>
    <s v="Lapa"/>
    <m/>
    <m/>
    <m/>
    <n v="0"/>
    <m/>
    <m/>
    <m/>
    <m/>
    <m/>
    <n v="51"/>
    <n v="43"/>
    <n v="185"/>
    <n v="470"/>
    <n v="561"/>
    <n v="169"/>
    <n v="0"/>
    <n v="0"/>
    <n v="100"/>
    <n v="0"/>
    <n v="0"/>
    <n v="363"/>
    <n v="783"/>
    <m/>
    <m/>
    <m/>
    <m/>
    <m/>
    <m/>
    <m/>
    <m/>
    <m/>
    <m/>
    <m/>
    <m/>
    <m/>
    <m/>
    <m/>
    <m/>
    <m/>
    <m/>
    <m/>
    <m/>
    <m/>
    <m/>
    <m/>
    <m/>
    <m/>
    <m/>
    <m/>
    <m/>
    <m/>
    <n v="1"/>
    <n v="42213760"/>
    <n v="37280500"/>
    <m/>
    <m/>
    <m/>
    <m/>
    <m/>
    <m/>
    <m/>
    <n v="0.15138888888888888"/>
    <n v="2725"/>
    <s v="local-em-def"/>
  </r>
  <r>
    <x v="36"/>
    <s v="Implantação de Pontos de Iluminação Pública"/>
    <n v="18000"/>
    <s v="M'Boi Mirim"/>
    <m/>
    <m/>
    <m/>
    <n v="0"/>
    <m/>
    <m/>
    <m/>
    <m/>
    <m/>
    <n v="1425"/>
    <m/>
    <n v="24"/>
    <n v="55"/>
    <n v="3"/>
    <m/>
    <n v="0"/>
    <n v="0"/>
    <n v="0"/>
    <n v="0"/>
    <n v="0"/>
    <n v="0"/>
    <n v="226"/>
    <m/>
    <m/>
    <m/>
    <m/>
    <m/>
    <m/>
    <m/>
    <m/>
    <m/>
    <m/>
    <m/>
    <m/>
    <m/>
    <m/>
    <m/>
    <m/>
    <m/>
    <m/>
    <m/>
    <m/>
    <m/>
    <m/>
    <m/>
    <m/>
    <m/>
    <m/>
    <m/>
    <m/>
    <m/>
    <n v="1"/>
    <n v="42213760"/>
    <n v="37280500"/>
    <m/>
    <m/>
    <m/>
    <m/>
    <m/>
    <m/>
    <m/>
    <n v="9.6277777777777782E-2"/>
    <n v="1733"/>
    <s v="local-em-def"/>
  </r>
  <r>
    <x v="36"/>
    <s v="Implantação de Pontos de Iluminação Pública"/>
    <n v="18000"/>
    <s v="Mooca"/>
    <m/>
    <m/>
    <m/>
    <n v="0"/>
    <m/>
    <m/>
    <m/>
    <m/>
    <m/>
    <n v="187"/>
    <m/>
    <n v="24"/>
    <n v="276"/>
    <n v="281"/>
    <m/>
    <n v="0"/>
    <n v="0"/>
    <n v="31"/>
    <n v="2"/>
    <n v="0"/>
    <n v="0"/>
    <n v="545"/>
    <m/>
    <m/>
    <m/>
    <m/>
    <m/>
    <m/>
    <m/>
    <m/>
    <m/>
    <m/>
    <m/>
    <m/>
    <m/>
    <m/>
    <m/>
    <m/>
    <m/>
    <m/>
    <m/>
    <m/>
    <m/>
    <m/>
    <m/>
    <m/>
    <m/>
    <m/>
    <m/>
    <m/>
    <m/>
    <n v="1"/>
    <n v="42213760"/>
    <n v="37280500"/>
    <m/>
    <m/>
    <m/>
    <m/>
    <m/>
    <m/>
    <m/>
    <n v="7.4777777777777776E-2"/>
    <n v="1346"/>
    <s v="local-em-def"/>
  </r>
  <r>
    <x v="36"/>
    <s v="Implantação de Pontos de Iluminação Pública"/>
    <n v="18000"/>
    <s v="Parelheiros"/>
    <m/>
    <m/>
    <m/>
    <n v="0"/>
    <m/>
    <m/>
    <m/>
    <m/>
    <m/>
    <n v="848"/>
    <m/>
    <n v="9"/>
    <m/>
    <m/>
    <n v="105"/>
    <n v="0"/>
    <n v="0"/>
    <n v="0"/>
    <n v="0"/>
    <n v="0"/>
    <n v="0"/>
    <n v="0"/>
    <m/>
    <m/>
    <m/>
    <m/>
    <m/>
    <m/>
    <m/>
    <m/>
    <m/>
    <m/>
    <m/>
    <m/>
    <m/>
    <m/>
    <m/>
    <m/>
    <m/>
    <m/>
    <m/>
    <m/>
    <m/>
    <m/>
    <m/>
    <m/>
    <m/>
    <m/>
    <m/>
    <m/>
    <m/>
    <n v="1"/>
    <n v="42213760"/>
    <n v="37280500"/>
    <m/>
    <m/>
    <m/>
    <m/>
    <m/>
    <m/>
    <m/>
    <n v="5.3444444444444447E-2"/>
    <n v="962"/>
    <s v="local-em-def"/>
  </r>
  <r>
    <x v="36"/>
    <s v="Implantação de Pontos de Iluminação Pública"/>
    <n v="18000"/>
    <s v="Penha"/>
    <m/>
    <m/>
    <m/>
    <n v="0"/>
    <m/>
    <m/>
    <m/>
    <m/>
    <m/>
    <n v="44"/>
    <n v="15"/>
    <n v="134"/>
    <n v="149"/>
    <n v="93"/>
    <n v="145"/>
    <n v="10"/>
    <n v="0"/>
    <n v="0"/>
    <n v="4"/>
    <n v="0"/>
    <n v="209"/>
    <n v="0"/>
    <m/>
    <m/>
    <m/>
    <m/>
    <m/>
    <m/>
    <m/>
    <m/>
    <m/>
    <m/>
    <m/>
    <m/>
    <m/>
    <m/>
    <m/>
    <m/>
    <m/>
    <m/>
    <m/>
    <m/>
    <m/>
    <m/>
    <m/>
    <m/>
    <m/>
    <m/>
    <m/>
    <m/>
    <m/>
    <n v="1"/>
    <n v="42213760"/>
    <n v="37280500"/>
    <m/>
    <m/>
    <m/>
    <m/>
    <m/>
    <m/>
    <m/>
    <n v="4.4611111111111108E-2"/>
    <n v="803"/>
    <s v="local-em-def"/>
  </r>
  <r>
    <x v="36"/>
    <s v="Implantação de Pontos de Iluminação Pública"/>
    <n v="18000"/>
    <s v="Perus"/>
    <m/>
    <m/>
    <m/>
    <n v="0"/>
    <m/>
    <m/>
    <m/>
    <m/>
    <m/>
    <n v="65"/>
    <m/>
    <m/>
    <m/>
    <m/>
    <m/>
    <n v="0"/>
    <n v="0"/>
    <n v="0"/>
    <n v="0"/>
    <n v="0"/>
    <n v="0"/>
    <n v="0"/>
    <m/>
    <m/>
    <m/>
    <m/>
    <m/>
    <m/>
    <m/>
    <m/>
    <m/>
    <m/>
    <m/>
    <m/>
    <m/>
    <m/>
    <m/>
    <m/>
    <m/>
    <m/>
    <m/>
    <m/>
    <m/>
    <m/>
    <m/>
    <m/>
    <m/>
    <m/>
    <m/>
    <m/>
    <m/>
    <n v="1"/>
    <n v="42213760"/>
    <n v="37280500"/>
    <m/>
    <m/>
    <m/>
    <m/>
    <m/>
    <m/>
    <m/>
    <n v="3.6111111111111109E-3"/>
    <n v="65"/>
    <s v="local-em-def"/>
  </r>
  <r>
    <x v="36"/>
    <s v="Implantação de Pontos de Iluminação Pública"/>
    <n v="18000"/>
    <s v="Pinheiros"/>
    <m/>
    <m/>
    <m/>
    <n v="0"/>
    <m/>
    <m/>
    <m/>
    <m/>
    <m/>
    <n v="124"/>
    <m/>
    <n v="114"/>
    <n v="22"/>
    <n v="536"/>
    <n v="961"/>
    <n v="0"/>
    <n v="0"/>
    <n v="22"/>
    <n v="0"/>
    <n v="0"/>
    <n v="789"/>
    <n v="1212"/>
    <m/>
    <m/>
    <m/>
    <m/>
    <m/>
    <m/>
    <m/>
    <m/>
    <m/>
    <m/>
    <m/>
    <m/>
    <m/>
    <m/>
    <m/>
    <m/>
    <m/>
    <m/>
    <m/>
    <m/>
    <m/>
    <m/>
    <m/>
    <m/>
    <m/>
    <m/>
    <m/>
    <m/>
    <m/>
    <n v="1"/>
    <n v="42213760"/>
    <n v="37280500"/>
    <m/>
    <m/>
    <m/>
    <m/>
    <m/>
    <m/>
    <m/>
    <n v="0.21"/>
    <n v="3780"/>
    <s v="local-em-def"/>
  </r>
  <r>
    <x v="36"/>
    <s v="Implantação de Pontos de Iluminação Pública"/>
    <n v="18000"/>
    <s v="Pirituba"/>
    <m/>
    <m/>
    <m/>
    <n v="0"/>
    <m/>
    <m/>
    <m/>
    <m/>
    <m/>
    <n v="118"/>
    <n v="54"/>
    <n v="74"/>
    <n v="41"/>
    <n v="145"/>
    <m/>
    <n v="2"/>
    <n v="3"/>
    <n v="0"/>
    <n v="0"/>
    <n v="0"/>
    <n v="0"/>
    <n v="0"/>
    <m/>
    <m/>
    <m/>
    <m/>
    <m/>
    <m/>
    <m/>
    <m/>
    <m/>
    <m/>
    <m/>
    <m/>
    <m/>
    <m/>
    <m/>
    <m/>
    <m/>
    <m/>
    <m/>
    <m/>
    <m/>
    <m/>
    <m/>
    <m/>
    <m/>
    <m/>
    <m/>
    <m/>
    <m/>
    <n v="1"/>
    <n v="42213760"/>
    <n v="37280500"/>
    <m/>
    <m/>
    <m/>
    <m/>
    <m/>
    <m/>
    <m/>
    <n v="2.4277777777777777E-2"/>
    <n v="437"/>
    <s v="local-em-def"/>
  </r>
  <r>
    <x v="36"/>
    <s v="Implantação de Pontos de Iluminação Pública"/>
    <n v="18000"/>
    <s v="Santana/Tucuruvi"/>
    <m/>
    <m/>
    <m/>
    <n v="0"/>
    <m/>
    <m/>
    <m/>
    <m/>
    <m/>
    <n v="79"/>
    <n v="29"/>
    <n v="73"/>
    <n v="5"/>
    <n v="236"/>
    <m/>
    <n v="28"/>
    <n v="3"/>
    <n v="2"/>
    <n v="35"/>
    <n v="0"/>
    <n v="0"/>
    <n v="0"/>
    <m/>
    <m/>
    <m/>
    <m/>
    <m/>
    <m/>
    <m/>
    <m/>
    <m/>
    <m/>
    <m/>
    <m/>
    <m/>
    <m/>
    <m/>
    <m/>
    <m/>
    <m/>
    <m/>
    <m/>
    <m/>
    <m/>
    <m/>
    <m/>
    <m/>
    <m/>
    <m/>
    <m/>
    <m/>
    <n v="1"/>
    <n v="42213760"/>
    <n v="37280500"/>
    <m/>
    <m/>
    <m/>
    <m/>
    <m/>
    <m/>
    <m/>
    <n v="2.7222222222222221E-2"/>
    <n v="490"/>
    <s v="local-em-def"/>
  </r>
  <r>
    <x v="36"/>
    <s v="Implantação de Pontos de Iluminação Pública"/>
    <n v="18000"/>
    <s v="Santo Amaro"/>
    <m/>
    <m/>
    <m/>
    <n v="0"/>
    <m/>
    <m/>
    <m/>
    <m/>
    <m/>
    <n v="71"/>
    <n v="12"/>
    <n v="118"/>
    <n v="144"/>
    <n v="20"/>
    <m/>
    <n v="15"/>
    <n v="0"/>
    <n v="0"/>
    <n v="0"/>
    <n v="0"/>
    <n v="0"/>
    <n v="0"/>
    <m/>
    <m/>
    <m/>
    <m/>
    <m/>
    <m/>
    <m/>
    <m/>
    <m/>
    <m/>
    <m/>
    <m/>
    <m/>
    <m/>
    <m/>
    <m/>
    <m/>
    <m/>
    <m/>
    <m/>
    <m/>
    <m/>
    <m/>
    <m/>
    <m/>
    <m/>
    <m/>
    <m/>
    <m/>
    <n v="1"/>
    <n v="42213760"/>
    <n v="37280500"/>
    <m/>
    <m/>
    <m/>
    <m/>
    <m/>
    <m/>
    <m/>
    <n v="2.1111111111111112E-2"/>
    <n v="380"/>
    <s v="local-em-def"/>
  </r>
  <r>
    <x v="36"/>
    <s v="Implantação de Pontos de Iluminação Pública"/>
    <n v="18000"/>
    <s v="São Mateus"/>
    <m/>
    <m/>
    <m/>
    <n v="0"/>
    <m/>
    <m/>
    <m/>
    <m/>
    <m/>
    <n v="420"/>
    <n v="418"/>
    <n v="154"/>
    <n v="9"/>
    <n v="9"/>
    <n v="130"/>
    <n v="0"/>
    <n v="19"/>
    <n v="0"/>
    <n v="0"/>
    <n v="0"/>
    <n v="0"/>
    <n v="0"/>
    <m/>
    <m/>
    <m/>
    <m/>
    <m/>
    <m/>
    <m/>
    <m/>
    <m/>
    <m/>
    <m/>
    <m/>
    <m/>
    <m/>
    <m/>
    <m/>
    <m/>
    <m/>
    <m/>
    <m/>
    <m/>
    <m/>
    <m/>
    <m/>
    <m/>
    <m/>
    <m/>
    <m/>
    <m/>
    <n v="1"/>
    <n v="42213760"/>
    <n v="37280500"/>
    <m/>
    <m/>
    <m/>
    <m/>
    <m/>
    <m/>
    <m/>
    <n v="6.4388888888888884E-2"/>
    <n v="1159"/>
    <s v="local-em-def"/>
  </r>
  <r>
    <x v="36"/>
    <s v="Implantação de Pontos de Iluminação Pública"/>
    <n v="18000"/>
    <s v="São Miguel"/>
    <m/>
    <m/>
    <m/>
    <n v="0"/>
    <m/>
    <m/>
    <m/>
    <m/>
    <m/>
    <n v="66"/>
    <m/>
    <n v="236"/>
    <n v="113"/>
    <n v="47"/>
    <n v="19"/>
    <n v="0"/>
    <n v="27"/>
    <n v="0"/>
    <n v="0"/>
    <n v="0"/>
    <n v="0"/>
    <n v="0"/>
    <m/>
    <m/>
    <m/>
    <m/>
    <m/>
    <m/>
    <m/>
    <m/>
    <m/>
    <m/>
    <m/>
    <m/>
    <m/>
    <m/>
    <m/>
    <m/>
    <m/>
    <m/>
    <m/>
    <m/>
    <m/>
    <m/>
    <m/>
    <m/>
    <m/>
    <m/>
    <m/>
    <m/>
    <m/>
    <n v="1"/>
    <n v="42213760"/>
    <n v="37280500"/>
    <m/>
    <m/>
    <m/>
    <m/>
    <m/>
    <m/>
    <m/>
    <n v="2.8222222222222221E-2"/>
    <n v="508"/>
    <s v="local-em-def"/>
  </r>
  <r>
    <x v="36"/>
    <s v="Implantação de Pontos de Iluminação Pública"/>
    <n v="18000"/>
    <s v="Sapopemba"/>
    <m/>
    <m/>
    <m/>
    <n v="0"/>
    <m/>
    <m/>
    <m/>
    <m/>
    <m/>
    <n v="826"/>
    <m/>
    <n v="37"/>
    <n v="6"/>
    <m/>
    <m/>
    <n v="0"/>
    <n v="0"/>
    <n v="0"/>
    <n v="0"/>
    <n v="0"/>
    <n v="0"/>
    <n v="0"/>
    <m/>
    <m/>
    <m/>
    <m/>
    <m/>
    <m/>
    <m/>
    <m/>
    <m/>
    <m/>
    <m/>
    <m/>
    <m/>
    <m/>
    <m/>
    <m/>
    <m/>
    <m/>
    <m/>
    <m/>
    <m/>
    <m/>
    <m/>
    <m/>
    <m/>
    <m/>
    <m/>
    <m/>
    <m/>
    <n v="1"/>
    <n v="42213760"/>
    <n v="37280500"/>
    <m/>
    <m/>
    <m/>
    <m/>
    <m/>
    <m/>
    <m/>
    <n v="4.8277777777777781E-2"/>
    <n v="869"/>
    <s v="local-em-def"/>
  </r>
  <r>
    <x v="36"/>
    <s v="Implantação de Pontos de Iluminação Pública"/>
    <n v="18000"/>
    <s v="Sé"/>
    <m/>
    <m/>
    <m/>
    <n v="0"/>
    <m/>
    <m/>
    <m/>
    <m/>
    <m/>
    <n v="218"/>
    <m/>
    <n v="81"/>
    <n v="71"/>
    <n v="14"/>
    <n v="202"/>
    <n v="270"/>
    <n v="2"/>
    <n v="89"/>
    <n v="0"/>
    <n v="0"/>
    <n v="0"/>
    <n v="872"/>
    <m/>
    <m/>
    <m/>
    <m/>
    <m/>
    <m/>
    <m/>
    <m/>
    <m/>
    <m/>
    <m/>
    <m/>
    <m/>
    <m/>
    <m/>
    <m/>
    <m/>
    <m/>
    <m/>
    <m/>
    <m/>
    <m/>
    <m/>
    <m/>
    <m/>
    <m/>
    <m/>
    <m/>
    <m/>
    <n v="1"/>
    <n v="42213760"/>
    <n v="37280500"/>
    <m/>
    <m/>
    <m/>
    <m/>
    <m/>
    <m/>
    <m/>
    <n v="0.10105555555555555"/>
    <n v="1819"/>
    <s v="local-em-def"/>
  </r>
  <r>
    <x v="36"/>
    <s v="Implantação de Pontos de Iluminação Pública"/>
    <n v="18000"/>
    <s v="Vila Maria/Vila Guilherme"/>
    <m/>
    <m/>
    <m/>
    <n v="0"/>
    <m/>
    <m/>
    <m/>
    <m/>
    <m/>
    <n v="62"/>
    <m/>
    <n v="176"/>
    <n v="238"/>
    <n v="231"/>
    <n v="26"/>
    <n v="0"/>
    <n v="0"/>
    <n v="0"/>
    <n v="0"/>
    <n v="0"/>
    <n v="0"/>
    <n v="0"/>
    <m/>
    <m/>
    <m/>
    <m/>
    <m/>
    <m/>
    <m/>
    <m/>
    <m/>
    <m/>
    <m/>
    <m/>
    <m/>
    <m/>
    <m/>
    <m/>
    <m/>
    <m/>
    <m/>
    <m/>
    <m/>
    <m/>
    <m/>
    <m/>
    <m/>
    <m/>
    <m/>
    <m/>
    <m/>
    <n v="1"/>
    <n v="42213760"/>
    <n v="37280500"/>
    <m/>
    <m/>
    <m/>
    <m/>
    <m/>
    <m/>
    <m/>
    <n v="4.0722222222222222E-2"/>
    <n v="733"/>
    <s v="local-em-def"/>
  </r>
  <r>
    <x v="36"/>
    <s v="Implantação de Pontos de Iluminação Pública"/>
    <n v="18000"/>
    <s v="Vila Mariana"/>
    <m/>
    <m/>
    <m/>
    <n v="0"/>
    <m/>
    <m/>
    <m/>
    <m/>
    <m/>
    <n v="19"/>
    <m/>
    <m/>
    <m/>
    <n v="872"/>
    <n v="160"/>
    <n v="0"/>
    <n v="0"/>
    <n v="89"/>
    <n v="0"/>
    <n v="0"/>
    <n v="100"/>
    <n v="0"/>
    <m/>
    <m/>
    <m/>
    <m/>
    <m/>
    <m/>
    <m/>
    <m/>
    <m/>
    <m/>
    <m/>
    <m/>
    <m/>
    <m/>
    <m/>
    <m/>
    <m/>
    <m/>
    <m/>
    <m/>
    <m/>
    <m/>
    <m/>
    <m/>
    <m/>
    <m/>
    <m/>
    <m/>
    <m/>
    <n v="1"/>
    <n v="42213760"/>
    <n v="37280500"/>
    <m/>
    <m/>
    <m/>
    <m/>
    <m/>
    <m/>
    <m/>
    <n v="6.8888888888888888E-2"/>
    <n v="1240"/>
    <s v="local-em-def"/>
  </r>
  <r>
    <x v="36"/>
    <s v="Implantação de Pontos de Iluminação Pública"/>
    <n v="18000"/>
    <s v="Vila Prudente"/>
    <m/>
    <m/>
    <m/>
    <n v="0"/>
    <m/>
    <m/>
    <m/>
    <m/>
    <m/>
    <n v="68"/>
    <m/>
    <n v="47"/>
    <n v="15"/>
    <m/>
    <m/>
    <n v="0"/>
    <n v="8"/>
    <n v="91"/>
    <n v="0"/>
    <n v="0"/>
    <n v="0"/>
    <n v="0"/>
    <m/>
    <m/>
    <m/>
    <m/>
    <m/>
    <m/>
    <m/>
    <m/>
    <m/>
    <m/>
    <m/>
    <m/>
    <m/>
    <m/>
    <m/>
    <m/>
    <m/>
    <m/>
    <m/>
    <m/>
    <m/>
    <m/>
    <m/>
    <m/>
    <m/>
    <m/>
    <m/>
    <m/>
    <m/>
    <n v="1"/>
    <n v="42213760"/>
    <n v="37280500"/>
    <m/>
    <m/>
    <m/>
    <m/>
    <m/>
    <m/>
    <m/>
    <n v="1.2722222222222222E-2"/>
    <n v="229"/>
    <s v="local-em-def"/>
  </r>
  <r>
    <x v="37"/>
    <s v="Capacitação e sensibilização de cidadãos em educação ambiental e cultura de paz"/>
    <n v="120000"/>
    <s v="Supra-regional"/>
    <s v="Supra-distrital"/>
    <m/>
    <m/>
    <n v="0"/>
    <n v="0"/>
    <n v="0"/>
    <n v="0"/>
    <n v="0"/>
    <n v="2274"/>
    <n v="594"/>
    <n v="2272"/>
    <n v="1401"/>
    <n v="799"/>
    <n v="685"/>
    <n v="346"/>
    <n v="447"/>
    <n v="588"/>
    <n v="1117"/>
    <n v="946"/>
    <m/>
    <m/>
    <m/>
    <m/>
    <m/>
    <m/>
    <m/>
    <m/>
    <m/>
    <m/>
    <m/>
    <m/>
    <m/>
    <m/>
    <m/>
    <m/>
    <m/>
    <m/>
    <m/>
    <m/>
    <m/>
    <m/>
    <m/>
    <m/>
    <m/>
    <m/>
    <m/>
    <m/>
    <m/>
    <m/>
    <m/>
    <m/>
    <n v="0.5"/>
    <n v="330221.27"/>
    <n v="45389"/>
    <s v="Atendimento contínuo e mensal da população em todos os polos inaugurados"/>
    <m/>
    <m/>
    <m/>
    <m/>
    <m/>
    <m/>
    <n v="4.7787499999999997E-2"/>
    <n v="11469"/>
    <s v="abrange-cidade"/>
  </r>
  <r>
    <x v="37"/>
    <s v="Implantação dos Polos de Educação Ambiental (um por subprefeitura)"/>
    <n v="32"/>
    <s v="Supra-regional"/>
    <s v="Supra-distrital"/>
    <m/>
    <m/>
    <n v="0"/>
    <n v="0"/>
    <n v="0"/>
    <n v="0"/>
    <n v="0"/>
    <n v="0"/>
    <n v="0"/>
    <n v="0"/>
    <n v="0"/>
    <n v="0"/>
    <n v="0"/>
    <n v="5"/>
    <n v="0"/>
    <n v="2"/>
    <n v="1"/>
    <n v="8"/>
    <m/>
    <m/>
    <m/>
    <m/>
    <m/>
    <m/>
    <m/>
    <m/>
    <m/>
    <m/>
    <m/>
    <m/>
    <m/>
    <m/>
    <m/>
    <m/>
    <m/>
    <m/>
    <m/>
    <m/>
    <m/>
    <m/>
    <m/>
    <m/>
    <m/>
    <m/>
    <m/>
    <m/>
    <m/>
    <m/>
    <m/>
    <m/>
    <n v="0.5"/>
    <n v="960000"/>
    <n v="0"/>
    <m/>
    <m/>
    <m/>
    <m/>
    <m/>
    <m/>
    <m/>
    <n v="0.25"/>
    <n v="16"/>
    <s v="abrange-cidade"/>
  </r>
  <r>
    <x v="38"/>
    <s v="Plantio de Árvores"/>
    <n v="900000"/>
    <s v="Supra-regional"/>
    <s v="Supra-distrital"/>
    <m/>
    <m/>
    <m/>
    <m/>
    <m/>
    <m/>
    <m/>
    <m/>
    <m/>
    <m/>
    <m/>
    <m/>
    <m/>
    <n v="126000"/>
    <m/>
    <m/>
    <m/>
    <n v="32000"/>
    <m/>
    <m/>
    <m/>
    <m/>
    <m/>
    <m/>
    <m/>
    <m/>
    <m/>
    <m/>
    <m/>
    <m/>
    <m/>
    <m/>
    <m/>
    <m/>
    <m/>
    <m/>
    <m/>
    <m/>
    <m/>
    <m/>
    <m/>
    <m/>
    <m/>
    <m/>
    <m/>
    <m/>
    <m/>
    <m/>
    <m/>
    <m/>
    <n v="1"/>
    <n v="500593.58"/>
    <n v="0"/>
    <m/>
    <m/>
    <m/>
    <m/>
    <m/>
    <m/>
    <m/>
    <n v="0.17555555555555555"/>
    <n v="158000"/>
    <s v="abrange-cidade"/>
  </r>
  <r>
    <x v="39"/>
    <s v="Ampliação da coleta seletiva municipal - Distrito Anhanguera"/>
    <n v="21"/>
    <s v="Perus"/>
    <s v="Anhanguera"/>
    <m/>
    <m/>
    <n v="0"/>
    <n v="0"/>
    <n v="0"/>
    <n v="0"/>
    <n v="0"/>
    <n v="0"/>
    <n v="0"/>
    <n v="0"/>
    <n v="0"/>
    <n v="0"/>
    <n v="0"/>
    <n v="0"/>
    <n v="0"/>
    <n v="0"/>
    <n v="0"/>
    <n v="0"/>
    <m/>
    <m/>
    <m/>
    <m/>
    <n v="0"/>
    <m/>
    <m/>
    <m/>
    <m/>
    <m/>
    <m/>
    <m/>
    <m/>
    <m/>
    <m/>
    <m/>
    <m/>
    <m/>
    <m/>
    <m/>
    <m/>
    <m/>
    <m/>
    <m/>
    <m/>
    <m/>
    <m/>
    <m/>
    <m/>
    <m/>
    <m/>
    <m/>
    <n v="1"/>
    <n v="0"/>
    <n v="0"/>
    <m/>
    <m/>
    <m/>
    <m/>
    <m/>
    <m/>
    <m/>
    <n v="0"/>
    <n v="0"/>
    <s v="local-em-def"/>
  </r>
  <r>
    <x v="39"/>
    <s v="Ampliação da coleta seletiva municipal - Distrito Brasilândia"/>
    <n v="21"/>
    <s v="Freguesia/Brasilândia"/>
    <s v="Brasilândia"/>
    <m/>
    <m/>
    <n v="0"/>
    <n v="0"/>
    <n v="0"/>
    <n v="0"/>
    <n v="0"/>
    <n v="0"/>
    <n v="0"/>
    <n v="0"/>
    <n v="0"/>
    <n v="0"/>
    <n v="0"/>
    <n v="0"/>
    <n v="0"/>
    <n v="0"/>
    <n v="0"/>
    <n v="0"/>
    <m/>
    <m/>
    <m/>
    <m/>
    <n v="0"/>
    <m/>
    <m/>
    <m/>
    <m/>
    <m/>
    <m/>
    <m/>
    <m/>
    <m/>
    <m/>
    <m/>
    <m/>
    <m/>
    <m/>
    <m/>
    <m/>
    <m/>
    <m/>
    <m/>
    <m/>
    <m/>
    <m/>
    <m/>
    <m/>
    <m/>
    <m/>
    <m/>
    <n v="1"/>
    <n v="0"/>
    <n v="0"/>
    <m/>
    <m/>
    <m/>
    <m/>
    <m/>
    <m/>
    <m/>
    <n v="0"/>
    <n v="0"/>
    <s v="local-em-def"/>
  </r>
  <r>
    <x v="39"/>
    <s v="Ampliação da coleta seletiva municipal - Distrito Cachoeirinha"/>
    <n v="21"/>
    <s v="Casa Verde/Cachoeirinha"/>
    <s v="Cachoeirinha"/>
    <m/>
    <m/>
    <n v="0"/>
    <n v="0"/>
    <n v="0"/>
    <n v="0"/>
    <n v="0"/>
    <n v="0"/>
    <n v="0"/>
    <n v="0"/>
    <n v="0"/>
    <n v="0"/>
    <n v="0"/>
    <n v="0"/>
    <n v="0"/>
    <n v="0"/>
    <n v="0"/>
    <n v="0"/>
    <m/>
    <m/>
    <m/>
    <m/>
    <n v="0"/>
    <m/>
    <m/>
    <m/>
    <m/>
    <m/>
    <m/>
    <m/>
    <m/>
    <m/>
    <m/>
    <m/>
    <m/>
    <m/>
    <m/>
    <m/>
    <m/>
    <m/>
    <m/>
    <m/>
    <m/>
    <m/>
    <m/>
    <m/>
    <m/>
    <m/>
    <m/>
    <m/>
    <n v="1"/>
    <n v="0"/>
    <n v="0"/>
    <m/>
    <m/>
    <m/>
    <m/>
    <m/>
    <m/>
    <m/>
    <n v="0"/>
    <n v="0"/>
    <s v="local-em-def"/>
  </r>
  <r>
    <x v="39"/>
    <s v="Ampliação da coleta seletiva municipal - Distrito Campo Limpo"/>
    <n v="21"/>
    <s v="Campo Limpo"/>
    <s v="Campo Limpo"/>
    <m/>
    <m/>
    <n v="0"/>
    <n v="0"/>
    <n v="0"/>
    <n v="0"/>
    <n v="0"/>
    <n v="0"/>
    <n v="0"/>
    <n v="0"/>
    <n v="0"/>
    <n v="0"/>
    <n v="0"/>
    <n v="0"/>
    <n v="0"/>
    <n v="0"/>
    <n v="0"/>
    <n v="0"/>
    <m/>
    <m/>
    <m/>
    <m/>
    <n v="1"/>
    <m/>
    <m/>
    <m/>
    <m/>
    <m/>
    <m/>
    <m/>
    <m/>
    <m/>
    <m/>
    <m/>
    <m/>
    <m/>
    <m/>
    <m/>
    <m/>
    <m/>
    <m/>
    <m/>
    <m/>
    <m/>
    <m/>
    <m/>
    <m/>
    <m/>
    <m/>
    <m/>
    <n v="1"/>
    <n v="0"/>
    <n v="0"/>
    <m/>
    <m/>
    <m/>
    <m/>
    <m/>
    <m/>
    <m/>
    <n v="4.7619047619047616E-2"/>
    <n v="1"/>
    <s v="local-em-def"/>
  </r>
  <r>
    <x v="39"/>
    <s v="Ampliação da coleta seletiva municipal - Distrito Capão Redondo"/>
    <n v="21"/>
    <s v="Campo Limpo"/>
    <s v="Capão Redondo"/>
    <m/>
    <m/>
    <n v="0"/>
    <n v="0"/>
    <n v="0"/>
    <n v="0"/>
    <n v="0"/>
    <n v="0"/>
    <n v="0"/>
    <n v="0"/>
    <n v="0"/>
    <n v="0"/>
    <n v="0"/>
    <n v="0"/>
    <n v="0"/>
    <n v="0"/>
    <n v="0"/>
    <n v="0"/>
    <m/>
    <m/>
    <m/>
    <m/>
    <n v="1"/>
    <m/>
    <m/>
    <m/>
    <m/>
    <m/>
    <m/>
    <m/>
    <m/>
    <m/>
    <m/>
    <m/>
    <m/>
    <m/>
    <m/>
    <m/>
    <m/>
    <m/>
    <m/>
    <m/>
    <m/>
    <m/>
    <m/>
    <m/>
    <m/>
    <m/>
    <m/>
    <m/>
    <n v="1"/>
    <n v="0"/>
    <n v="0"/>
    <m/>
    <m/>
    <m/>
    <m/>
    <m/>
    <m/>
    <m/>
    <n v="4.7619047619047616E-2"/>
    <n v="1"/>
    <s v="local-em-def"/>
  </r>
  <r>
    <x v="39"/>
    <s v="Ampliação da coleta seletiva municipal - Distrito Cidade Ademar"/>
    <n v="21"/>
    <s v="Cidade Ademar"/>
    <s v="Cidade Ademar"/>
    <m/>
    <m/>
    <n v="0"/>
    <n v="0"/>
    <n v="0"/>
    <n v="0"/>
    <n v="0"/>
    <n v="0"/>
    <n v="0"/>
    <n v="0"/>
    <n v="0"/>
    <n v="0"/>
    <n v="0"/>
    <n v="0"/>
    <n v="0"/>
    <n v="0"/>
    <n v="0"/>
    <n v="0"/>
    <m/>
    <m/>
    <m/>
    <m/>
    <n v="1"/>
    <m/>
    <m/>
    <m/>
    <m/>
    <m/>
    <m/>
    <m/>
    <m/>
    <m/>
    <m/>
    <m/>
    <m/>
    <m/>
    <m/>
    <m/>
    <m/>
    <m/>
    <m/>
    <m/>
    <m/>
    <m/>
    <m/>
    <m/>
    <m/>
    <m/>
    <m/>
    <m/>
    <n v="1"/>
    <n v="0"/>
    <n v="0"/>
    <m/>
    <m/>
    <m/>
    <m/>
    <m/>
    <m/>
    <m/>
    <n v="4.7619047619047616E-2"/>
    <n v="1"/>
    <s v="local-em-def"/>
  </r>
  <r>
    <x v="39"/>
    <s v="Ampliação da coleta seletiva municipal - Distrito Cidade Dutra"/>
    <n v="21"/>
    <s v="Capela do Socorro"/>
    <s v="Cidade Dutra"/>
    <m/>
    <m/>
    <n v="0"/>
    <n v="0"/>
    <n v="0"/>
    <n v="0"/>
    <n v="0"/>
    <n v="0"/>
    <n v="0"/>
    <n v="0"/>
    <n v="0"/>
    <n v="0"/>
    <n v="0"/>
    <n v="0"/>
    <n v="0"/>
    <n v="0"/>
    <n v="0"/>
    <n v="0"/>
    <m/>
    <m/>
    <m/>
    <m/>
    <n v="1"/>
    <m/>
    <m/>
    <m/>
    <m/>
    <m/>
    <m/>
    <m/>
    <m/>
    <m/>
    <m/>
    <m/>
    <m/>
    <m/>
    <m/>
    <m/>
    <m/>
    <m/>
    <m/>
    <m/>
    <m/>
    <m/>
    <m/>
    <m/>
    <m/>
    <m/>
    <m/>
    <m/>
    <n v="1"/>
    <n v="0"/>
    <n v="0"/>
    <m/>
    <m/>
    <m/>
    <m/>
    <m/>
    <m/>
    <m/>
    <n v="4.7619047619047616E-2"/>
    <n v="1"/>
    <s v="local-em-def"/>
  </r>
  <r>
    <x v="39"/>
    <s v="Ampliação da coleta seletiva municipal - Distrito Ermelino Matarazzo"/>
    <n v="21"/>
    <s v="Ermelino Matarazzo"/>
    <s v="Ermelino Matarazzo"/>
    <m/>
    <m/>
    <n v="0"/>
    <n v="0"/>
    <n v="0"/>
    <n v="0"/>
    <n v="0"/>
    <n v="0"/>
    <n v="0"/>
    <n v="0"/>
    <n v="0"/>
    <n v="0"/>
    <n v="0"/>
    <n v="0"/>
    <n v="0"/>
    <n v="0"/>
    <n v="0"/>
    <n v="0"/>
    <m/>
    <m/>
    <m/>
    <m/>
    <n v="1"/>
    <m/>
    <m/>
    <m/>
    <m/>
    <m/>
    <m/>
    <m/>
    <m/>
    <m/>
    <m/>
    <m/>
    <m/>
    <m/>
    <m/>
    <m/>
    <m/>
    <m/>
    <m/>
    <m/>
    <m/>
    <m/>
    <m/>
    <m/>
    <m/>
    <m/>
    <m/>
    <m/>
    <n v="1"/>
    <n v="0"/>
    <n v="0"/>
    <m/>
    <m/>
    <m/>
    <m/>
    <m/>
    <m/>
    <m/>
    <n v="4.7619047619047616E-2"/>
    <n v="1"/>
    <s v="local-em-def"/>
  </r>
  <r>
    <x v="39"/>
    <s v="Ampliação da coleta seletiva municipal - Distrito Grajaú"/>
    <n v="21"/>
    <s v="Capela do Socorro"/>
    <s v="Grajaú"/>
    <m/>
    <m/>
    <n v="0"/>
    <n v="0"/>
    <n v="0"/>
    <n v="0"/>
    <n v="0"/>
    <n v="0"/>
    <n v="0"/>
    <n v="0"/>
    <n v="0"/>
    <n v="0"/>
    <n v="0"/>
    <n v="0"/>
    <n v="0"/>
    <n v="0"/>
    <n v="0"/>
    <n v="0"/>
    <m/>
    <m/>
    <m/>
    <m/>
    <n v="1"/>
    <m/>
    <m/>
    <m/>
    <m/>
    <m/>
    <m/>
    <m/>
    <m/>
    <m/>
    <m/>
    <m/>
    <m/>
    <m/>
    <m/>
    <m/>
    <m/>
    <m/>
    <m/>
    <m/>
    <m/>
    <m/>
    <m/>
    <m/>
    <m/>
    <m/>
    <m/>
    <m/>
    <n v="1"/>
    <n v="0"/>
    <n v="0"/>
    <m/>
    <m/>
    <m/>
    <m/>
    <m/>
    <m/>
    <m/>
    <n v="4.7619047619047616E-2"/>
    <n v="1"/>
    <s v="local-em-def"/>
  </r>
  <r>
    <x v="39"/>
    <s v="Ampliação da coleta seletiva municipal - Distrito Guaianases"/>
    <n v="21"/>
    <s v="Guaianases"/>
    <s v="Guaianases"/>
    <m/>
    <m/>
    <n v="0"/>
    <n v="0"/>
    <n v="0"/>
    <n v="0"/>
    <n v="0"/>
    <n v="0"/>
    <n v="0"/>
    <n v="0"/>
    <n v="0"/>
    <n v="0"/>
    <n v="0"/>
    <n v="0"/>
    <n v="0"/>
    <n v="0"/>
    <n v="0"/>
    <n v="0"/>
    <m/>
    <m/>
    <m/>
    <m/>
    <n v="0"/>
    <m/>
    <m/>
    <m/>
    <m/>
    <m/>
    <m/>
    <m/>
    <m/>
    <m/>
    <m/>
    <m/>
    <m/>
    <m/>
    <m/>
    <m/>
    <m/>
    <m/>
    <m/>
    <m/>
    <m/>
    <m/>
    <m/>
    <m/>
    <m/>
    <m/>
    <m/>
    <m/>
    <n v="1"/>
    <n v="0"/>
    <n v="0"/>
    <m/>
    <m/>
    <m/>
    <m/>
    <m/>
    <m/>
    <m/>
    <n v="0"/>
    <n v="0"/>
    <s v="local-em-def"/>
  </r>
  <r>
    <x v="39"/>
    <s v="Ampliação da coleta seletiva municipal - Distrito Jardim Ângela"/>
    <n v="21"/>
    <s v="M'Boi Mirim"/>
    <s v="Jardim Ângela"/>
    <m/>
    <m/>
    <n v="0"/>
    <n v="0"/>
    <n v="0"/>
    <n v="0"/>
    <n v="0"/>
    <n v="0"/>
    <n v="0"/>
    <n v="0"/>
    <n v="0"/>
    <n v="0"/>
    <n v="0"/>
    <n v="0"/>
    <n v="0"/>
    <n v="0"/>
    <n v="0"/>
    <n v="0"/>
    <m/>
    <m/>
    <m/>
    <m/>
    <n v="0"/>
    <m/>
    <m/>
    <m/>
    <m/>
    <m/>
    <m/>
    <m/>
    <m/>
    <m/>
    <m/>
    <m/>
    <m/>
    <m/>
    <m/>
    <m/>
    <m/>
    <m/>
    <m/>
    <m/>
    <m/>
    <m/>
    <m/>
    <m/>
    <m/>
    <m/>
    <m/>
    <m/>
    <n v="1"/>
    <n v="0"/>
    <n v="0"/>
    <m/>
    <m/>
    <m/>
    <m/>
    <m/>
    <m/>
    <m/>
    <n v="0"/>
    <n v="0"/>
    <s v="local-em-def"/>
  </r>
  <r>
    <x v="39"/>
    <s v="Ampliação da coleta seletiva municipal - Distrito Jardim Helena"/>
    <n v="21"/>
    <s v="São Miguel"/>
    <s v="Jardim Helena"/>
    <m/>
    <m/>
    <n v="0"/>
    <n v="0"/>
    <n v="0"/>
    <n v="0"/>
    <n v="0"/>
    <n v="0"/>
    <n v="0"/>
    <n v="0"/>
    <n v="0"/>
    <n v="0"/>
    <n v="0"/>
    <n v="0"/>
    <n v="0"/>
    <n v="0"/>
    <n v="0"/>
    <n v="0"/>
    <m/>
    <m/>
    <m/>
    <m/>
    <n v="0"/>
    <m/>
    <m/>
    <m/>
    <m/>
    <m/>
    <m/>
    <m/>
    <m/>
    <m/>
    <m/>
    <m/>
    <m/>
    <m/>
    <m/>
    <m/>
    <m/>
    <m/>
    <m/>
    <m/>
    <m/>
    <m/>
    <m/>
    <m/>
    <m/>
    <m/>
    <m/>
    <m/>
    <n v="1"/>
    <n v="0"/>
    <n v="0"/>
    <m/>
    <m/>
    <m/>
    <m/>
    <m/>
    <m/>
    <m/>
    <n v="0"/>
    <n v="0"/>
    <s v="local-em-def"/>
  </r>
  <r>
    <x v="39"/>
    <s v="Ampliação da coleta seletiva municipal - Distrito Jardim São Luis"/>
    <n v="21"/>
    <s v="M'Boi Mirim"/>
    <s v="Jardim São Luis"/>
    <m/>
    <m/>
    <n v="0"/>
    <n v="0"/>
    <n v="0"/>
    <n v="0"/>
    <n v="0"/>
    <n v="0"/>
    <n v="0"/>
    <n v="0"/>
    <n v="0"/>
    <n v="0"/>
    <n v="0"/>
    <n v="0"/>
    <n v="0"/>
    <n v="0"/>
    <n v="0"/>
    <n v="0"/>
    <m/>
    <m/>
    <m/>
    <m/>
    <n v="1"/>
    <m/>
    <m/>
    <m/>
    <m/>
    <m/>
    <m/>
    <m/>
    <m/>
    <m/>
    <m/>
    <m/>
    <m/>
    <m/>
    <m/>
    <m/>
    <m/>
    <m/>
    <m/>
    <m/>
    <m/>
    <m/>
    <m/>
    <m/>
    <m/>
    <m/>
    <m/>
    <m/>
    <n v="1"/>
    <n v="0"/>
    <n v="0"/>
    <m/>
    <m/>
    <m/>
    <m/>
    <m/>
    <m/>
    <m/>
    <n v="4.7619047619047616E-2"/>
    <n v="1"/>
    <s v="local-em-def"/>
  </r>
  <r>
    <x v="39"/>
    <s v="Ampliação da coleta seletiva municipal - Distrito Lajeado"/>
    <n v="21"/>
    <s v="Guaianases"/>
    <s v="Lajeado"/>
    <m/>
    <m/>
    <n v="0"/>
    <n v="0"/>
    <n v="0"/>
    <n v="0"/>
    <n v="0"/>
    <n v="0"/>
    <n v="0"/>
    <n v="0"/>
    <n v="0"/>
    <n v="0"/>
    <n v="0"/>
    <n v="0"/>
    <n v="0"/>
    <n v="0"/>
    <n v="0"/>
    <n v="0"/>
    <m/>
    <m/>
    <m/>
    <m/>
    <n v="0"/>
    <m/>
    <m/>
    <m/>
    <m/>
    <m/>
    <m/>
    <m/>
    <m/>
    <m/>
    <m/>
    <m/>
    <m/>
    <m/>
    <m/>
    <m/>
    <m/>
    <m/>
    <m/>
    <m/>
    <m/>
    <m/>
    <m/>
    <m/>
    <m/>
    <m/>
    <m/>
    <m/>
    <n v="1"/>
    <n v="0"/>
    <n v="0"/>
    <m/>
    <m/>
    <m/>
    <m/>
    <m/>
    <m/>
    <m/>
    <n v="0"/>
    <n v="0"/>
    <s v="local-em-def"/>
  </r>
  <r>
    <x v="39"/>
    <s v="Ampliação da coleta seletiva municipal - Distrito Marsilac"/>
    <n v="21"/>
    <s v="Parelheiros"/>
    <s v="Marsilac"/>
    <m/>
    <m/>
    <n v="0"/>
    <n v="0"/>
    <n v="0"/>
    <n v="0"/>
    <n v="0"/>
    <n v="0"/>
    <n v="0"/>
    <n v="0"/>
    <n v="0"/>
    <n v="0"/>
    <n v="0"/>
    <n v="0"/>
    <n v="0"/>
    <n v="0"/>
    <n v="0"/>
    <n v="0"/>
    <m/>
    <m/>
    <m/>
    <m/>
    <n v="0"/>
    <m/>
    <m/>
    <m/>
    <m/>
    <m/>
    <m/>
    <m/>
    <m/>
    <m/>
    <m/>
    <m/>
    <m/>
    <m/>
    <m/>
    <m/>
    <m/>
    <m/>
    <m/>
    <m/>
    <m/>
    <m/>
    <m/>
    <m/>
    <m/>
    <m/>
    <m/>
    <m/>
    <n v="1"/>
    <n v="0"/>
    <n v="0"/>
    <m/>
    <m/>
    <m/>
    <m/>
    <m/>
    <m/>
    <m/>
    <n v="0"/>
    <n v="0"/>
    <s v="local-em-def"/>
  </r>
  <r>
    <x v="39"/>
    <s v="Ampliação da coleta seletiva municipal - Distrito Parelheiros"/>
    <n v="21"/>
    <s v="Parelheiros"/>
    <s v="Parelheiros"/>
    <m/>
    <m/>
    <n v="0"/>
    <n v="0"/>
    <n v="0"/>
    <n v="0"/>
    <n v="0"/>
    <n v="0"/>
    <n v="0"/>
    <n v="0"/>
    <n v="0"/>
    <n v="0"/>
    <n v="0"/>
    <n v="0"/>
    <n v="0"/>
    <n v="0"/>
    <n v="0"/>
    <n v="0"/>
    <m/>
    <m/>
    <m/>
    <m/>
    <n v="0"/>
    <m/>
    <m/>
    <m/>
    <m/>
    <m/>
    <m/>
    <m/>
    <m/>
    <m/>
    <m/>
    <m/>
    <m/>
    <m/>
    <m/>
    <m/>
    <m/>
    <m/>
    <m/>
    <m/>
    <m/>
    <m/>
    <m/>
    <m/>
    <m/>
    <m/>
    <m/>
    <m/>
    <n v="1"/>
    <n v="0"/>
    <n v="0"/>
    <m/>
    <m/>
    <m/>
    <m/>
    <m/>
    <m/>
    <m/>
    <n v="0"/>
    <n v="0"/>
    <s v="local-em-def"/>
  </r>
  <r>
    <x v="39"/>
    <s v="Ampliação da coleta seletiva municipal - Distrito Perus"/>
    <n v="21"/>
    <s v="Perus"/>
    <s v="Perus"/>
    <m/>
    <m/>
    <n v="0"/>
    <n v="0"/>
    <n v="0"/>
    <n v="0"/>
    <n v="0"/>
    <n v="0"/>
    <n v="0"/>
    <n v="0"/>
    <n v="0"/>
    <n v="0"/>
    <n v="0"/>
    <n v="0"/>
    <n v="0"/>
    <n v="0"/>
    <n v="0"/>
    <n v="0"/>
    <m/>
    <m/>
    <m/>
    <m/>
    <n v="0"/>
    <m/>
    <m/>
    <m/>
    <m/>
    <m/>
    <m/>
    <m/>
    <m/>
    <m/>
    <m/>
    <m/>
    <m/>
    <m/>
    <m/>
    <m/>
    <m/>
    <m/>
    <m/>
    <m/>
    <m/>
    <m/>
    <m/>
    <m/>
    <m/>
    <m/>
    <m/>
    <m/>
    <n v="1"/>
    <n v="0"/>
    <n v="0"/>
    <m/>
    <m/>
    <m/>
    <m/>
    <m/>
    <m/>
    <m/>
    <n v="0"/>
    <n v="0"/>
    <s v="local-em-def"/>
  </r>
  <r>
    <x v="39"/>
    <s v="Ampliação da coleta seletiva municipal - Distrito Ponte Rasa"/>
    <n v="21"/>
    <s v="Ermelino Matarazzo"/>
    <s v="Ponte Rasa"/>
    <m/>
    <m/>
    <n v="0"/>
    <n v="0"/>
    <n v="0"/>
    <n v="0"/>
    <n v="0"/>
    <n v="0"/>
    <n v="0"/>
    <n v="0"/>
    <n v="0"/>
    <n v="0"/>
    <n v="0"/>
    <n v="0"/>
    <n v="0"/>
    <n v="0"/>
    <n v="0"/>
    <n v="0"/>
    <m/>
    <m/>
    <m/>
    <m/>
    <n v="1"/>
    <m/>
    <m/>
    <m/>
    <m/>
    <m/>
    <m/>
    <m/>
    <m/>
    <m/>
    <m/>
    <m/>
    <m/>
    <m/>
    <m/>
    <m/>
    <m/>
    <m/>
    <m/>
    <m/>
    <m/>
    <m/>
    <m/>
    <m/>
    <m/>
    <m/>
    <m/>
    <m/>
    <n v="1"/>
    <n v="0"/>
    <n v="0"/>
    <m/>
    <m/>
    <m/>
    <m/>
    <m/>
    <m/>
    <m/>
    <n v="4.7619047619047616E-2"/>
    <n v="1"/>
    <s v="local-em-def"/>
  </r>
  <r>
    <x v="39"/>
    <s v="Ampliação da coleta seletiva municipal - Distrito Raposo Tavares"/>
    <n v="21"/>
    <s v="Butantã"/>
    <s v="Raposo Tavares"/>
    <m/>
    <m/>
    <n v="0"/>
    <n v="0"/>
    <n v="0"/>
    <n v="0"/>
    <n v="0"/>
    <n v="0"/>
    <n v="0"/>
    <n v="0"/>
    <n v="0"/>
    <n v="0"/>
    <n v="0"/>
    <n v="0"/>
    <n v="0"/>
    <n v="0"/>
    <n v="0"/>
    <n v="0"/>
    <m/>
    <m/>
    <m/>
    <m/>
    <n v="0"/>
    <m/>
    <m/>
    <m/>
    <m/>
    <m/>
    <m/>
    <m/>
    <m/>
    <m/>
    <m/>
    <m/>
    <m/>
    <m/>
    <m/>
    <m/>
    <m/>
    <m/>
    <m/>
    <m/>
    <m/>
    <m/>
    <m/>
    <m/>
    <m/>
    <m/>
    <m/>
    <m/>
    <n v="1"/>
    <n v="0"/>
    <n v="0"/>
    <m/>
    <m/>
    <m/>
    <m/>
    <m/>
    <m/>
    <m/>
    <n v="0"/>
    <n v="0"/>
    <s v="local-em-def"/>
  </r>
  <r>
    <x v="39"/>
    <s v="Ampliação da coleta seletiva municipal - Distrito Rio Pequeno"/>
    <n v="21"/>
    <s v="Butantã"/>
    <s v="Rio Pequeno"/>
    <m/>
    <m/>
    <n v="0"/>
    <n v="0"/>
    <n v="0"/>
    <n v="0"/>
    <n v="0"/>
    <n v="0"/>
    <n v="0"/>
    <n v="0"/>
    <n v="0"/>
    <n v="0"/>
    <n v="0"/>
    <n v="0"/>
    <n v="0"/>
    <n v="0"/>
    <n v="0"/>
    <n v="0"/>
    <m/>
    <m/>
    <m/>
    <m/>
    <n v="0"/>
    <m/>
    <m/>
    <m/>
    <m/>
    <m/>
    <m/>
    <m/>
    <m/>
    <m/>
    <m/>
    <m/>
    <m/>
    <m/>
    <m/>
    <m/>
    <m/>
    <m/>
    <m/>
    <m/>
    <m/>
    <m/>
    <m/>
    <m/>
    <m/>
    <m/>
    <m/>
    <m/>
    <n v="0"/>
    <n v="0"/>
    <n v="0"/>
    <m/>
    <m/>
    <m/>
    <m/>
    <m/>
    <m/>
    <m/>
    <n v="0"/>
    <n v="0"/>
    <s v="local-em-def"/>
  </r>
  <r>
    <x v="39"/>
    <s v="Ampliação da coleta seletiva municipal - Distrito Vila Jacuí"/>
    <n v="21"/>
    <s v="São Miguel"/>
    <s v="Vila Jacuí"/>
    <m/>
    <m/>
    <n v="0"/>
    <n v="0"/>
    <n v="0"/>
    <n v="0"/>
    <n v="0"/>
    <n v="0"/>
    <n v="0"/>
    <n v="0"/>
    <n v="0"/>
    <n v="0"/>
    <n v="0"/>
    <n v="0"/>
    <n v="0"/>
    <n v="0"/>
    <n v="0"/>
    <n v="0"/>
    <m/>
    <m/>
    <m/>
    <m/>
    <n v="0"/>
    <m/>
    <m/>
    <m/>
    <m/>
    <m/>
    <m/>
    <m/>
    <m/>
    <m/>
    <m/>
    <m/>
    <m/>
    <m/>
    <m/>
    <m/>
    <m/>
    <m/>
    <m/>
    <m/>
    <m/>
    <m/>
    <m/>
    <m/>
    <m/>
    <m/>
    <m/>
    <m/>
    <n v="0"/>
    <n v="0"/>
    <n v="0"/>
    <m/>
    <m/>
    <m/>
    <m/>
    <m/>
    <m/>
    <m/>
    <n v="0"/>
    <n v="0"/>
    <s v="local-em-def"/>
  </r>
  <r>
    <x v="39"/>
    <s v="Ampliação da coleta seletiva municipal - Distrito Vila Matilde"/>
    <n v="21"/>
    <s v="Penha"/>
    <s v="Vila Matilde"/>
    <m/>
    <m/>
    <n v="0"/>
    <n v="0"/>
    <n v="0"/>
    <n v="0"/>
    <n v="0"/>
    <n v="0"/>
    <n v="0"/>
    <n v="0"/>
    <n v="0"/>
    <n v="0"/>
    <n v="0"/>
    <n v="0"/>
    <n v="0"/>
    <n v="0"/>
    <n v="0"/>
    <n v="0"/>
    <m/>
    <m/>
    <m/>
    <m/>
    <n v="0"/>
    <m/>
    <m/>
    <m/>
    <m/>
    <m/>
    <m/>
    <m/>
    <m/>
    <m/>
    <m/>
    <m/>
    <m/>
    <m/>
    <m/>
    <m/>
    <m/>
    <m/>
    <m/>
    <m/>
    <m/>
    <m/>
    <m/>
    <m/>
    <m/>
    <m/>
    <m/>
    <m/>
    <n v="0"/>
    <n v="0"/>
    <n v="0"/>
    <m/>
    <m/>
    <m/>
    <m/>
    <m/>
    <m/>
    <m/>
    <n v="0"/>
    <n v="0"/>
    <s v="local-em-def"/>
  </r>
  <r>
    <x v="39"/>
    <s v="Ampliação da coleta seletiva municipal - Distrito Socorro"/>
    <n v="21"/>
    <s v="Capela do Socorro"/>
    <s v="Socorro"/>
    <m/>
    <m/>
    <n v="0"/>
    <n v="0"/>
    <n v="0"/>
    <n v="0"/>
    <n v="0"/>
    <n v="0"/>
    <n v="0"/>
    <n v="0"/>
    <n v="0"/>
    <n v="0"/>
    <n v="0"/>
    <n v="0"/>
    <n v="0"/>
    <n v="0"/>
    <n v="0"/>
    <n v="0"/>
    <m/>
    <m/>
    <m/>
    <m/>
    <n v="1"/>
    <m/>
    <m/>
    <m/>
    <m/>
    <m/>
    <m/>
    <m/>
    <m/>
    <m/>
    <m/>
    <m/>
    <m/>
    <m/>
    <m/>
    <m/>
    <m/>
    <m/>
    <m/>
    <m/>
    <m/>
    <m/>
    <m/>
    <m/>
    <m/>
    <m/>
    <m/>
    <m/>
    <n v="1"/>
    <n v="0"/>
    <n v="0"/>
    <m/>
    <m/>
    <m/>
    <m/>
    <m/>
    <m/>
    <m/>
    <n v="4.7619047619047616E-2"/>
    <n v="1"/>
    <s v="local-em-def"/>
  </r>
  <r>
    <x v="39"/>
    <s v="Ampliação da coleta seletiva municipal - Distrito Tucuruvi"/>
    <n v="21"/>
    <s v="Santana/Tucuruvi"/>
    <s v="Tucuruvi"/>
    <m/>
    <m/>
    <n v="0"/>
    <n v="0"/>
    <n v="0"/>
    <n v="0"/>
    <n v="0"/>
    <n v="0"/>
    <n v="0"/>
    <n v="0"/>
    <n v="0"/>
    <n v="0"/>
    <n v="0"/>
    <n v="0"/>
    <n v="0"/>
    <n v="0"/>
    <n v="0"/>
    <n v="0"/>
    <m/>
    <m/>
    <m/>
    <m/>
    <n v="1"/>
    <m/>
    <m/>
    <m/>
    <m/>
    <m/>
    <m/>
    <m/>
    <m/>
    <m/>
    <m/>
    <m/>
    <m/>
    <m/>
    <m/>
    <m/>
    <m/>
    <m/>
    <m/>
    <m/>
    <m/>
    <m/>
    <m/>
    <m/>
    <m/>
    <m/>
    <m/>
    <m/>
    <n v="1"/>
    <n v="0"/>
    <n v="0"/>
    <m/>
    <m/>
    <m/>
    <m/>
    <m/>
    <m/>
    <m/>
    <n v="4.7619047619047616E-2"/>
    <n v="1"/>
    <s v="local-em-def"/>
  </r>
  <r>
    <x v="40"/>
    <s v="Implantação de Feiras Sustentáveis"/>
    <n v="900"/>
    <s v="Supra-regional"/>
    <m/>
    <m/>
    <m/>
    <n v="0"/>
    <n v="0"/>
    <n v="0"/>
    <n v="0"/>
    <n v="0"/>
    <n v="0"/>
    <n v="0"/>
    <n v="0"/>
    <n v="0"/>
    <n v="1"/>
    <n v="0"/>
    <n v="0"/>
    <n v="0"/>
    <n v="0"/>
    <n v="0"/>
    <n v="0"/>
    <m/>
    <m/>
    <m/>
    <m/>
    <m/>
    <m/>
    <m/>
    <m/>
    <m/>
    <m/>
    <m/>
    <m/>
    <m/>
    <m/>
    <m/>
    <m/>
    <m/>
    <m/>
    <m/>
    <m/>
    <m/>
    <m/>
    <m/>
    <m/>
    <m/>
    <m/>
    <m/>
    <m/>
    <m/>
    <m/>
    <m/>
    <m/>
    <n v="0.5"/>
    <n v="0"/>
    <n v="0"/>
    <s v="Meta viabilizada por meio de mudanças nas diretrizes de execução do contrato de execução dos serviços de varrição e coleta de resíduos sólidos."/>
    <m/>
    <m/>
    <m/>
    <m/>
    <m/>
    <m/>
    <n v="5.5555555555555556E-4"/>
    <n v="1"/>
    <s v="abrange-cidade"/>
  </r>
  <r>
    <x v="41"/>
    <s v="Implantação de Faixas Exclusivas de ônibus"/>
    <n v="151"/>
    <s v="Aricanduva/Formosa/Carrão"/>
    <m/>
    <s v="Av. Aricanduva"/>
    <m/>
    <m/>
    <m/>
    <m/>
    <m/>
    <m/>
    <m/>
    <m/>
    <m/>
    <m/>
    <m/>
    <m/>
    <m/>
    <m/>
    <m/>
    <m/>
    <m/>
    <m/>
    <m/>
    <n v="0.6"/>
    <m/>
    <m/>
    <m/>
    <m/>
    <m/>
    <m/>
    <m/>
    <m/>
    <m/>
    <m/>
    <m/>
    <m/>
    <m/>
    <m/>
    <m/>
    <m/>
    <m/>
    <m/>
    <m/>
    <m/>
    <m/>
    <m/>
    <m/>
    <m/>
    <m/>
    <m/>
    <m/>
    <m/>
    <m/>
    <n v="1"/>
    <n v="45000000"/>
    <n v="0"/>
    <s v="28,5 Km implantados até 31/08/2014. Total até agosto/14 = 355,4 Km"/>
    <m/>
    <m/>
    <m/>
    <m/>
    <m/>
    <m/>
    <n v="3.9735099337748344E-3"/>
    <n v="0.6"/>
    <s v="local-def"/>
  </r>
  <r>
    <x v="41"/>
    <s v="Implantação de Faixas Exclusivas de ônibus"/>
    <n v="150"/>
    <s v="Jaçanã/Tremembé"/>
    <m/>
    <s v="Av. Benjamin Pereira"/>
    <m/>
    <m/>
    <m/>
    <m/>
    <m/>
    <m/>
    <m/>
    <m/>
    <m/>
    <m/>
    <m/>
    <m/>
    <m/>
    <m/>
    <m/>
    <m/>
    <m/>
    <m/>
    <m/>
    <n v="1.1000000000000001"/>
    <m/>
    <m/>
    <m/>
    <m/>
    <m/>
    <m/>
    <m/>
    <m/>
    <m/>
    <m/>
    <m/>
    <m/>
    <m/>
    <m/>
    <m/>
    <m/>
    <m/>
    <m/>
    <m/>
    <m/>
    <m/>
    <m/>
    <m/>
    <m/>
    <m/>
    <m/>
    <m/>
    <m/>
    <m/>
    <n v="1"/>
    <n v="45000000"/>
    <n v="0"/>
    <s v="28,5 Km implantados até 31/08/2014. Total até agosto/14 = 355,4 Km"/>
    <m/>
    <m/>
    <m/>
    <m/>
    <m/>
    <m/>
    <n v="7.3333333333333341E-3"/>
    <n v="1.1000000000000001"/>
    <s v="local-def"/>
  </r>
  <r>
    <x v="41"/>
    <s v="Implantação de Faixas Exclusivas de ônibus"/>
    <n v="150"/>
    <s v="Casa Verde/Cachoeirinha"/>
    <m/>
    <s v="Av. Brás Leme"/>
    <m/>
    <m/>
    <m/>
    <m/>
    <m/>
    <m/>
    <m/>
    <m/>
    <m/>
    <m/>
    <m/>
    <m/>
    <m/>
    <m/>
    <m/>
    <m/>
    <m/>
    <m/>
    <n v="0.3"/>
    <m/>
    <m/>
    <m/>
    <m/>
    <m/>
    <m/>
    <m/>
    <m/>
    <m/>
    <m/>
    <m/>
    <m/>
    <m/>
    <m/>
    <m/>
    <m/>
    <m/>
    <m/>
    <m/>
    <m/>
    <m/>
    <m/>
    <m/>
    <m/>
    <m/>
    <m/>
    <m/>
    <m/>
    <m/>
    <m/>
    <n v="1"/>
    <n v="45000000"/>
    <n v="0"/>
    <s v="28,5 Km implantados até 31/08/2014. Total até agosto/14 = 355,4 Km"/>
    <m/>
    <m/>
    <m/>
    <m/>
    <m/>
    <m/>
    <n v="2E-3"/>
    <n v="0.3"/>
    <s v="local-def"/>
  </r>
  <r>
    <x v="41"/>
    <s v="Implantação de Faixas Exclusivas de ônibus"/>
    <n v="150"/>
    <s v="Pinheiros"/>
    <m/>
    <s v="Av. Cidade Jardim"/>
    <m/>
    <m/>
    <m/>
    <m/>
    <m/>
    <m/>
    <m/>
    <m/>
    <m/>
    <m/>
    <m/>
    <m/>
    <m/>
    <m/>
    <m/>
    <m/>
    <m/>
    <m/>
    <n v="0.4"/>
    <m/>
    <m/>
    <m/>
    <m/>
    <m/>
    <m/>
    <m/>
    <m/>
    <m/>
    <m/>
    <m/>
    <m/>
    <m/>
    <m/>
    <m/>
    <m/>
    <m/>
    <m/>
    <m/>
    <m/>
    <m/>
    <m/>
    <m/>
    <m/>
    <m/>
    <m/>
    <m/>
    <m/>
    <m/>
    <m/>
    <n v="1"/>
    <n v="45000000"/>
    <n v="0"/>
    <s v="28,5 Km implantados até 31/08/2014. Total até agosto/14 = 355,4 Km"/>
    <m/>
    <m/>
    <m/>
    <m/>
    <m/>
    <m/>
    <n v="2.666666666666667E-3"/>
    <n v="0.4"/>
    <s v="local-def"/>
  </r>
  <r>
    <x v="41"/>
    <s v="Implantação de Faixas Exclusivas de ônibus"/>
    <n v="150"/>
    <s v="Butantã"/>
    <m/>
    <s v="Av. do Rio Pequeno"/>
    <m/>
    <m/>
    <m/>
    <m/>
    <m/>
    <m/>
    <m/>
    <m/>
    <m/>
    <m/>
    <m/>
    <m/>
    <m/>
    <m/>
    <m/>
    <m/>
    <m/>
    <m/>
    <m/>
    <m/>
    <n v="1.8"/>
    <m/>
    <m/>
    <m/>
    <m/>
    <m/>
    <m/>
    <m/>
    <m/>
    <m/>
    <m/>
    <m/>
    <m/>
    <m/>
    <m/>
    <m/>
    <m/>
    <m/>
    <m/>
    <m/>
    <m/>
    <m/>
    <m/>
    <m/>
    <m/>
    <m/>
    <m/>
    <m/>
    <m/>
    <n v="1"/>
    <n v="45000000"/>
    <n v="0"/>
    <s v="28,5 Km implantados até 31/08/2014. Total até agosto/14 = 355,4 Km"/>
    <m/>
    <m/>
    <m/>
    <m/>
    <m/>
    <m/>
    <n v="1.2E-2"/>
    <n v="1.8"/>
    <s v="local-def"/>
  </r>
  <r>
    <x v="41"/>
    <s v="Implantação de Faixas Exclusivas de ônibus"/>
    <n v="150"/>
    <s v="Capela do Socorro"/>
    <m/>
    <s v="Av. Dona Belmira Marin"/>
    <m/>
    <m/>
    <m/>
    <m/>
    <m/>
    <m/>
    <m/>
    <m/>
    <m/>
    <m/>
    <m/>
    <m/>
    <m/>
    <m/>
    <m/>
    <m/>
    <m/>
    <m/>
    <n v="1.4"/>
    <m/>
    <m/>
    <m/>
    <m/>
    <m/>
    <m/>
    <m/>
    <m/>
    <m/>
    <m/>
    <m/>
    <m/>
    <m/>
    <m/>
    <m/>
    <m/>
    <m/>
    <m/>
    <m/>
    <m/>
    <m/>
    <m/>
    <m/>
    <m/>
    <m/>
    <m/>
    <m/>
    <m/>
    <m/>
    <m/>
    <n v="1"/>
    <n v="45000000"/>
    <n v="0"/>
    <s v="28,5 Km implantados até 31/08/2014. Total até agosto/14 = 355,4 Km"/>
    <m/>
    <m/>
    <m/>
    <m/>
    <m/>
    <m/>
    <n v="9.3333333333333324E-3"/>
    <n v="1.4"/>
    <s v="local-def"/>
  </r>
  <r>
    <x v="41"/>
    <s v="Implantação de Faixas Exclusivas de ônibus"/>
    <n v="150"/>
    <s v="Capela do Socorro"/>
    <m/>
    <s v="Av. Dona Belmira Marin"/>
    <m/>
    <m/>
    <m/>
    <m/>
    <m/>
    <m/>
    <m/>
    <m/>
    <m/>
    <m/>
    <m/>
    <m/>
    <m/>
    <m/>
    <m/>
    <m/>
    <m/>
    <m/>
    <m/>
    <m/>
    <n v="1.7"/>
    <m/>
    <m/>
    <m/>
    <m/>
    <m/>
    <m/>
    <m/>
    <m/>
    <m/>
    <m/>
    <m/>
    <m/>
    <m/>
    <m/>
    <m/>
    <m/>
    <m/>
    <m/>
    <m/>
    <m/>
    <m/>
    <m/>
    <m/>
    <m/>
    <m/>
    <m/>
    <m/>
    <m/>
    <n v="1"/>
    <n v="45000000"/>
    <n v="0"/>
    <s v="28,5 Km implantados até 31/08/2014. Total até agosto/14 = 355,4 Km"/>
    <m/>
    <m/>
    <m/>
    <m/>
    <m/>
    <m/>
    <n v="1.1333333333333332E-2"/>
    <n v="1.7"/>
    <s v="local-def"/>
  </r>
  <r>
    <x v="41"/>
    <s v="Implantação de Faixas Exclusivas de ônibus"/>
    <n v="150"/>
    <s v="Lapa"/>
    <m/>
    <s v="Av. Imperatriz Leopoldina"/>
    <m/>
    <m/>
    <m/>
    <m/>
    <m/>
    <m/>
    <m/>
    <m/>
    <m/>
    <m/>
    <m/>
    <m/>
    <m/>
    <m/>
    <m/>
    <m/>
    <m/>
    <m/>
    <n v="1.7"/>
    <m/>
    <m/>
    <m/>
    <m/>
    <m/>
    <m/>
    <m/>
    <m/>
    <m/>
    <m/>
    <m/>
    <m/>
    <m/>
    <m/>
    <m/>
    <m/>
    <m/>
    <m/>
    <m/>
    <m/>
    <m/>
    <m/>
    <m/>
    <m/>
    <m/>
    <m/>
    <m/>
    <m/>
    <m/>
    <m/>
    <n v="1"/>
    <n v="45000000"/>
    <n v="0"/>
    <s v="28,5 Km implantados até 31/08/2014. Total até agosto/14 = 355,4 Km"/>
    <m/>
    <m/>
    <m/>
    <m/>
    <m/>
    <m/>
    <n v="1.1333333333333332E-2"/>
    <n v="1.7"/>
    <s v="local-def"/>
  </r>
  <r>
    <x v="41"/>
    <s v="Implantação de Faixas Exclusivas de ônibus"/>
    <n v="150"/>
    <s v="Freguesia/Brasilândia"/>
    <m/>
    <s v="Av. João Paulo I"/>
    <m/>
    <m/>
    <m/>
    <m/>
    <m/>
    <m/>
    <m/>
    <m/>
    <m/>
    <m/>
    <m/>
    <m/>
    <m/>
    <m/>
    <m/>
    <m/>
    <m/>
    <m/>
    <m/>
    <m/>
    <n v="2.7"/>
    <m/>
    <m/>
    <m/>
    <m/>
    <m/>
    <m/>
    <m/>
    <m/>
    <m/>
    <m/>
    <m/>
    <m/>
    <m/>
    <m/>
    <m/>
    <m/>
    <m/>
    <m/>
    <m/>
    <m/>
    <m/>
    <m/>
    <m/>
    <m/>
    <m/>
    <m/>
    <m/>
    <m/>
    <n v="1"/>
    <n v="45000000"/>
    <n v="0"/>
    <s v="28,5 Km implantados até 31/08/2014. Total até agosto/14 = 355,4 Km"/>
    <m/>
    <m/>
    <m/>
    <m/>
    <m/>
    <m/>
    <n v="1.8000000000000002E-2"/>
    <n v="2.7"/>
    <s v="local-def"/>
  </r>
  <r>
    <x v="41"/>
    <s v="Implantação de Faixas Exclusivas de ônibus"/>
    <n v="150"/>
    <s v="Sé"/>
    <m/>
    <s v="Av. Liberdade"/>
    <m/>
    <m/>
    <m/>
    <m/>
    <m/>
    <m/>
    <m/>
    <m/>
    <m/>
    <m/>
    <m/>
    <m/>
    <m/>
    <m/>
    <m/>
    <m/>
    <m/>
    <m/>
    <m/>
    <m/>
    <n v="0.7"/>
    <m/>
    <m/>
    <m/>
    <m/>
    <m/>
    <m/>
    <m/>
    <m/>
    <m/>
    <m/>
    <m/>
    <m/>
    <m/>
    <m/>
    <m/>
    <m/>
    <m/>
    <m/>
    <m/>
    <m/>
    <m/>
    <m/>
    <m/>
    <m/>
    <m/>
    <m/>
    <m/>
    <m/>
    <n v="1"/>
    <n v="45000000"/>
    <n v="0"/>
    <s v="28,5 Km implantados até 31/08/2014. Total até agosto/14 = 355,4 Km"/>
    <m/>
    <m/>
    <m/>
    <m/>
    <m/>
    <m/>
    <n v="4.6666666666666662E-3"/>
    <n v="0.7"/>
    <s v="local-def"/>
  </r>
  <r>
    <x v="41"/>
    <s v="Implantação de Faixas Exclusivas de ônibus"/>
    <n v="150"/>
    <s v="Freguesia/Brasilândia"/>
    <m/>
    <s v="Av. Pe. Orlando Garcia da Silveira"/>
    <m/>
    <m/>
    <m/>
    <m/>
    <m/>
    <m/>
    <m/>
    <m/>
    <m/>
    <m/>
    <m/>
    <m/>
    <m/>
    <m/>
    <m/>
    <m/>
    <m/>
    <m/>
    <m/>
    <m/>
    <n v="0.8"/>
    <m/>
    <m/>
    <m/>
    <m/>
    <m/>
    <m/>
    <m/>
    <m/>
    <m/>
    <m/>
    <m/>
    <m/>
    <m/>
    <m/>
    <m/>
    <m/>
    <m/>
    <m/>
    <m/>
    <m/>
    <m/>
    <m/>
    <m/>
    <m/>
    <m/>
    <m/>
    <m/>
    <m/>
    <n v="1"/>
    <n v="45000000"/>
    <n v="0"/>
    <s v="28,5 Km implantados até 31/08/2014. Total até agosto/14 = 355,4 Km"/>
    <m/>
    <m/>
    <m/>
    <m/>
    <m/>
    <m/>
    <n v="5.333333333333334E-3"/>
    <n v="0.8"/>
    <s v="local-def"/>
  </r>
  <r>
    <x v="41"/>
    <s v="Implantação de Faixas Exclusivas de ônibus"/>
    <n v="150"/>
    <s v="Itaquera"/>
    <m/>
    <s v="Av. Prof. Engº Adervan Machado"/>
    <m/>
    <m/>
    <m/>
    <m/>
    <m/>
    <m/>
    <m/>
    <m/>
    <m/>
    <m/>
    <m/>
    <m/>
    <m/>
    <m/>
    <m/>
    <m/>
    <m/>
    <m/>
    <m/>
    <n v="1.1000000000000001"/>
    <m/>
    <m/>
    <m/>
    <m/>
    <m/>
    <m/>
    <m/>
    <m/>
    <m/>
    <m/>
    <m/>
    <m/>
    <m/>
    <m/>
    <m/>
    <m/>
    <m/>
    <m/>
    <m/>
    <m/>
    <m/>
    <m/>
    <m/>
    <m/>
    <m/>
    <m/>
    <m/>
    <m/>
    <m/>
    <n v="1"/>
    <n v="45000000"/>
    <n v="0"/>
    <s v="28,5 Km implantados até 31/08/2014. Total até agosto/14 = 355,4 Km"/>
    <m/>
    <m/>
    <m/>
    <m/>
    <m/>
    <m/>
    <n v="7.3333333333333341E-3"/>
    <n v="1.1000000000000001"/>
    <s v="local-def"/>
  </r>
  <r>
    <x v="41"/>
    <s v="Implantação de Faixas Exclusivas de ônibus"/>
    <n v="150"/>
    <s v="Pirituba"/>
    <m/>
    <s v="Av. Raimundo Pereira de Magalhães"/>
    <m/>
    <m/>
    <m/>
    <m/>
    <m/>
    <m/>
    <m/>
    <m/>
    <m/>
    <m/>
    <m/>
    <m/>
    <m/>
    <m/>
    <m/>
    <m/>
    <m/>
    <m/>
    <m/>
    <m/>
    <n v="1.5"/>
    <m/>
    <m/>
    <m/>
    <m/>
    <m/>
    <m/>
    <m/>
    <m/>
    <m/>
    <m/>
    <m/>
    <m/>
    <m/>
    <m/>
    <m/>
    <m/>
    <m/>
    <m/>
    <m/>
    <m/>
    <m/>
    <m/>
    <m/>
    <m/>
    <m/>
    <m/>
    <m/>
    <m/>
    <n v="1"/>
    <n v="45000000"/>
    <n v="0"/>
    <s v="28,5 Km implantados até 31/08/2014. Total até agosto/14 = 355,4 Km"/>
    <m/>
    <m/>
    <m/>
    <m/>
    <m/>
    <m/>
    <n v="0.01"/>
    <n v="1.5"/>
    <s v="local-def"/>
  </r>
  <r>
    <x v="41"/>
    <s v="Implantação de Faixas Exclusivas de ônibus"/>
    <n v="150"/>
    <s v="Sé"/>
    <m/>
    <s v="Av. Rudge"/>
    <m/>
    <m/>
    <m/>
    <m/>
    <m/>
    <m/>
    <m/>
    <m/>
    <m/>
    <m/>
    <m/>
    <m/>
    <m/>
    <m/>
    <m/>
    <m/>
    <m/>
    <m/>
    <n v="0.4"/>
    <m/>
    <m/>
    <m/>
    <m/>
    <m/>
    <m/>
    <m/>
    <m/>
    <m/>
    <m/>
    <m/>
    <m/>
    <m/>
    <m/>
    <m/>
    <m/>
    <m/>
    <m/>
    <m/>
    <m/>
    <m/>
    <m/>
    <m/>
    <m/>
    <m/>
    <m/>
    <m/>
    <m/>
    <m/>
    <m/>
    <n v="1"/>
    <n v="45000000"/>
    <n v="0"/>
    <s v="28,5 Km implantados até 31/08/2014. Total até agosto/14 = 355,4 Km"/>
    <m/>
    <m/>
    <m/>
    <m/>
    <m/>
    <m/>
    <n v="2.666666666666667E-3"/>
    <n v="0.4"/>
    <s v="local-def"/>
  </r>
  <r>
    <x v="41"/>
    <s v="Implantação de Faixas Exclusivas de ônibus"/>
    <n v="150"/>
    <s v="Vila Prudente"/>
    <m/>
    <s v="Av. Vila Ema"/>
    <m/>
    <m/>
    <m/>
    <m/>
    <m/>
    <m/>
    <m/>
    <m/>
    <m/>
    <m/>
    <m/>
    <m/>
    <m/>
    <m/>
    <m/>
    <m/>
    <m/>
    <m/>
    <m/>
    <n v="2.2999999999999998"/>
    <m/>
    <m/>
    <m/>
    <m/>
    <m/>
    <m/>
    <m/>
    <m/>
    <m/>
    <m/>
    <m/>
    <m/>
    <m/>
    <m/>
    <m/>
    <m/>
    <m/>
    <m/>
    <m/>
    <m/>
    <m/>
    <m/>
    <m/>
    <m/>
    <m/>
    <m/>
    <m/>
    <m/>
    <m/>
    <n v="1"/>
    <n v="45000000"/>
    <n v="0"/>
    <s v="28,5 Km implantados até 31/08/2014. Total até agosto/14 = 355,4 Km"/>
    <m/>
    <m/>
    <m/>
    <m/>
    <m/>
    <m/>
    <n v="1.5333333333333332E-2"/>
    <n v="2.2999999999999998"/>
    <s v="local-def"/>
  </r>
  <r>
    <x v="41"/>
    <s v="Implantação de Faixas Exclusivas de ônibus"/>
    <n v="150"/>
    <s v="Santana/Tucuruvi"/>
    <m/>
    <s v="Avenida Água Fria"/>
    <m/>
    <m/>
    <m/>
    <m/>
    <m/>
    <m/>
    <m/>
    <m/>
    <m/>
    <m/>
    <m/>
    <m/>
    <m/>
    <m/>
    <m/>
    <m/>
    <m/>
    <n v="1.9"/>
    <m/>
    <m/>
    <m/>
    <m/>
    <m/>
    <m/>
    <m/>
    <m/>
    <m/>
    <m/>
    <m/>
    <m/>
    <m/>
    <m/>
    <m/>
    <m/>
    <m/>
    <m/>
    <m/>
    <m/>
    <m/>
    <m/>
    <m/>
    <m/>
    <m/>
    <m/>
    <m/>
    <m/>
    <m/>
    <m/>
    <m/>
    <n v="1"/>
    <n v="45000000"/>
    <n v="0"/>
    <s v="28,5 Km implantados até 31/08/2014. Total até agosto/14 = 355,4 Km"/>
    <m/>
    <m/>
    <m/>
    <m/>
    <m/>
    <m/>
    <n v="1.2666666666666666E-2"/>
    <n v="1.9"/>
    <s v="local-def"/>
  </r>
  <r>
    <x v="41"/>
    <s v="Implantação de Faixas Exclusivas de ônibus"/>
    <n v="150"/>
    <s v="Pinheiros"/>
    <m/>
    <s v="Avenida Brigadeiro Faria Lima"/>
    <m/>
    <m/>
    <m/>
    <m/>
    <m/>
    <m/>
    <m/>
    <m/>
    <m/>
    <m/>
    <m/>
    <m/>
    <m/>
    <m/>
    <m/>
    <m/>
    <m/>
    <n v="0.9"/>
    <m/>
    <m/>
    <m/>
    <m/>
    <m/>
    <m/>
    <m/>
    <m/>
    <m/>
    <m/>
    <m/>
    <m/>
    <m/>
    <m/>
    <m/>
    <m/>
    <m/>
    <m/>
    <m/>
    <m/>
    <m/>
    <m/>
    <m/>
    <m/>
    <m/>
    <m/>
    <m/>
    <m/>
    <m/>
    <m/>
    <m/>
    <n v="1"/>
    <n v="45000000"/>
    <n v="0"/>
    <s v="28,5 Km implantados até 31/08/2014. Total até agosto/14 = 355,4 Km"/>
    <m/>
    <m/>
    <m/>
    <m/>
    <m/>
    <m/>
    <n v="6.0000000000000001E-3"/>
    <n v="0.9"/>
    <s v="local-def"/>
  </r>
  <r>
    <x v="41"/>
    <s v="Implantação de Faixas Exclusivas de ônibus"/>
    <n v="150"/>
    <s v="Santo Amaro"/>
    <m/>
    <s v="Avenida Padre José Maria"/>
    <m/>
    <m/>
    <m/>
    <m/>
    <m/>
    <m/>
    <m/>
    <m/>
    <m/>
    <m/>
    <m/>
    <m/>
    <m/>
    <m/>
    <m/>
    <m/>
    <m/>
    <n v="0.8"/>
    <m/>
    <m/>
    <m/>
    <m/>
    <m/>
    <m/>
    <m/>
    <m/>
    <m/>
    <m/>
    <m/>
    <m/>
    <m/>
    <m/>
    <m/>
    <m/>
    <m/>
    <m/>
    <m/>
    <m/>
    <m/>
    <m/>
    <m/>
    <m/>
    <m/>
    <m/>
    <m/>
    <m/>
    <m/>
    <m/>
    <m/>
    <n v="1"/>
    <n v="45000000"/>
    <n v="0"/>
    <s v="28,5 Km implantados até 31/08/2014. Total até agosto/14 = 355,4 Km"/>
    <m/>
    <m/>
    <m/>
    <m/>
    <m/>
    <m/>
    <n v="5.333333333333334E-3"/>
    <n v="0.8"/>
    <s v="local-def"/>
  </r>
  <r>
    <x v="41"/>
    <s v="Implantação de Faixas Exclusivas de ônibus"/>
    <n v="150"/>
    <s v="Capela do Socorro"/>
    <m/>
    <s v="Estrada da Colônia"/>
    <m/>
    <m/>
    <m/>
    <m/>
    <m/>
    <m/>
    <m/>
    <m/>
    <m/>
    <m/>
    <m/>
    <m/>
    <m/>
    <m/>
    <m/>
    <m/>
    <m/>
    <n v="0.7"/>
    <m/>
    <m/>
    <m/>
    <m/>
    <m/>
    <m/>
    <m/>
    <m/>
    <m/>
    <m/>
    <m/>
    <m/>
    <m/>
    <m/>
    <m/>
    <m/>
    <m/>
    <m/>
    <m/>
    <m/>
    <m/>
    <m/>
    <m/>
    <m/>
    <m/>
    <m/>
    <m/>
    <m/>
    <m/>
    <m/>
    <m/>
    <n v="1"/>
    <n v="45000000"/>
    <n v="0"/>
    <s v="28,5 Km implantados até 31/08/2014. Total até agosto/14 = 355,4 Km"/>
    <m/>
    <m/>
    <m/>
    <m/>
    <m/>
    <m/>
    <n v="4.6666666666666662E-3"/>
    <n v="0.7"/>
    <s v="local-def"/>
  </r>
  <r>
    <x v="41"/>
    <s v="Implantação de Faixas Exclusivas de ônibus"/>
    <n v="150"/>
    <s v="Lapa"/>
    <m/>
    <s v="R. Faustolo"/>
    <m/>
    <m/>
    <m/>
    <m/>
    <m/>
    <m/>
    <m/>
    <m/>
    <m/>
    <m/>
    <m/>
    <m/>
    <m/>
    <m/>
    <m/>
    <m/>
    <m/>
    <m/>
    <m/>
    <n v="1.5"/>
    <m/>
    <m/>
    <m/>
    <m/>
    <m/>
    <m/>
    <m/>
    <m/>
    <m/>
    <m/>
    <m/>
    <m/>
    <m/>
    <m/>
    <m/>
    <m/>
    <m/>
    <m/>
    <m/>
    <m/>
    <m/>
    <m/>
    <m/>
    <m/>
    <m/>
    <m/>
    <m/>
    <m/>
    <m/>
    <n v="1"/>
    <n v="45000000"/>
    <n v="0"/>
    <s v="28,5 Km implantados até 31/08/2014. Total até agosto/14 = 355,4 Km"/>
    <m/>
    <m/>
    <m/>
    <m/>
    <m/>
    <m/>
    <n v="0.01"/>
    <n v="1.5"/>
    <s v="local-def"/>
  </r>
  <r>
    <x v="41"/>
    <s v="Implantação de Faixas Exclusivas de ônibus"/>
    <n v="150"/>
    <s v="Santana/Tucuruvi"/>
    <m/>
    <s v="R. Voluntários da Pátria"/>
    <m/>
    <m/>
    <m/>
    <m/>
    <m/>
    <m/>
    <m/>
    <m/>
    <m/>
    <m/>
    <m/>
    <m/>
    <m/>
    <m/>
    <m/>
    <m/>
    <m/>
    <m/>
    <n v="0.5"/>
    <m/>
    <m/>
    <m/>
    <m/>
    <m/>
    <m/>
    <m/>
    <m/>
    <m/>
    <m/>
    <m/>
    <m/>
    <m/>
    <m/>
    <m/>
    <m/>
    <m/>
    <m/>
    <m/>
    <m/>
    <m/>
    <m/>
    <m/>
    <m/>
    <m/>
    <m/>
    <m/>
    <m/>
    <m/>
    <m/>
    <n v="1"/>
    <n v="45000000"/>
    <n v="0"/>
    <s v="28,5 Km implantados até 31/08/2014. Total até agosto/14 = 355,4 Km"/>
    <m/>
    <m/>
    <m/>
    <m/>
    <m/>
    <m/>
    <n v="3.3333333333333335E-3"/>
    <n v="0.5"/>
    <s v="local-def"/>
  </r>
  <r>
    <x v="41"/>
    <s v="Implantação de Faixas Exclusivas de ônibus"/>
    <n v="150"/>
    <s v="Vila Maria/Vila Guilherme"/>
    <m/>
    <s v="Rua Chico Pontes"/>
    <m/>
    <m/>
    <m/>
    <m/>
    <m/>
    <m/>
    <m/>
    <m/>
    <m/>
    <m/>
    <m/>
    <m/>
    <m/>
    <m/>
    <m/>
    <m/>
    <m/>
    <n v="1.3"/>
    <m/>
    <m/>
    <m/>
    <m/>
    <m/>
    <m/>
    <m/>
    <m/>
    <m/>
    <m/>
    <m/>
    <m/>
    <m/>
    <m/>
    <m/>
    <m/>
    <m/>
    <m/>
    <m/>
    <m/>
    <m/>
    <m/>
    <m/>
    <m/>
    <m/>
    <m/>
    <m/>
    <m/>
    <m/>
    <m/>
    <m/>
    <n v="1"/>
    <n v="45000000"/>
    <n v="0"/>
    <s v="28,5 Km implantados até 31/08/2014. Total até agosto/14 = 355,4 Km"/>
    <m/>
    <m/>
    <m/>
    <m/>
    <m/>
    <m/>
    <n v="8.6666666666666663E-3"/>
    <n v="1.3"/>
    <s v="local-def"/>
  </r>
  <r>
    <x v="41"/>
    <s v="Implantação de Faixas Exclusivas de ônibus"/>
    <n v="150"/>
    <s v="Jaçanã/Tremembé"/>
    <m/>
    <s v="Rua Dr. Carlos Bastos Aranha"/>
    <m/>
    <m/>
    <m/>
    <m/>
    <m/>
    <m/>
    <m/>
    <m/>
    <m/>
    <m/>
    <m/>
    <m/>
    <m/>
    <m/>
    <m/>
    <m/>
    <m/>
    <m/>
    <n v="0.3"/>
    <m/>
    <m/>
    <m/>
    <m/>
    <m/>
    <m/>
    <m/>
    <m/>
    <m/>
    <m/>
    <m/>
    <m/>
    <m/>
    <m/>
    <m/>
    <m/>
    <m/>
    <m/>
    <m/>
    <m/>
    <m/>
    <m/>
    <m/>
    <m/>
    <m/>
    <m/>
    <m/>
    <m/>
    <m/>
    <m/>
    <n v="1"/>
    <n v="45000000"/>
    <n v="0"/>
    <s v="28,5 Km implantados até 31/08/2014. Total até agosto/14 = 355,4 Km"/>
    <m/>
    <m/>
    <m/>
    <m/>
    <m/>
    <m/>
    <n v="2E-3"/>
    <n v="0.3"/>
    <s v="local-def"/>
  </r>
  <r>
    <x v="41"/>
    <s v="Implantação de Faixas Exclusivas de ônibus"/>
    <n v="150"/>
    <s v="Pinheiros"/>
    <m/>
    <s v="Rua Joaquim Floriano"/>
    <m/>
    <m/>
    <m/>
    <m/>
    <m/>
    <m/>
    <m/>
    <m/>
    <m/>
    <m/>
    <m/>
    <m/>
    <m/>
    <m/>
    <m/>
    <m/>
    <m/>
    <m/>
    <n v="0.6"/>
    <m/>
    <m/>
    <m/>
    <m/>
    <m/>
    <m/>
    <m/>
    <m/>
    <m/>
    <m/>
    <m/>
    <m/>
    <m/>
    <m/>
    <m/>
    <m/>
    <m/>
    <m/>
    <m/>
    <m/>
    <m/>
    <m/>
    <m/>
    <m/>
    <m/>
    <m/>
    <m/>
    <m/>
    <m/>
    <m/>
    <n v="1"/>
    <n v="45000000"/>
    <n v="0"/>
    <s v="28,5 Km implantados até 31/08/2014. Total até agosto/14 = 355,4 Km"/>
    <m/>
    <m/>
    <m/>
    <m/>
    <m/>
    <m/>
    <n v="4.0000000000000001E-3"/>
    <n v="0.6"/>
    <s v="local-def"/>
  </r>
  <r>
    <x v="41"/>
    <s v="Implantação de Faixas Exclusivas de ônibus"/>
    <n v="150"/>
    <s v="Ipiranga"/>
    <m/>
    <s v="Via Anchieta"/>
    <m/>
    <m/>
    <m/>
    <m/>
    <m/>
    <m/>
    <m/>
    <m/>
    <m/>
    <m/>
    <m/>
    <m/>
    <m/>
    <m/>
    <m/>
    <m/>
    <m/>
    <m/>
    <m/>
    <m/>
    <n v="1.5"/>
    <m/>
    <m/>
    <m/>
    <m/>
    <m/>
    <m/>
    <m/>
    <m/>
    <m/>
    <m/>
    <m/>
    <m/>
    <m/>
    <m/>
    <m/>
    <m/>
    <m/>
    <m/>
    <m/>
    <m/>
    <m/>
    <m/>
    <m/>
    <m/>
    <m/>
    <m/>
    <m/>
    <m/>
    <n v="1"/>
    <n v="45000000"/>
    <n v="0"/>
    <s v="28,5 Km implantados até 31/08/2014. Total até agosto/14 = 355,4 Km"/>
    <m/>
    <m/>
    <m/>
    <m/>
    <m/>
    <m/>
    <n v="0.01"/>
    <n v="1.5"/>
    <s v="local-def"/>
  </r>
  <r>
    <x v="41"/>
    <s v="Implantação de Faixas Exclusivas de ônibus"/>
    <n v="150"/>
    <s v="Aricanduva/Formosa/Carrão"/>
    <m/>
    <m/>
    <m/>
    <m/>
    <m/>
    <m/>
    <n v="3.2"/>
    <m/>
    <m/>
    <m/>
    <m/>
    <n v="8.1000000000000014"/>
    <m/>
    <m/>
    <m/>
    <m/>
    <m/>
    <m/>
    <m/>
    <m/>
    <m/>
    <m/>
    <m/>
    <n v="1"/>
    <m/>
    <m/>
    <m/>
    <m/>
    <m/>
    <m/>
    <m/>
    <m/>
    <m/>
    <m/>
    <m/>
    <m/>
    <m/>
    <m/>
    <m/>
    <m/>
    <m/>
    <m/>
    <m/>
    <m/>
    <m/>
    <m/>
    <m/>
    <m/>
    <m/>
    <m/>
    <m/>
    <n v="1"/>
    <n v="45000000"/>
    <n v="0"/>
    <m/>
    <m/>
    <m/>
    <m/>
    <m/>
    <m/>
    <m/>
    <n v="8.2000000000000003E-2"/>
    <n v="12.3"/>
    <s v="local-em-def"/>
  </r>
  <r>
    <x v="41"/>
    <s v="Implantação de Faixas Exclusivas de ônibus"/>
    <n v="150"/>
    <s v="Butantã"/>
    <m/>
    <m/>
    <m/>
    <m/>
    <m/>
    <m/>
    <n v="5.4"/>
    <m/>
    <n v="0.60000000000000009"/>
    <n v="2.6"/>
    <m/>
    <n v="2.4"/>
    <m/>
    <n v="5"/>
    <n v="1.9"/>
    <m/>
    <m/>
    <m/>
    <m/>
    <m/>
    <m/>
    <m/>
    <m/>
    <n v="0.5"/>
    <m/>
    <m/>
    <m/>
    <m/>
    <m/>
    <m/>
    <m/>
    <m/>
    <m/>
    <m/>
    <m/>
    <m/>
    <m/>
    <m/>
    <m/>
    <m/>
    <m/>
    <m/>
    <m/>
    <m/>
    <m/>
    <m/>
    <m/>
    <m/>
    <m/>
    <m/>
    <m/>
    <n v="1"/>
    <n v="45000000"/>
    <n v="0"/>
    <m/>
    <m/>
    <m/>
    <m/>
    <m/>
    <m/>
    <m/>
    <n v="0.12266666666666666"/>
    <n v="18.399999999999999"/>
    <s v="local-em-def"/>
  </r>
  <r>
    <x v="41"/>
    <s v="Implantação de Faixas Exclusivas de ônibus"/>
    <n v="150"/>
    <s v="Campo Limpo"/>
    <m/>
    <m/>
    <m/>
    <m/>
    <m/>
    <m/>
    <m/>
    <m/>
    <m/>
    <n v="4"/>
    <m/>
    <m/>
    <m/>
    <m/>
    <m/>
    <m/>
    <m/>
    <m/>
    <m/>
    <m/>
    <m/>
    <m/>
    <m/>
    <m/>
    <m/>
    <m/>
    <m/>
    <m/>
    <m/>
    <m/>
    <m/>
    <m/>
    <m/>
    <m/>
    <m/>
    <m/>
    <m/>
    <m/>
    <m/>
    <m/>
    <m/>
    <m/>
    <m/>
    <m/>
    <m/>
    <m/>
    <m/>
    <m/>
    <m/>
    <m/>
    <m/>
    <n v="1"/>
    <n v="45000000"/>
    <n v="0"/>
    <m/>
    <m/>
    <m/>
    <m/>
    <m/>
    <m/>
    <m/>
    <n v="2.6666666666666668E-2"/>
    <n v="4"/>
    <s v="local-em-def"/>
  </r>
  <r>
    <x v="41"/>
    <s v="Implantação de Faixas Exclusivas de ônibus"/>
    <n v="150"/>
    <s v="Capela do Socorro"/>
    <m/>
    <m/>
    <m/>
    <m/>
    <m/>
    <m/>
    <m/>
    <m/>
    <m/>
    <m/>
    <n v="5.9"/>
    <m/>
    <m/>
    <m/>
    <m/>
    <m/>
    <n v="0.2"/>
    <m/>
    <m/>
    <m/>
    <m/>
    <m/>
    <m/>
    <m/>
    <m/>
    <m/>
    <m/>
    <m/>
    <m/>
    <m/>
    <m/>
    <m/>
    <m/>
    <m/>
    <m/>
    <m/>
    <m/>
    <m/>
    <m/>
    <m/>
    <m/>
    <m/>
    <m/>
    <m/>
    <m/>
    <m/>
    <m/>
    <m/>
    <m/>
    <m/>
    <m/>
    <n v="1"/>
    <n v="45000000"/>
    <n v="0"/>
    <m/>
    <m/>
    <m/>
    <m/>
    <m/>
    <m/>
    <m/>
    <n v="4.066666666666667E-2"/>
    <n v="6.1000000000000005"/>
    <s v="local-em-def"/>
  </r>
  <r>
    <x v="41"/>
    <s v="Implantação de Faixas Exclusivas de ônibus"/>
    <n v="150"/>
    <s v="Casa Verde/Cachoeirinha"/>
    <m/>
    <m/>
    <m/>
    <m/>
    <m/>
    <m/>
    <n v="1.5"/>
    <n v="0.2"/>
    <m/>
    <m/>
    <n v="0.1"/>
    <m/>
    <n v="1.8"/>
    <m/>
    <m/>
    <m/>
    <m/>
    <m/>
    <m/>
    <m/>
    <m/>
    <m/>
    <m/>
    <m/>
    <m/>
    <m/>
    <m/>
    <m/>
    <m/>
    <m/>
    <m/>
    <m/>
    <m/>
    <m/>
    <m/>
    <m/>
    <m/>
    <m/>
    <m/>
    <m/>
    <m/>
    <m/>
    <m/>
    <m/>
    <m/>
    <m/>
    <m/>
    <m/>
    <m/>
    <m/>
    <m/>
    <n v="1"/>
    <n v="45000000"/>
    <n v="0"/>
    <m/>
    <m/>
    <m/>
    <m/>
    <m/>
    <m/>
    <m/>
    <n v="2.4E-2"/>
    <n v="3.6"/>
    <s v="local-em-def"/>
  </r>
  <r>
    <x v="41"/>
    <s v="Implantação de Faixas Exclusivas de ônibus"/>
    <n v="150"/>
    <s v="Cidade Tiradentes"/>
    <m/>
    <m/>
    <m/>
    <m/>
    <m/>
    <m/>
    <m/>
    <m/>
    <m/>
    <m/>
    <m/>
    <n v="0.7"/>
    <m/>
    <m/>
    <m/>
    <m/>
    <m/>
    <m/>
    <m/>
    <m/>
    <m/>
    <m/>
    <m/>
    <m/>
    <m/>
    <m/>
    <m/>
    <m/>
    <m/>
    <m/>
    <m/>
    <m/>
    <m/>
    <m/>
    <m/>
    <m/>
    <m/>
    <m/>
    <m/>
    <m/>
    <m/>
    <m/>
    <m/>
    <m/>
    <m/>
    <m/>
    <m/>
    <m/>
    <m/>
    <m/>
    <m/>
    <n v="1"/>
    <n v="45000000"/>
    <n v="0"/>
    <m/>
    <m/>
    <m/>
    <m/>
    <m/>
    <m/>
    <m/>
    <n v="4.6666666666666662E-3"/>
    <n v="0.7"/>
    <s v="local-em-def"/>
  </r>
  <r>
    <x v="41"/>
    <s v="Implantação de Faixas Exclusivas de ônibus"/>
    <n v="150"/>
    <s v="Ermelino Matarazzo"/>
    <m/>
    <m/>
    <m/>
    <m/>
    <m/>
    <m/>
    <n v="3"/>
    <m/>
    <m/>
    <m/>
    <n v="1.9"/>
    <m/>
    <n v="3.5"/>
    <m/>
    <n v="3.1"/>
    <m/>
    <m/>
    <m/>
    <m/>
    <m/>
    <m/>
    <m/>
    <m/>
    <m/>
    <m/>
    <m/>
    <m/>
    <m/>
    <m/>
    <m/>
    <m/>
    <m/>
    <m/>
    <m/>
    <m/>
    <m/>
    <m/>
    <m/>
    <m/>
    <m/>
    <m/>
    <m/>
    <m/>
    <m/>
    <m/>
    <m/>
    <m/>
    <m/>
    <m/>
    <m/>
    <m/>
    <n v="1"/>
    <n v="45000000"/>
    <n v="0"/>
    <m/>
    <m/>
    <m/>
    <m/>
    <m/>
    <m/>
    <m/>
    <n v="7.6666666666666661E-2"/>
    <n v="11.5"/>
    <s v="local-em-def"/>
  </r>
  <r>
    <x v="41"/>
    <s v="Implantação de Faixas Exclusivas de ônibus"/>
    <n v="150"/>
    <s v="Freguesia/Brasilândia"/>
    <m/>
    <m/>
    <m/>
    <m/>
    <m/>
    <n v="3.1"/>
    <m/>
    <m/>
    <m/>
    <m/>
    <m/>
    <m/>
    <m/>
    <m/>
    <m/>
    <n v="0.8"/>
    <n v="1.2"/>
    <n v="1.5"/>
    <m/>
    <m/>
    <m/>
    <m/>
    <m/>
    <m/>
    <m/>
    <m/>
    <m/>
    <m/>
    <m/>
    <m/>
    <m/>
    <m/>
    <m/>
    <m/>
    <m/>
    <m/>
    <m/>
    <m/>
    <m/>
    <m/>
    <m/>
    <m/>
    <m/>
    <m/>
    <m/>
    <m/>
    <m/>
    <m/>
    <m/>
    <m/>
    <m/>
    <n v="1"/>
    <n v="45000000"/>
    <n v="0"/>
    <m/>
    <m/>
    <m/>
    <m/>
    <m/>
    <m/>
    <m/>
    <n v="4.4000000000000004E-2"/>
    <n v="6.6000000000000005"/>
    <s v="local-em-def"/>
  </r>
  <r>
    <x v="41"/>
    <s v="Implantação de Faixas Exclusivas de ônibus"/>
    <n v="150"/>
    <s v="Guaianases"/>
    <m/>
    <m/>
    <m/>
    <m/>
    <m/>
    <m/>
    <m/>
    <m/>
    <m/>
    <m/>
    <m/>
    <n v="0.2"/>
    <m/>
    <m/>
    <m/>
    <m/>
    <m/>
    <m/>
    <m/>
    <m/>
    <m/>
    <m/>
    <m/>
    <m/>
    <m/>
    <m/>
    <m/>
    <m/>
    <m/>
    <m/>
    <m/>
    <m/>
    <m/>
    <m/>
    <m/>
    <m/>
    <m/>
    <m/>
    <m/>
    <m/>
    <m/>
    <m/>
    <m/>
    <m/>
    <m/>
    <m/>
    <m/>
    <m/>
    <m/>
    <m/>
    <m/>
    <n v="1"/>
    <n v="45000000"/>
    <n v="0"/>
    <m/>
    <m/>
    <m/>
    <m/>
    <m/>
    <m/>
    <m/>
    <n v="1.3333333333333335E-3"/>
    <n v="0.2"/>
    <s v="local-em-def"/>
  </r>
  <r>
    <x v="41"/>
    <s v="Implantação de Faixas Exclusivas de ônibus"/>
    <n v="150"/>
    <s v="Ipiranga"/>
    <m/>
    <m/>
    <m/>
    <m/>
    <m/>
    <m/>
    <m/>
    <m/>
    <m/>
    <m/>
    <m/>
    <n v="6"/>
    <m/>
    <m/>
    <m/>
    <n v="2.4"/>
    <m/>
    <m/>
    <m/>
    <m/>
    <m/>
    <m/>
    <m/>
    <m/>
    <m/>
    <m/>
    <m/>
    <m/>
    <m/>
    <m/>
    <m/>
    <m/>
    <m/>
    <m/>
    <m/>
    <m/>
    <m/>
    <m/>
    <m/>
    <m/>
    <m/>
    <m/>
    <m/>
    <m/>
    <m/>
    <m/>
    <m/>
    <m/>
    <m/>
    <m/>
    <m/>
    <n v="1"/>
    <n v="45000000"/>
    <n v="0"/>
    <m/>
    <m/>
    <m/>
    <m/>
    <m/>
    <m/>
    <m/>
    <n v="5.6000000000000001E-2"/>
    <n v="8.4"/>
    <s v="local-em-def"/>
  </r>
  <r>
    <x v="41"/>
    <s v="Implantação de Faixas Exclusivas de ônibus"/>
    <n v="150"/>
    <s v="Itaim Paulista"/>
    <m/>
    <m/>
    <m/>
    <m/>
    <m/>
    <m/>
    <m/>
    <m/>
    <m/>
    <m/>
    <m/>
    <n v="0.4"/>
    <m/>
    <m/>
    <m/>
    <m/>
    <n v="1.6"/>
    <m/>
    <m/>
    <m/>
    <m/>
    <m/>
    <m/>
    <m/>
    <m/>
    <m/>
    <m/>
    <m/>
    <m/>
    <m/>
    <m/>
    <m/>
    <m/>
    <m/>
    <m/>
    <m/>
    <m/>
    <m/>
    <m/>
    <m/>
    <m/>
    <m/>
    <m/>
    <m/>
    <m/>
    <m/>
    <m/>
    <m/>
    <m/>
    <m/>
    <m/>
    <n v="1"/>
    <n v="45000000"/>
    <n v="0"/>
    <m/>
    <m/>
    <m/>
    <m/>
    <m/>
    <m/>
    <m/>
    <n v="1.3333333333333334E-2"/>
    <n v="2"/>
    <s v="local-em-def"/>
  </r>
  <r>
    <x v="41"/>
    <s v="Implantação de Faixas Exclusivas de ônibus"/>
    <n v="150"/>
    <s v="Itaquera"/>
    <m/>
    <m/>
    <m/>
    <m/>
    <m/>
    <m/>
    <m/>
    <m/>
    <m/>
    <m/>
    <m/>
    <n v="4.4000000000000004"/>
    <n v="5.5"/>
    <m/>
    <n v="2.6"/>
    <n v="3.3"/>
    <m/>
    <m/>
    <m/>
    <m/>
    <m/>
    <m/>
    <m/>
    <m/>
    <m/>
    <m/>
    <m/>
    <m/>
    <m/>
    <m/>
    <m/>
    <m/>
    <m/>
    <m/>
    <m/>
    <m/>
    <m/>
    <m/>
    <m/>
    <m/>
    <m/>
    <m/>
    <m/>
    <m/>
    <m/>
    <m/>
    <m/>
    <m/>
    <m/>
    <m/>
    <m/>
    <n v="1"/>
    <n v="45000000"/>
    <n v="0"/>
    <m/>
    <m/>
    <m/>
    <m/>
    <m/>
    <m/>
    <m/>
    <n v="0.10533333333333333"/>
    <n v="15.8"/>
    <s v="local-em-def"/>
  </r>
  <r>
    <x v="41"/>
    <s v="Implantação de Faixas Exclusivas de ônibus"/>
    <n v="150"/>
    <s v="Jabaquara"/>
    <m/>
    <m/>
    <m/>
    <m/>
    <m/>
    <m/>
    <n v="1.7000000000000002"/>
    <m/>
    <m/>
    <m/>
    <m/>
    <m/>
    <n v="7"/>
    <m/>
    <m/>
    <m/>
    <m/>
    <m/>
    <m/>
    <m/>
    <m/>
    <m/>
    <m/>
    <m/>
    <m/>
    <m/>
    <m/>
    <m/>
    <m/>
    <m/>
    <m/>
    <m/>
    <m/>
    <m/>
    <m/>
    <m/>
    <m/>
    <m/>
    <m/>
    <m/>
    <m/>
    <m/>
    <m/>
    <m/>
    <m/>
    <m/>
    <m/>
    <m/>
    <m/>
    <m/>
    <m/>
    <n v="1"/>
    <n v="45000000"/>
    <n v="0"/>
    <m/>
    <m/>
    <m/>
    <m/>
    <m/>
    <m/>
    <m/>
    <n v="5.7999999999999996E-2"/>
    <n v="8.6999999999999993"/>
    <s v="local-em-def"/>
  </r>
  <r>
    <x v="41"/>
    <s v="Implantação de Faixas Exclusivas de ônibus"/>
    <n v="150"/>
    <s v="Lapa"/>
    <m/>
    <m/>
    <m/>
    <m/>
    <m/>
    <m/>
    <m/>
    <m/>
    <m/>
    <n v="0.5"/>
    <n v="0.5"/>
    <m/>
    <n v="0.9"/>
    <n v="3.9"/>
    <n v="1.4"/>
    <n v="1.4"/>
    <n v="0.8"/>
    <n v="0.60000000000000009"/>
    <m/>
    <m/>
    <m/>
    <m/>
    <m/>
    <m/>
    <m/>
    <m/>
    <m/>
    <m/>
    <m/>
    <m/>
    <m/>
    <m/>
    <m/>
    <m/>
    <m/>
    <m/>
    <m/>
    <m/>
    <m/>
    <m/>
    <m/>
    <m/>
    <m/>
    <m/>
    <m/>
    <m/>
    <m/>
    <m/>
    <m/>
    <m/>
    <m/>
    <n v="1"/>
    <n v="45000000"/>
    <n v="0"/>
    <m/>
    <m/>
    <m/>
    <m/>
    <m/>
    <m/>
    <m/>
    <n v="6.6666666666666666E-2"/>
    <n v="10"/>
    <s v="local-em-def"/>
  </r>
  <r>
    <x v="41"/>
    <s v="Implantação de Faixas Exclusivas de ônibus"/>
    <n v="150"/>
    <s v="M'Boi Mirim"/>
    <m/>
    <m/>
    <m/>
    <m/>
    <m/>
    <m/>
    <m/>
    <m/>
    <m/>
    <m/>
    <m/>
    <n v="0.1"/>
    <m/>
    <m/>
    <m/>
    <n v="2"/>
    <m/>
    <m/>
    <m/>
    <m/>
    <m/>
    <m/>
    <m/>
    <m/>
    <m/>
    <m/>
    <m/>
    <m/>
    <m/>
    <m/>
    <m/>
    <m/>
    <m/>
    <m/>
    <m/>
    <m/>
    <m/>
    <m/>
    <m/>
    <m/>
    <m/>
    <m/>
    <m/>
    <m/>
    <m/>
    <m/>
    <m/>
    <m/>
    <m/>
    <m/>
    <m/>
    <n v="1"/>
    <n v="45000000"/>
    <n v="0"/>
    <m/>
    <m/>
    <m/>
    <m/>
    <m/>
    <m/>
    <m/>
    <n v="1.4E-2"/>
    <n v="2.1"/>
    <s v="local-em-def"/>
  </r>
  <r>
    <x v="41"/>
    <s v="Implantação de Faixas Exclusivas de ônibus"/>
    <n v="150"/>
    <s v="Mooca"/>
    <m/>
    <m/>
    <m/>
    <m/>
    <n v="1.1000000000000001"/>
    <m/>
    <n v="2.1"/>
    <m/>
    <m/>
    <m/>
    <m/>
    <n v="9.1999999999999993"/>
    <m/>
    <n v="1.3"/>
    <n v="6.8000000000000007"/>
    <n v="1.5"/>
    <m/>
    <m/>
    <m/>
    <m/>
    <m/>
    <m/>
    <m/>
    <n v="1.1000000000000001"/>
    <n v="1.3"/>
    <m/>
    <m/>
    <m/>
    <m/>
    <m/>
    <m/>
    <m/>
    <m/>
    <m/>
    <m/>
    <m/>
    <m/>
    <m/>
    <m/>
    <m/>
    <m/>
    <m/>
    <m/>
    <m/>
    <m/>
    <m/>
    <m/>
    <m/>
    <m/>
    <m/>
    <m/>
    <n v="1"/>
    <n v="45000000"/>
    <n v="0"/>
    <m/>
    <m/>
    <m/>
    <m/>
    <m/>
    <m/>
    <m/>
    <n v="0.16266666666666668"/>
    <n v="24.400000000000002"/>
    <s v="local-em-def"/>
  </r>
  <r>
    <x v="41"/>
    <s v="Implantação de Faixas Exclusivas de ônibus"/>
    <n v="150"/>
    <s v="Penha"/>
    <m/>
    <m/>
    <m/>
    <m/>
    <m/>
    <m/>
    <m/>
    <m/>
    <m/>
    <m/>
    <n v="2.4"/>
    <n v="13.599999999999998"/>
    <n v="7.9"/>
    <m/>
    <n v="5.5"/>
    <m/>
    <m/>
    <m/>
    <m/>
    <m/>
    <m/>
    <m/>
    <m/>
    <m/>
    <m/>
    <m/>
    <m/>
    <m/>
    <m/>
    <m/>
    <m/>
    <m/>
    <m/>
    <m/>
    <m/>
    <m/>
    <m/>
    <m/>
    <m/>
    <m/>
    <m/>
    <m/>
    <m/>
    <m/>
    <m/>
    <m/>
    <m/>
    <m/>
    <m/>
    <m/>
    <m/>
    <n v="1"/>
    <n v="45000000"/>
    <n v="0"/>
    <m/>
    <m/>
    <m/>
    <m/>
    <m/>
    <m/>
    <m/>
    <n v="0.19599999999999998"/>
    <n v="29.4"/>
    <s v="local-em-def"/>
  </r>
  <r>
    <x v="41"/>
    <s v="Implantação de Faixas Exclusivas de ônibus"/>
    <n v="150"/>
    <s v="Pinheiros"/>
    <m/>
    <m/>
    <m/>
    <m/>
    <m/>
    <m/>
    <m/>
    <m/>
    <n v="0.30000000000000004"/>
    <n v="1.3"/>
    <n v="2.8"/>
    <n v="3.0999999999999996"/>
    <m/>
    <n v="4.5999999999999996"/>
    <n v="2.6"/>
    <n v="2.7"/>
    <m/>
    <m/>
    <n v="0.9"/>
    <m/>
    <m/>
    <m/>
    <m/>
    <m/>
    <m/>
    <m/>
    <m/>
    <m/>
    <m/>
    <m/>
    <m/>
    <m/>
    <m/>
    <m/>
    <m/>
    <m/>
    <m/>
    <m/>
    <m/>
    <m/>
    <m/>
    <m/>
    <m/>
    <m/>
    <m/>
    <m/>
    <m/>
    <m/>
    <m/>
    <m/>
    <m/>
    <n v="1"/>
    <n v="45000000"/>
    <n v="0"/>
    <m/>
    <m/>
    <m/>
    <m/>
    <m/>
    <m/>
    <m/>
    <n v="0.12199999999999998"/>
    <n v="18.299999999999997"/>
    <s v="local-em-def"/>
  </r>
  <r>
    <x v="41"/>
    <s v="Implantação de Faixas Exclusivas de ônibus"/>
    <n v="150"/>
    <s v="Pirituba"/>
    <m/>
    <m/>
    <m/>
    <m/>
    <m/>
    <m/>
    <m/>
    <m/>
    <m/>
    <m/>
    <m/>
    <n v="1"/>
    <m/>
    <n v="1.6"/>
    <n v="0.4"/>
    <m/>
    <m/>
    <m/>
    <m/>
    <m/>
    <m/>
    <m/>
    <m/>
    <m/>
    <m/>
    <m/>
    <m/>
    <m/>
    <m/>
    <m/>
    <m/>
    <m/>
    <m/>
    <m/>
    <m/>
    <m/>
    <m/>
    <m/>
    <m/>
    <m/>
    <m/>
    <m/>
    <m/>
    <m/>
    <m/>
    <m/>
    <m/>
    <m/>
    <m/>
    <m/>
    <m/>
    <n v="1"/>
    <n v="45000000"/>
    <n v="0"/>
    <m/>
    <m/>
    <m/>
    <m/>
    <m/>
    <m/>
    <m/>
    <n v="0.02"/>
    <n v="3"/>
    <s v="local-em-def"/>
  </r>
  <r>
    <x v="41"/>
    <s v="Implantação de Faixas Exclusivas de ônibus"/>
    <n v="150"/>
    <s v="Santana/Tucuruvi"/>
    <m/>
    <m/>
    <m/>
    <m/>
    <m/>
    <m/>
    <m/>
    <m/>
    <m/>
    <n v="0.4"/>
    <n v="3.2"/>
    <n v="2.0999999999999996"/>
    <n v="4.0999999999999996"/>
    <n v="4.9000000000000004"/>
    <n v="2.2000000000000002"/>
    <n v="1"/>
    <m/>
    <m/>
    <m/>
    <m/>
    <m/>
    <m/>
    <m/>
    <n v="0.4"/>
    <m/>
    <m/>
    <m/>
    <m/>
    <m/>
    <m/>
    <m/>
    <m/>
    <m/>
    <m/>
    <m/>
    <m/>
    <m/>
    <m/>
    <m/>
    <m/>
    <m/>
    <m/>
    <m/>
    <m/>
    <m/>
    <m/>
    <m/>
    <m/>
    <m/>
    <m/>
    <m/>
    <n v="1"/>
    <n v="45000000"/>
    <n v="0"/>
    <m/>
    <m/>
    <m/>
    <m/>
    <m/>
    <m/>
    <m/>
    <n v="0.12199999999999998"/>
    <n v="18.299999999999997"/>
    <s v="local-em-def"/>
  </r>
  <r>
    <x v="41"/>
    <s v="Implantação de Faixas Exclusivas de ônibus"/>
    <n v="150"/>
    <s v="Santo Amaro"/>
    <m/>
    <m/>
    <m/>
    <m/>
    <n v="0.30000000000000004"/>
    <m/>
    <n v="2.7"/>
    <n v="0.5"/>
    <m/>
    <n v="9.5"/>
    <n v="10.9"/>
    <m/>
    <m/>
    <m/>
    <m/>
    <n v="1.1000000000000001"/>
    <n v="2.8"/>
    <m/>
    <m/>
    <m/>
    <m/>
    <m/>
    <m/>
    <n v="0.6"/>
    <n v="0.1"/>
    <m/>
    <m/>
    <m/>
    <m/>
    <m/>
    <m/>
    <m/>
    <m/>
    <m/>
    <m/>
    <m/>
    <m/>
    <m/>
    <m/>
    <m/>
    <m/>
    <m/>
    <m/>
    <m/>
    <m/>
    <m/>
    <m/>
    <m/>
    <m/>
    <m/>
    <m/>
    <n v="1"/>
    <n v="45000000"/>
    <n v="0"/>
    <m/>
    <m/>
    <m/>
    <m/>
    <m/>
    <m/>
    <m/>
    <n v="0.19000000000000003"/>
    <n v="28.500000000000004"/>
    <s v="local-em-def"/>
  </r>
  <r>
    <x v="41"/>
    <s v="Implantação de Faixas Exclusivas de ônibus"/>
    <n v="150"/>
    <s v="São Mateus"/>
    <m/>
    <m/>
    <m/>
    <m/>
    <m/>
    <m/>
    <n v="4.5999999999999996"/>
    <m/>
    <m/>
    <n v="4.5999999999999996"/>
    <m/>
    <n v="9.6999999999999993"/>
    <n v="3.7"/>
    <m/>
    <n v="0.30000000000000004"/>
    <m/>
    <m/>
    <m/>
    <m/>
    <m/>
    <m/>
    <m/>
    <m/>
    <m/>
    <m/>
    <m/>
    <m/>
    <m/>
    <m/>
    <m/>
    <m/>
    <m/>
    <m/>
    <m/>
    <m/>
    <m/>
    <m/>
    <m/>
    <m/>
    <m/>
    <m/>
    <m/>
    <m/>
    <m/>
    <m/>
    <m/>
    <m/>
    <m/>
    <m/>
    <m/>
    <m/>
    <n v="1"/>
    <n v="45000000"/>
    <n v="0"/>
    <m/>
    <m/>
    <m/>
    <m/>
    <m/>
    <m/>
    <m/>
    <n v="0.15266666666666664"/>
    <n v="22.9"/>
    <s v="local-em-def"/>
  </r>
  <r>
    <x v="41"/>
    <s v="Implantação de Faixas Exclusivas de ônibus"/>
    <n v="150"/>
    <s v="São Miguel"/>
    <m/>
    <m/>
    <m/>
    <m/>
    <m/>
    <m/>
    <n v="3.6"/>
    <m/>
    <m/>
    <m/>
    <m/>
    <n v="0.60000000000000009"/>
    <n v="1.4"/>
    <m/>
    <m/>
    <m/>
    <m/>
    <m/>
    <n v="2"/>
    <m/>
    <m/>
    <m/>
    <m/>
    <m/>
    <m/>
    <m/>
    <m/>
    <m/>
    <m/>
    <m/>
    <m/>
    <m/>
    <m/>
    <m/>
    <m/>
    <m/>
    <m/>
    <m/>
    <m/>
    <m/>
    <m/>
    <m/>
    <m/>
    <m/>
    <m/>
    <m/>
    <m/>
    <m/>
    <m/>
    <m/>
    <m/>
    <n v="1"/>
    <n v="45000000"/>
    <n v="0"/>
    <m/>
    <m/>
    <m/>
    <m/>
    <m/>
    <m/>
    <m/>
    <n v="5.0666666666666665E-2"/>
    <n v="7.6"/>
    <s v="local-em-def"/>
  </r>
  <r>
    <x v="41"/>
    <s v="Implantação de Faixas Exclusivas de ônibus"/>
    <n v="150"/>
    <s v="Sé"/>
    <m/>
    <m/>
    <m/>
    <m/>
    <m/>
    <n v="0.7"/>
    <m/>
    <m/>
    <m/>
    <n v="5.8000000000000007"/>
    <n v="7"/>
    <n v="9.4"/>
    <n v="2"/>
    <n v="2.9"/>
    <n v="0.30000000000000004"/>
    <m/>
    <m/>
    <n v="1.1000000000000001"/>
    <n v="2"/>
    <m/>
    <m/>
    <m/>
    <m/>
    <m/>
    <n v="1.1000000000000001"/>
    <m/>
    <m/>
    <m/>
    <m/>
    <m/>
    <m/>
    <m/>
    <m/>
    <m/>
    <m/>
    <m/>
    <m/>
    <m/>
    <m/>
    <m/>
    <m/>
    <m/>
    <m/>
    <m/>
    <m/>
    <m/>
    <m/>
    <m/>
    <m/>
    <m/>
    <m/>
    <n v="1"/>
    <n v="45000000"/>
    <n v="0"/>
    <m/>
    <m/>
    <m/>
    <m/>
    <m/>
    <m/>
    <m/>
    <n v="0.21533333333333332"/>
    <n v="32.299999999999997"/>
    <s v="local-em-def"/>
  </r>
  <r>
    <x v="41"/>
    <s v="Implantação de Faixas Exclusivas de ônibus"/>
    <n v="150"/>
    <s v="Vila Maria/Vila Guilherme"/>
    <m/>
    <m/>
    <m/>
    <m/>
    <m/>
    <m/>
    <n v="1.7000000000000002"/>
    <m/>
    <m/>
    <m/>
    <m/>
    <n v="0.2"/>
    <m/>
    <n v="0.4"/>
    <n v="6.5"/>
    <n v="0.7"/>
    <m/>
    <m/>
    <m/>
    <m/>
    <m/>
    <m/>
    <m/>
    <m/>
    <m/>
    <m/>
    <m/>
    <m/>
    <m/>
    <m/>
    <m/>
    <m/>
    <m/>
    <m/>
    <m/>
    <m/>
    <m/>
    <m/>
    <m/>
    <m/>
    <m/>
    <m/>
    <m/>
    <m/>
    <m/>
    <m/>
    <m/>
    <m/>
    <m/>
    <m/>
    <m/>
    <n v="1"/>
    <n v="45000000"/>
    <n v="0"/>
    <m/>
    <m/>
    <m/>
    <m/>
    <m/>
    <m/>
    <m/>
    <n v="6.3333333333333339E-2"/>
    <n v="9.5"/>
    <s v="local-em-def"/>
  </r>
  <r>
    <x v="41"/>
    <s v="Implantação de Faixas Exclusivas de ônibus"/>
    <n v="150"/>
    <s v="Vila Mariana"/>
    <m/>
    <m/>
    <m/>
    <m/>
    <m/>
    <n v="0.30000000000000004"/>
    <n v="5.1000000000000005"/>
    <m/>
    <m/>
    <n v="1"/>
    <n v="3"/>
    <n v="0.8"/>
    <n v="4.8"/>
    <n v="0.4"/>
    <n v="2.1"/>
    <m/>
    <m/>
    <n v="0.7"/>
    <m/>
    <m/>
    <m/>
    <m/>
    <m/>
    <m/>
    <n v="0.4"/>
    <m/>
    <m/>
    <m/>
    <m/>
    <m/>
    <m/>
    <m/>
    <m/>
    <m/>
    <m/>
    <m/>
    <m/>
    <m/>
    <m/>
    <m/>
    <m/>
    <m/>
    <m/>
    <m/>
    <m/>
    <m/>
    <m/>
    <m/>
    <m/>
    <m/>
    <m/>
    <n v="1"/>
    <n v="45000000"/>
    <n v="0"/>
    <m/>
    <m/>
    <m/>
    <m/>
    <m/>
    <m/>
    <m/>
    <n v="0.12399999999999999"/>
    <n v="18.599999999999998"/>
    <s v="local-em-def"/>
  </r>
  <r>
    <x v="41"/>
    <s v="Implantação de Faixas Exclusivas de ônibus"/>
    <n v="150"/>
    <s v="Vila Prudente"/>
    <m/>
    <m/>
    <m/>
    <m/>
    <m/>
    <m/>
    <m/>
    <m/>
    <m/>
    <n v="0.30000000000000004"/>
    <m/>
    <n v="5.4"/>
    <m/>
    <n v="1.3"/>
    <m/>
    <m/>
    <n v="3.1"/>
    <m/>
    <m/>
    <m/>
    <m/>
    <m/>
    <m/>
    <m/>
    <m/>
    <m/>
    <m/>
    <m/>
    <m/>
    <m/>
    <m/>
    <m/>
    <m/>
    <m/>
    <m/>
    <m/>
    <m/>
    <m/>
    <m/>
    <m/>
    <m/>
    <m/>
    <m/>
    <m/>
    <m/>
    <m/>
    <m/>
    <m/>
    <m/>
    <m/>
    <m/>
    <n v="1"/>
    <n v="45000000"/>
    <n v="0"/>
    <m/>
    <m/>
    <m/>
    <m/>
    <m/>
    <m/>
    <m/>
    <n v="6.7333333333333328E-2"/>
    <n v="10.1"/>
    <s v="local-em-def"/>
  </r>
  <r>
    <x v="42"/>
    <s v="Ciclovia Av. Abel Ferreira (Trecho II)"/>
    <n v="400"/>
    <s v="Aricanduva/Formosa/Carrão"/>
    <m/>
    <m/>
    <m/>
    <m/>
    <m/>
    <m/>
    <m/>
    <m/>
    <m/>
    <m/>
    <m/>
    <m/>
    <m/>
    <m/>
    <m/>
    <m/>
    <m/>
    <m/>
    <m/>
    <m/>
    <m/>
    <m/>
    <n v="1"/>
    <m/>
    <m/>
    <m/>
    <m/>
    <m/>
    <m/>
    <m/>
    <m/>
    <m/>
    <m/>
    <m/>
    <m/>
    <m/>
    <m/>
    <m/>
    <m/>
    <m/>
    <m/>
    <m/>
    <m/>
    <m/>
    <m/>
    <m/>
    <m/>
    <m/>
    <m/>
    <m/>
    <m/>
    <n v="1"/>
    <n v="0"/>
    <n v="0"/>
    <m/>
    <m/>
    <m/>
    <m/>
    <m/>
    <m/>
    <m/>
    <n v="2.5000000000000001E-3"/>
    <n v="1"/>
    <s v="local-em-def"/>
  </r>
  <r>
    <x v="42"/>
    <s v="Ciclovia Eliseu de Almeida "/>
    <n v="400"/>
    <s v="Butantã"/>
    <m/>
    <s v="Rua Santa Albina - Rua Camargo"/>
    <m/>
    <m/>
    <m/>
    <m/>
    <m/>
    <m/>
    <m/>
    <m/>
    <m/>
    <m/>
    <m/>
    <m/>
    <m/>
    <m/>
    <m/>
    <m/>
    <m/>
    <m/>
    <n v="2.1"/>
    <m/>
    <m/>
    <m/>
    <m/>
    <m/>
    <m/>
    <m/>
    <m/>
    <m/>
    <m/>
    <m/>
    <m/>
    <m/>
    <m/>
    <m/>
    <m/>
    <m/>
    <m/>
    <m/>
    <m/>
    <m/>
    <m/>
    <m/>
    <m/>
    <m/>
    <m/>
    <m/>
    <m/>
    <m/>
    <m/>
    <n v="1"/>
    <n v="0"/>
    <n v="0"/>
    <m/>
    <m/>
    <m/>
    <m/>
    <m/>
    <m/>
    <m/>
    <n v="5.2500000000000003E-3"/>
    <n v="2.1"/>
    <s v="local-def"/>
  </r>
  <r>
    <x v="42"/>
    <s v="Ciclovia Escola Politécnica I"/>
    <n v="400"/>
    <s v="Butantã"/>
    <m/>
    <s v="Av. Prof. Luciano Mello Morais (USP) - Av. Corifeu de Azevedo Marques"/>
    <m/>
    <m/>
    <m/>
    <m/>
    <m/>
    <m/>
    <m/>
    <m/>
    <m/>
    <m/>
    <m/>
    <m/>
    <m/>
    <m/>
    <m/>
    <m/>
    <m/>
    <m/>
    <n v="1.7"/>
    <m/>
    <m/>
    <m/>
    <m/>
    <m/>
    <m/>
    <m/>
    <m/>
    <m/>
    <m/>
    <m/>
    <m/>
    <m/>
    <m/>
    <m/>
    <m/>
    <m/>
    <m/>
    <m/>
    <m/>
    <m/>
    <m/>
    <m/>
    <m/>
    <m/>
    <m/>
    <m/>
    <m/>
    <m/>
    <m/>
    <n v="1"/>
    <n v="0"/>
    <n v="0"/>
    <m/>
    <m/>
    <m/>
    <m/>
    <m/>
    <m/>
    <m/>
    <n v="4.2500000000000003E-3"/>
    <n v="1.7"/>
    <s v="local-def"/>
  </r>
  <r>
    <x v="42"/>
    <s v="Ciclovia Escola Politécnica II"/>
    <n v="400"/>
    <m/>
    <m/>
    <m/>
    <m/>
    <m/>
    <m/>
    <m/>
    <m/>
    <m/>
    <m/>
    <m/>
    <m/>
    <m/>
    <m/>
    <m/>
    <m/>
    <m/>
    <m/>
    <m/>
    <m/>
    <m/>
    <m/>
    <m/>
    <m/>
    <n v="4.2"/>
    <m/>
    <m/>
    <m/>
    <m/>
    <m/>
    <m/>
    <m/>
    <m/>
    <m/>
    <m/>
    <m/>
    <m/>
    <m/>
    <m/>
    <m/>
    <m/>
    <m/>
    <m/>
    <m/>
    <m/>
    <m/>
    <m/>
    <m/>
    <m/>
    <m/>
    <m/>
    <m/>
    <n v="1"/>
    <n v="0"/>
    <n v="0"/>
    <m/>
    <m/>
    <m/>
    <m/>
    <m/>
    <m/>
    <m/>
    <n v="1.0500000000000001E-2"/>
    <n v="4.2"/>
    <s v="local-em-def"/>
  </r>
  <r>
    <x v="42"/>
    <s v="Ciclovia Av. de Pinedo"/>
    <n v="400"/>
    <s v="Capela do Socorro"/>
    <m/>
    <s v="Lgo. do Socorro/ Av. de Pinedo/ R. N. Sra. Do Socorro/ R. Dr. Mauro P.Almeida"/>
    <m/>
    <m/>
    <m/>
    <m/>
    <m/>
    <m/>
    <m/>
    <m/>
    <m/>
    <m/>
    <m/>
    <m/>
    <m/>
    <m/>
    <m/>
    <m/>
    <m/>
    <m/>
    <m/>
    <m/>
    <n v="1.5"/>
    <m/>
    <m/>
    <m/>
    <m/>
    <m/>
    <m/>
    <m/>
    <m/>
    <m/>
    <m/>
    <m/>
    <m/>
    <m/>
    <m/>
    <m/>
    <m/>
    <m/>
    <m/>
    <m/>
    <m/>
    <m/>
    <m/>
    <m/>
    <m/>
    <m/>
    <m/>
    <m/>
    <m/>
    <n v="1"/>
    <n v="0"/>
    <n v="0"/>
    <m/>
    <m/>
    <m/>
    <m/>
    <m/>
    <m/>
    <m/>
    <n v="3.7499999999999999E-3"/>
    <n v="1.5"/>
    <s v="local-def"/>
  </r>
  <r>
    <x v="42"/>
    <s v="Ciclovia Interlagos"/>
    <n v="400"/>
    <s v="Capela do Socorro"/>
    <m/>
    <s v="Av. Atlântica/ Av. Berta Waitman/ Av. Luís Romero Sanson"/>
    <m/>
    <m/>
    <m/>
    <m/>
    <m/>
    <m/>
    <m/>
    <m/>
    <m/>
    <m/>
    <m/>
    <m/>
    <m/>
    <m/>
    <m/>
    <m/>
    <m/>
    <m/>
    <m/>
    <m/>
    <n v="1.5"/>
    <m/>
    <m/>
    <m/>
    <m/>
    <m/>
    <m/>
    <m/>
    <m/>
    <m/>
    <m/>
    <m/>
    <m/>
    <m/>
    <m/>
    <m/>
    <m/>
    <m/>
    <m/>
    <m/>
    <m/>
    <m/>
    <m/>
    <m/>
    <m/>
    <m/>
    <m/>
    <m/>
    <m/>
    <n v="1"/>
    <n v="0"/>
    <n v="0"/>
    <m/>
    <m/>
    <m/>
    <m/>
    <m/>
    <m/>
    <m/>
    <n v="3.7499999999999999E-3"/>
    <n v="1.5"/>
    <s v="local-def"/>
  </r>
  <r>
    <x v="42"/>
    <s v="Ciclovia Av. Dr. Assis Ribeiro I"/>
    <n v="400"/>
    <s v="Ermelino Matarazzo"/>
    <m/>
    <s v="R. Rio Soturno -Av. Paranagua"/>
    <m/>
    <m/>
    <m/>
    <m/>
    <m/>
    <m/>
    <m/>
    <m/>
    <m/>
    <m/>
    <m/>
    <m/>
    <m/>
    <m/>
    <m/>
    <m/>
    <m/>
    <m/>
    <m/>
    <m/>
    <n v="2.1"/>
    <m/>
    <m/>
    <m/>
    <m/>
    <m/>
    <m/>
    <m/>
    <m/>
    <m/>
    <m/>
    <m/>
    <m/>
    <m/>
    <m/>
    <m/>
    <m/>
    <m/>
    <m/>
    <m/>
    <m/>
    <m/>
    <m/>
    <m/>
    <m/>
    <m/>
    <m/>
    <m/>
    <m/>
    <n v="1"/>
    <n v="0"/>
    <n v="0"/>
    <m/>
    <m/>
    <m/>
    <m/>
    <m/>
    <m/>
    <m/>
    <n v="5.2500000000000003E-3"/>
    <n v="2.1"/>
    <s v="local-def"/>
  </r>
  <r>
    <x v="42"/>
    <s v="Ciclovia Av. Dr. Assis Ribeiro II"/>
    <n v="400"/>
    <s v="Ermelino Matarazzo"/>
    <m/>
    <m/>
    <m/>
    <m/>
    <m/>
    <m/>
    <m/>
    <m/>
    <m/>
    <m/>
    <m/>
    <m/>
    <m/>
    <m/>
    <m/>
    <m/>
    <m/>
    <m/>
    <m/>
    <m/>
    <m/>
    <m/>
    <m/>
    <n v="1.7"/>
    <m/>
    <m/>
    <m/>
    <m/>
    <m/>
    <m/>
    <m/>
    <m/>
    <m/>
    <m/>
    <m/>
    <m/>
    <m/>
    <m/>
    <m/>
    <m/>
    <m/>
    <m/>
    <m/>
    <m/>
    <m/>
    <m/>
    <m/>
    <m/>
    <m/>
    <m/>
    <m/>
    <n v="1"/>
    <n v="0"/>
    <n v="0"/>
    <m/>
    <m/>
    <m/>
    <m/>
    <m/>
    <m/>
    <m/>
    <n v="4.2500000000000003E-3"/>
    <n v="1.7"/>
    <s v="local-em-def"/>
  </r>
  <r>
    <x v="42"/>
    <s v="Ciclovia Av. Dr. Assis Ribeiro III"/>
    <n v="400"/>
    <s v="Ermelino Matarazzo"/>
    <m/>
    <m/>
    <m/>
    <m/>
    <m/>
    <m/>
    <m/>
    <m/>
    <m/>
    <m/>
    <m/>
    <m/>
    <m/>
    <m/>
    <m/>
    <m/>
    <m/>
    <m/>
    <m/>
    <m/>
    <m/>
    <m/>
    <m/>
    <m/>
    <n v="1.6"/>
    <m/>
    <m/>
    <m/>
    <m/>
    <m/>
    <m/>
    <m/>
    <m/>
    <m/>
    <m/>
    <m/>
    <m/>
    <m/>
    <m/>
    <m/>
    <m/>
    <m/>
    <m/>
    <m/>
    <m/>
    <m/>
    <m/>
    <m/>
    <m/>
    <m/>
    <m/>
    <n v="1"/>
    <n v="0"/>
    <n v="0"/>
    <m/>
    <m/>
    <m/>
    <m/>
    <m/>
    <m/>
    <m/>
    <n v="4.0000000000000001E-3"/>
    <n v="1.6"/>
    <s v="local-em-def"/>
  </r>
  <r>
    <x v="42"/>
    <s v="Ciclovia Av. Sumaré I / Av. Paulo VI"/>
    <n v="400"/>
    <s v="Lapa"/>
    <m/>
    <s v="Rua Turiassu até praça Caetano Fracaroli"/>
    <m/>
    <m/>
    <m/>
    <m/>
    <m/>
    <m/>
    <m/>
    <m/>
    <m/>
    <m/>
    <m/>
    <m/>
    <m/>
    <m/>
    <m/>
    <m/>
    <m/>
    <m/>
    <m/>
    <m/>
    <n v="2.7"/>
    <m/>
    <m/>
    <m/>
    <m/>
    <m/>
    <m/>
    <m/>
    <m/>
    <m/>
    <m/>
    <m/>
    <m/>
    <m/>
    <m/>
    <m/>
    <m/>
    <m/>
    <m/>
    <m/>
    <m/>
    <m/>
    <m/>
    <m/>
    <m/>
    <m/>
    <m/>
    <m/>
    <m/>
    <n v="1"/>
    <n v="0"/>
    <n v="0"/>
    <m/>
    <m/>
    <m/>
    <m/>
    <m/>
    <m/>
    <m/>
    <n v="6.7500000000000008E-3"/>
    <n v="2.7"/>
    <s v="local-def"/>
  </r>
  <r>
    <x v="42"/>
    <s v="Ciclovia Av. Sumaré II / Av. Paulo VI"/>
    <n v="400"/>
    <s v="Lapa"/>
    <m/>
    <m/>
    <m/>
    <m/>
    <m/>
    <m/>
    <m/>
    <m/>
    <m/>
    <m/>
    <m/>
    <m/>
    <m/>
    <m/>
    <m/>
    <m/>
    <m/>
    <m/>
    <m/>
    <m/>
    <m/>
    <m/>
    <m/>
    <n v="0.7"/>
    <m/>
    <m/>
    <m/>
    <m/>
    <m/>
    <m/>
    <m/>
    <m/>
    <m/>
    <m/>
    <m/>
    <m/>
    <m/>
    <m/>
    <m/>
    <m/>
    <m/>
    <m/>
    <m/>
    <m/>
    <m/>
    <m/>
    <m/>
    <m/>
    <m/>
    <m/>
    <m/>
    <n v="1"/>
    <n v="0"/>
    <n v="0"/>
    <m/>
    <m/>
    <m/>
    <m/>
    <m/>
    <m/>
    <m/>
    <n v="1.7499999999999998E-3"/>
    <n v="0.7"/>
    <s v="local-em-def"/>
  </r>
  <r>
    <x v="42"/>
    <s v="Ciclovia CENTRO VI"/>
    <n v="400"/>
    <s v="Lapa, Sé"/>
    <m/>
    <s v="Lateral Viaduto/ R. do Bosque/ R. Cap. Mor Gonçalo/ R. Sólon/ R. Lopes Trovão/ R. Silva Pinto"/>
    <m/>
    <m/>
    <m/>
    <m/>
    <m/>
    <m/>
    <m/>
    <m/>
    <m/>
    <m/>
    <m/>
    <m/>
    <m/>
    <m/>
    <m/>
    <m/>
    <m/>
    <m/>
    <m/>
    <m/>
    <n v="2.9"/>
    <m/>
    <m/>
    <m/>
    <m/>
    <m/>
    <m/>
    <m/>
    <m/>
    <m/>
    <m/>
    <m/>
    <m/>
    <m/>
    <m/>
    <m/>
    <m/>
    <m/>
    <m/>
    <m/>
    <m/>
    <m/>
    <m/>
    <m/>
    <m/>
    <m/>
    <m/>
    <m/>
    <m/>
    <n v="1"/>
    <n v="0"/>
    <n v="0"/>
    <m/>
    <m/>
    <m/>
    <m/>
    <m/>
    <m/>
    <m/>
    <n v="7.2499999999999995E-3"/>
    <n v="2.9"/>
    <s v="local-def"/>
  </r>
  <r>
    <x v="42"/>
    <s v="Ciclovia Abel Ferreira I"/>
    <n v="400"/>
    <s v="Mooca"/>
    <m/>
    <s v=" Av. Salim F. Maluf e Av. Regente Feijó "/>
    <m/>
    <m/>
    <m/>
    <m/>
    <m/>
    <m/>
    <m/>
    <m/>
    <m/>
    <m/>
    <m/>
    <m/>
    <m/>
    <m/>
    <m/>
    <m/>
    <m/>
    <m/>
    <m/>
    <n v="1.1000000000000001"/>
    <m/>
    <m/>
    <m/>
    <m/>
    <m/>
    <m/>
    <m/>
    <m/>
    <m/>
    <m/>
    <m/>
    <m/>
    <m/>
    <m/>
    <m/>
    <m/>
    <m/>
    <m/>
    <m/>
    <m/>
    <m/>
    <m/>
    <m/>
    <m/>
    <m/>
    <m/>
    <m/>
    <m/>
    <m/>
    <n v="1"/>
    <n v="0"/>
    <n v="0"/>
    <m/>
    <m/>
    <m/>
    <m/>
    <m/>
    <m/>
    <m/>
    <n v="2.7500000000000003E-3"/>
    <n v="1.1000000000000001"/>
    <s v="local-def"/>
  </r>
  <r>
    <x v="42"/>
    <s v="Ciclovia Pque. Da Móoca"/>
    <n v="400"/>
    <s v="Mooca"/>
    <m/>
    <m/>
    <m/>
    <m/>
    <m/>
    <m/>
    <m/>
    <m/>
    <m/>
    <m/>
    <m/>
    <m/>
    <m/>
    <m/>
    <m/>
    <m/>
    <m/>
    <m/>
    <m/>
    <m/>
    <m/>
    <m/>
    <n v="1.1000000000000001"/>
    <m/>
    <m/>
    <m/>
    <m/>
    <m/>
    <m/>
    <m/>
    <m/>
    <m/>
    <m/>
    <m/>
    <m/>
    <m/>
    <m/>
    <m/>
    <m/>
    <m/>
    <m/>
    <m/>
    <m/>
    <m/>
    <m/>
    <m/>
    <m/>
    <m/>
    <m/>
    <m/>
    <m/>
    <n v="1"/>
    <n v="0"/>
    <n v="0"/>
    <m/>
    <m/>
    <m/>
    <m/>
    <m/>
    <m/>
    <m/>
    <n v="2.7500000000000003E-3"/>
    <n v="1.1000000000000001"/>
    <s v="local-em-def"/>
  </r>
  <r>
    <x v="42"/>
    <s v="Ciclorrotas - BikeSampa"/>
    <n v="400"/>
    <s v="Pinheiros"/>
    <s v="Jardim Paulista"/>
    <m/>
    <m/>
    <m/>
    <m/>
    <m/>
    <m/>
    <m/>
    <m/>
    <m/>
    <m/>
    <m/>
    <m/>
    <m/>
    <n v="3"/>
    <m/>
    <m/>
    <m/>
    <m/>
    <m/>
    <m/>
    <m/>
    <m/>
    <m/>
    <m/>
    <m/>
    <m/>
    <m/>
    <m/>
    <m/>
    <m/>
    <m/>
    <m/>
    <m/>
    <m/>
    <m/>
    <m/>
    <m/>
    <m/>
    <m/>
    <m/>
    <m/>
    <m/>
    <m/>
    <m/>
    <m/>
    <m/>
    <m/>
    <m/>
    <m/>
    <m/>
    <n v="1"/>
    <n v="0"/>
    <n v="0"/>
    <s v="Projeto desenvolvido em parceria com o setor privado."/>
    <m/>
    <m/>
    <m/>
    <m/>
    <m/>
    <m/>
    <n v="7.4999999999999997E-3"/>
    <n v="3"/>
    <s v="local-em-def"/>
  </r>
  <r>
    <x v="42"/>
    <s v="Ciclovia Cruzeiro do Sul "/>
    <n v="400"/>
    <s v="Santana/Tucuruvi"/>
    <m/>
    <s v=" R. Cel. Antonio de Carvalho - Av. Gal Ataliba Leonel"/>
    <m/>
    <m/>
    <m/>
    <m/>
    <m/>
    <m/>
    <m/>
    <m/>
    <m/>
    <m/>
    <m/>
    <m/>
    <m/>
    <m/>
    <m/>
    <m/>
    <m/>
    <m/>
    <m/>
    <n v="0.7"/>
    <m/>
    <m/>
    <m/>
    <m/>
    <m/>
    <m/>
    <m/>
    <m/>
    <m/>
    <m/>
    <m/>
    <m/>
    <m/>
    <m/>
    <m/>
    <m/>
    <m/>
    <m/>
    <m/>
    <m/>
    <m/>
    <m/>
    <m/>
    <m/>
    <m/>
    <m/>
    <m/>
    <m/>
    <m/>
    <n v="1"/>
    <n v="0"/>
    <n v="0"/>
    <m/>
    <m/>
    <m/>
    <m/>
    <m/>
    <m/>
    <m/>
    <n v="1.7499999999999998E-3"/>
    <n v="0.7"/>
    <s v="local-def"/>
  </r>
  <r>
    <x v="42"/>
    <s v="Ciclovia CENTRO I"/>
    <n v="400"/>
    <s v="Sé"/>
    <m/>
    <s v="Rua Antôno de Godói à Sala São Paulo"/>
    <m/>
    <m/>
    <m/>
    <m/>
    <m/>
    <m/>
    <m/>
    <m/>
    <m/>
    <m/>
    <m/>
    <m/>
    <m/>
    <m/>
    <m/>
    <m/>
    <m/>
    <m/>
    <n v="1.4"/>
    <m/>
    <m/>
    <m/>
    <m/>
    <m/>
    <m/>
    <m/>
    <m/>
    <m/>
    <m/>
    <m/>
    <m/>
    <m/>
    <m/>
    <m/>
    <m/>
    <m/>
    <m/>
    <m/>
    <m/>
    <m/>
    <m/>
    <m/>
    <m/>
    <m/>
    <m/>
    <m/>
    <m/>
    <m/>
    <m/>
    <n v="1"/>
    <n v="0"/>
    <n v="0"/>
    <m/>
    <m/>
    <m/>
    <m/>
    <m/>
    <m/>
    <m/>
    <n v="3.4999999999999996E-3"/>
    <n v="1.4"/>
    <s v="local-def"/>
  </r>
  <r>
    <x v="42"/>
    <s v="Ciclovia CENTRO II"/>
    <n v="400"/>
    <s v="Sé"/>
    <m/>
    <s v="Rua Mauá - Largo do Arouche"/>
    <m/>
    <m/>
    <m/>
    <m/>
    <m/>
    <m/>
    <m/>
    <m/>
    <m/>
    <m/>
    <m/>
    <m/>
    <m/>
    <m/>
    <m/>
    <m/>
    <m/>
    <m/>
    <m/>
    <n v="2"/>
    <m/>
    <m/>
    <m/>
    <m/>
    <m/>
    <m/>
    <m/>
    <m/>
    <m/>
    <m/>
    <m/>
    <m/>
    <m/>
    <m/>
    <m/>
    <m/>
    <m/>
    <m/>
    <m/>
    <m/>
    <m/>
    <m/>
    <m/>
    <m/>
    <m/>
    <m/>
    <m/>
    <m/>
    <m/>
    <n v="1"/>
    <n v="0"/>
    <n v="0"/>
    <m/>
    <m/>
    <m/>
    <m/>
    <m/>
    <m/>
    <m/>
    <n v="5.0000000000000001E-3"/>
    <n v="2"/>
    <s v="local-def"/>
  </r>
  <r>
    <x v="42"/>
    <s v="Ciclovia CENTRO III"/>
    <n v="400"/>
    <s v="Sé"/>
    <m/>
    <s v=" Al. Nothman, entre a Rua Júlio Marcondes Salgado e a Al. Cleveland; Al. Cleveland, entre a Al. Nothmann e a Pça. Júlio Prestes; Rua Guaianases, entre a Av. Duque de Caxias e a Al. Eduardo Prado;"/>
    <m/>
    <m/>
    <m/>
    <m/>
    <m/>
    <m/>
    <m/>
    <m/>
    <m/>
    <m/>
    <m/>
    <m/>
    <m/>
    <m/>
    <m/>
    <m/>
    <m/>
    <m/>
    <m/>
    <n v="2.6"/>
    <m/>
    <m/>
    <m/>
    <m/>
    <m/>
    <m/>
    <m/>
    <m/>
    <m/>
    <m/>
    <m/>
    <m/>
    <m/>
    <m/>
    <m/>
    <m/>
    <m/>
    <m/>
    <m/>
    <m/>
    <m/>
    <m/>
    <m/>
    <m/>
    <m/>
    <m/>
    <m/>
    <m/>
    <m/>
    <n v="1"/>
    <n v="0"/>
    <n v="0"/>
    <m/>
    <m/>
    <m/>
    <m/>
    <m/>
    <m/>
    <m/>
    <n v="6.5000000000000006E-3"/>
    <n v="2.6"/>
    <s v="local-def"/>
  </r>
  <r>
    <x v="42"/>
    <s v="Ciclovia CENTRO IV"/>
    <n v="400"/>
    <s v="Sé"/>
    <m/>
    <m/>
    <m/>
    <m/>
    <m/>
    <m/>
    <m/>
    <m/>
    <m/>
    <m/>
    <m/>
    <m/>
    <m/>
    <m/>
    <m/>
    <m/>
    <m/>
    <m/>
    <m/>
    <m/>
    <m/>
    <m/>
    <n v="2.4"/>
    <m/>
    <m/>
    <m/>
    <m/>
    <m/>
    <m/>
    <m/>
    <m/>
    <m/>
    <m/>
    <m/>
    <m/>
    <m/>
    <m/>
    <m/>
    <m/>
    <m/>
    <m/>
    <m/>
    <m/>
    <m/>
    <m/>
    <m/>
    <m/>
    <m/>
    <m/>
    <m/>
    <m/>
    <n v="1"/>
    <n v="0"/>
    <n v="0"/>
    <m/>
    <m/>
    <m/>
    <m/>
    <m/>
    <m/>
    <m/>
    <n v="6.0000000000000001E-3"/>
    <n v="2.4"/>
    <s v="local-em-def"/>
  </r>
  <r>
    <x v="42"/>
    <s v="Ciclovia CENTRO VII"/>
    <n v="400"/>
    <s v="Sé"/>
    <m/>
    <m/>
    <m/>
    <m/>
    <m/>
    <m/>
    <m/>
    <m/>
    <m/>
    <m/>
    <m/>
    <m/>
    <m/>
    <m/>
    <m/>
    <m/>
    <m/>
    <m/>
    <m/>
    <m/>
    <m/>
    <m/>
    <m/>
    <n v="1.1000000000000001"/>
    <m/>
    <m/>
    <m/>
    <m/>
    <m/>
    <m/>
    <m/>
    <m/>
    <m/>
    <m/>
    <m/>
    <m/>
    <m/>
    <m/>
    <m/>
    <m/>
    <m/>
    <m/>
    <m/>
    <m/>
    <m/>
    <m/>
    <m/>
    <m/>
    <m/>
    <m/>
    <m/>
    <n v="1"/>
    <n v="0"/>
    <n v="0"/>
    <m/>
    <m/>
    <m/>
    <m/>
    <m/>
    <m/>
    <m/>
    <n v="2.7500000000000003E-3"/>
    <n v="1.1000000000000001"/>
    <s v="local-em-def"/>
  </r>
  <r>
    <x v="42"/>
    <s v="Ciclovia CENTRO VIII"/>
    <n v="400"/>
    <s v="Sé"/>
    <m/>
    <m/>
    <m/>
    <m/>
    <m/>
    <m/>
    <m/>
    <m/>
    <m/>
    <m/>
    <m/>
    <m/>
    <m/>
    <m/>
    <m/>
    <m/>
    <m/>
    <m/>
    <m/>
    <m/>
    <m/>
    <m/>
    <m/>
    <n v="0.2"/>
    <m/>
    <m/>
    <m/>
    <m/>
    <m/>
    <m/>
    <m/>
    <m/>
    <m/>
    <m/>
    <m/>
    <m/>
    <m/>
    <m/>
    <m/>
    <m/>
    <m/>
    <m/>
    <m/>
    <m/>
    <m/>
    <m/>
    <m/>
    <m/>
    <m/>
    <m/>
    <m/>
    <n v="1"/>
    <n v="0"/>
    <n v="0"/>
    <m/>
    <m/>
    <m/>
    <m/>
    <m/>
    <m/>
    <m/>
    <n v="5.0000000000000001E-4"/>
    <n v="0.2"/>
    <s v="local-em-def"/>
  </r>
  <r>
    <x v="42"/>
    <s v="Ciclovia CENTRO IX"/>
    <n v="400"/>
    <s v="Sé"/>
    <m/>
    <m/>
    <m/>
    <m/>
    <m/>
    <m/>
    <m/>
    <m/>
    <m/>
    <m/>
    <m/>
    <m/>
    <m/>
    <m/>
    <m/>
    <m/>
    <m/>
    <m/>
    <m/>
    <m/>
    <m/>
    <m/>
    <m/>
    <m/>
    <n v="0.6"/>
    <m/>
    <m/>
    <m/>
    <m/>
    <m/>
    <m/>
    <m/>
    <m/>
    <m/>
    <m/>
    <m/>
    <m/>
    <m/>
    <m/>
    <m/>
    <m/>
    <m/>
    <m/>
    <m/>
    <m/>
    <m/>
    <m/>
    <m/>
    <m/>
    <m/>
    <m/>
    <n v="1"/>
    <n v="0"/>
    <n v="0"/>
    <m/>
    <m/>
    <m/>
    <m/>
    <m/>
    <m/>
    <m/>
    <n v="1.5E-3"/>
    <n v="0.6"/>
    <s v="local-em-def"/>
  </r>
  <r>
    <x v="42"/>
    <s v="Ciclovia Cândido Espinheira"/>
    <n v="400"/>
    <m/>
    <m/>
    <m/>
    <m/>
    <m/>
    <m/>
    <m/>
    <m/>
    <m/>
    <m/>
    <m/>
    <m/>
    <m/>
    <m/>
    <m/>
    <m/>
    <m/>
    <m/>
    <m/>
    <m/>
    <m/>
    <m/>
    <m/>
    <m/>
    <n v="4.2"/>
    <m/>
    <m/>
    <m/>
    <m/>
    <m/>
    <m/>
    <m/>
    <m/>
    <m/>
    <m/>
    <m/>
    <m/>
    <m/>
    <m/>
    <m/>
    <m/>
    <m/>
    <m/>
    <m/>
    <m/>
    <m/>
    <m/>
    <m/>
    <m/>
    <m/>
    <m/>
    <m/>
    <n v="1"/>
    <n v="0"/>
    <n v="0"/>
    <m/>
    <m/>
    <m/>
    <m/>
    <m/>
    <m/>
    <m/>
    <n v="1.0500000000000001E-2"/>
    <n v="4.2"/>
    <s v="local-em-def"/>
  </r>
  <r>
    <x v="42"/>
    <s v="Ciclovia da Região da Luz"/>
    <n v="400"/>
    <m/>
    <m/>
    <m/>
    <m/>
    <m/>
    <m/>
    <m/>
    <m/>
    <m/>
    <m/>
    <m/>
    <m/>
    <m/>
    <m/>
    <m/>
    <m/>
    <m/>
    <m/>
    <m/>
    <m/>
    <m/>
    <m/>
    <m/>
    <m/>
    <n v="1.6"/>
    <m/>
    <m/>
    <m/>
    <m/>
    <m/>
    <m/>
    <m/>
    <m/>
    <m/>
    <m/>
    <m/>
    <m/>
    <m/>
    <m/>
    <m/>
    <m/>
    <m/>
    <m/>
    <m/>
    <m/>
    <m/>
    <m/>
    <m/>
    <m/>
    <m/>
    <m/>
    <m/>
    <n v="1"/>
    <n v="0"/>
    <n v="0"/>
    <m/>
    <m/>
    <m/>
    <m/>
    <m/>
    <m/>
    <m/>
    <n v="4.0000000000000001E-3"/>
    <n v="1.6"/>
    <s v="local-em-def"/>
  </r>
  <r>
    <x v="42"/>
    <s v="Ciclovia Pari Canindé I"/>
    <n v="400"/>
    <m/>
    <m/>
    <m/>
    <m/>
    <m/>
    <m/>
    <m/>
    <m/>
    <m/>
    <m/>
    <m/>
    <m/>
    <m/>
    <m/>
    <m/>
    <m/>
    <m/>
    <m/>
    <m/>
    <m/>
    <m/>
    <m/>
    <m/>
    <m/>
    <n v="3.3"/>
    <m/>
    <m/>
    <m/>
    <m/>
    <m/>
    <m/>
    <m/>
    <m/>
    <m/>
    <m/>
    <m/>
    <m/>
    <m/>
    <m/>
    <m/>
    <m/>
    <m/>
    <m/>
    <m/>
    <m/>
    <m/>
    <m/>
    <m/>
    <m/>
    <m/>
    <m/>
    <m/>
    <n v="1"/>
    <n v="0"/>
    <n v="0"/>
    <m/>
    <m/>
    <m/>
    <m/>
    <m/>
    <m/>
    <m/>
    <n v="8.2500000000000004E-3"/>
    <n v="3.3"/>
    <s v="local-em-def"/>
  </r>
  <r>
    <x v="42"/>
    <s v="Ciclovia Pari Canindé II"/>
    <n v="400"/>
    <m/>
    <m/>
    <m/>
    <m/>
    <m/>
    <m/>
    <m/>
    <m/>
    <m/>
    <m/>
    <m/>
    <m/>
    <m/>
    <m/>
    <m/>
    <m/>
    <m/>
    <m/>
    <m/>
    <m/>
    <m/>
    <m/>
    <m/>
    <m/>
    <m/>
    <n v="0.6"/>
    <m/>
    <m/>
    <m/>
    <m/>
    <m/>
    <m/>
    <m/>
    <m/>
    <m/>
    <m/>
    <m/>
    <m/>
    <m/>
    <m/>
    <m/>
    <m/>
    <m/>
    <m/>
    <m/>
    <m/>
    <m/>
    <m/>
    <m/>
    <m/>
    <m/>
    <m/>
    <n v="1"/>
    <n v="0"/>
    <n v="0"/>
    <m/>
    <m/>
    <m/>
    <m/>
    <m/>
    <m/>
    <m/>
    <n v="1.5E-3"/>
    <n v="0.6"/>
    <s v="local-em-def"/>
  </r>
  <r>
    <x v="42"/>
    <s v="Ciclovia Rangel Pestana"/>
    <n v="400"/>
    <m/>
    <m/>
    <m/>
    <m/>
    <m/>
    <m/>
    <m/>
    <m/>
    <m/>
    <m/>
    <m/>
    <m/>
    <m/>
    <m/>
    <m/>
    <m/>
    <m/>
    <m/>
    <m/>
    <m/>
    <m/>
    <m/>
    <m/>
    <m/>
    <n v="0.5"/>
    <m/>
    <m/>
    <m/>
    <m/>
    <m/>
    <m/>
    <m/>
    <m/>
    <m/>
    <m/>
    <m/>
    <m/>
    <m/>
    <m/>
    <m/>
    <m/>
    <m/>
    <m/>
    <m/>
    <m/>
    <m/>
    <m/>
    <m/>
    <m/>
    <m/>
    <m/>
    <m/>
    <n v="1"/>
    <n v="0"/>
    <n v="0"/>
    <m/>
    <m/>
    <m/>
    <m/>
    <m/>
    <m/>
    <m/>
    <n v="1.25E-3"/>
    <n v="0.5"/>
    <s v="local-em-def"/>
  </r>
  <r>
    <x v="42"/>
    <s v="Coclovia Tatuapé"/>
    <n v="400"/>
    <m/>
    <m/>
    <m/>
    <m/>
    <m/>
    <m/>
    <m/>
    <m/>
    <m/>
    <m/>
    <m/>
    <m/>
    <m/>
    <m/>
    <m/>
    <m/>
    <m/>
    <m/>
    <m/>
    <m/>
    <m/>
    <m/>
    <m/>
    <m/>
    <n v="0.8"/>
    <m/>
    <m/>
    <m/>
    <m/>
    <m/>
    <m/>
    <m/>
    <m/>
    <m/>
    <m/>
    <m/>
    <m/>
    <m/>
    <m/>
    <m/>
    <m/>
    <m/>
    <m/>
    <m/>
    <m/>
    <m/>
    <m/>
    <m/>
    <m/>
    <m/>
    <m/>
    <m/>
    <n v="1"/>
    <n v="0"/>
    <n v="0"/>
    <m/>
    <m/>
    <m/>
    <m/>
    <m/>
    <m/>
    <m/>
    <n v="2E-3"/>
    <n v="0.8"/>
    <s v="local-em-def"/>
  </r>
  <r>
    <x v="42"/>
    <s v="Ciclovia Vilanova Artigas  (Sapopemba)"/>
    <n v="400"/>
    <s v="Sapopemba"/>
    <m/>
    <m/>
    <m/>
    <m/>
    <m/>
    <m/>
    <m/>
    <m/>
    <m/>
    <m/>
    <m/>
    <m/>
    <m/>
    <m/>
    <m/>
    <m/>
    <m/>
    <m/>
    <m/>
    <m/>
    <m/>
    <m/>
    <m/>
    <n v="2.1"/>
    <m/>
    <m/>
    <m/>
    <m/>
    <m/>
    <m/>
    <m/>
    <m/>
    <m/>
    <m/>
    <m/>
    <m/>
    <m/>
    <m/>
    <m/>
    <m/>
    <m/>
    <m/>
    <m/>
    <m/>
    <m/>
    <m/>
    <m/>
    <m/>
    <m/>
    <m/>
    <m/>
    <n v="1"/>
    <n v="0"/>
    <n v="0"/>
    <m/>
    <m/>
    <m/>
    <m/>
    <m/>
    <m/>
    <m/>
    <n v="5.2500000000000003E-3"/>
    <n v="2.1"/>
    <s v="local-em-def"/>
  </r>
  <r>
    <x v="42"/>
    <s v="Ciclovia Jd. Helena I"/>
    <n v="400"/>
    <m/>
    <m/>
    <m/>
    <m/>
    <m/>
    <m/>
    <m/>
    <m/>
    <m/>
    <m/>
    <m/>
    <m/>
    <m/>
    <m/>
    <m/>
    <m/>
    <m/>
    <m/>
    <m/>
    <m/>
    <m/>
    <m/>
    <m/>
    <m/>
    <m/>
    <n v="3.7"/>
    <m/>
    <m/>
    <m/>
    <m/>
    <m/>
    <m/>
    <m/>
    <m/>
    <m/>
    <m/>
    <m/>
    <m/>
    <m/>
    <m/>
    <m/>
    <m/>
    <m/>
    <m/>
    <m/>
    <m/>
    <m/>
    <m/>
    <m/>
    <m/>
    <m/>
    <m/>
    <n v="1"/>
    <n v="0"/>
    <n v="0"/>
    <m/>
    <m/>
    <m/>
    <m/>
    <m/>
    <m/>
    <m/>
    <n v="9.2500000000000013E-3"/>
    <n v="3.7"/>
    <s v="local-em-def"/>
  </r>
  <r>
    <x v="42"/>
    <s v="Ciclovia Jd. Helena II"/>
    <n v="400"/>
    <m/>
    <m/>
    <m/>
    <m/>
    <m/>
    <m/>
    <m/>
    <m/>
    <m/>
    <m/>
    <m/>
    <m/>
    <m/>
    <m/>
    <m/>
    <m/>
    <m/>
    <m/>
    <m/>
    <m/>
    <m/>
    <m/>
    <m/>
    <m/>
    <m/>
    <n v="8.1999999999999993"/>
    <m/>
    <m/>
    <m/>
    <m/>
    <m/>
    <m/>
    <m/>
    <m/>
    <m/>
    <m/>
    <m/>
    <m/>
    <m/>
    <m/>
    <m/>
    <m/>
    <m/>
    <m/>
    <m/>
    <m/>
    <m/>
    <m/>
    <m/>
    <m/>
    <m/>
    <m/>
    <n v="1"/>
    <n v="0"/>
    <n v="0"/>
    <m/>
    <m/>
    <m/>
    <m/>
    <m/>
    <m/>
    <m/>
    <n v="2.0499999999999997E-2"/>
    <n v="8.1999999999999993"/>
    <s v="local-em-def"/>
  </r>
  <r>
    <x v="42"/>
    <s v="Ciclovia Pires de Oliveira (Chácara Sto. Anônio)"/>
    <n v="400"/>
    <m/>
    <m/>
    <m/>
    <m/>
    <m/>
    <m/>
    <m/>
    <m/>
    <m/>
    <m/>
    <m/>
    <m/>
    <m/>
    <m/>
    <m/>
    <m/>
    <m/>
    <m/>
    <m/>
    <m/>
    <m/>
    <m/>
    <m/>
    <m/>
    <n v="0.8"/>
    <m/>
    <m/>
    <m/>
    <m/>
    <m/>
    <m/>
    <m/>
    <m/>
    <m/>
    <m/>
    <m/>
    <m/>
    <m/>
    <m/>
    <m/>
    <m/>
    <m/>
    <m/>
    <m/>
    <m/>
    <m/>
    <m/>
    <m/>
    <m/>
    <m/>
    <m/>
    <m/>
    <n v="1"/>
    <n v="0"/>
    <n v="0"/>
    <m/>
    <m/>
    <m/>
    <m/>
    <m/>
    <m/>
    <m/>
    <n v="2E-3"/>
    <n v="0.8"/>
    <s v="local-em-def"/>
  </r>
  <r>
    <x v="42"/>
    <s v="Ciclovia Cambuci"/>
    <n v="400"/>
    <m/>
    <m/>
    <m/>
    <m/>
    <m/>
    <m/>
    <m/>
    <m/>
    <m/>
    <m/>
    <m/>
    <m/>
    <m/>
    <m/>
    <m/>
    <m/>
    <m/>
    <m/>
    <m/>
    <m/>
    <m/>
    <m/>
    <m/>
    <m/>
    <n v="4"/>
    <m/>
    <m/>
    <m/>
    <m/>
    <m/>
    <m/>
    <m/>
    <m/>
    <m/>
    <m/>
    <m/>
    <m/>
    <m/>
    <m/>
    <m/>
    <m/>
    <m/>
    <m/>
    <m/>
    <m/>
    <m/>
    <m/>
    <m/>
    <m/>
    <m/>
    <m/>
    <m/>
    <n v="1"/>
    <n v="0"/>
    <n v="0"/>
    <m/>
    <m/>
    <m/>
    <m/>
    <m/>
    <m/>
    <m/>
    <n v="0.01"/>
    <n v="4"/>
    <s v="local-em-def"/>
  </r>
  <r>
    <x v="42"/>
    <s v="Ciclovia Interl Faria Lima Ciclopassarela"/>
    <n v="400"/>
    <m/>
    <m/>
    <m/>
    <m/>
    <m/>
    <m/>
    <m/>
    <m/>
    <m/>
    <m/>
    <m/>
    <m/>
    <m/>
    <m/>
    <m/>
    <m/>
    <m/>
    <m/>
    <m/>
    <m/>
    <m/>
    <m/>
    <m/>
    <m/>
    <n v="1.3"/>
    <m/>
    <m/>
    <m/>
    <m/>
    <m/>
    <m/>
    <m/>
    <m/>
    <m/>
    <m/>
    <m/>
    <m/>
    <m/>
    <m/>
    <m/>
    <m/>
    <m/>
    <m/>
    <m/>
    <m/>
    <m/>
    <m/>
    <m/>
    <m/>
    <m/>
    <m/>
    <m/>
    <n v="1"/>
    <n v="0"/>
    <n v="0"/>
    <m/>
    <m/>
    <m/>
    <m/>
    <m/>
    <m/>
    <m/>
    <n v="3.2500000000000003E-3"/>
    <n v="1.3"/>
    <s v="local-em-def"/>
  </r>
  <r>
    <x v="42"/>
    <s v="Ciclovia Av. Luiz Gushiken"/>
    <n v="400"/>
    <m/>
    <m/>
    <m/>
    <m/>
    <m/>
    <m/>
    <m/>
    <m/>
    <m/>
    <m/>
    <m/>
    <m/>
    <m/>
    <m/>
    <m/>
    <m/>
    <m/>
    <m/>
    <m/>
    <m/>
    <m/>
    <m/>
    <m/>
    <m/>
    <n v="0.7"/>
    <m/>
    <m/>
    <m/>
    <m/>
    <m/>
    <m/>
    <m/>
    <m/>
    <m/>
    <m/>
    <m/>
    <m/>
    <m/>
    <m/>
    <m/>
    <m/>
    <m/>
    <m/>
    <m/>
    <m/>
    <m/>
    <m/>
    <m/>
    <m/>
    <m/>
    <m/>
    <m/>
    <n v="1"/>
    <n v="0"/>
    <n v="0"/>
    <m/>
    <m/>
    <m/>
    <m/>
    <m/>
    <m/>
    <m/>
    <n v="1.7499999999999998E-3"/>
    <n v="0.7"/>
    <s v="local-em-def"/>
  </r>
  <r>
    <x v="42"/>
    <s v="Ciclovia Cidade Dutra"/>
    <n v="400"/>
    <m/>
    <m/>
    <m/>
    <m/>
    <m/>
    <m/>
    <m/>
    <m/>
    <m/>
    <m/>
    <m/>
    <m/>
    <m/>
    <m/>
    <m/>
    <m/>
    <m/>
    <m/>
    <m/>
    <m/>
    <m/>
    <m/>
    <m/>
    <m/>
    <m/>
    <n v="1.6"/>
    <m/>
    <m/>
    <m/>
    <m/>
    <m/>
    <m/>
    <m/>
    <m/>
    <m/>
    <m/>
    <m/>
    <m/>
    <m/>
    <m/>
    <m/>
    <m/>
    <m/>
    <m/>
    <m/>
    <m/>
    <m/>
    <m/>
    <m/>
    <m/>
    <m/>
    <m/>
    <n v="1"/>
    <n v="0"/>
    <n v="0"/>
    <m/>
    <m/>
    <m/>
    <m/>
    <m/>
    <m/>
    <m/>
    <n v="4.0000000000000001E-3"/>
    <n v="1.6"/>
    <s v="local-em-def"/>
  </r>
  <r>
    <x v="42"/>
    <s v="Ciclovia Jd Cordeiro/Rubens Gomes de Souza"/>
    <n v="400"/>
    <m/>
    <m/>
    <m/>
    <m/>
    <m/>
    <m/>
    <m/>
    <m/>
    <m/>
    <m/>
    <m/>
    <m/>
    <m/>
    <m/>
    <m/>
    <m/>
    <m/>
    <m/>
    <m/>
    <m/>
    <m/>
    <m/>
    <m/>
    <m/>
    <m/>
    <n v="0.9"/>
    <m/>
    <m/>
    <m/>
    <m/>
    <m/>
    <m/>
    <m/>
    <m/>
    <m/>
    <m/>
    <m/>
    <m/>
    <m/>
    <m/>
    <m/>
    <m/>
    <m/>
    <m/>
    <m/>
    <m/>
    <m/>
    <m/>
    <m/>
    <m/>
    <m/>
    <m/>
    <n v="1"/>
    <n v="0"/>
    <n v="0"/>
    <m/>
    <m/>
    <m/>
    <m/>
    <m/>
    <m/>
    <m/>
    <n v="2.2500000000000003E-3"/>
    <n v="0.9"/>
    <s v="local-em-def"/>
  </r>
  <r>
    <x v="42"/>
    <s v="Ciclovia Jaraguá / Pque Pinheirinho d´Água"/>
    <n v="400"/>
    <m/>
    <m/>
    <m/>
    <m/>
    <m/>
    <m/>
    <m/>
    <m/>
    <m/>
    <m/>
    <m/>
    <m/>
    <m/>
    <m/>
    <m/>
    <m/>
    <m/>
    <m/>
    <m/>
    <m/>
    <m/>
    <m/>
    <m/>
    <m/>
    <m/>
    <n v="3.6"/>
    <m/>
    <m/>
    <m/>
    <m/>
    <m/>
    <m/>
    <m/>
    <m/>
    <m/>
    <m/>
    <m/>
    <m/>
    <m/>
    <m/>
    <m/>
    <m/>
    <m/>
    <m/>
    <m/>
    <m/>
    <m/>
    <m/>
    <m/>
    <m/>
    <m/>
    <m/>
    <n v="1"/>
    <n v="0"/>
    <n v="0"/>
    <m/>
    <m/>
    <m/>
    <m/>
    <m/>
    <m/>
    <m/>
    <n v="9.0000000000000011E-3"/>
    <n v="3.6"/>
    <s v="local-em-def"/>
  </r>
  <r>
    <x v="42"/>
    <s v="Ciclovia Jaguaré"/>
    <n v="400"/>
    <m/>
    <m/>
    <m/>
    <m/>
    <m/>
    <m/>
    <m/>
    <m/>
    <m/>
    <m/>
    <m/>
    <m/>
    <m/>
    <m/>
    <m/>
    <m/>
    <m/>
    <m/>
    <m/>
    <m/>
    <m/>
    <m/>
    <m/>
    <m/>
    <n v="4.8"/>
    <m/>
    <m/>
    <m/>
    <m/>
    <m/>
    <m/>
    <m/>
    <m/>
    <m/>
    <m/>
    <m/>
    <m/>
    <m/>
    <m/>
    <m/>
    <m/>
    <m/>
    <m/>
    <m/>
    <m/>
    <m/>
    <m/>
    <m/>
    <m/>
    <m/>
    <m/>
    <m/>
    <n v="1"/>
    <n v="0"/>
    <n v="0"/>
    <m/>
    <m/>
    <m/>
    <m/>
    <m/>
    <m/>
    <m/>
    <n v="1.2E-2"/>
    <n v="4.8"/>
    <s v="local-em-def"/>
  </r>
  <r>
    <x v="42"/>
    <s v="Ciclovia Cunha Gago"/>
    <n v="400"/>
    <m/>
    <m/>
    <m/>
    <m/>
    <m/>
    <m/>
    <m/>
    <m/>
    <m/>
    <m/>
    <m/>
    <m/>
    <m/>
    <m/>
    <m/>
    <m/>
    <m/>
    <m/>
    <m/>
    <m/>
    <m/>
    <m/>
    <m/>
    <m/>
    <n v="1.4"/>
    <m/>
    <m/>
    <m/>
    <m/>
    <m/>
    <m/>
    <m/>
    <m/>
    <m/>
    <m/>
    <m/>
    <m/>
    <m/>
    <m/>
    <m/>
    <m/>
    <m/>
    <m/>
    <m/>
    <m/>
    <m/>
    <m/>
    <m/>
    <m/>
    <m/>
    <m/>
    <m/>
    <n v="1"/>
    <n v="0"/>
    <n v="0"/>
    <m/>
    <m/>
    <m/>
    <m/>
    <m/>
    <m/>
    <m/>
    <n v="3.4999999999999996E-3"/>
    <n v="1.4"/>
    <s v="local-em-def"/>
  </r>
  <r>
    <x v="42"/>
    <s v="Ciclovia Pacaembú"/>
    <n v="400"/>
    <s v="Sé"/>
    <m/>
    <s v="Al. Eduardo Prado À Rua Dr. Elias Chaves/ Rua Guaianazes à Rua Cons. Nébias/ Rua Dr. Elias Chaves à Rua Capistrano de Abreu/ Rua Cons. Nébias à Rua Souza Lima/ Rua Capistrano de Abreu à Rua Barra Funda/ Pça Olavo Bilac à Av. Pacaembú/ Pça Olavo Bilac/ Pça Olavo Bilac à Al. Nothmann"/>
    <m/>
    <m/>
    <m/>
    <m/>
    <m/>
    <m/>
    <m/>
    <m/>
    <m/>
    <m/>
    <m/>
    <m/>
    <m/>
    <m/>
    <m/>
    <m/>
    <m/>
    <m/>
    <m/>
    <m/>
    <n v="1.4"/>
    <m/>
    <m/>
    <m/>
    <m/>
    <m/>
    <m/>
    <m/>
    <m/>
    <m/>
    <m/>
    <m/>
    <m/>
    <m/>
    <m/>
    <m/>
    <m/>
    <m/>
    <m/>
    <m/>
    <m/>
    <m/>
    <m/>
    <m/>
    <m/>
    <m/>
    <m/>
    <m/>
    <m/>
    <n v="1"/>
    <n v="0"/>
    <n v="0"/>
    <m/>
    <m/>
    <m/>
    <m/>
    <m/>
    <m/>
    <m/>
    <n v="3.4999999999999996E-3"/>
    <n v="1.4"/>
    <s v="local-def"/>
  </r>
  <r>
    <x v="42"/>
    <s v="Ciclovia R. Vergueiro/Av. Liberdade"/>
    <n v="400"/>
    <s v="Sé"/>
    <m/>
    <s v="Pça. João Mendes"/>
    <m/>
    <m/>
    <m/>
    <m/>
    <m/>
    <m/>
    <m/>
    <m/>
    <m/>
    <m/>
    <m/>
    <m/>
    <m/>
    <m/>
    <m/>
    <m/>
    <m/>
    <m/>
    <m/>
    <m/>
    <n v="4.4000000000000004"/>
    <m/>
    <m/>
    <m/>
    <m/>
    <m/>
    <m/>
    <m/>
    <m/>
    <m/>
    <m/>
    <m/>
    <m/>
    <m/>
    <m/>
    <m/>
    <m/>
    <m/>
    <m/>
    <m/>
    <m/>
    <m/>
    <m/>
    <m/>
    <m/>
    <m/>
    <m/>
    <m/>
    <m/>
    <n v="1"/>
    <n v="0"/>
    <n v="0"/>
    <m/>
    <m/>
    <m/>
    <m/>
    <m/>
    <m/>
    <m/>
    <n v="1.1000000000000001E-2"/>
    <n v="4.4000000000000004"/>
    <s v="local-def"/>
  </r>
  <r>
    <x v="42"/>
    <s v="Ciclovia CENTRO V"/>
    <n v="400"/>
    <s v="Sé"/>
    <m/>
    <s v="Páteo do Colégio/ Rua São Bento/ Rua Xavier de Toledo/ Praça Ramos de Azevedo/ Rua Líbero Badaró/ Largo  São Francisco/ Praça João Mendes/ Praça da Sé/ R. 7 de abril/ R. Braulio Gomes/ Av. Regente Feijó "/>
    <m/>
    <m/>
    <m/>
    <m/>
    <m/>
    <m/>
    <m/>
    <m/>
    <m/>
    <m/>
    <m/>
    <m/>
    <m/>
    <m/>
    <m/>
    <m/>
    <m/>
    <m/>
    <m/>
    <m/>
    <n v="3.2"/>
    <m/>
    <m/>
    <m/>
    <m/>
    <m/>
    <m/>
    <m/>
    <m/>
    <m/>
    <m/>
    <m/>
    <m/>
    <m/>
    <m/>
    <m/>
    <m/>
    <m/>
    <m/>
    <m/>
    <m/>
    <m/>
    <m/>
    <m/>
    <m/>
    <m/>
    <m/>
    <m/>
    <m/>
    <n v="1"/>
    <n v="0"/>
    <n v="0"/>
    <m/>
    <m/>
    <m/>
    <m/>
    <m/>
    <m/>
    <m/>
    <n v="8.0000000000000002E-3"/>
    <n v="3.2"/>
    <s v="local-def"/>
  </r>
  <r>
    <x v="42"/>
    <s v="Vias cicláveis lindeiras aos corredores"/>
    <n v="50"/>
    <s v="Supra-regional"/>
    <m/>
    <m/>
    <m/>
    <m/>
    <m/>
    <m/>
    <m/>
    <m/>
    <m/>
    <m/>
    <m/>
    <m/>
    <m/>
    <m/>
    <m/>
    <m/>
    <m/>
    <m/>
    <m/>
    <m/>
    <m/>
    <m/>
    <m/>
    <m/>
    <m/>
    <m/>
    <m/>
    <m/>
    <m/>
    <m/>
    <m/>
    <m/>
    <m/>
    <m/>
    <m/>
    <m/>
    <m/>
    <m/>
    <m/>
    <m/>
    <m/>
    <m/>
    <m/>
    <m/>
    <m/>
    <m/>
    <m/>
    <m/>
    <m/>
    <m/>
    <m/>
    <n v="1"/>
    <n v="0"/>
    <n v="0"/>
    <m/>
    <m/>
    <m/>
    <m/>
    <m/>
    <m/>
    <m/>
    <n v="0"/>
    <n v="0"/>
    <s v="abrange-cidade"/>
  </r>
  <r>
    <x v="42"/>
    <s v="Ciclovia Av. Guilherme Cotching"/>
    <n v="400"/>
    <s v="Vila Maria/Vila Guilherme"/>
    <m/>
    <s v="toda extensão"/>
    <m/>
    <m/>
    <m/>
    <m/>
    <m/>
    <m/>
    <m/>
    <m/>
    <m/>
    <m/>
    <m/>
    <m/>
    <m/>
    <m/>
    <m/>
    <m/>
    <m/>
    <m/>
    <m/>
    <m/>
    <n v="1.7"/>
    <m/>
    <m/>
    <m/>
    <m/>
    <m/>
    <m/>
    <m/>
    <m/>
    <m/>
    <m/>
    <m/>
    <m/>
    <m/>
    <m/>
    <m/>
    <m/>
    <m/>
    <m/>
    <m/>
    <m/>
    <m/>
    <m/>
    <m/>
    <m/>
    <m/>
    <m/>
    <m/>
    <m/>
    <n v="1"/>
    <n v="0"/>
    <n v="0"/>
    <m/>
    <m/>
    <m/>
    <m/>
    <m/>
    <m/>
    <m/>
    <n v="4.2500000000000003E-3"/>
    <n v="1.7"/>
    <s v="local-def"/>
  </r>
  <r>
    <x v="42"/>
    <s v="Ciclovia Vila Mariana"/>
    <n v="400"/>
    <s v="Vila Mariana"/>
    <m/>
    <s v="Av. Lins de Vasconcelos/ Pça. Monteiro dos Santos"/>
    <m/>
    <m/>
    <m/>
    <m/>
    <m/>
    <m/>
    <m/>
    <m/>
    <m/>
    <m/>
    <m/>
    <m/>
    <m/>
    <m/>
    <m/>
    <m/>
    <m/>
    <m/>
    <m/>
    <m/>
    <n v="1.2"/>
    <m/>
    <m/>
    <m/>
    <m/>
    <m/>
    <m/>
    <m/>
    <m/>
    <m/>
    <m/>
    <m/>
    <m/>
    <m/>
    <m/>
    <m/>
    <m/>
    <m/>
    <m/>
    <m/>
    <m/>
    <m/>
    <m/>
    <m/>
    <m/>
    <m/>
    <m/>
    <m/>
    <m/>
    <n v="1"/>
    <n v="0"/>
    <n v="0"/>
    <m/>
    <m/>
    <m/>
    <m/>
    <m/>
    <m/>
    <m/>
    <n v="3.0000000000000001E-3"/>
    <n v="1.2"/>
    <s v="local-def"/>
  </r>
  <r>
    <x v="42"/>
    <s v="Ciclovia Vila Prudente"/>
    <n v="400"/>
    <s v="Vila Prudente"/>
    <m/>
    <s v="Av. Prof. Luiz I. A. Mello"/>
    <m/>
    <m/>
    <m/>
    <m/>
    <m/>
    <m/>
    <m/>
    <m/>
    <m/>
    <m/>
    <m/>
    <m/>
    <m/>
    <m/>
    <m/>
    <m/>
    <m/>
    <m/>
    <m/>
    <m/>
    <n v="2.7"/>
    <m/>
    <m/>
    <m/>
    <m/>
    <m/>
    <m/>
    <m/>
    <m/>
    <m/>
    <m/>
    <m/>
    <m/>
    <m/>
    <m/>
    <m/>
    <m/>
    <m/>
    <m/>
    <m/>
    <m/>
    <m/>
    <m/>
    <m/>
    <m/>
    <m/>
    <m/>
    <m/>
    <m/>
    <n v="1"/>
    <n v="0"/>
    <n v="0"/>
    <m/>
    <m/>
    <m/>
    <m/>
    <m/>
    <m/>
    <m/>
    <n v="6.7500000000000008E-3"/>
    <n v="2.7"/>
    <s v="local-def"/>
  </r>
  <r>
    <x v="42"/>
    <s v="Ciclovia Av. Prof. Luís Ignácio de Anhaia Melo - sob Monotrilho"/>
    <n v="400"/>
    <s v="Vila Prudente"/>
    <m/>
    <s v="Estação Vila Prudente - Rua Salvador Fernandes Lopes"/>
    <m/>
    <m/>
    <m/>
    <m/>
    <m/>
    <m/>
    <m/>
    <m/>
    <m/>
    <m/>
    <m/>
    <m/>
    <m/>
    <m/>
    <m/>
    <m/>
    <m/>
    <m/>
    <m/>
    <m/>
    <n v="2.4"/>
    <m/>
    <m/>
    <m/>
    <m/>
    <m/>
    <m/>
    <m/>
    <m/>
    <m/>
    <m/>
    <m/>
    <m/>
    <m/>
    <m/>
    <m/>
    <m/>
    <m/>
    <m/>
    <m/>
    <m/>
    <m/>
    <m/>
    <m/>
    <m/>
    <m/>
    <m/>
    <m/>
    <m/>
    <n v="1"/>
    <n v="0"/>
    <n v="0"/>
    <m/>
    <m/>
    <m/>
    <m/>
    <m/>
    <m/>
    <m/>
    <n v="6.0000000000000001E-3"/>
    <n v="2.4"/>
    <s v="local-def"/>
  </r>
  <r>
    <x v="43"/>
    <s v="Reforma de 4.800 cruzamentos (semáforos)"/>
    <n v="4800"/>
    <s v="Supra-regional"/>
    <m/>
    <m/>
    <m/>
    <m/>
    <m/>
    <m/>
    <m/>
    <m/>
    <m/>
    <m/>
    <n v="233"/>
    <n v="379"/>
    <n v="423"/>
    <n v="466"/>
    <n v="381"/>
    <n v="243"/>
    <n v="374"/>
    <n v="329"/>
    <n v="283"/>
    <n v="21"/>
    <n v="302"/>
    <n v="260"/>
    <n v="207"/>
    <n v="206"/>
    <m/>
    <m/>
    <m/>
    <m/>
    <m/>
    <m/>
    <m/>
    <m/>
    <m/>
    <m/>
    <m/>
    <m/>
    <m/>
    <m/>
    <m/>
    <m/>
    <m/>
    <m/>
    <m/>
    <m/>
    <m/>
    <m/>
    <m/>
    <m/>
    <m/>
    <m/>
    <m/>
    <n v="0.9"/>
    <n v="15440787"/>
    <n v="0"/>
    <s v="A reforma dos 3109 cruzamentos também cuminou com a instalação de 551 NoBreaks e 300 controladores"/>
    <s v="Em 2014 (até 31/08) foram 2.019 cruzamentos reformados, 622 Nobreaks em operação e 472 controladores e 280 GPRS instalados."/>
    <m/>
    <m/>
    <m/>
    <m/>
    <m/>
    <n v="0.77006249999999998"/>
    <n v="4107"/>
    <s v="abrange-cidade"/>
  </r>
  <r>
    <x v="43"/>
    <s v="Instalação de 1400 nobreaks"/>
    <n v="1400"/>
    <s v="Supra-regional"/>
    <m/>
    <m/>
    <m/>
    <m/>
    <m/>
    <m/>
    <m/>
    <m/>
    <m/>
    <m/>
    <n v="1"/>
    <n v="20"/>
    <n v="60"/>
    <n v="99"/>
    <n v="41"/>
    <n v="99"/>
    <n v="58"/>
    <n v="91"/>
    <n v="82"/>
    <n v="105"/>
    <n v="48"/>
    <n v="88"/>
    <n v="51"/>
    <n v="53"/>
    <m/>
    <m/>
    <m/>
    <m/>
    <m/>
    <m/>
    <m/>
    <m/>
    <m/>
    <m/>
    <m/>
    <m/>
    <m/>
    <m/>
    <m/>
    <m/>
    <m/>
    <m/>
    <m/>
    <m/>
    <m/>
    <m/>
    <m/>
    <m/>
    <m/>
    <m/>
    <m/>
    <n v="0"/>
    <n v="0"/>
    <n v="0"/>
    <s v="A reforma dos 3109 cruzamentos também cuminou com a instalação de 551 NoBreaks e 300 controladores"/>
    <s v="Em 2014 (até 31/08) foram 2.019 cruzamentos reformados, 622 Nobreaks em operação e 472 controladores e 280 GPRS instalados."/>
    <m/>
    <m/>
    <m/>
    <m/>
    <m/>
    <n v="0"/>
    <n v="896"/>
    <s v="abrange-cidade"/>
  </r>
  <r>
    <x v="43"/>
    <s v="Instalação de 300 controladores"/>
    <n v="300"/>
    <s v="Supra-regional"/>
    <m/>
    <m/>
    <m/>
    <m/>
    <m/>
    <m/>
    <m/>
    <m/>
    <m/>
    <m/>
    <n v="0"/>
    <n v="4"/>
    <n v="8"/>
    <n v="10"/>
    <n v="20"/>
    <n v="22"/>
    <n v="53"/>
    <n v="96"/>
    <n v="87"/>
    <n v="48"/>
    <n v="69"/>
    <n v="62"/>
    <n v="35"/>
    <n v="27"/>
    <m/>
    <m/>
    <m/>
    <m/>
    <m/>
    <m/>
    <m/>
    <m/>
    <m/>
    <m/>
    <m/>
    <m/>
    <m/>
    <m/>
    <m/>
    <m/>
    <m/>
    <m/>
    <m/>
    <m/>
    <m/>
    <m/>
    <m/>
    <m/>
    <m/>
    <m/>
    <m/>
    <n v="0"/>
    <n v="0"/>
    <n v="0"/>
    <s v="A reforma dos 3109 cruzamentos também cuminou com a instalação de 551 NoBreaks e 300 controladores"/>
    <s v="Em 2014 (até 31/08) foram 2.019 cruzamentos reformados, 622 Nobreaks em operação e 472 controladores e 280 GPRS instalados."/>
    <m/>
    <m/>
    <m/>
    <m/>
    <m/>
    <n v="0"/>
    <n v="541"/>
    <s v="abrange-cidade"/>
  </r>
  <r>
    <x v="43"/>
    <s v="GPRS"/>
    <n v="297"/>
    <s v="Supra-regional"/>
    <m/>
    <m/>
    <m/>
    <m/>
    <m/>
    <m/>
    <m/>
    <m/>
    <m/>
    <m/>
    <n v="0"/>
    <n v="0"/>
    <n v="0"/>
    <n v="0"/>
    <n v="17"/>
    <n v="9"/>
    <n v="75"/>
    <n v="56"/>
    <n v="14"/>
    <n v="19"/>
    <n v="31"/>
    <n v="40"/>
    <n v="36"/>
    <n v="18"/>
    <m/>
    <m/>
    <m/>
    <m/>
    <m/>
    <m/>
    <m/>
    <m/>
    <m/>
    <m/>
    <m/>
    <m/>
    <m/>
    <m/>
    <m/>
    <m/>
    <m/>
    <m/>
    <m/>
    <m/>
    <m/>
    <m/>
    <m/>
    <m/>
    <m/>
    <m/>
    <m/>
    <n v="0"/>
    <m/>
    <n v="0"/>
    <m/>
    <s v="Em 2014 (até 31/08) foram 2.019 cruzamentos reformados, 622 Nobreaks em operação e 472 controladores e 280 GPRS instalados."/>
    <m/>
    <m/>
    <m/>
    <m/>
    <m/>
    <n v="0"/>
    <n v="315"/>
    <s v="abrange-cidade"/>
  </r>
  <r>
    <x v="44"/>
    <s v="Ampliação do Programa de Proteção ao Pedestre (novas áreas de circulação de pedestres atendidas)"/>
    <n v="32"/>
    <s v="Supra-regional"/>
    <m/>
    <s v="Regiões Centro, Norte, Sul, Leste e Oeste."/>
    <m/>
    <m/>
    <m/>
    <m/>
    <m/>
    <m/>
    <m/>
    <m/>
    <m/>
    <m/>
    <m/>
    <m/>
    <m/>
    <m/>
    <m/>
    <m/>
    <m/>
    <n v="17"/>
    <m/>
    <m/>
    <m/>
    <m/>
    <m/>
    <m/>
    <m/>
    <m/>
    <m/>
    <m/>
    <m/>
    <m/>
    <m/>
    <m/>
    <m/>
    <m/>
    <m/>
    <m/>
    <m/>
    <m/>
    <m/>
    <m/>
    <m/>
    <m/>
    <m/>
    <m/>
    <m/>
    <m/>
    <m/>
    <m/>
    <m/>
    <n v="1"/>
    <n v="2000000"/>
    <n v="0"/>
    <s v="Ações preventivas realizadas em 14 grandes avenidas e 11 locais de concentração de pedestres, com 700 operadores/mês em média"/>
    <s v="Ações preventivas realizadas em 11 grandes avenidas e 9 locais de concentração de pedestres, com 800 operadores/mês em média."/>
    <s v="Ações preventivas em 17 grandes avenidas com redução do número de orientadores de travessia para 390 em abril/14."/>
    <s v="Ações preventivas em 17 grandes avenidas com redução do número de orientadores de travessia para 308 em agosto/14."/>
    <m/>
    <m/>
    <m/>
    <n v="0.53125"/>
    <n v="17"/>
    <s v="abrange-cidade"/>
  </r>
  <r>
    <x v="45"/>
    <s v="PRA - Avenida Cipriano Rodrigues"/>
    <n v="1"/>
    <s v="Aricanduva/Formosa/Carrão"/>
    <m/>
    <s v="Avenida Cipriano Rodrigues"/>
    <s v="-23.575984,-46.52043"/>
    <m/>
    <m/>
    <m/>
    <m/>
    <m/>
    <m/>
    <m/>
    <m/>
    <m/>
    <m/>
    <m/>
    <m/>
    <m/>
    <m/>
    <m/>
    <m/>
    <m/>
    <m/>
    <m/>
    <m/>
    <m/>
    <m/>
    <m/>
    <m/>
    <m/>
    <m/>
    <m/>
    <m/>
    <m/>
    <m/>
    <m/>
    <m/>
    <m/>
    <m/>
    <m/>
    <m/>
    <m/>
    <m/>
    <m/>
    <m/>
    <m/>
    <m/>
    <m/>
    <m/>
    <m/>
    <m/>
    <m/>
    <m/>
    <n v="1.2699999999999999E-2"/>
    <n v="0"/>
    <m/>
    <s v="Execução orçamentária está prevista no projeto &quot;Programa de Redução de Alagamentos&quot;"/>
    <s v="Obra em andamento"/>
    <m/>
    <m/>
    <m/>
    <m/>
    <m/>
    <n v="0"/>
    <n v="0"/>
    <s v="local-def"/>
  </r>
  <r>
    <x v="45"/>
    <s v="PRA - Rua Almir Alves de Souza"/>
    <n v="1"/>
    <s v="Aricanduva/Formosa/Carrão"/>
    <m/>
    <s v="Rua Almir Alves de Souza"/>
    <s v="-23.582041,-46.521393"/>
    <m/>
    <m/>
    <m/>
    <m/>
    <m/>
    <m/>
    <m/>
    <m/>
    <m/>
    <m/>
    <m/>
    <m/>
    <m/>
    <m/>
    <m/>
    <m/>
    <m/>
    <m/>
    <m/>
    <m/>
    <m/>
    <m/>
    <m/>
    <m/>
    <m/>
    <m/>
    <m/>
    <m/>
    <m/>
    <m/>
    <m/>
    <m/>
    <m/>
    <m/>
    <m/>
    <m/>
    <m/>
    <m/>
    <m/>
    <m/>
    <m/>
    <m/>
    <m/>
    <m/>
    <m/>
    <m/>
    <m/>
    <m/>
    <n v="1.2699999999999999E-2"/>
    <n v="0"/>
    <m/>
    <s v="Execução orçamentária está prevista no projeto &quot;Programa de Redução de Alagamentos&quot;"/>
    <s v="Obra em andamento"/>
    <m/>
    <m/>
    <m/>
    <m/>
    <m/>
    <n v="0"/>
    <n v="0"/>
    <s v="local-def"/>
  </r>
  <r>
    <x v="45"/>
    <s v="PRA - Rua Anjo Custodio"/>
    <n v="1"/>
    <s v="Aricanduva/Formosa/Carrão"/>
    <m/>
    <s v="Rua Anjo Custodio"/>
    <s v="-23.563928,-46.552917"/>
    <m/>
    <m/>
    <m/>
    <m/>
    <m/>
    <m/>
    <m/>
    <m/>
    <m/>
    <m/>
    <m/>
    <m/>
    <m/>
    <m/>
    <m/>
    <m/>
    <m/>
    <m/>
    <m/>
    <m/>
    <m/>
    <m/>
    <m/>
    <m/>
    <m/>
    <m/>
    <m/>
    <m/>
    <m/>
    <m/>
    <m/>
    <m/>
    <m/>
    <m/>
    <m/>
    <m/>
    <m/>
    <m/>
    <m/>
    <m/>
    <m/>
    <m/>
    <m/>
    <m/>
    <m/>
    <m/>
    <m/>
    <m/>
    <n v="1.2699999999999999E-2"/>
    <n v="0"/>
    <m/>
    <s v="Execução orçamentária está prevista no projeto &quot;Programa de Redução de Alagamentos&quot;"/>
    <s v="Obra em andamento"/>
    <m/>
    <m/>
    <m/>
    <m/>
    <m/>
    <n v="0"/>
    <n v="0"/>
    <s v="local-def"/>
  </r>
  <r>
    <x v="45"/>
    <s v="PRA - Rua Estanislau Bonk Filho"/>
    <n v="1"/>
    <s v="Aricanduva/Formosa/Carrão"/>
    <m/>
    <s v="Rua Estanislau Bonk Filho"/>
    <s v="-23.577459,-46.522511"/>
    <m/>
    <m/>
    <m/>
    <m/>
    <m/>
    <m/>
    <m/>
    <m/>
    <m/>
    <m/>
    <m/>
    <m/>
    <m/>
    <m/>
    <m/>
    <m/>
    <m/>
    <m/>
    <m/>
    <m/>
    <m/>
    <m/>
    <m/>
    <m/>
    <m/>
    <m/>
    <m/>
    <m/>
    <m/>
    <m/>
    <m/>
    <m/>
    <m/>
    <m/>
    <m/>
    <m/>
    <m/>
    <m/>
    <m/>
    <m/>
    <m/>
    <m/>
    <m/>
    <m/>
    <m/>
    <m/>
    <m/>
    <m/>
    <n v="1.2699999999999999E-2"/>
    <n v="0"/>
    <m/>
    <s v="Execução orçamentária está prevista no projeto &quot;Programa de Redução de Alagamentos&quot;"/>
    <s v="Obra em andamento"/>
    <m/>
    <m/>
    <m/>
    <m/>
    <m/>
    <n v="0"/>
    <n v="0"/>
    <s v="local-def"/>
  </r>
  <r>
    <x v="45"/>
    <s v="PRA - Rua Euclides Pacheco"/>
    <n v="1"/>
    <s v="Aricanduva/Formosa/Carrão"/>
    <m/>
    <s v="Rua Euclides Pacheco"/>
    <s v="-23.545163,-46.554032"/>
    <m/>
    <m/>
    <m/>
    <m/>
    <m/>
    <m/>
    <m/>
    <m/>
    <m/>
    <m/>
    <m/>
    <m/>
    <m/>
    <m/>
    <m/>
    <m/>
    <m/>
    <m/>
    <m/>
    <m/>
    <m/>
    <m/>
    <m/>
    <m/>
    <m/>
    <m/>
    <m/>
    <m/>
    <m/>
    <m/>
    <m/>
    <m/>
    <m/>
    <m/>
    <m/>
    <m/>
    <m/>
    <m/>
    <m/>
    <m/>
    <m/>
    <m/>
    <m/>
    <m/>
    <m/>
    <m/>
    <m/>
    <m/>
    <n v="1.2699999999999999E-2"/>
    <n v="0"/>
    <m/>
    <s v="Execução orçamentária está prevista no projeto &quot;Programa de Redução de Alagamentos&quot;"/>
    <s v="Obra em andamento"/>
    <m/>
    <m/>
    <m/>
    <m/>
    <m/>
    <n v="0"/>
    <n v="0"/>
    <s v="local-def"/>
  </r>
  <r>
    <x v="45"/>
    <s v="PRA - Travessa Mario Mendes"/>
    <n v="1"/>
    <s v="Aricanduva/Formosa/Carrão"/>
    <m/>
    <s v="Travessa Mario Mendes"/>
    <s v="-23.542011,-46.541123"/>
    <m/>
    <m/>
    <m/>
    <m/>
    <m/>
    <m/>
    <m/>
    <m/>
    <m/>
    <m/>
    <m/>
    <m/>
    <m/>
    <m/>
    <m/>
    <m/>
    <m/>
    <m/>
    <m/>
    <m/>
    <m/>
    <m/>
    <m/>
    <m/>
    <m/>
    <m/>
    <m/>
    <m/>
    <m/>
    <m/>
    <m/>
    <m/>
    <m/>
    <m/>
    <m/>
    <m/>
    <m/>
    <m/>
    <m/>
    <m/>
    <m/>
    <m/>
    <m/>
    <m/>
    <m/>
    <m/>
    <m/>
    <m/>
    <n v="1.2699999999999999E-2"/>
    <n v="0"/>
    <m/>
    <s v="Execução orçamentária está prevista no projeto &quot;Programa de Redução de Alagamentos&quot;"/>
    <s v="Obra em andamento"/>
    <m/>
    <m/>
    <m/>
    <m/>
    <m/>
    <n v="0"/>
    <n v="0"/>
    <s v="local-def"/>
  </r>
  <r>
    <x v="45"/>
    <s v="PRA - Leonel Ferreira"/>
    <n v="1"/>
    <s v="Ermelino Matarazzo"/>
    <m/>
    <s v="Leonel Ferreira"/>
    <s v="-23.511619,-46.479058"/>
    <m/>
    <m/>
    <m/>
    <m/>
    <m/>
    <m/>
    <m/>
    <m/>
    <m/>
    <m/>
    <m/>
    <m/>
    <m/>
    <m/>
    <m/>
    <m/>
    <m/>
    <m/>
    <m/>
    <n v="1"/>
    <m/>
    <m/>
    <m/>
    <m/>
    <m/>
    <m/>
    <m/>
    <m/>
    <m/>
    <m/>
    <m/>
    <m/>
    <m/>
    <m/>
    <m/>
    <m/>
    <m/>
    <m/>
    <m/>
    <m/>
    <m/>
    <m/>
    <m/>
    <m/>
    <m/>
    <m/>
    <m/>
    <m/>
    <n v="1.2699999999999999E-2"/>
    <n v="9939096.6199999992"/>
    <n v="33539103.439999998"/>
    <s v="Execução orçamentária está prevista no projeto &quot;Programa de Redução de Alagamentos&quot;"/>
    <s v="Obra em andamento"/>
    <m/>
    <s v="Concluída"/>
    <m/>
    <m/>
    <m/>
    <n v="1.2699999999999999E-2"/>
    <n v="1"/>
    <s v="local-def"/>
  </r>
  <r>
    <x v="45"/>
    <s v="PRA - Reverendo Izac Silvério"/>
    <n v="1"/>
    <s v="Ermelino Matarazzo"/>
    <m/>
    <s v="Reverendo Izac Silvério"/>
    <s v="-23.485428,-46.472824"/>
    <m/>
    <m/>
    <m/>
    <m/>
    <m/>
    <m/>
    <m/>
    <m/>
    <m/>
    <m/>
    <m/>
    <m/>
    <m/>
    <m/>
    <m/>
    <n v="1"/>
    <m/>
    <m/>
    <m/>
    <m/>
    <m/>
    <m/>
    <m/>
    <m/>
    <m/>
    <m/>
    <m/>
    <m/>
    <m/>
    <m/>
    <m/>
    <m/>
    <m/>
    <m/>
    <m/>
    <m/>
    <m/>
    <m/>
    <m/>
    <m/>
    <m/>
    <m/>
    <m/>
    <m/>
    <m/>
    <m/>
    <m/>
    <m/>
    <n v="1.2699999999999999E-2"/>
    <n v="9939096.6199999992"/>
    <n v="33539103.439999998"/>
    <s v="Execução orçamentária está prevista no projeto &quot;Programa de Redução de Alagamentos&quot;"/>
    <s v="Obra entregue em abril/14"/>
    <m/>
    <s v="Concluída"/>
    <m/>
    <m/>
    <m/>
    <n v="1.2699999999999999E-2"/>
    <n v="1"/>
    <s v="local-def"/>
  </r>
  <r>
    <x v="45"/>
    <s v="PRA - Rua Heráclito Patriarca dos Santos"/>
    <n v="1"/>
    <s v="Ermelino Matarazzo"/>
    <m/>
    <s v="Rua Heráclito Patriarca dos Santos"/>
    <s v="-23.523533,-46.484587"/>
    <m/>
    <m/>
    <m/>
    <m/>
    <m/>
    <m/>
    <m/>
    <m/>
    <m/>
    <m/>
    <n v="1"/>
    <m/>
    <m/>
    <m/>
    <m/>
    <m/>
    <m/>
    <m/>
    <m/>
    <m/>
    <m/>
    <m/>
    <m/>
    <m/>
    <m/>
    <m/>
    <m/>
    <m/>
    <m/>
    <m/>
    <m/>
    <m/>
    <m/>
    <m/>
    <m/>
    <m/>
    <m/>
    <m/>
    <m/>
    <m/>
    <m/>
    <m/>
    <m/>
    <m/>
    <m/>
    <m/>
    <m/>
    <m/>
    <n v="1.2699999999999999E-2"/>
    <n v="9939096.6199999992"/>
    <n v="33539103.439999998"/>
    <s v="Execução orçamentária está prevista no projeto &quot;Programa de Redução de Alagamentos&quot;"/>
    <s v="Obra entregue em nov/13"/>
    <m/>
    <s v="Concluída"/>
    <m/>
    <m/>
    <m/>
    <n v="1.2699999999999999E-2"/>
    <n v="1"/>
    <s v="local-def"/>
  </r>
  <r>
    <x v="45"/>
    <s v="PRA - Rua Julieta Algores"/>
    <n v="1"/>
    <s v="Ermelino Matarazzo"/>
    <m/>
    <s v="Rua Julieta Algores"/>
    <s v="-23.515023,-46.477772"/>
    <m/>
    <m/>
    <m/>
    <m/>
    <m/>
    <m/>
    <m/>
    <m/>
    <m/>
    <m/>
    <m/>
    <m/>
    <m/>
    <m/>
    <m/>
    <m/>
    <m/>
    <m/>
    <m/>
    <m/>
    <m/>
    <m/>
    <m/>
    <m/>
    <m/>
    <m/>
    <m/>
    <m/>
    <m/>
    <m/>
    <m/>
    <m/>
    <m/>
    <m/>
    <m/>
    <m/>
    <m/>
    <m/>
    <m/>
    <m/>
    <m/>
    <m/>
    <m/>
    <m/>
    <m/>
    <m/>
    <m/>
    <m/>
    <n v="1.2699999999999999E-2"/>
    <n v="0"/>
    <m/>
    <s v="Execução orçamentária está prevista no projeto &quot;Programa de Redução de Alagamentos&quot;"/>
    <s v="Obra em andamento"/>
    <m/>
    <m/>
    <m/>
    <m/>
    <m/>
    <n v="0"/>
    <n v="0"/>
    <s v="local-def"/>
  </r>
  <r>
    <x v="45"/>
    <s v="PRA - Rua Sancho Junqueira"/>
    <n v="1"/>
    <s v="Ermelino Matarazzo"/>
    <m/>
    <s v="Rua Sancho Junqueira"/>
    <s v="-23.513548,-46.498884"/>
    <m/>
    <m/>
    <m/>
    <m/>
    <m/>
    <m/>
    <m/>
    <m/>
    <m/>
    <m/>
    <m/>
    <m/>
    <m/>
    <m/>
    <m/>
    <m/>
    <m/>
    <m/>
    <m/>
    <n v="1"/>
    <m/>
    <m/>
    <m/>
    <m/>
    <m/>
    <m/>
    <m/>
    <m/>
    <m/>
    <m/>
    <m/>
    <m/>
    <m/>
    <m/>
    <m/>
    <m/>
    <m/>
    <m/>
    <m/>
    <m/>
    <m/>
    <m/>
    <m/>
    <m/>
    <m/>
    <m/>
    <m/>
    <m/>
    <n v="1.2699999999999999E-2"/>
    <n v="9939096.6199999992"/>
    <n v="33539103.439999998"/>
    <s v="Execução orçamentária está prevista no projeto &quot;Programa de Redução de Alagamentos&quot;"/>
    <s v="Obra em andamento"/>
    <m/>
    <s v="Concluída"/>
    <m/>
    <m/>
    <m/>
    <n v="1.2699999999999999E-2"/>
    <n v="1"/>
    <s v="local-def"/>
  </r>
  <r>
    <x v="45"/>
    <s v="PRA - João Delgado"/>
    <n v="1"/>
    <s v="Freguesia/Brasilândia"/>
    <m/>
    <s v="João Delgado"/>
    <s v="-23.485329,-46.690399"/>
    <m/>
    <m/>
    <m/>
    <m/>
    <m/>
    <m/>
    <m/>
    <m/>
    <m/>
    <m/>
    <m/>
    <m/>
    <m/>
    <m/>
    <m/>
    <m/>
    <m/>
    <m/>
    <m/>
    <n v="1"/>
    <m/>
    <m/>
    <m/>
    <m/>
    <m/>
    <m/>
    <m/>
    <m/>
    <m/>
    <m/>
    <m/>
    <m/>
    <m/>
    <m/>
    <m/>
    <m/>
    <m/>
    <m/>
    <m/>
    <m/>
    <m/>
    <m/>
    <m/>
    <m/>
    <m/>
    <m/>
    <m/>
    <m/>
    <n v="1.2699999999999999E-2"/>
    <n v="9939096.6199999992"/>
    <n v="33539103.439999998"/>
    <s v="Execução orçamentária está prevista no projeto &quot;Programa de Redução de Alagamentos&quot;"/>
    <s v="Obra em andamento"/>
    <m/>
    <s v="Concluída"/>
    <m/>
    <m/>
    <m/>
    <n v="1.2699999999999999E-2"/>
    <n v="1"/>
    <s v="local-def"/>
  </r>
  <r>
    <x v="45"/>
    <s v="PRA - R. Monte Alegre do Sul"/>
    <n v="1"/>
    <s v="Freguesia/Brasilândia"/>
    <m/>
    <s v="R. Monte Alegre do Sul"/>
    <s v="-23.439378,-46.709867"/>
    <m/>
    <m/>
    <m/>
    <m/>
    <m/>
    <m/>
    <m/>
    <m/>
    <m/>
    <m/>
    <m/>
    <m/>
    <m/>
    <m/>
    <m/>
    <m/>
    <m/>
    <m/>
    <m/>
    <n v="1"/>
    <m/>
    <m/>
    <m/>
    <m/>
    <m/>
    <m/>
    <m/>
    <m/>
    <m/>
    <m/>
    <m/>
    <m/>
    <m/>
    <m/>
    <m/>
    <m/>
    <m/>
    <m/>
    <m/>
    <m/>
    <m/>
    <m/>
    <m/>
    <m/>
    <m/>
    <m/>
    <m/>
    <m/>
    <n v="1.2699999999999999E-2"/>
    <n v="9939096.6199999992"/>
    <n v="33539103.439999998"/>
    <s v="Execução orçamentária está prevista no projeto &quot;Programa de Redução de Alagamentos&quot;"/>
    <s v="Obra em andamento"/>
    <m/>
    <s v="Concluída"/>
    <m/>
    <m/>
    <m/>
    <n v="1.2699999999999999E-2"/>
    <n v="1"/>
    <s v="local-def"/>
  </r>
  <r>
    <x v="45"/>
    <s v="PRA - Raulino Gaudino"/>
    <n v="1"/>
    <s v="Freguesia/Brasilândia"/>
    <m/>
    <s v="R. Raulino Gaudino da Silva"/>
    <s v="-23.476237,-46.70057"/>
    <m/>
    <m/>
    <m/>
    <m/>
    <m/>
    <m/>
    <m/>
    <m/>
    <m/>
    <m/>
    <m/>
    <m/>
    <m/>
    <m/>
    <m/>
    <m/>
    <m/>
    <m/>
    <m/>
    <n v="1"/>
    <m/>
    <m/>
    <m/>
    <m/>
    <m/>
    <m/>
    <m/>
    <m/>
    <m/>
    <m/>
    <m/>
    <m/>
    <m/>
    <m/>
    <m/>
    <m/>
    <m/>
    <m/>
    <m/>
    <m/>
    <m/>
    <m/>
    <m/>
    <m/>
    <m/>
    <m/>
    <m/>
    <m/>
    <n v="1.2699999999999999E-2"/>
    <n v="9939096.6199999992"/>
    <n v="33539103.439999998"/>
    <s v="Execução orçamentária está prevista no projeto &quot;Programa de Redução de Alagamentos&quot;"/>
    <s v="Obra em andamento"/>
    <m/>
    <s v="Concluída"/>
    <m/>
    <m/>
    <m/>
    <n v="1.2699999999999999E-2"/>
    <n v="1"/>
    <s v="local-def"/>
  </r>
  <r>
    <x v="45"/>
    <s v="PRA - Rodolfo Bardela"/>
    <n v="1"/>
    <s v="Freguesia/Brasilândia"/>
    <m/>
    <s v="Rodolfo Bardela"/>
    <s v="-23.469269,-46.692971"/>
    <m/>
    <m/>
    <m/>
    <m/>
    <m/>
    <m/>
    <m/>
    <m/>
    <m/>
    <m/>
    <m/>
    <m/>
    <m/>
    <m/>
    <m/>
    <m/>
    <m/>
    <m/>
    <m/>
    <n v="1"/>
    <m/>
    <m/>
    <m/>
    <m/>
    <m/>
    <m/>
    <m/>
    <m/>
    <m/>
    <m/>
    <m/>
    <m/>
    <m/>
    <m/>
    <m/>
    <m/>
    <m/>
    <m/>
    <m/>
    <m/>
    <m/>
    <m/>
    <m/>
    <m/>
    <m/>
    <m/>
    <m/>
    <m/>
    <n v="1.2699999999999999E-2"/>
    <n v="9939096.6199999992"/>
    <n v="33539103.439999998"/>
    <s v="Execução orçamentária está prevista no projeto &quot;Programa de Redução de Alagamentos&quot;"/>
    <s v="Obra em andamento"/>
    <m/>
    <s v="Concluída"/>
    <m/>
    <m/>
    <m/>
    <n v="1.2699999999999999E-2"/>
    <n v="1"/>
    <s v="local-def"/>
  </r>
  <r>
    <x v="45"/>
    <s v="PRA - Rua Maestro Batista Julião"/>
    <n v="1"/>
    <s v="Ipiranga"/>
    <m/>
    <s v="Rua Maestro Batista Julião"/>
    <s v="-23.597753,-46.621815"/>
    <m/>
    <m/>
    <m/>
    <m/>
    <m/>
    <m/>
    <m/>
    <m/>
    <m/>
    <m/>
    <m/>
    <n v="1"/>
    <m/>
    <m/>
    <m/>
    <m/>
    <m/>
    <m/>
    <m/>
    <m/>
    <m/>
    <m/>
    <m/>
    <m/>
    <m/>
    <m/>
    <m/>
    <m/>
    <m/>
    <m/>
    <m/>
    <m/>
    <m/>
    <m/>
    <m/>
    <m/>
    <m/>
    <m/>
    <m/>
    <m/>
    <m/>
    <m/>
    <m/>
    <m/>
    <m/>
    <m/>
    <m/>
    <m/>
    <n v="1.2699999999999999E-2"/>
    <n v="9939096.6199999992"/>
    <n v="33539103.439999998"/>
    <s v="Execução orçamentária está prevista no projeto &quot;Programa de Redução de Alagamentos&quot;"/>
    <s v="Obra entregue em jan/14"/>
    <m/>
    <s v="Concluída"/>
    <m/>
    <m/>
    <m/>
    <n v="1.2699999999999999E-2"/>
    <n v="1"/>
    <s v="local-def"/>
  </r>
  <r>
    <x v="45"/>
    <s v="PRA - Rua Santa Cruz"/>
    <n v="1"/>
    <s v="Ipiranga"/>
    <m/>
    <s v="Rua Santa Cruz"/>
    <s v="-23.598975, -46.624544"/>
    <m/>
    <m/>
    <m/>
    <m/>
    <m/>
    <m/>
    <m/>
    <m/>
    <m/>
    <m/>
    <m/>
    <m/>
    <m/>
    <m/>
    <m/>
    <m/>
    <m/>
    <m/>
    <m/>
    <m/>
    <m/>
    <m/>
    <m/>
    <m/>
    <m/>
    <m/>
    <m/>
    <m/>
    <m/>
    <m/>
    <m/>
    <m/>
    <m/>
    <m/>
    <m/>
    <m/>
    <m/>
    <m/>
    <m/>
    <m/>
    <m/>
    <m/>
    <m/>
    <m/>
    <m/>
    <m/>
    <m/>
    <m/>
    <n v="1.2699999999999999E-2"/>
    <n v="0"/>
    <m/>
    <s v="Execução orçamentária está prevista no projeto &quot;Programa de Redução de Alagamentos&quot;"/>
    <s v="Obra em andamento"/>
    <m/>
    <m/>
    <m/>
    <m/>
    <m/>
    <n v="0"/>
    <n v="0"/>
    <s v="local-def"/>
  </r>
  <r>
    <x v="45"/>
    <s v="PRA - Rua Afuá"/>
    <n v="1"/>
    <s v="Itaim Paulista"/>
    <m/>
    <s v="Rua Afuá"/>
    <s v="-23.506169,-46.387852"/>
    <m/>
    <m/>
    <m/>
    <m/>
    <m/>
    <m/>
    <m/>
    <m/>
    <m/>
    <m/>
    <m/>
    <m/>
    <m/>
    <m/>
    <m/>
    <m/>
    <m/>
    <m/>
    <m/>
    <n v="1"/>
    <m/>
    <m/>
    <m/>
    <m/>
    <m/>
    <m/>
    <m/>
    <m/>
    <m/>
    <m/>
    <m/>
    <m/>
    <m/>
    <m/>
    <m/>
    <m/>
    <m/>
    <m/>
    <m/>
    <m/>
    <m/>
    <m/>
    <m/>
    <m/>
    <m/>
    <m/>
    <m/>
    <m/>
    <n v="1.2699999999999999E-2"/>
    <n v="9939096.6199999992"/>
    <n v="33539103.439999998"/>
    <s v="Execução orçamentária está prevista no projeto &quot;Programa de Redução de Alagamentos&quot;"/>
    <s v="Obra em andamento"/>
    <m/>
    <s v="Concluída"/>
    <m/>
    <m/>
    <m/>
    <n v="1.2699999999999999E-2"/>
    <n v="1"/>
    <s v="local-def"/>
  </r>
  <r>
    <x v="45"/>
    <s v="PRA - Rua Chacuru"/>
    <n v="1"/>
    <s v="Itaim Paulista"/>
    <m/>
    <s v="Rua Chacuru"/>
    <s v="-23.496743,-46.426638"/>
    <m/>
    <m/>
    <m/>
    <m/>
    <m/>
    <m/>
    <m/>
    <m/>
    <m/>
    <m/>
    <m/>
    <m/>
    <m/>
    <m/>
    <m/>
    <m/>
    <m/>
    <m/>
    <m/>
    <m/>
    <m/>
    <m/>
    <m/>
    <m/>
    <m/>
    <m/>
    <m/>
    <m/>
    <m/>
    <m/>
    <m/>
    <m/>
    <m/>
    <m/>
    <m/>
    <m/>
    <m/>
    <m/>
    <m/>
    <m/>
    <m/>
    <m/>
    <m/>
    <m/>
    <m/>
    <m/>
    <m/>
    <m/>
    <n v="1.2699999999999999E-2"/>
    <n v="0"/>
    <m/>
    <s v="Execução orçamentária está prevista no projeto &quot;Programa de Redução de Alagamentos&quot;"/>
    <s v="Obra em andamento"/>
    <m/>
    <m/>
    <m/>
    <m/>
    <m/>
    <n v="0"/>
    <n v="0"/>
    <s v="local-def"/>
  </r>
  <r>
    <x v="45"/>
    <s v="PRA - Rua Desembargador Fausto Whitaker Machado Alvim"/>
    <n v="1"/>
    <s v="Itaim Paulista"/>
    <m/>
    <s v="Rua Desembargador Fausto Whitaker Machado Alvim"/>
    <s v="-23.504674,-46.370309"/>
    <m/>
    <m/>
    <m/>
    <m/>
    <m/>
    <m/>
    <m/>
    <m/>
    <m/>
    <m/>
    <n v="1"/>
    <m/>
    <m/>
    <m/>
    <m/>
    <m/>
    <m/>
    <m/>
    <m/>
    <m/>
    <m/>
    <m/>
    <m/>
    <m/>
    <m/>
    <m/>
    <m/>
    <m/>
    <m/>
    <m/>
    <m/>
    <m/>
    <m/>
    <m/>
    <m/>
    <m/>
    <m/>
    <m/>
    <m/>
    <m/>
    <m/>
    <m/>
    <m/>
    <m/>
    <m/>
    <m/>
    <m/>
    <m/>
    <n v="1.2699999999999999E-2"/>
    <n v="9939096.6199999992"/>
    <n v="33539103.439999998"/>
    <s v="Execução orçamentária está prevista no projeto &quot;Programa de Redução de Alagamentos&quot;"/>
    <s v="Obra entregue em nov/13"/>
    <m/>
    <s v="Concluída"/>
    <m/>
    <m/>
    <m/>
    <n v="1.2699999999999999E-2"/>
    <n v="1"/>
    <s v="local-def"/>
  </r>
  <r>
    <x v="45"/>
    <s v="PRA - Rua Paulo Martin Garro"/>
    <n v="1"/>
    <s v="Itaim Paulista"/>
    <m/>
    <s v="Rua Paulo Martin Garro"/>
    <s v="-23.496724,-46.386157"/>
    <m/>
    <m/>
    <m/>
    <m/>
    <m/>
    <m/>
    <m/>
    <m/>
    <m/>
    <m/>
    <m/>
    <m/>
    <m/>
    <m/>
    <n v="1"/>
    <m/>
    <m/>
    <m/>
    <m/>
    <m/>
    <m/>
    <m/>
    <m/>
    <m/>
    <m/>
    <m/>
    <m/>
    <m/>
    <m/>
    <m/>
    <m/>
    <m/>
    <m/>
    <m/>
    <m/>
    <m/>
    <m/>
    <m/>
    <m/>
    <m/>
    <m/>
    <m/>
    <m/>
    <m/>
    <m/>
    <m/>
    <m/>
    <m/>
    <n v="1.2699999999999999E-2"/>
    <n v="9939096.6199999992"/>
    <n v="33539103.439999998"/>
    <s v="Execução orçamentária está prevista no projeto &quot;Programa de Redução de Alagamentos&quot;"/>
    <s v="Obra entregue em mar/14"/>
    <m/>
    <s v="Concluída"/>
    <m/>
    <m/>
    <m/>
    <n v="1.2699999999999999E-2"/>
    <n v="1"/>
    <s v="local-def"/>
  </r>
  <r>
    <x v="45"/>
    <s v="PRA - Rua Francisco Rodrigues Sekler"/>
    <n v="1"/>
    <s v="Itaquera"/>
    <m/>
    <s v="Rua Francisco Rodrigues Sekler"/>
    <s v="-23.526425,-46.455443"/>
    <m/>
    <m/>
    <m/>
    <m/>
    <m/>
    <m/>
    <m/>
    <m/>
    <m/>
    <m/>
    <m/>
    <m/>
    <m/>
    <m/>
    <m/>
    <m/>
    <m/>
    <m/>
    <m/>
    <m/>
    <m/>
    <m/>
    <m/>
    <m/>
    <m/>
    <m/>
    <m/>
    <m/>
    <m/>
    <m/>
    <m/>
    <m/>
    <m/>
    <m/>
    <m/>
    <m/>
    <m/>
    <m/>
    <m/>
    <m/>
    <m/>
    <m/>
    <m/>
    <m/>
    <m/>
    <m/>
    <m/>
    <m/>
    <n v="1.2699999999999999E-2"/>
    <n v="0"/>
    <m/>
    <s v="Execução orçamentária está prevista no projeto &quot;Programa de Redução de Alagamentos&quot;"/>
    <s v="Obra em andamento"/>
    <m/>
    <m/>
    <m/>
    <m/>
    <m/>
    <n v="0"/>
    <n v="0"/>
    <s v="local-def"/>
  </r>
  <r>
    <x v="45"/>
    <s v="PRA - Rua São Teodoro/Fontana Xavier"/>
    <n v="1"/>
    <s v="Itaquera"/>
    <m/>
    <s v="Rua São Teodoro/Fontana Xavier"/>
    <s v="-23.555392,-46.446517"/>
    <m/>
    <m/>
    <m/>
    <m/>
    <m/>
    <m/>
    <m/>
    <m/>
    <m/>
    <m/>
    <m/>
    <m/>
    <m/>
    <m/>
    <m/>
    <m/>
    <m/>
    <m/>
    <m/>
    <m/>
    <m/>
    <m/>
    <m/>
    <m/>
    <m/>
    <m/>
    <m/>
    <m/>
    <m/>
    <m/>
    <m/>
    <m/>
    <m/>
    <m/>
    <m/>
    <m/>
    <m/>
    <m/>
    <m/>
    <m/>
    <m/>
    <m/>
    <m/>
    <m/>
    <m/>
    <m/>
    <m/>
    <m/>
    <n v="1.2699999999999999E-2"/>
    <n v="0"/>
    <m/>
    <s v="Execução orçamentária está prevista no projeto &quot;Programa de Redução de Alagamentos&quot;"/>
    <s v="Obra em andamento"/>
    <m/>
    <m/>
    <m/>
    <m/>
    <m/>
    <n v="0"/>
    <n v="0"/>
    <s v="local-def"/>
  </r>
  <r>
    <x v="45"/>
    <s v="PRA - Av. Água Funda"/>
    <n v="1"/>
    <s v="Jabaquara"/>
    <m/>
    <s v="Av. Água Funda"/>
    <s v="-23.63733,-46.634606"/>
    <m/>
    <m/>
    <m/>
    <m/>
    <m/>
    <m/>
    <m/>
    <m/>
    <m/>
    <m/>
    <m/>
    <m/>
    <m/>
    <m/>
    <m/>
    <m/>
    <m/>
    <m/>
    <m/>
    <m/>
    <m/>
    <m/>
    <m/>
    <m/>
    <m/>
    <m/>
    <m/>
    <m/>
    <m/>
    <m/>
    <m/>
    <m/>
    <m/>
    <m/>
    <m/>
    <m/>
    <m/>
    <m/>
    <m/>
    <m/>
    <m/>
    <m/>
    <m/>
    <m/>
    <m/>
    <m/>
    <m/>
    <m/>
    <n v="1.2699999999999999E-2"/>
    <n v="0"/>
    <m/>
    <s v="Execução orçamentária está prevista no projeto &quot;Programa de Redução de Alagamentos&quot;"/>
    <s v="Obra em andamento"/>
    <m/>
    <m/>
    <m/>
    <m/>
    <m/>
    <n v="0"/>
    <n v="0"/>
    <s v="local-def"/>
  </r>
  <r>
    <x v="45"/>
    <s v="PRA - Rua Paulino Arena"/>
    <n v="1"/>
    <s v="Jaçanã/Tremembé"/>
    <m/>
    <s v="Rua Paulino Arena"/>
    <s v="-23.484212, -46.563883"/>
    <m/>
    <m/>
    <m/>
    <m/>
    <m/>
    <m/>
    <m/>
    <m/>
    <m/>
    <m/>
    <m/>
    <m/>
    <m/>
    <m/>
    <m/>
    <m/>
    <m/>
    <m/>
    <m/>
    <m/>
    <m/>
    <m/>
    <m/>
    <m/>
    <m/>
    <m/>
    <m/>
    <m/>
    <m/>
    <m/>
    <m/>
    <m/>
    <m/>
    <m/>
    <m/>
    <m/>
    <m/>
    <m/>
    <m/>
    <m/>
    <m/>
    <m/>
    <m/>
    <m/>
    <m/>
    <m/>
    <m/>
    <m/>
    <n v="1.2699999999999999E-2"/>
    <n v="0"/>
    <m/>
    <s v="Execução orçamentária está prevista no projeto &quot;Programa de Redução de Alagamentos&quot;"/>
    <s v="Obra em andamento"/>
    <m/>
    <m/>
    <m/>
    <m/>
    <m/>
    <n v="0"/>
    <n v="0"/>
    <s v="local-def"/>
  </r>
  <r>
    <x v="45"/>
    <s v="PRA - Acesso a Polícia Federal"/>
    <n v="1"/>
    <s v="Lapa"/>
    <m/>
    <s v="Acesso a Polícia Federal (Rua Ricardo Cavatton)"/>
    <s v="-23.511068,-46.702845"/>
    <m/>
    <m/>
    <m/>
    <m/>
    <m/>
    <m/>
    <m/>
    <m/>
    <m/>
    <m/>
    <m/>
    <m/>
    <m/>
    <m/>
    <m/>
    <m/>
    <m/>
    <m/>
    <m/>
    <m/>
    <m/>
    <m/>
    <m/>
    <m/>
    <m/>
    <m/>
    <m/>
    <m/>
    <m/>
    <m/>
    <m/>
    <m/>
    <m/>
    <m/>
    <m/>
    <m/>
    <m/>
    <m/>
    <m/>
    <m/>
    <m/>
    <m/>
    <m/>
    <m/>
    <m/>
    <m/>
    <m/>
    <m/>
    <n v="1.2699999999999999E-2"/>
    <n v="0"/>
    <m/>
    <s v="Execução orçamentária está prevista no projeto &quot;Programa de Redução de Alagamentos&quot;"/>
    <s v="Obra em andamento"/>
    <m/>
    <m/>
    <m/>
    <m/>
    <m/>
    <n v="0"/>
    <n v="0"/>
    <s v="local-def"/>
  </r>
  <r>
    <x v="45"/>
    <s v="PRA - Av. Presidente Altino"/>
    <n v="1"/>
    <s v="Lapa"/>
    <m/>
    <s v="Av. Presidente Altino"/>
    <s v="-23.529996,-46.75842"/>
    <m/>
    <m/>
    <m/>
    <m/>
    <m/>
    <m/>
    <m/>
    <m/>
    <m/>
    <m/>
    <m/>
    <m/>
    <m/>
    <m/>
    <m/>
    <m/>
    <m/>
    <m/>
    <m/>
    <m/>
    <m/>
    <m/>
    <m/>
    <m/>
    <m/>
    <m/>
    <m/>
    <m/>
    <m/>
    <m/>
    <m/>
    <m/>
    <m/>
    <m/>
    <m/>
    <m/>
    <m/>
    <m/>
    <m/>
    <m/>
    <m/>
    <m/>
    <m/>
    <m/>
    <m/>
    <m/>
    <m/>
    <m/>
    <n v="1.2699999999999999E-2"/>
    <n v="0"/>
    <m/>
    <s v="Execução orçamentária está prevista no projeto &quot;Programa de Redução de Alagamentos&quot;"/>
    <s v="Obra em andamento"/>
    <m/>
    <m/>
    <m/>
    <m/>
    <m/>
    <n v="0"/>
    <n v="0"/>
    <s v="local-def"/>
  </r>
  <r>
    <x v="45"/>
    <s v="PRA - Rua  Miguel Motta"/>
    <n v="1"/>
    <s v="Mooca"/>
    <m/>
    <s v="Rua  Miguel Motta"/>
    <s v="-23.566672,-46.570521"/>
    <m/>
    <m/>
    <m/>
    <m/>
    <m/>
    <m/>
    <m/>
    <m/>
    <m/>
    <m/>
    <m/>
    <m/>
    <m/>
    <n v="1"/>
    <m/>
    <m/>
    <m/>
    <m/>
    <m/>
    <m/>
    <m/>
    <m/>
    <m/>
    <m/>
    <m/>
    <m/>
    <m/>
    <m/>
    <m/>
    <m/>
    <m/>
    <m/>
    <m/>
    <m/>
    <m/>
    <m/>
    <m/>
    <m/>
    <m/>
    <m/>
    <m/>
    <m/>
    <m/>
    <m/>
    <m/>
    <m/>
    <m/>
    <m/>
    <n v="1.2699999999999999E-2"/>
    <n v="9939096.6199999992"/>
    <n v="33539103.439999998"/>
    <s v="Execução orçamentária está prevista no projeto &quot;Programa de Redução de Alagamentos&quot;"/>
    <s v="Obra entregue em fev/14"/>
    <m/>
    <s v="Concluída"/>
    <m/>
    <m/>
    <m/>
    <n v="1.2699999999999999E-2"/>
    <n v="1"/>
    <s v="local-def"/>
  </r>
  <r>
    <x v="45"/>
    <s v="PRA - Rua Canuto Saraiva"/>
    <n v="1"/>
    <s v="Mooca"/>
    <m/>
    <s v="Rua Canuto Saraiva"/>
    <s v="-23.560329,-46.603453"/>
    <m/>
    <m/>
    <m/>
    <m/>
    <m/>
    <m/>
    <m/>
    <m/>
    <m/>
    <m/>
    <m/>
    <m/>
    <m/>
    <m/>
    <m/>
    <m/>
    <m/>
    <m/>
    <m/>
    <m/>
    <m/>
    <m/>
    <m/>
    <m/>
    <m/>
    <m/>
    <m/>
    <m/>
    <m/>
    <m/>
    <m/>
    <m/>
    <m/>
    <m/>
    <m/>
    <m/>
    <m/>
    <m/>
    <m/>
    <m/>
    <m/>
    <m/>
    <m/>
    <m/>
    <m/>
    <m/>
    <m/>
    <m/>
    <n v="1.2699999999999999E-2"/>
    <n v="0"/>
    <m/>
    <s v="Execução orçamentária está prevista no projeto &quot;Programa de Redução de Alagamentos&quot;"/>
    <s v="Obra em andamento"/>
    <m/>
    <m/>
    <m/>
    <m/>
    <m/>
    <n v="0"/>
    <n v="0"/>
    <s v="local-def"/>
  </r>
  <r>
    <x v="45"/>
    <s v="PRA - Rua João Teodoro"/>
    <n v="1"/>
    <s v="Mooca"/>
    <m/>
    <s v="Rua João Teodoro"/>
    <s v="-23.535091,-46.621687"/>
    <m/>
    <m/>
    <m/>
    <m/>
    <m/>
    <m/>
    <m/>
    <m/>
    <m/>
    <m/>
    <m/>
    <m/>
    <m/>
    <m/>
    <m/>
    <n v="1"/>
    <m/>
    <m/>
    <m/>
    <m/>
    <m/>
    <m/>
    <m/>
    <m/>
    <m/>
    <m/>
    <m/>
    <m/>
    <m/>
    <m/>
    <m/>
    <m/>
    <m/>
    <m/>
    <m/>
    <m/>
    <m/>
    <m/>
    <m/>
    <m/>
    <m/>
    <m/>
    <m/>
    <m/>
    <m/>
    <m/>
    <m/>
    <m/>
    <n v="1.2699999999999999E-2"/>
    <n v="9939096.6199999992"/>
    <n v="33539103.439999998"/>
    <s v="Execução orçamentária está prevista no projeto &quot;Programa de Redução de Alagamentos&quot;"/>
    <s v="Obra entregue em abril/14"/>
    <m/>
    <s v="Concluída"/>
    <m/>
    <m/>
    <m/>
    <n v="1.2699999999999999E-2"/>
    <n v="1"/>
    <s v="local-def"/>
  </r>
  <r>
    <x v="45"/>
    <s v="PRA - Rua Orville Derby"/>
    <n v="1"/>
    <s v="Mooca"/>
    <m/>
    <s v="Rua Orville Derby"/>
    <s v="-23.556847,-46.602613"/>
    <m/>
    <m/>
    <m/>
    <m/>
    <m/>
    <m/>
    <m/>
    <m/>
    <m/>
    <m/>
    <m/>
    <m/>
    <m/>
    <m/>
    <m/>
    <m/>
    <m/>
    <m/>
    <m/>
    <m/>
    <m/>
    <m/>
    <m/>
    <m/>
    <m/>
    <m/>
    <m/>
    <m/>
    <m/>
    <m/>
    <m/>
    <m/>
    <m/>
    <m/>
    <m/>
    <m/>
    <m/>
    <m/>
    <m/>
    <m/>
    <m/>
    <m/>
    <m/>
    <m/>
    <m/>
    <m/>
    <m/>
    <m/>
    <n v="1.2699999999999999E-2"/>
    <n v="0"/>
    <m/>
    <s v="Execução orçamentária está prevista no projeto &quot;Programa de Redução de Alagamentos&quot;"/>
    <s v="Obra em andamento"/>
    <m/>
    <m/>
    <m/>
    <m/>
    <m/>
    <n v="0"/>
    <n v="0"/>
    <s v="local-def"/>
  </r>
  <r>
    <x v="45"/>
    <s v="PRA - Rua Visconde de Cairu"/>
    <n v="1"/>
    <s v="Mooca"/>
    <m/>
    <s v="Rua Visconde de Cairu"/>
    <s v="-23.563554,-46.602981"/>
    <m/>
    <m/>
    <m/>
    <m/>
    <m/>
    <m/>
    <m/>
    <m/>
    <m/>
    <m/>
    <m/>
    <m/>
    <m/>
    <m/>
    <m/>
    <m/>
    <m/>
    <m/>
    <m/>
    <m/>
    <m/>
    <m/>
    <m/>
    <m/>
    <m/>
    <m/>
    <m/>
    <m/>
    <m/>
    <m/>
    <m/>
    <m/>
    <m/>
    <m/>
    <m/>
    <m/>
    <m/>
    <m/>
    <m/>
    <m/>
    <m/>
    <m/>
    <m/>
    <m/>
    <m/>
    <m/>
    <m/>
    <m/>
    <n v="1.2699999999999999E-2"/>
    <n v="0"/>
    <m/>
    <s v="Execução orçamentária está prevista no projeto &quot;Programa de Redução de Alagamentos&quot;"/>
    <s v="Obra em andamento"/>
    <m/>
    <m/>
    <m/>
    <m/>
    <m/>
    <n v="0"/>
    <n v="0"/>
    <s v="local-def"/>
  </r>
  <r>
    <x v="45"/>
    <s v="PRA - Rua Armando Cardoso Alves/Clube Desportivo"/>
    <n v="1"/>
    <s v="Penha"/>
    <m/>
    <s v="Rua Armando Cardoso Alves/Clube Desportivo"/>
    <s v="-23.524526,-46.555945"/>
    <m/>
    <m/>
    <m/>
    <m/>
    <m/>
    <m/>
    <m/>
    <m/>
    <m/>
    <m/>
    <m/>
    <m/>
    <m/>
    <m/>
    <m/>
    <m/>
    <m/>
    <m/>
    <m/>
    <m/>
    <m/>
    <m/>
    <m/>
    <m/>
    <m/>
    <m/>
    <m/>
    <m/>
    <m/>
    <m/>
    <m/>
    <m/>
    <m/>
    <m/>
    <m/>
    <m/>
    <m/>
    <m/>
    <m/>
    <m/>
    <m/>
    <m/>
    <m/>
    <m/>
    <m/>
    <m/>
    <m/>
    <m/>
    <n v="1.2699999999999999E-2"/>
    <n v="0"/>
    <m/>
    <s v="Execução orçamentária está prevista no projeto &quot;Programa de Redução de Alagamentos&quot;"/>
    <s v="Obra em andamento"/>
    <m/>
    <m/>
    <m/>
    <m/>
    <m/>
    <n v="0"/>
    <n v="0"/>
    <s v="local-def"/>
  </r>
  <r>
    <x v="45"/>
    <s v="PRA - Rua Coatimirim"/>
    <n v="1"/>
    <s v="Penha"/>
    <m/>
    <s v="Rua Coatimirim"/>
    <s v="-23.516971,-46.526801"/>
    <m/>
    <m/>
    <m/>
    <m/>
    <m/>
    <m/>
    <m/>
    <m/>
    <m/>
    <m/>
    <m/>
    <m/>
    <m/>
    <m/>
    <m/>
    <m/>
    <m/>
    <m/>
    <m/>
    <m/>
    <m/>
    <m/>
    <m/>
    <m/>
    <m/>
    <m/>
    <m/>
    <m/>
    <m/>
    <m/>
    <m/>
    <m/>
    <m/>
    <m/>
    <m/>
    <m/>
    <m/>
    <m/>
    <m/>
    <m/>
    <m/>
    <m/>
    <m/>
    <m/>
    <m/>
    <m/>
    <m/>
    <m/>
    <n v="1.2699999999999999E-2"/>
    <n v="0"/>
    <m/>
    <s v="Execução orçamentária está prevista no projeto &quot;Programa de Redução de Alagamentos&quot;"/>
    <s v="Obra em andamento"/>
    <m/>
    <m/>
    <m/>
    <m/>
    <m/>
    <n v="0"/>
    <n v="0"/>
    <s v="local-def"/>
  </r>
  <r>
    <x v="45"/>
    <s v="PRA - Rua Tapendi e Rua Tacoativa"/>
    <n v="1"/>
    <s v="Pirituba"/>
    <m/>
    <s v="Rua Tapendi e Rua Tacoativa"/>
    <s v="-23.492473, -46.712603"/>
    <m/>
    <m/>
    <m/>
    <m/>
    <m/>
    <m/>
    <m/>
    <m/>
    <m/>
    <m/>
    <m/>
    <m/>
    <m/>
    <m/>
    <m/>
    <m/>
    <m/>
    <m/>
    <m/>
    <n v="1"/>
    <m/>
    <m/>
    <m/>
    <m/>
    <m/>
    <m/>
    <m/>
    <m/>
    <m/>
    <m/>
    <m/>
    <m/>
    <m/>
    <m/>
    <m/>
    <m/>
    <m/>
    <m/>
    <m/>
    <m/>
    <m/>
    <m/>
    <m/>
    <m/>
    <m/>
    <m/>
    <m/>
    <m/>
    <n v="1.2699999999999999E-2"/>
    <n v="9939096.6199999992"/>
    <n v="33539103.439999998"/>
    <s v="Execução orçamentária está prevista no projeto &quot;Programa de Redução de Alagamentos&quot;"/>
    <s v="Obra em andamento"/>
    <m/>
    <s v="Concluída"/>
    <m/>
    <m/>
    <m/>
    <n v="1.2699999999999999E-2"/>
    <n v="1"/>
    <s v="local-def"/>
  </r>
  <r>
    <x v="45"/>
    <s v="PRA - Rua Coronel Joaquim Ferreira de Souza"/>
    <n v="1"/>
    <s v="Santana/Tucuruvi"/>
    <m/>
    <s v="Rua Coronel Joaquim Ferreira de Souza"/>
    <s v="-23.478441,-46.641368"/>
    <m/>
    <m/>
    <m/>
    <m/>
    <m/>
    <m/>
    <m/>
    <m/>
    <m/>
    <m/>
    <m/>
    <m/>
    <m/>
    <m/>
    <m/>
    <m/>
    <m/>
    <m/>
    <m/>
    <n v="1"/>
    <m/>
    <m/>
    <m/>
    <m/>
    <m/>
    <m/>
    <m/>
    <m/>
    <m/>
    <m/>
    <m/>
    <m/>
    <m/>
    <m/>
    <m/>
    <m/>
    <m/>
    <m/>
    <m/>
    <m/>
    <m/>
    <m/>
    <m/>
    <m/>
    <m/>
    <m/>
    <m/>
    <m/>
    <n v="1.2699999999999999E-2"/>
    <n v="9939096.6199999992"/>
    <n v="33539103.439999998"/>
    <s v="Execução orçamentária está prevista no projeto &quot;Programa de Redução de Alagamentos&quot;"/>
    <s v="Obra em andamento"/>
    <m/>
    <s v="Concluída"/>
    <m/>
    <m/>
    <m/>
    <n v="1.2699999999999999E-2"/>
    <n v="1"/>
    <s v="local-def"/>
  </r>
  <r>
    <x v="45"/>
    <s v="PRA - Rua Helena Sacramento"/>
    <n v="1"/>
    <s v="Santana/Tucuruvi"/>
    <m/>
    <s v="Rua Helena Sacramento"/>
    <s v="-23.483125,-46.636215"/>
    <m/>
    <m/>
    <m/>
    <m/>
    <m/>
    <m/>
    <m/>
    <m/>
    <m/>
    <m/>
    <m/>
    <m/>
    <m/>
    <m/>
    <m/>
    <n v="1"/>
    <m/>
    <m/>
    <m/>
    <m/>
    <m/>
    <m/>
    <m/>
    <m/>
    <m/>
    <m/>
    <m/>
    <m/>
    <m/>
    <m/>
    <m/>
    <m/>
    <m/>
    <m/>
    <m/>
    <m/>
    <m/>
    <m/>
    <m/>
    <m/>
    <m/>
    <m/>
    <m/>
    <m/>
    <m/>
    <m/>
    <m/>
    <m/>
    <n v="1.2699999999999999E-2"/>
    <n v="9939096.6199999992"/>
    <n v="33539103.439999998"/>
    <s v="Execução orçamentária está prevista no projeto &quot;Programa de Redução de Alagamentos&quot;"/>
    <s v="Obra em andamento"/>
    <m/>
    <s v="Concluída"/>
    <m/>
    <m/>
    <m/>
    <n v="1.2699999999999999E-2"/>
    <n v="1"/>
    <s v="local-def"/>
  </r>
  <r>
    <x v="45"/>
    <s v="PRA - Rua Jardimirim"/>
    <n v="1"/>
    <s v="Santana/Tucuruvi"/>
    <m/>
    <s v="Rua Jardimirim"/>
    <s v="-23.486038,-46.637975"/>
    <m/>
    <m/>
    <m/>
    <m/>
    <m/>
    <m/>
    <m/>
    <m/>
    <m/>
    <m/>
    <m/>
    <m/>
    <m/>
    <m/>
    <m/>
    <n v="1"/>
    <m/>
    <m/>
    <m/>
    <m/>
    <m/>
    <m/>
    <m/>
    <m/>
    <m/>
    <m/>
    <m/>
    <m/>
    <m/>
    <m/>
    <m/>
    <m/>
    <m/>
    <m/>
    <m/>
    <m/>
    <m/>
    <m/>
    <m/>
    <m/>
    <m/>
    <m/>
    <m/>
    <m/>
    <m/>
    <m/>
    <m/>
    <m/>
    <n v="1.2699999999999999E-2"/>
    <n v="9939096.6199999992"/>
    <n v="33539103.439999998"/>
    <s v="Execução orçamentária está prevista no projeto &quot;Programa de Redução de Alagamentos&quot;"/>
    <s v="Obra em andamento"/>
    <m/>
    <s v="Concluída"/>
    <m/>
    <m/>
    <m/>
    <n v="1.2699999999999999E-2"/>
    <n v="1"/>
    <s v="local-def"/>
  </r>
  <r>
    <x v="45"/>
    <s v="PRA - Rua Jardinésia"/>
    <n v="1"/>
    <s v="Santana/Tucuruvi"/>
    <m/>
    <s v="Rua Jardinésia"/>
    <s v="-23.483971,-46.635293"/>
    <m/>
    <m/>
    <m/>
    <m/>
    <m/>
    <m/>
    <m/>
    <m/>
    <m/>
    <m/>
    <m/>
    <m/>
    <m/>
    <m/>
    <m/>
    <m/>
    <m/>
    <m/>
    <m/>
    <n v="1"/>
    <m/>
    <m/>
    <m/>
    <m/>
    <m/>
    <m/>
    <m/>
    <m/>
    <m/>
    <m/>
    <m/>
    <m/>
    <m/>
    <m/>
    <m/>
    <m/>
    <m/>
    <m/>
    <m/>
    <m/>
    <m/>
    <m/>
    <m/>
    <m/>
    <m/>
    <m/>
    <m/>
    <m/>
    <n v="1.2699999999999999E-2"/>
    <n v="9939096.6199999992"/>
    <n v="33539103.439999998"/>
    <s v="Execução orçamentária está prevista no projeto &quot;Programa de Redução de Alagamentos&quot;"/>
    <s v="Obra em andamento"/>
    <m/>
    <s v="Concluída"/>
    <m/>
    <m/>
    <m/>
    <n v="1.2699999999999999E-2"/>
    <n v="1"/>
    <s v="local-def"/>
  </r>
  <r>
    <x v="45"/>
    <s v="PRA - Rua Pataiba"/>
    <n v="1"/>
    <s v="Santana/Tucuruvi"/>
    <m/>
    <s v="Rua Pataiba"/>
    <s v="-23.474938,-46.610748"/>
    <m/>
    <m/>
    <m/>
    <m/>
    <m/>
    <m/>
    <m/>
    <m/>
    <m/>
    <m/>
    <m/>
    <m/>
    <m/>
    <m/>
    <m/>
    <m/>
    <m/>
    <m/>
    <m/>
    <m/>
    <m/>
    <m/>
    <m/>
    <m/>
    <m/>
    <m/>
    <m/>
    <m/>
    <m/>
    <m/>
    <m/>
    <m/>
    <m/>
    <m/>
    <m/>
    <m/>
    <m/>
    <m/>
    <m/>
    <m/>
    <m/>
    <m/>
    <m/>
    <m/>
    <m/>
    <m/>
    <m/>
    <m/>
    <n v="1.2699999999999999E-2"/>
    <n v="0"/>
    <m/>
    <s v="Execução orçamentária está prevista no projeto &quot;Programa de Redução de Alagamentos&quot;"/>
    <s v="Obra em andamento"/>
    <m/>
    <m/>
    <m/>
    <m/>
    <m/>
    <n v="0"/>
    <n v="0"/>
    <s v="local-def"/>
  </r>
  <r>
    <x v="45"/>
    <s v="PRA - Travessa Neco"/>
    <n v="1"/>
    <s v="Santana/Tucuruvi"/>
    <m/>
    <s v="Travessa Neco"/>
    <s v="-23.481521,-46.65073"/>
    <m/>
    <m/>
    <m/>
    <m/>
    <m/>
    <m/>
    <m/>
    <m/>
    <m/>
    <m/>
    <m/>
    <m/>
    <m/>
    <m/>
    <m/>
    <m/>
    <m/>
    <m/>
    <m/>
    <n v="1"/>
    <m/>
    <m/>
    <m/>
    <m/>
    <m/>
    <m/>
    <m/>
    <m/>
    <m/>
    <m/>
    <m/>
    <m/>
    <m/>
    <m/>
    <m/>
    <m/>
    <m/>
    <m/>
    <m/>
    <m/>
    <m/>
    <m/>
    <m/>
    <m/>
    <m/>
    <m/>
    <m/>
    <m/>
    <n v="1.2699999999999999E-2"/>
    <n v="9939096.6199999992"/>
    <n v="33539103.439999998"/>
    <s v="Execução orçamentária está prevista no projeto &quot;Programa de Redução de Alagamentos&quot;"/>
    <s v="Obra em andamento"/>
    <m/>
    <s v="Concluída"/>
    <m/>
    <m/>
    <m/>
    <n v="1.2699999999999999E-2"/>
    <n v="1"/>
    <s v="local-def"/>
  </r>
  <r>
    <x v="45"/>
    <s v="PRA - Rua Ministro Álvaro de Souza Lima"/>
    <n v="1"/>
    <s v="Santo Amaro"/>
    <m/>
    <s v="Rua Ministro Álvaro de Souza Lima"/>
    <s v="-23.657379,-46.683275"/>
    <m/>
    <m/>
    <m/>
    <m/>
    <m/>
    <m/>
    <m/>
    <m/>
    <m/>
    <m/>
    <m/>
    <m/>
    <m/>
    <m/>
    <m/>
    <m/>
    <m/>
    <m/>
    <m/>
    <m/>
    <m/>
    <m/>
    <m/>
    <m/>
    <m/>
    <m/>
    <m/>
    <m/>
    <m/>
    <m/>
    <m/>
    <m/>
    <m/>
    <m/>
    <m/>
    <m/>
    <m/>
    <m/>
    <m/>
    <m/>
    <m/>
    <m/>
    <m/>
    <m/>
    <m/>
    <m/>
    <m/>
    <m/>
    <n v="1.2699999999999999E-2"/>
    <n v="0"/>
    <m/>
    <s v="Execução orçamentária está prevista no projeto &quot;Programa de Redução de Alagamentos&quot;"/>
    <s v="Obra em andamento"/>
    <m/>
    <m/>
    <m/>
    <m/>
    <m/>
    <n v="0"/>
    <n v="0"/>
    <s v="local-def"/>
  </r>
  <r>
    <x v="45"/>
    <s v="PRA - Córrego Sitio Casa Pintada"/>
    <n v="1"/>
    <s v="São Miguel"/>
    <m/>
    <s v="Córrego Sitio Casa Pintada"/>
    <s v="-23.50912,-46.453525"/>
    <m/>
    <m/>
    <m/>
    <m/>
    <m/>
    <m/>
    <m/>
    <m/>
    <m/>
    <m/>
    <m/>
    <m/>
    <m/>
    <m/>
    <m/>
    <n v="1"/>
    <m/>
    <m/>
    <m/>
    <m/>
    <m/>
    <m/>
    <m/>
    <m/>
    <m/>
    <m/>
    <m/>
    <m/>
    <m/>
    <m/>
    <m/>
    <m/>
    <m/>
    <m/>
    <m/>
    <m/>
    <m/>
    <m/>
    <m/>
    <m/>
    <m/>
    <m/>
    <m/>
    <m/>
    <m/>
    <m/>
    <m/>
    <m/>
    <n v="1.2699999999999999E-2"/>
    <n v="9939096.6199999992"/>
    <n v="33539103.439999998"/>
    <s v="Execução orçamentária está prevista no projeto &quot;Programa de Redução de Alagamentos&quot;"/>
    <s v="Obra em andamento"/>
    <m/>
    <s v="Concluída"/>
    <m/>
    <m/>
    <m/>
    <n v="1.2699999999999999E-2"/>
    <n v="1"/>
    <s v="local-def"/>
  </r>
  <r>
    <x v="45"/>
    <s v="PRA - Rua Galvão Bueno "/>
    <n v="1"/>
    <s v="Sé"/>
    <m/>
    <s v="Rua Galvão Bueno "/>
    <s v="-23.563426, -46.634448"/>
    <m/>
    <m/>
    <m/>
    <m/>
    <m/>
    <m/>
    <m/>
    <m/>
    <m/>
    <m/>
    <m/>
    <m/>
    <m/>
    <m/>
    <m/>
    <m/>
    <m/>
    <m/>
    <m/>
    <m/>
    <m/>
    <m/>
    <m/>
    <m/>
    <m/>
    <m/>
    <m/>
    <m/>
    <m/>
    <m/>
    <m/>
    <m/>
    <m/>
    <m/>
    <m/>
    <m/>
    <m/>
    <m/>
    <m/>
    <m/>
    <m/>
    <m/>
    <m/>
    <m/>
    <m/>
    <m/>
    <m/>
    <m/>
    <n v="1.2699999999999999E-2"/>
    <n v="0"/>
    <m/>
    <s v="Execução orçamentária está prevista no projeto &quot;Programa de Redução de Alagamentos&quot;"/>
    <s v="Obra em andamento"/>
    <m/>
    <m/>
    <m/>
    <m/>
    <m/>
    <n v="0"/>
    <n v="0"/>
    <s v="local-def"/>
  </r>
  <r>
    <x v="45"/>
    <s v="PRA - Rua Eugenio Freitas"/>
    <n v="1"/>
    <s v="Vila Maria/Vila Guilherme"/>
    <m/>
    <s v="Rua Eugenio Freitas"/>
    <s v="-23.519559, -46.602176"/>
    <m/>
    <m/>
    <m/>
    <m/>
    <m/>
    <m/>
    <m/>
    <m/>
    <m/>
    <m/>
    <m/>
    <m/>
    <m/>
    <m/>
    <m/>
    <n v="1"/>
    <m/>
    <m/>
    <m/>
    <m/>
    <m/>
    <m/>
    <m/>
    <m/>
    <m/>
    <m/>
    <m/>
    <m/>
    <m/>
    <m/>
    <m/>
    <m/>
    <m/>
    <m/>
    <m/>
    <m/>
    <m/>
    <m/>
    <m/>
    <m/>
    <m/>
    <m/>
    <m/>
    <m/>
    <m/>
    <m/>
    <m/>
    <m/>
    <n v="1.2699999999999999E-2"/>
    <n v="9939096.6199999992"/>
    <n v="33539103.439999998"/>
    <s v="Execução orçamentária está prevista no projeto &quot;Programa de Redução de Alagamentos&quot;"/>
    <s v="Obra entregue em maio/14"/>
    <m/>
    <s v="Concluída"/>
    <m/>
    <m/>
    <m/>
    <n v="1.2699999999999999E-2"/>
    <n v="1"/>
    <s v="local-def"/>
  </r>
  <r>
    <x v="45"/>
    <s v="PRA - Rua Leandro Ferreira"/>
    <n v="1"/>
    <s v="Vila Maria/Vila Guilherme"/>
    <m/>
    <s v="Rua Leandro Ferreira"/>
    <s v="-23.509199,-46.60186"/>
    <m/>
    <m/>
    <m/>
    <m/>
    <m/>
    <m/>
    <m/>
    <m/>
    <m/>
    <m/>
    <m/>
    <n v="1"/>
    <m/>
    <m/>
    <m/>
    <m/>
    <m/>
    <m/>
    <m/>
    <m/>
    <m/>
    <m/>
    <m/>
    <m/>
    <m/>
    <m/>
    <m/>
    <m/>
    <m/>
    <m/>
    <m/>
    <m/>
    <m/>
    <m/>
    <m/>
    <m/>
    <m/>
    <m/>
    <m/>
    <m/>
    <m/>
    <m/>
    <m/>
    <m/>
    <m/>
    <m/>
    <m/>
    <m/>
    <n v="1.2699999999999999E-2"/>
    <n v="9939096.6199999992"/>
    <n v="33539103.439999998"/>
    <s v="Execução orçamentária está prevista no projeto &quot;Programa de Redução de Alagamentos&quot;"/>
    <s v="Obra entregue em jan/14"/>
    <m/>
    <s v="Concluída"/>
    <m/>
    <m/>
    <m/>
    <n v="1.2699999999999999E-2"/>
    <n v="1"/>
    <s v="local-def"/>
  </r>
  <r>
    <x v="45"/>
    <s v="PRA - Rua Maria Quedas"/>
    <n v="1"/>
    <s v="Vila Maria/Vila Guilherme"/>
    <m/>
    <s v="Rua Maria Quedas"/>
    <s v="-23.514505, -46.573443"/>
    <m/>
    <m/>
    <m/>
    <m/>
    <m/>
    <m/>
    <m/>
    <m/>
    <m/>
    <m/>
    <m/>
    <m/>
    <m/>
    <m/>
    <m/>
    <n v="1"/>
    <m/>
    <m/>
    <m/>
    <m/>
    <m/>
    <m/>
    <m/>
    <m/>
    <m/>
    <m/>
    <m/>
    <m/>
    <m/>
    <m/>
    <m/>
    <m/>
    <m/>
    <m/>
    <m/>
    <m/>
    <m/>
    <m/>
    <m/>
    <m/>
    <m/>
    <m/>
    <m/>
    <m/>
    <m/>
    <m/>
    <m/>
    <m/>
    <n v="1.2699999999999999E-2"/>
    <n v="9939096.6199999992"/>
    <n v="33539103.439999998"/>
    <s v="Execução orçamentária está prevista no projeto &quot;Programa de Redução de Alagamentos&quot;"/>
    <s v="Obra entregue em maio/14"/>
    <m/>
    <s v="Concluída"/>
    <m/>
    <m/>
    <m/>
    <n v="1.2699999999999999E-2"/>
    <n v="1"/>
    <s v="local-def"/>
  </r>
  <r>
    <x v="45"/>
    <s v="PRA - Travessa Emabaúba"/>
    <n v="1"/>
    <s v="Vila Maria/Vila Guilherme"/>
    <m/>
    <s v="Travessa Emabaúba"/>
    <s v="-23.508378,-46.602594"/>
    <m/>
    <m/>
    <m/>
    <m/>
    <m/>
    <m/>
    <m/>
    <m/>
    <m/>
    <m/>
    <m/>
    <m/>
    <n v="1"/>
    <m/>
    <m/>
    <m/>
    <m/>
    <m/>
    <m/>
    <m/>
    <m/>
    <m/>
    <m/>
    <m/>
    <m/>
    <m/>
    <m/>
    <m/>
    <m/>
    <m/>
    <m/>
    <m/>
    <m/>
    <m/>
    <m/>
    <m/>
    <m/>
    <m/>
    <m/>
    <m/>
    <m/>
    <m/>
    <m/>
    <m/>
    <m/>
    <m/>
    <m/>
    <m/>
    <n v="1.2699999999999999E-2"/>
    <n v="9939096.6199999992"/>
    <n v="33539103.439999998"/>
    <s v="Execução orçamentária está prevista no projeto &quot;Programa de Redução de Alagamentos&quot;"/>
    <s v="Obra entregue em jan/14"/>
    <m/>
    <s v="Concluída"/>
    <m/>
    <m/>
    <m/>
    <n v="1.2699999999999999E-2"/>
    <n v="1"/>
    <s v="local-def"/>
  </r>
  <r>
    <x v="45"/>
    <s v="PRA - Córrego Afluente J"/>
    <n v="1"/>
    <s v="Vila Prudente"/>
    <m/>
    <s v="Córrego Afluente J"/>
    <s v="-23.602094,-46.497784"/>
    <m/>
    <m/>
    <m/>
    <m/>
    <m/>
    <m/>
    <m/>
    <m/>
    <m/>
    <m/>
    <m/>
    <m/>
    <m/>
    <m/>
    <m/>
    <m/>
    <m/>
    <m/>
    <m/>
    <m/>
    <m/>
    <m/>
    <m/>
    <m/>
    <m/>
    <m/>
    <m/>
    <m/>
    <m/>
    <m/>
    <m/>
    <m/>
    <m/>
    <m/>
    <m/>
    <m/>
    <m/>
    <m/>
    <m/>
    <m/>
    <m/>
    <m/>
    <m/>
    <m/>
    <m/>
    <m/>
    <m/>
    <m/>
    <n v="1.2699999999999999E-2"/>
    <n v="0"/>
    <m/>
    <s v="Execução orçamentária está prevista no projeto &quot;Programa de Redução de Alagamentos&quot;"/>
    <s v="Obra em andamento"/>
    <m/>
    <m/>
    <m/>
    <m/>
    <m/>
    <n v="0"/>
    <n v="0"/>
    <s v="local-def"/>
  </r>
  <r>
    <x v="46"/>
    <s v="Núcleos de Defesa Civil"/>
    <n v="400"/>
    <s v="Aricanduva/Formosa/Carrão"/>
    <s v="Supra-distrital"/>
    <m/>
    <m/>
    <n v="0"/>
    <n v="0"/>
    <n v="0"/>
    <n v="0"/>
    <n v="0"/>
    <n v="0"/>
    <n v="0"/>
    <n v="0"/>
    <n v="0"/>
    <n v="0"/>
    <n v="0"/>
    <n v="21"/>
    <m/>
    <m/>
    <m/>
    <m/>
    <m/>
    <m/>
    <m/>
    <m/>
    <m/>
    <m/>
    <m/>
    <m/>
    <m/>
    <m/>
    <m/>
    <m/>
    <m/>
    <m/>
    <m/>
    <m/>
    <m/>
    <m/>
    <m/>
    <m/>
    <m/>
    <m/>
    <m/>
    <m/>
    <m/>
    <m/>
    <m/>
    <m/>
    <m/>
    <m/>
    <m/>
    <m/>
    <n v="1"/>
    <n v="0"/>
    <m/>
    <m/>
    <m/>
    <m/>
    <m/>
    <m/>
    <m/>
    <m/>
    <n v="5.2499999999999998E-2"/>
    <n v="21"/>
    <s v="local-em-def"/>
  </r>
  <r>
    <x v="46"/>
    <s v="Núcleos de Defesa Civil"/>
    <n v="400"/>
    <s v="Butantã"/>
    <s v="Supra-distrital"/>
    <m/>
    <m/>
    <n v="0"/>
    <n v="0"/>
    <n v="0"/>
    <n v="0"/>
    <n v="0"/>
    <n v="0"/>
    <n v="0"/>
    <n v="0"/>
    <n v="0"/>
    <n v="0"/>
    <n v="0"/>
    <n v="26"/>
    <m/>
    <m/>
    <m/>
    <m/>
    <m/>
    <m/>
    <m/>
    <m/>
    <m/>
    <m/>
    <m/>
    <m/>
    <m/>
    <m/>
    <m/>
    <m/>
    <m/>
    <m/>
    <m/>
    <m/>
    <m/>
    <m/>
    <m/>
    <m/>
    <m/>
    <m/>
    <m/>
    <m/>
    <m/>
    <m/>
    <m/>
    <m/>
    <m/>
    <m/>
    <m/>
    <m/>
    <n v="1"/>
    <n v="0"/>
    <m/>
    <m/>
    <m/>
    <m/>
    <m/>
    <m/>
    <m/>
    <m/>
    <n v="6.5000000000000002E-2"/>
    <n v="26"/>
    <s v="local-em-def"/>
  </r>
  <r>
    <x v="46"/>
    <s v="Núcleos de Defesa Civil"/>
    <n v="400"/>
    <s v="Campo Limpo"/>
    <s v="Supra-distrital"/>
    <m/>
    <m/>
    <n v="0"/>
    <n v="0"/>
    <n v="0"/>
    <n v="0"/>
    <n v="0"/>
    <n v="0"/>
    <n v="0"/>
    <n v="0"/>
    <n v="0"/>
    <n v="0"/>
    <n v="0"/>
    <n v="11"/>
    <m/>
    <m/>
    <m/>
    <m/>
    <m/>
    <m/>
    <m/>
    <m/>
    <m/>
    <m/>
    <m/>
    <m/>
    <m/>
    <m/>
    <m/>
    <m/>
    <m/>
    <m/>
    <m/>
    <m/>
    <m/>
    <m/>
    <m/>
    <m/>
    <m/>
    <m/>
    <m/>
    <m/>
    <m/>
    <m/>
    <m/>
    <m/>
    <m/>
    <m/>
    <m/>
    <m/>
    <n v="1"/>
    <n v="0"/>
    <m/>
    <m/>
    <m/>
    <m/>
    <m/>
    <m/>
    <m/>
    <m/>
    <n v="2.75E-2"/>
    <n v="11"/>
    <s v="local-em-def"/>
  </r>
  <r>
    <x v="46"/>
    <s v="Núcleos de Defesa Civil"/>
    <n v="400"/>
    <s v="Capela do Socorro"/>
    <s v="Supra-distrital"/>
    <m/>
    <m/>
    <n v="0"/>
    <n v="0"/>
    <n v="0"/>
    <n v="0"/>
    <n v="0"/>
    <n v="0"/>
    <n v="0"/>
    <n v="0"/>
    <n v="0"/>
    <n v="0"/>
    <n v="0"/>
    <n v="10"/>
    <m/>
    <m/>
    <m/>
    <m/>
    <m/>
    <m/>
    <m/>
    <m/>
    <m/>
    <m/>
    <m/>
    <m/>
    <m/>
    <m/>
    <m/>
    <m/>
    <m/>
    <m/>
    <m/>
    <m/>
    <m/>
    <m/>
    <m/>
    <m/>
    <m/>
    <m/>
    <m/>
    <m/>
    <m/>
    <m/>
    <m/>
    <m/>
    <m/>
    <m/>
    <m/>
    <m/>
    <n v="1"/>
    <n v="0"/>
    <m/>
    <m/>
    <m/>
    <m/>
    <m/>
    <m/>
    <m/>
    <m/>
    <n v="2.5000000000000001E-2"/>
    <n v="10"/>
    <s v="local-em-def"/>
  </r>
  <r>
    <x v="46"/>
    <s v="Núcleos de Defesa Civil"/>
    <n v="400"/>
    <s v="Casa Verde/Cachoeirinha"/>
    <s v="Supra-distrital"/>
    <m/>
    <m/>
    <n v="0"/>
    <n v="0"/>
    <n v="0"/>
    <n v="0"/>
    <n v="0"/>
    <n v="0"/>
    <n v="0"/>
    <n v="0"/>
    <n v="0"/>
    <n v="0"/>
    <n v="0"/>
    <n v="2"/>
    <m/>
    <m/>
    <m/>
    <m/>
    <m/>
    <m/>
    <m/>
    <m/>
    <m/>
    <m/>
    <m/>
    <m/>
    <m/>
    <m/>
    <m/>
    <m/>
    <m/>
    <m/>
    <m/>
    <m/>
    <m/>
    <m/>
    <m/>
    <m/>
    <m/>
    <m/>
    <m/>
    <m/>
    <m/>
    <m/>
    <m/>
    <m/>
    <m/>
    <m/>
    <m/>
    <m/>
    <n v="1"/>
    <n v="0"/>
    <m/>
    <m/>
    <m/>
    <m/>
    <m/>
    <m/>
    <m/>
    <m/>
    <n v="5.0000000000000001E-3"/>
    <n v="2"/>
    <s v="local-em-def"/>
  </r>
  <r>
    <x v="46"/>
    <s v="Núcleos de Defesa Civil"/>
    <n v="400"/>
    <s v="Cidade Ademar"/>
    <s v="Supra-distrital"/>
    <m/>
    <m/>
    <n v="0"/>
    <n v="0"/>
    <n v="0"/>
    <n v="0"/>
    <n v="0"/>
    <n v="0"/>
    <n v="0"/>
    <n v="0"/>
    <n v="0"/>
    <n v="0"/>
    <n v="0"/>
    <n v="0"/>
    <m/>
    <m/>
    <m/>
    <m/>
    <m/>
    <m/>
    <m/>
    <m/>
    <m/>
    <m/>
    <m/>
    <m/>
    <m/>
    <m/>
    <m/>
    <m/>
    <m/>
    <m/>
    <m/>
    <m/>
    <m/>
    <m/>
    <m/>
    <m/>
    <m/>
    <m/>
    <m/>
    <m/>
    <m/>
    <m/>
    <m/>
    <m/>
    <m/>
    <m/>
    <m/>
    <m/>
    <n v="1"/>
    <n v="0"/>
    <m/>
    <m/>
    <m/>
    <m/>
    <m/>
    <m/>
    <m/>
    <m/>
    <n v="0"/>
    <n v="0"/>
    <s v="local-em-def"/>
  </r>
  <r>
    <x v="46"/>
    <s v="Núcleos de Defesa Civil"/>
    <n v="400"/>
    <s v="Cidade Tiradentes"/>
    <s v="Supra-distrital"/>
    <m/>
    <m/>
    <n v="0"/>
    <n v="0"/>
    <n v="0"/>
    <n v="0"/>
    <n v="0"/>
    <n v="0"/>
    <n v="0"/>
    <n v="0"/>
    <n v="0"/>
    <n v="0"/>
    <n v="0"/>
    <n v="7"/>
    <m/>
    <m/>
    <m/>
    <m/>
    <m/>
    <m/>
    <m/>
    <m/>
    <m/>
    <m/>
    <m/>
    <m/>
    <m/>
    <m/>
    <m/>
    <m/>
    <m/>
    <m/>
    <m/>
    <m/>
    <m/>
    <m/>
    <m/>
    <m/>
    <m/>
    <m/>
    <m/>
    <m/>
    <m/>
    <m/>
    <m/>
    <m/>
    <m/>
    <m/>
    <m/>
    <m/>
    <n v="1"/>
    <n v="0"/>
    <m/>
    <m/>
    <m/>
    <m/>
    <m/>
    <m/>
    <m/>
    <m/>
    <n v="1.7500000000000002E-2"/>
    <n v="7"/>
    <s v="local-em-def"/>
  </r>
  <r>
    <x v="46"/>
    <s v="Núcleos de Defesa Civil"/>
    <n v="400"/>
    <s v="Ermelino Matarazzo"/>
    <s v="Supra-distrital"/>
    <m/>
    <m/>
    <n v="0"/>
    <n v="0"/>
    <n v="0"/>
    <n v="0"/>
    <n v="0"/>
    <n v="0"/>
    <n v="0"/>
    <n v="0"/>
    <n v="0"/>
    <n v="0"/>
    <n v="0"/>
    <n v="0"/>
    <m/>
    <m/>
    <m/>
    <m/>
    <m/>
    <m/>
    <m/>
    <m/>
    <m/>
    <m/>
    <m/>
    <m/>
    <m/>
    <m/>
    <m/>
    <m/>
    <m/>
    <m/>
    <m/>
    <m/>
    <m/>
    <m/>
    <m/>
    <m/>
    <m/>
    <m/>
    <m/>
    <m/>
    <m/>
    <m/>
    <m/>
    <m/>
    <m/>
    <m/>
    <m/>
    <m/>
    <n v="1"/>
    <n v="0"/>
    <m/>
    <m/>
    <m/>
    <m/>
    <m/>
    <m/>
    <m/>
    <m/>
    <n v="0"/>
    <n v="0"/>
    <s v="local-em-def"/>
  </r>
  <r>
    <x v="46"/>
    <s v="Núcleos de Defesa Civil"/>
    <n v="400"/>
    <s v="Freguesia/Brasilândia"/>
    <s v="Supra-distrital"/>
    <m/>
    <m/>
    <n v="0"/>
    <n v="0"/>
    <n v="0"/>
    <n v="0"/>
    <n v="0"/>
    <n v="0"/>
    <n v="0"/>
    <n v="0"/>
    <n v="0"/>
    <n v="0"/>
    <n v="0"/>
    <n v="11"/>
    <m/>
    <m/>
    <m/>
    <m/>
    <m/>
    <m/>
    <m/>
    <m/>
    <m/>
    <m/>
    <m/>
    <m/>
    <m/>
    <m/>
    <m/>
    <m/>
    <m/>
    <m/>
    <m/>
    <m/>
    <m/>
    <m/>
    <m/>
    <m/>
    <m/>
    <m/>
    <m/>
    <m/>
    <m/>
    <m/>
    <m/>
    <m/>
    <m/>
    <m/>
    <m/>
    <m/>
    <n v="1"/>
    <n v="0"/>
    <m/>
    <m/>
    <m/>
    <m/>
    <m/>
    <m/>
    <m/>
    <m/>
    <n v="2.75E-2"/>
    <n v="11"/>
    <s v="local-em-def"/>
  </r>
  <r>
    <x v="46"/>
    <s v="Núcleos de Defesa Civil"/>
    <n v="400"/>
    <s v="Guaianases"/>
    <s v="Supra-distrital"/>
    <m/>
    <m/>
    <n v="0"/>
    <n v="0"/>
    <n v="0"/>
    <n v="0"/>
    <n v="0"/>
    <n v="0"/>
    <n v="0"/>
    <n v="0"/>
    <n v="0"/>
    <n v="0"/>
    <n v="0"/>
    <n v="2"/>
    <m/>
    <m/>
    <m/>
    <m/>
    <m/>
    <m/>
    <m/>
    <m/>
    <m/>
    <m/>
    <m/>
    <m/>
    <m/>
    <m/>
    <m/>
    <m/>
    <m/>
    <m/>
    <m/>
    <m/>
    <m/>
    <m/>
    <m/>
    <m/>
    <m/>
    <m/>
    <m/>
    <m/>
    <m/>
    <m/>
    <m/>
    <m/>
    <m/>
    <m/>
    <m/>
    <m/>
    <n v="1"/>
    <n v="0"/>
    <m/>
    <m/>
    <m/>
    <m/>
    <m/>
    <m/>
    <m/>
    <m/>
    <n v="5.0000000000000001E-3"/>
    <n v="2"/>
    <s v="local-em-def"/>
  </r>
  <r>
    <x v="46"/>
    <s v="Núcleos de Defesa Civil"/>
    <n v="400"/>
    <s v="Ipiranga"/>
    <s v="Supra-distrital"/>
    <m/>
    <m/>
    <n v="0"/>
    <n v="0"/>
    <n v="0"/>
    <n v="0"/>
    <n v="0"/>
    <n v="0"/>
    <n v="0"/>
    <n v="0"/>
    <n v="0"/>
    <n v="0"/>
    <n v="0"/>
    <n v="18"/>
    <m/>
    <m/>
    <m/>
    <m/>
    <m/>
    <m/>
    <m/>
    <m/>
    <m/>
    <m/>
    <m/>
    <m/>
    <m/>
    <m/>
    <m/>
    <m/>
    <m/>
    <m/>
    <m/>
    <m/>
    <m/>
    <m/>
    <m/>
    <m/>
    <m/>
    <m/>
    <m/>
    <m/>
    <m/>
    <m/>
    <m/>
    <m/>
    <m/>
    <m/>
    <m/>
    <m/>
    <n v="1"/>
    <n v="0"/>
    <m/>
    <m/>
    <m/>
    <m/>
    <m/>
    <m/>
    <m/>
    <m/>
    <n v="4.4999999999999998E-2"/>
    <n v="18"/>
    <s v="local-em-def"/>
  </r>
  <r>
    <x v="46"/>
    <s v="Núcleos de Defesa Civil"/>
    <n v="400"/>
    <s v="Itaim Paulista"/>
    <s v="Supra-distrital"/>
    <m/>
    <m/>
    <n v="0"/>
    <n v="0"/>
    <n v="0"/>
    <n v="0"/>
    <n v="0"/>
    <n v="0"/>
    <n v="0"/>
    <n v="0"/>
    <n v="0"/>
    <n v="0"/>
    <n v="0"/>
    <n v="20"/>
    <m/>
    <m/>
    <m/>
    <m/>
    <m/>
    <m/>
    <m/>
    <m/>
    <m/>
    <m/>
    <m/>
    <m/>
    <m/>
    <m/>
    <m/>
    <m/>
    <m/>
    <m/>
    <m/>
    <m/>
    <m/>
    <m/>
    <m/>
    <m/>
    <m/>
    <m/>
    <m/>
    <m/>
    <m/>
    <m/>
    <m/>
    <m/>
    <m/>
    <m/>
    <m/>
    <m/>
    <n v="1"/>
    <n v="0"/>
    <m/>
    <m/>
    <m/>
    <m/>
    <m/>
    <m/>
    <m/>
    <m/>
    <n v="0.05"/>
    <n v="20"/>
    <s v="local-em-def"/>
  </r>
  <r>
    <x v="46"/>
    <s v="Núcleos de Defesa Civil"/>
    <n v="400"/>
    <s v="Itaquera"/>
    <s v="Supra-distrital"/>
    <m/>
    <m/>
    <n v="0"/>
    <n v="0"/>
    <n v="0"/>
    <n v="0"/>
    <n v="0"/>
    <n v="0"/>
    <n v="0"/>
    <n v="0"/>
    <n v="0"/>
    <n v="0"/>
    <n v="0"/>
    <n v="13"/>
    <m/>
    <m/>
    <m/>
    <m/>
    <m/>
    <m/>
    <m/>
    <m/>
    <m/>
    <m/>
    <m/>
    <m/>
    <m/>
    <m/>
    <m/>
    <m/>
    <m/>
    <m/>
    <m/>
    <m/>
    <m/>
    <m/>
    <m/>
    <m/>
    <m/>
    <m/>
    <m/>
    <m/>
    <m/>
    <m/>
    <m/>
    <m/>
    <m/>
    <m/>
    <m/>
    <m/>
    <n v="1"/>
    <n v="0"/>
    <m/>
    <m/>
    <m/>
    <m/>
    <m/>
    <m/>
    <m/>
    <m/>
    <n v="3.2500000000000001E-2"/>
    <n v="13"/>
    <s v="local-em-def"/>
  </r>
  <r>
    <x v="46"/>
    <s v="Núcleos de Defesa Civil"/>
    <n v="400"/>
    <s v="Jabaquara"/>
    <s v="Supra-distrital"/>
    <m/>
    <m/>
    <n v="0"/>
    <n v="0"/>
    <n v="0"/>
    <n v="0"/>
    <n v="0"/>
    <n v="0"/>
    <n v="0"/>
    <n v="0"/>
    <n v="0"/>
    <n v="0"/>
    <n v="0"/>
    <n v="0"/>
    <m/>
    <m/>
    <m/>
    <m/>
    <m/>
    <m/>
    <m/>
    <m/>
    <m/>
    <m/>
    <m/>
    <m/>
    <m/>
    <m/>
    <m/>
    <m/>
    <m/>
    <m/>
    <m/>
    <m/>
    <m/>
    <m/>
    <m/>
    <m/>
    <m/>
    <m/>
    <m/>
    <m/>
    <m/>
    <m/>
    <m/>
    <m/>
    <m/>
    <m/>
    <m/>
    <m/>
    <n v="1"/>
    <n v="0"/>
    <m/>
    <m/>
    <m/>
    <m/>
    <m/>
    <m/>
    <m/>
    <m/>
    <n v="0"/>
    <n v="0"/>
    <s v="local-em-def"/>
  </r>
  <r>
    <x v="46"/>
    <s v="Núcleos de Defesa Civil"/>
    <n v="400"/>
    <s v="Jaçanã/Tremembé"/>
    <s v="Supra-distrital"/>
    <m/>
    <m/>
    <n v="0"/>
    <n v="0"/>
    <n v="0"/>
    <n v="0"/>
    <n v="0"/>
    <n v="0"/>
    <n v="0"/>
    <n v="0"/>
    <n v="0"/>
    <n v="0"/>
    <n v="0"/>
    <n v="13"/>
    <m/>
    <m/>
    <m/>
    <m/>
    <m/>
    <m/>
    <m/>
    <m/>
    <m/>
    <m/>
    <m/>
    <m/>
    <m/>
    <m/>
    <m/>
    <m/>
    <m/>
    <m/>
    <m/>
    <m/>
    <m/>
    <m/>
    <m/>
    <m/>
    <m/>
    <m/>
    <m/>
    <m/>
    <m/>
    <m/>
    <m/>
    <m/>
    <m/>
    <m/>
    <m/>
    <m/>
    <n v="1"/>
    <n v="0"/>
    <m/>
    <m/>
    <m/>
    <m/>
    <m/>
    <m/>
    <m/>
    <m/>
    <n v="3.2500000000000001E-2"/>
    <n v="13"/>
    <s v="local-em-def"/>
  </r>
  <r>
    <x v="46"/>
    <s v="Núcleos de Defesa Civil"/>
    <n v="400"/>
    <s v="Lapa"/>
    <s v="Supra-distrital"/>
    <m/>
    <m/>
    <n v="0"/>
    <n v="0"/>
    <n v="0"/>
    <n v="0"/>
    <n v="0"/>
    <n v="0"/>
    <n v="0"/>
    <n v="0"/>
    <n v="0"/>
    <n v="0"/>
    <n v="0"/>
    <n v="0"/>
    <m/>
    <m/>
    <m/>
    <m/>
    <m/>
    <m/>
    <m/>
    <m/>
    <m/>
    <m/>
    <m/>
    <m/>
    <m/>
    <m/>
    <m/>
    <m/>
    <m/>
    <m/>
    <m/>
    <m/>
    <m/>
    <m/>
    <m/>
    <m/>
    <m/>
    <m/>
    <m/>
    <m/>
    <m/>
    <m/>
    <m/>
    <m/>
    <m/>
    <m/>
    <m/>
    <m/>
    <n v="1"/>
    <n v="0"/>
    <m/>
    <m/>
    <m/>
    <m/>
    <m/>
    <m/>
    <m/>
    <m/>
    <n v="0"/>
    <n v="0"/>
    <s v="local-em-def"/>
  </r>
  <r>
    <x v="46"/>
    <s v="Núcleos de Defesa Civil"/>
    <n v="400"/>
    <s v="M'Boi Mirim"/>
    <s v="Supra-distrital"/>
    <m/>
    <m/>
    <n v="0"/>
    <n v="0"/>
    <n v="0"/>
    <n v="0"/>
    <n v="0"/>
    <n v="0"/>
    <n v="0"/>
    <n v="0"/>
    <n v="0"/>
    <n v="0"/>
    <n v="0"/>
    <n v="6"/>
    <m/>
    <m/>
    <m/>
    <m/>
    <m/>
    <m/>
    <m/>
    <m/>
    <m/>
    <m/>
    <m/>
    <m/>
    <m/>
    <m/>
    <m/>
    <m/>
    <m/>
    <m/>
    <m/>
    <m/>
    <m/>
    <m/>
    <m/>
    <m/>
    <m/>
    <m/>
    <m/>
    <m/>
    <m/>
    <m/>
    <m/>
    <m/>
    <m/>
    <m/>
    <m/>
    <m/>
    <n v="1"/>
    <n v="0"/>
    <m/>
    <m/>
    <m/>
    <m/>
    <m/>
    <m/>
    <m/>
    <m/>
    <n v="1.4999999999999999E-2"/>
    <n v="6"/>
    <s v="local-em-def"/>
  </r>
  <r>
    <x v="46"/>
    <s v="Núcleos de Defesa Civil"/>
    <n v="400"/>
    <s v="Mooca"/>
    <s v="Supra-distrital"/>
    <m/>
    <m/>
    <n v="0"/>
    <n v="0"/>
    <n v="0"/>
    <n v="0"/>
    <n v="0"/>
    <n v="0"/>
    <n v="0"/>
    <n v="0"/>
    <n v="0"/>
    <n v="0"/>
    <n v="0"/>
    <n v="6"/>
    <m/>
    <m/>
    <m/>
    <m/>
    <m/>
    <m/>
    <m/>
    <m/>
    <m/>
    <m/>
    <m/>
    <m/>
    <m/>
    <m/>
    <m/>
    <m/>
    <m/>
    <m/>
    <m/>
    <m/>
    <m/>
    <m/>
    <m/>
    <m/>
    <m/>
    <m/>
    <m/>
    <m/>
    <m/>
    <m/>
    <m/>
    <m/>
    <m/>
    <m/>
    <m/>
    <m/>
    <n v="1"/>
    <n v="0"/>
    <m/>
    <m/>
    <m/>
    <m/>
    <m/>
    <m/>
    <m/>
    <m/>
    <n v="1.4999999999999999E-2"/>
    <n v="6"/>
    <s v="local-em-def"/>
  </r>
  <r>
    <x v="46"/>
    <s v="Núcleos de Defesa Civil"/>
    <n v="400"/>
    <s v="Parelheiros"/>
    <s v="Supra-distrital"/>
    <m/>
    <m/>
    <n v="0"/>
    <n v="0"/>
    <n v="0"/>
    <n v="0"/>
    <n v="0"/>
    <n v="0"/>
    <n v="0"/>
    <n v="0"/>
    <n v="0"/>
    <n v="0"/>
    <n v="0"/>
    <n v="0"/>
    <m/>
    <m/>
    <m/>
    <m/>
    <m/>
    <m/>
    <m/>
    <m/>
    <m/>
    <m/>
    <m/>
    <m/>
    <m/>
    <m/>
    <m/>
    <m/>
    <m/>
    <m/>
    <m/>
    <m/>
    <m/>
    <m/>
    <m/>
    <m/>
    <m/>
    <m/>
    <m/>
    <m/>
    <m/>
    <m/>
    <m/>
    <m/>
    <m/>
    <m/>
    <m/>
    <m/>
    <n v="1"/>
    <n v="0"/>
    <m/>
    <m/>
    <m/>
    <m/>
    <m/>
    <m/>
    <m/>
    <m/>
    <n v="0"/>
    <n v="0"/>
    <s v="local-em-def"/>
  </r>
  <r>
    <x v="46"/>
    <s v="Núcleos de Defesa Civil"/>
    <n v="400"/>
    <s v="Penha"/>
    <s v="Supra-distrital"/>
    <m/>
    <m/>
    <n v="0"/>
    <n v="0"/>
    <n v="0"/>
    <n v="0"/>
    <n v="0"/>
    <n v="0"/>
    <n v="0"/>
    <n v="0"/>
    <n v="0"/>
    <n v="0"/>
    <n v="0"/>
    <n v="8"/>
    <m/>
    <m/>
    <m/>
    <m/>
    <m/>
    <m/>
    <m/>
    <m/>
    <m/>
    <m/>
    <m/>
    <m/>
    <m/>
    <m/>
    <m/>
    <m/>
    <m/>
    <m/>
    <m/>
    <m/>
    <m/>
    <m/>
    <m/>
    <m/>
    <m/>
    <m/>
    <m/>
    <m/>
    <m/>
    <m/>
    <m/>
    <m/>
    <m/>
    <m/>
    <m/>
    <m/>
    <n v="1"/>
    <n v="0"/>
    <m/>
    <m/>
    <m/>
    <m/>
    <m/>
    <m/>
    <m/>
    <m/>
    <n v="0.02"/>
    <n v="8"/>
    <s v="local-em-def"/>
  </r>
  <r>
    <x v="46"/>
    <s v="Núcleos de Defesa Civil"/>
    <n v="400"/>
    <s v="Perus"/>
    <s v="Supra-distrital"/>
    <m/>
    <m/>
    <n v="0"/>
    <n v="0"/>
    <n v="0"/>
    <n v="0"/>
    <n v="0"/>
    <n v="0"/>
    <n v="0"/>
    <n v="0"/>
    <n v="0"/>
    <n v="0"/>
    <n v="0"/>
    <n v="0"/>
    <m/>
    <m/>
    <m/>
    <m/>
    <m/>
    <m/>
    <m/>
    <m/>
    <m/>
    <m/>
    <m/>
    <m/>
    <m/>
    <m/>
    <m/>
    <m/>
    <m/>
    <m/>
    <m/>
    <m/>
    <m/>
    <m/>
    <m/>
    <m/>
    <m/>
    <m/>
    <m/>
    <m/>
    <m/>
    <m/>
    <m/>
    <m/>
    <m/>
    <m/>
    <m/>
    <m/>
    <n v="1"/>
    <n v="0"/>
    <m/>
    <m/>
    <m/>
    <m/>
    <m/>
    <m/>
    <m/>
    <m/>
    <n v="0"/>
    <n v="0"/>
    <s v="local-em-def"/>
  </r>
  <r>
    <x v="46"/>
    <s v="Núcleos de Defesa Civil"/>
    <n v="400"/>
    <s v="Pinheiros"/>
    <s v="Supra-distrital"/>
    <m/>
    <m/>
    <n v="0"/>
    <n v="0"/>
    <n v="0"/>
    <n v="0"/>
    <n v="0"/>
    <n v="0"/>
    <n v="0"/>
    <n v="0"/>
    <n v="0"/>
    <n v="0"/>
    <n v="0"/>
    <n v="0"/>
    <m/>
    <m/>
    <m/>
    <m/>
    <m/>
    <m/>
    <m/>
    <m/>
    <m/>
    <m/>
    <m/>
    <m/>
    <m/>
    <m/>
    <m/>
    <m/>
    <m/>
    <m/>
    <m/>
    <m/>
    <m/>
    <m/>
    <m/>
    <m/>
    <m/>
    <m/>
    <m/>
    <m/>
    <m/>
    <m/>
    <m/>
    <m/>
    <m/>
    <m/>
    <m/>
    <m/>
    <n v="1"/>
    <n v="0"/>
    <m/>
    <m/>
    <m/>
    <m/>
    <m/>
    <m/>
    <m/>
    <m/>
    <n v="0"/>
    <n v="0"/>
    <s v="local-em-def"/>
  </r>
  <r>
    <x v="46"/>
    <s v="Núcleos de Defesa Civil"/>
    <n v="400"/>
    <s v="Pirituba"/>
    <s v="Supra-distrital"/>
    <m/>
    <m/>
    <n v="0"/>
    <n v="0"/>
    <n v="0"/>
    <n v="0"/>
    <n v="0"/>
    <n v="0"/>
    <n v="0"/>
    <n v="0"/>
    <n v="0"/>
    <n v="0"/>
    <n v="0"/>
    <n v="23"/>
    <m/>
    <m/>
    <m/>
    <m/>
    <m/>
    <m/>
    <m/>
    <m/>
    <m/>
    <m/>
    <m/>
    <m/>
    <m/>
    <m/>
    <m/>
    <m/>
    <m/>
    <m/>
    <m/>
    <m/>
    <m/>
    <m/>
    <m/>
    <m/>
    <m/>
    <m/>
    <m/>
    <m/>
    <m/>
    <m/>
    <m/>
    <m/>
    <m/>
    <m/>
    <m/>
    <m/>
    <n v="1"/>
    <n v="0"/>
    <m/>
    <m/>
    <m/>
    <m/>
    <m/>
    <m/>
    <m/>
    <m/>
    <n v="5.7500000000000002E-2"/>
    <n v="23"/>
    <s v="local-em-def"/>
  </r>
  <r>
    <x v="46"/>
    <s v="Núcleos de Defesa Civil"/>
    <n v="400"/>
    <s v="Santana/Tucuruvi"/>
    <s v="Supra-distrital"/>
    <m/>
    <m/>
    <n v="0"/>
    <n v="0"/>
    <n v="0"/>
    <n v="0"/>
    <n v="0"/>
    <n v="0"/>
    <n v="0"/>
    <n v="0"/>
    <n v="0"/>
    <n v="0"/>
    <n v="0"/>
    <n v="2"/>
    <m/>
    <m/>
    <m/>
    <m/>
    <m/>
    <m/>
    <m/>
    <m/>
    <m/>
    <m/>
    <m/>
    <m/>
    <m/>
    <m/>
    <m/>
    <m/>
    <m/>
    <m/>
    <m/>
    <m/>
    <m/>
    <m/>
    <m/>
    <m/>
    <m/>
    <m/>
    <m/>
    <m/>
    <m/>
    <m/>
    <m/>
    <m/>
    <m/>
    <m/>
    <m/>
    <m/>
    <n v="1"/>
    <n v="0"/>
    <m/>
    <m/>
    <m/>
    <m/>
    <m/>
    <m/>
    <m/>
    <m/>
    <n v="5.0000000000000001E-3"/>
    <n v="2"/>
    <s v="local-em-def"/>
  </r>
  <r>
    <x v="46"/>
    <s v="Núcleos de Defesa Civil"/>
    <n v="400"/>
    <s v="Santo Amaro"/>
    <s v="Supra-distrital"/>
    <m/>
    <m/>
    <n v="0"/>
    <n v="0"/>
    <n v="0"/>
    <n v="0"/>
    <n v="0"/>
    <n v="0"/>
    <n v="0"/>
    <n v="0"/>
    <n v="0"/>
    <n v="0"/>
    <n v="0"/>
    <n v="12"/>
    <m/>
    <m/>
    <m/>
    <m/>
    <m/>
    <m/>
    <m/>
    <m/>
    <m/>
    <m/>
    <m/>
    <m/>
    <m/>
    <m/>
    <m/>
    <m/>
    <m/>
    <m/>
    <m/>
    <m/>
    <m/>
    <m/>
    <m/>
    <m/>
    <m/>
    <m/>
    <m/>
    <m/>
    <m/>
    <m/>
    <m/>
    <m/>
    <m/>
    <m/>
    <m/>
    <m/>
    <n v="1"/>
    <n v="0"/>
    <m/>
    <m/>
    <m/>
    <m/>
    <m/>
    <m/>
    <m/>
    <m/>
    <n v="0.03"/>
    <n v="12"/>
    <s v="local-em-def"/>
  </r>
  <r>
    <x v="46"/>
    <s v="Núcleos de Defesa Civil"/>
    <n v="400"/>
    <s v="São Mateus"/>
    <s v="Supra-distrital"/>
    <m/>
    <m/>
    <n v="0"/>
    <n v="0"/>
    <n v="0"/>
    <n v="0"/>
    <n v="0"/>
    <n v="0"/>
    <n v="0"/>
    <n v="0"/>
    <n v="0"/>
    <n v="0"/>
    <n v="0"/>
    <n v="0"/>
    <m/>
    <m/>
    <m/>
    <m/>
    <m/>
    <m/>
    <m/>
    <m/>
    <m/>
    <m/>
    <m/>
    <m/>
    <m/>
    <m/>
    <m/>
    <m/>
    <m/>
    <m/>
    <m/>
    <m/>
    <m/>
    <m/>
    <m/>
    <m/>
    <m/>
    <m/>
    <m/>
    <m/>
    <m/>
    <m/>
    <m/>
    <m/>
    <m/>
    <m/>
    <m/>
    <m/>
    <n v="1"/>
    <n v="0"/>
    <m/>
    <m/>
    <m/>
    <m/>
    <m/>
    <m/>
    <m/>
    <m/>
    <n v="0"/>
    <n v="0"/>
    <s v="local-em-def"/>
  </r>
  <r>
    <x v="46"/>
    <s v="Núcleos de Defesa Civil"/>
    <n v="400"/>
    <s v="São Miguel"/>
    <s v="Supra-distrital"/>
    <m/>
    <m/>
    <n v="0"/>
    <n v="0"/>
    <n v="0"/>
    <n v="0"/>
    <n v="0"/>
    <n v="0"/>
    <n v="0"/>
    <n v="0"/>
    <n v="0"/>
    <n v="0"/>
    <n v="0"/>
    <n v="6"/>
    <m/>
    <m/>
    <m/>
    <m/>
    <m/>
    <m/>
    <m/>
    <m/>
    <m/>
    <m/>
    <m/>
    <m/>
    <m/>
    <m/>
    <m/>
    <m/>
    <m/>
    <m/>
    <m/>
    <m/>
    <m/>
    <m/>
    <m/>
    <m/>
    <m/>
    <m/>
    <m/>
    <m/>
    <m/>
    <m/>
    <m/>
    <m/>
    <m/>
    <m/>
    <m/>
    <m/>
    <n v="1"/>
    <n v="0"/>
    <m/>
    <m/>
    <m/>
    <m/>
    <m/>
    <m/>
    <m/>
    <m/>
    <n v="1.4999999999999999E-2"/>
    <n v="6"/>
    <s v="local-em-def"/>
  </r>
  <r>
    <x v="46"/>
    <s v="Núcleos de Defesa Civil"/>
    <n v="400"/>
    <s v="Sapopemba"/>
    <s v="Supra-distrital"/>
    <m/>
    <m/>
    <n v="0"/>
    <n v="0"/>
    <n v="0"/>
    <n v="0"/>
    <n v="0"/>
    <n v="0"/>
    <n v="0"/>
    <n v="0"/>
    <n v="0"/>
    <n v="0"/>
    <n v="0"/>
    <n v="13"/>
    <m/>
    <m/>
    <m/>
    <m/>
    <m/>
    <m/>
    <m/>
    <m/>
    <m/>
    <m/>
    <m/>
    <m/>
    <m/>
    <m/>
    <m/>
    <m/>
    <m/>
    <m/>
    <m/>
    <m/>
    <m/>
    <m/>
    <m/>
    <m/>
    <m/>
    <m/>
    <m/>
    <m/>
    <m/>
    <m/>
    <m/>
    <m/>
    <m/>
    <m/>
    <m/>
    <m/>
    <n v="1"/>
    <n v="0"/>
    <m/>
    <m/>
    <m/>
    <m/>
    <m/>
    <m/>
    <m/>
    <m/>
    <n v="3.2500000000000001E-2"/>
    <n v="13"/>
    <s v="local-em-def"/>
  </r>
  <r>
    <x v="46"/>
    <s v="Núcleos de Defesa Civil"/>
    <n v="400"/>
    <s v="Sé"/>
    <s v="Supra-distrital"/>
    <m/>
    <m/>
    <n v="0"/>
    <n v="0"/>
    <n v="0"/>
    <n v="0"/>
    <n v="0"/>
    <n v="0"/>
    <n v="0"/>
    <n v="0"/>
    <n v="0"/>
    <n v="0"/>
    <n v="0"/>
    <n v="0"/>
    <m/>
    <m/>
    <m/>
    <m/>
    <m/>
    <m/>
    <m/>
    <m/>
    <m/>
    <m/>
    <m/>
    <m/>
    <m/>
    <m/>
    <m/>
    <m/>
    <m/>
    <m/>
    <m/>
    <m/>
    <m/>
    <m/>
    <m/>
    <m/>
    <m/>
    <m/>
    <m/>
    <m/>
    <m/>
    <m/>
    <m/>
    <m/>
    <m/>
    <m/>
    <m/>
    <m/>
    <n v="1"/>
    <n v="0"/>
    <m/>
    <m/>
    <m/>
    <m/>
    <m/>
    <m/>
    <m/>
    <m/>
    <n v="0"/>
    <n v="0"/>
    <s v="local-em-def"/>
  </r>
  <r>
    <x v="46"/>
    <s v="Núcleos de Defesa Civil"/>
    <n v="400"/>
    <s v="Vila Maria/Vila Guilherme"/>
    <s v="Supra-distrital"/>
    <m/>
    <m/>
    <n v="0"/>
    <n v="0"/>
    <n v="0"/>
    <n v="0"/>
    <n v="0"/>
    <n v="0"/>
    <n v="0"/>
    <n v="0"/>
    <n v="0"/>
    <n v="0"/>
    <n v="0"/>
    <n v="11"/>
    <m/>
    <m/>
    <m/>
    <m/>
    <m/>
    <m/>
    <m/>
    <m/>
    <m/>
    <m/>
    <m/>
    <m/>
    <m/>
    <m/>
    <m/>
    <m/>
    <m/>
    <m/>
    <m/>
    <m/>
    <m/>
    <m/>
    <m/>
    <m/>
    <m/>
    <m/>
    <m/>
    <m/>
    <m/>
    <m/>
    <m/>
    <m/>
    <m/>
    <m/>
    <m/>
    <m/>
    <n v="1"/>
    <n v="0"/>
    <m/>
    <m/>
    <m/>
    <m/>
    <m/>
    <m/>
    <m/>
    <m/>
    <n v="2.75E-2"/>
    <n v="11"/>
    <s v="local-em-def"/>
  </r>
  <r>
    <x v="46"/>
    <s v="Núcleos de Defesa Civil"/>
    <n v="400"/>
    <s v="Vila Mariana"/>
    <s v="Supra-distrital"/>
    <m/>
    <m/>
    <n v="0"/>
    <n v="0"/>
    <n v="0"/>
    <n v="0"/>
    <n v="0"/>
    <n v="0"/>
    <n v="0"/>
    <n v="0"/>
    <n v="0"/>
    <n v="0"/>
    <n v="0"/>
    <n v="20"/>
    <m/>
    <m/>
    <m/>
    <m/>
    <m/>
    <m/>
    <m/>
    <m/>
    <m/>
    <m/>
    <m/>
    <m/>
    <m/>
    <m/>
    <m/>
    <m/>
    <m/>
    <m/>
    <m/>
    <m/>
    <m/>
    <m/>
    <m/>
    <m/>
    <m/>
    <m/>
    <m/>
    <m/>
    <m/>
    <m/>
    <m/>
    <m/>
    <m/>
    <m/>
    <m/>
    <m/>
    <n v="1"/>
    <n v="0"/>
    <m/>
    <m/>
    <m/>
    <m/>
    <m/>
    <m/>
    <m/>
    <m/>
    <n v="0.05"/>
    <n v="20"/>
    <s v="local-em-def"/>
  </r>
  <r>
    <x v="46"/>
    <s v="Núcleos de Defesa Civil"/>
    <n v="400"/>
    <s v="Vila Prudente"/>
    <s v="Supra-distrital"/>
    <m/>
    <m/>
    <n v="0"/>
    <n v="0"/>
    <n v="0"/>
    <n v="0"/>
    <n v="0"/>
    <n v="0"/>
    <n v="0"/>
    <n v="0"/>
    <n v="0"/>
    <n v="0"/>
    <n v="0"/>
    <n v="6"/>
    <m/>
    <m/>
    <m/>
    <m/>
    <m/>
    <m/>
    <m/>
    <m/>
    <m/>
    <m/>
    <m/>
    <m/>
    <m/>
    <m/>
    <m/>
    <m/>
    <m/>
    <m/>
    <m/>
    <m/>
    <m/>
    <m/>
    <m/>
    <m/>
    <m/>
    <m/>
    <m/>
    <m/>
    <m/>
    <m/>
    <m/>
    <m/>
    <m/>
    <m/>
    <m/>
    <m/>
    <n v="1"/>
    <n v="0"/>
    <m/>
    <m/>
    <m/>
    <m/>
    <m/>
    <m/>
    <m/>
    <m/>
    <n v="1.4999999999999999E-2"/>
    <n v="6"/>
    <s v="local-em-def"/>
  </r>
  <r>
    <x v="47"/>
    <s v="Realização de Conferências Municipais Temáticas"/>
    <n v="44"/>
    <s v="Supra-regional"/>
    <m/>
    <m/>
    <m/>
    <m/>
    <m/>
    <m/>
    <m/>
    <m/>
    <m/>
    <m/>
    <m/>
    <m/>
    <m/>
    <m/>
    <n v="9"/>
    <m/>
    <m/>
    <m/>
    <n v="4"/>
    <m/>
    <m/>
    <m/>
    <m/>
    <m/>
    <m/>
    <m/>
    <m/>
    <m/>
    <m/>
    <m/>
    <m/>
    <m/>
    <m/>
    <m/>
    <m/>
    <m/>
    <m/>
    <m/>
    <m/>
    <m/>
    <m/>
    <m/>
    <m/>
    <m/>
    <m/>
    <m/>
    <m/>
    <m/>
    <m/>
    <m/>
    <m/>
    <n v="1"/>
    <n v="225226.12"/>
    <n v="20000"/>
    <m/>
    <m/>
    <m/>
    <m/>
    <m/>
    <m/>
    <m/>
    <n v="0.29545454545454547"/>
    <n v="13"/>
    <s v="abrange-cidade"/>
  </r>
  <r>
    <x v="48"/>
    <s v="Realização de Audiências Públicas do Ciclo de Planejamento e Orçamento Participativos"/>
    <n v="256"/>
    <s v="Supra-regional"/>
    <m/>
    <m/>
    <m/>
    <m/>
    <m/>
    <n v="35"/>
    <m/>
    <m/>
    <m/>
    <m/>
    <n v="32"/>
    <m/>
    <n v="32"/>
    <m/>
    <m/>
    <m/>
    <m/>
    <m/>
    <m/>
    <m/>
    <m/>
    <n v="16"/>
    <n v="16"/>
    <m/>
    <m/>
    <m/>
    <m/>
    <m/>
    <m/>
    <m/>
    <m/>
    <m/>
    <m/>
    <m/>
    <m/>
    <m/>
    <m/>
    <m/>
    <m/>
    <m/>
    <m/>
    <m/>
    <m/>
    <m/>
    <m/>
    <m/>
    <m/>
    <m/>
    <m/>
    <m/>
    <m/>
    <n v="0"/>
    <n v="0"/>
    <n v="0"/>
    <s v="Meta definida considerando a realização de audiências sobre planejamento e/ou orçamento por subprefeitura por ano."/>
    <m/>
    <m/>
    <m/>
    <m/>
    <m/>
    <m/>
    <n v="0"/>
    <n v="131"/>
    <s v="abrange-cidade"/>
  </r>
  <r>
    <x v="48"/>
    <s v="Realização de Cafés Hacker do Ciclo de Planejamento e Orçamento Participativos"/>
    <n v="4"/>
    <s v="Supra-regional"/>
    <m/>
    <m/>
    <m/>
    <m/>
    <m/>
    <m/>
    <m/>
    <m/>
    <m/>
    <m/>
    <n v="1"/>
    <m/>
    <m/>
    <m/>
    <m/>
    <m/>
    <m/>
    <m/>
    <m/>
    <m/>
    <m/>
    <m/>
    <m/>
    <m/>
    <m/>
    <m/>
    <m/>
    <m/>
    <m/>
    <m/>
    <m/>
    <m/>
    <m/>
    <m/>
    <m/>
    <m/>
    <m/>
    <m/>
    <m/>
    <m/>
    <m/>
    <m/>
    <m/>
    <m/>
    <m/>
    <m/>
    <m/>
    <m/>
    <m/>
    <m/>
    <m/>
    <n v="0"/>
    <n v="0"/>
    <n v="0"/>
    <m/>
    <m/>
    <m/>
    <m/>
    <m/>
    <m/>
    <m/>
    <n v="0"/>
    <n v="1"/>
    <s v="abrange-cidade"/>
  </r>
  <r>
    <x v="48"/>
    <s v="Realização de Eventos de Formação e Seminários sobre o Ciclo de Planejamento e Orçamento Participativos"/>
    <n v="4"/>
    <s v="Supra-regional"/>
    <m/>
    <m/>
    <m/>
    <m/>
    <m/>
    <m/>
    <m/>
    <m/>
    <m/>
    <m/>
    <n v="1"/>
    <m/>
    <m/>
    <m/>
    <m/>
    <m/>
    <m/>
    <m/>
    <m/>
    <m/>
    <m/>
    <n v="1"/>
    <m/>
    <m/>
    <m/>
    <m/>
    <m/>
    <m/>
    <m/>
    <m/>
    <m/>
    <m/>
    <m/>
    <m/>
    <m/>
    <m/>
    <m/>
    <m/>
    <m/>
    <m/>
    <m/>
    <m/>
    <m/>
    <m/>
    <m/>
    <m/>
    <m/>
    <m/>
    <m/>
    <m/>
    <m/>
    <n v="0"/>
    <n v="0"/>
    <n v="0"/>
    <s v="Foi realizado um encontro formativo sobre o papel e perfil dos conselheiros do Conselho Muncipal de Planejamento e Orçamento Participativos - CPOP"/>
    <m/>
    <m/>
    <m/>
    <m/>
    <m/>
    <m/>
    <n v="0"/>
    <n v="2"/>
    <s v="abrange-cidade"/>
  </r>
  <r>
    <x v="39"/>
    <s v="Ampliação da coleta seletiva municipal - Distrito Pedreira"/>
    <n v="21"/>
    <s v="Cidade Ademar"/>
    <s v="Pedreira"/>
    <m/>
    <m/>
    <n v="0"/>
    <n v="0"/>
    <n v="0"/>
    <n v="0"/>
    <n v="0"/>
    <n v="0"/>
    <n v="0"/>
    <n v="0"/>
    <n v="0"/>
    <n v="0"/>
    <n v="0"/>
    <n v="0"/>
    <n v="0"/>
    <n v="0"/>
    <n v="0"/>
    <n v="0"/>
    <m/>
    <m/>
    <m/>
    <m/>
    <n v="0"/>
    <m/>
    <m/>
    <m/>
    <m/>
    <m/>
    <m/>
    <m/>
    <m/>
    <m/>
    <m/>
    <m/>
    <m/>
    <m/>
    <m/>
    <m/>
    <m/>
    <m/>
    <m/>
    <m/>
    <m/>
    <m/>
    <m/>
    <m/>
    <m/>
    <m/>
    <m/>
    <m/>
    <n v="0"/>
    <n v="0"/>
    <n v="0"/>
    <m/>
    <m/>
    <m/>
    <m/>
    <m/>
    <m/>
    <m/>
    <n v="0"/>
    <n v="0"/>
    <s v="local-em-def"/>
  </r>
  <r>
    <x v="32"/>
    <s v="PRONATEC Imigrantes - Curso de Português"/>
    <n v="60"/>
    <s v="Supra-regional"/>
    <m/>
    <m/>
    <m/>
    <m/>
    <m/>
    <m/>
    <m/>
    <m/>
    <m/>
    <m/>
    <m/>
    <m/>
    <m/>
    <m/>
    <m/>
    <m/>
    <m/>
    <m/>
    <m/>
    <m/>
    <m/>
    <n v="60"/>
    <m/>
    <m/>
    <m/>
    <m/>
    <m/>
    <m/>
    <m/>
    <m/>
    <m/>
    <m/>
    <m/>
    <m/>
    <m/>
    <m/>
    <m/>
    <m/>
    <m/>
    <m/>
    <m/>
    <m/>
    <m/>
    <m/>
    <m/>
    <m/>
    <m/>
    <m/>
    <m/>
    <m/>
    <m/>
    <n v="0"/>
    <n v="0"/>
    <n v="0"/>
    <s v="Oferecimento de curso de português básico para estrangeiros no abrigo emergencial da prefeitura e estruturação de 4 turmas para curso de idioma de 160 horas através do PRONATEC, com aulas oferecidas pelo Instituto Federal e SENAC."/>
    <s v="Em maio de 2014, o Comitê Gestor e a Coordenação de Políticas para Migrantes da Secretaria Municipal de Direitos Humanos e Cidadania atuaram de forma pioneira para garantir as primeiras 4 turmas de Língua Portuguesa e Cultura Brasileira para Estrangeiros, com atendimento a imigrantes de 9 nacionalidades."/>
    <m/>
    <m/>
    <m/>
    <m/>
    <m/>
    <n v="0"/>
    <n v="60"/>
    <s v="abrange-cidade"/>
  </r>
  <r>
    <x v="1"/>
    <s v="Novas famílias beneficiadas com o Programa Bolsa Família - Concessão acumulada"/>
    <n v="228000"/>
    <s v="Supra-regional"/>
    <m/>
    <m/>
    <m/>
    <m/>
    <m/>
    <m/>
    <m/>
    <m/>
    <m/>
    <n v="6732"/>
    <m/>
    <m/>
    <m/>
    <m/>
    <m/>
    <n v="74004"/>
    <m/>
    <m/>
    <m/>
    <m/>
    <m/>
    <n v="76883"/>
    <m/>
    <m/>
    <m/>
    <m/>
    <m/>
    <m/>
    <m/>
    <m/>
    <m/>
    <m/>
    <m/>
    <m/>
    <m/>
    <m/>
    <m/>
    <m/>
    <m/>
    <m/>
    <m/>
    <m/>
    <m/>
    <m/>
    <m/>
    <m/>
    <m/>
    <m/>
    <m/>
    <m/>
    <m/>
    <n v="1"/>
    <m/>
    <m/>
    <m/>
    <m/>
    <m/>
    <m/>
    <m/>
    <m/>
    <m/>
    <n v="0.69131140350877196"/>
    <n v="157619"/>
    <s v="abrange-cidade"/>
  </r>
  <r>
    <x v="7"/>
    <s v="Estoque de vagas  do Programa Mais Educação"/>
    <n v="100000"/>
    <s v="Supra-regional"/>
    <m/>
    <m/>
    <m/>
    <m/>
    <m/>
    <m/>
    <m/>
    <m/>
    <m/>
    <m/>
    <m/>
    <m/>
    <m/>
    <m/>
    <m/>
    <m/>
    <m/>
    <m/>
    <m/>
    <m/>
    <m/>
    <m/>
    <n v="69135"/>
    <m/>
    <m/>
    <m/>
    <m/>
    <m/>
    <m/>
    <m/>
    <m/>
    <m/>
    <m/>
    <m/>
    <m/>
    <m/>
    <m/>
    <m/>
    <m/>
    <m/>
    <m/>
    <m/>
    <m/>
    <m/>
    <m/>
    <m/>
    <m/>
    <m/>
    <m/>
    <m/>
    <m/>
    <n v="1"/>
    <m/>
    <m/>
    <s v="Aqui são computadas as vagas que estão atualmente disponíveis. Este é o número considerado para o cálculo do avanço da meta."/>
    <m/>
    <m/>
    <m/>
    <m/>
    <m/>
    <m/>
    <n v="0.69135000000000002"/>
    <n v="69135"/>
    <s v="abrange-cidade"/>
  </r>
  <r>
    <x v="49"/>
    <m/>
    <m/>
    <m/>
    <m/>
    <m/>
    <m/>
    <m/>
    <m/>
    <m/>
    <m/>
    <m/>
    <m/>
    <m/>
    <m/>
    <m/>
    <m/>
    <m/>
    <m/>
    <m/>
    <m/>
    <m/>
    <m/>
    <m/>
    <m/>
    <m/>
    <m/>
    <m/>
    <m/>
    <m/>
    <m/>
    <m/>
    <m/>
    <m/>
    <m/>
    <m/>
    <m/>
    <m/>
    <m/>
    <m/>
    <m/>
    <m/>
    <m/>
    <m/>
    <m/>
    <m/>
    <m/>
    <m/>
    <m/>
    <m/>
    <m/>
    <m/>
    <m/>
    <m/>
    <m/>
    <m/>
    <m/>
    <m/>
    <m/>
    <m/>
    <m/>
    <m/>
    <m/>
    <m/>
    <m/>
    <m/>
    <m/>
    <m/>
  </r>
  <r>
    <x v="49"/>
    <m/>
    <m/>
    <m/>
    <m/>
    <m/>
    <m/>
    <m/>
    <m/>
    <m/>
    <m/>
    <m/>
    <m/>
    <m/>
    <m/>
    <m/>
    <m/>
    <m/>
    <m/>
    <m/>
    <m/>
    <m/>
    <m/>
    <m/>
    <m/>
    <m/>
    <m/>
    <m/>
    <m/>
    <m/>
    <m/>
    <m/>
    <m/>
    <m/>
    <m/>
    <m/>
    <m/>
    <m/>
    <m/>
    <m/>
    <m/>
    <m/>
    <m/>
    <m/>
    <m/>
    <m/>
    <m/>
    <m/>
    <m/>
    <m/>
    <m/>
    <m/>
    <m/>
    <m/>
    <m/>
    <m/>
    <m/>
    <m/>
    <m/>
    <m/>
    <m/>
    <m/>
    <m/>
    <m/>
    <m/>
    <m/>
    <m/>
    <m/>
  </r>
  <r>
    <x v="49"/>
    <m/>
    <m/>
    <m/>
    <m/>
    <m/>
    <m/>
    <m/>
    <m/>
    <m/>
    <m/>
    <m/>
    <m/>
    <m/>
    <m/>
    <m/>
    <m/>
    <m/>
    <m/>
    <m/>
    <m/>
    <m/>
    <m/>
    <m/>
    <m/>
    <m/>
    <m/>
    <m/>
    <m/>
    <m/>
    <m/>
    <m/>
    <m/>
    <m/>
    <m/>
    <m/>
    <m/>
    <m/>
    <m/>
    <m/>
    <m/>
    <m/>
    <m/>
    <m/>
    <m/>
    <m/>
    <m/>
    <m/>
    <m/>
    <m/>
    <m/>
    <m/>
    <m/>
    <m/>
    <m/>
    <m/>
    <m/>
    <m/>
    <m/>
    <m/>
    <m/>
    <m/>
    <m/>
    <m/>
    <m/>
    <m/>
    <m/>
    <m/>
  </r>
</pivotCacheRecords>
</file>

<file path=xl/pivotCache/pivotCacheRecords9.xml><?xml version="1.0" encoding="utf-8"?>
<pivotCacheRecords xmlns="http://schemas.openxmlformats.org/spreadsheetml/2006/main" xmlns:r="http://schemas.openxmlformats.org/officeDocument/2006/relationships" count="184">
  <r>
    <s v="Tipo 1"/>
    <x v="0"/>
    <n v="0.1098025"/>
  </r>
  <r>
    <s v="Tipo 1"/>
    <x v="1"/>
    <n v="7.6829999999999996E-2"/>
  </r>
  <r>
    <s v="Tipo 1"/>
    <x v="2"/>
    <n v="0.13650000000000001"/>
  </r>
  <r>
    <s v="Tipo 1"/>
    <x v="3"/>
    <n v="3.0000000000000006E-2"/>
  </r>
  <r>
    <s v="Tipo 1"/>
    <x v="4"/>
    <n v="0.19375000000000006"/>
  </r>
  <r>
    <s v="Tipo 1"/>
    <x v="5"/>
    <n v="0.24354000000000012"/>
  </r>
  <r>
    <s v="Tipo 1"/>
    <x v="6"/>
    <n v="0.47454750000000007"/>
  </r>
  <r>
    <s v="Tipo 1"/>
    <x v="7"/>
    <n v="0.33330000000000004"/>
  </r>
  <r>
    <s v="Tipo 1"/>
    <x v="8"/>
    <n v="0.35241250000000029"/>
  </r>
  <r>
    <s v="Tipo 1"/>
    <x v="9"/>
    <n v="0.10599999999999998"/>
  </r>
  <r>
    <s v="Tipo 1"/>
    <x v="10"/>
    <n v="0.12321"/>
  </r>
  <r>
    <s v="Tipo 1"/>
    <x v="11"/>
    <n v="0.15781250000000002"/>
  </r>
  <r>
    <s v="Tipo 1"/>
    <x v="12"/>
    <n v="0.14850000000000002"/>
  </r>
  <r>
    <s v="Tipo 1"/>
    <x v="13"/>
    <n v="0.34845500000000001"/>
  </r>
  <r>
    <s v="Tipo 1"/>
    <x v="14"/>
    <n v="0.375"/>
  </r>
  <r>
    <s v="Tipo 1"/>
    <x v="15"/>
    <n v="6.25E-2"/>
  </r>
  <r>
    <s v="Tipo 1"/>
    <x v="16"/>
    <n v="0.1"/>
  </r>
  <r>
    <s v="Tipo 1"/>
    <x v="17"/>
    <n v="0.2"/>
  </r>
  <r>
    <s v="Tipo 1"/>
    <x v="18"/>
    <n v="0.20000000000000004"/>
  </r>
  <r>
    <s v="Tipo 1"/>
    <x v="19"/>
    <n v="0.17750000000000005"/>
  </r>
  <r>
    <s v="Tipo 1"/>
    <x v="20"/>
    <n v="2.0000000000000004E-2"/>
  </r>
  <r>
    <s v="Tipo 1"/>
    <x v="21"/>
    <n v="0.11874999999999999"/>
  </r>
  <r>
    <s v="Tipo 1"/>
    <x v="22"/>
    <n v="4.9950000000000008E-2"/>
  </r>
  <r>
    <s v="Tipo 1"/>
    <x v="23"/>
    <n v="4.5000000000000005E-2"/>
  </r>
  <r>
    <s v="Tipo 1"/>
    <x v="24"/>
    <n v="0.2"/>
  </r>
  <r>
    <s v="Tipo 1"/>
    <x v="25"/>
    <n v="0.53749999999999998"/>
  </r>
  <r>
    <s v="Tipo 1"/>
    <x v="26"/>
    <n v="0.2853024999999999"/>
  </r>
  <r>
    <s v="Tipo 1"/>
    <x v="27"/>
    <n v="2.5000000000000001E-2"/>
  </r>
  <r>
    <s v="Tipo 1"/>
    <x v="28"/>
    <n v="0"/>
  </r>
  <r>
    <s v="Tipo 1"/>
    <x v="29"/>
    <n v="8.8092500000000018E-2"/>
  </r>
  <r>
    <m/>
    <x v="30"/>
    <n v="5.319255000000001"/>
  </r>
  <r>
    <m/>
    <x v="31"/>
    <m/>
  </r>
  <r>
    <m/>
    <x v="32"/>
    <s v="Soma de Andamento do projeto/total da meta"/>
  </r>
  <r>
    <s v="Tipo 2"/>
    <x v="33"/>
    <n v="0.60075250000000024"/>
  </r>
  <r>
    <s v="Tipo 2"/>
    <x v="34"/>
    <n v="0.64999999999999991"/>
  </r>
  <r>
    <s v="Tipo 2"/>
    <x v="35"/>
    <n v="2.5039999999999982E-2"/>
  </r>
  <r>
    <s v="Tipo 2"/>
    <x v="36"/>
    <n v="0.34138500000000005"/>
  </r>
  <r>
    <s v="Tipo 2"/>
    <x v="28"/>
    <n v="0.47020083333333329"/>
  </r>
  <r>
    <s v="Tipo 2"/>
    <x v="37"/>
    <n v="0.26506250000000003"/>
  </r>
  <r>
    <s v="Tipo 2"/>
    <x v="38"/>
    <n v="0.57499999999999996"/>
  </r>
  <r>
    <s v="Tipo 2"/>
    <x v="39"/>
    <n v="0.125"/>
  </r>
  <r>
    <s v="Tipo 2"/>
    <x v="40"/>
    <n v="0.15000000000000002"/>
  </r>
  <r>
    <s v="Tipo 2"/>
    <x v="41"/>
    <n v="0.33855750000000001"/>
  </r>
  <r>
    <m/>
    <x v="30"/>
    <n v="3.5409983333333335"/>
  </r>
  <r>
    <m/>
    <x v="31"/>
    <m/>
  </r>
  <r>
    <m/>
    <x v="32"/>
    <s v="Soma de Andamento do projeto/total da meta"/>
  </r>
  <r>
    <s v="Tipo 3"/>
    <x v="42"/>
    <n v="0.51"/>
  </r>
  <r>
    <s v="Tipo 3"/>
    <x v="2"/>
    <n v="7.8409090909090901E-2"/>
  </r>
  <r>
    <s v="Tipo 3"/>
    <x v="43"/>
    <n v="0"/>
  </r>
  <r>
    <s v="Tipo 3"/>
    <x v="15"/>
    <n v="0.21250000000000002"/>
  </r>
  <r>
    <s v="Tipo 3"/>
    <x v="44"/>
    <n v="0.26250000000000007"/>
  </r>
  <r>
    <s v="Tipo 3"/>
    <x v="45"/>
    <n v="0.34250000000000003"/>
  </r>
  <r>
    <m/>
    <x v="30"/>
    <n v="1.405909090909091"/>
  </r>
  <r>
    <m/>
    <x v="31"/>
    <m/>
  </r>
  <r>
    <m/>
    <x v="32"/>
    <s v="Soma de Andamento do projeto/total da meta"/>
  </r>
  <r>
    <s v="Tipo 4"/>
    <x v="0"/>
    <n v="6.143500000000001E-2"/>
  </r>
  <r>
    <s v="Tipo 4"/>
    <x v="1"/>
    <n v="0"/>
  </r>
  <r>
    <s v="Tipo 4"/>
    <x v="46"/>
    <n v="0"/>
  </r>
  <r>
    <s v="Tipo 4"/>
    <x v="47"/>
    <n v="0"/>
  </r>
  <r>
    <s v="Tipo 4"/>
    <x v="2"/>
    <n v="0.166075"/>
  </r>
  <r>
    <s v="Tipo 4"/>
    <x v="3"/>
    <n v="0.16250000000000001"/>
  </r>
  <r>
    <s v="Tipo 4"/>
    <x v="48"/>
    <n v="1.0323"/>
  </r>
  <r>
    <s v="Tipo 4"/>
    <x v="49"/>
    <n v="0.33720500000000009"/>
  </r>
  <r>
    <s v="Tipo 4"/>
    <x v="50"/>
    <n v="0.1825"/>
  </r>
  <r>
    <s v="Tipo 4"/>
    <x v="9"/>
    <n v="0.18000000000000002"/>
  </r>
  <r>
    <s v="Tipo 4"/>
    <x v="10"/>
    <n v="0.13320000000000001"/>
  </r>
  <r>
    <s v="Tipo 4"/>
    <x v="12"/>
    <n v="0.34"/>
  </r>
  <r>
    <s v="Tipo 4"/>
    <x v="51"/>
    <n v="0.06"/>
  </r>
  <r>
    <s v="Tipo 4"/>
    <x v="16"/>
    <n v="0.1125"/>
  </r>
  <r>
    <s v="Tipo 4"/>
    <x v="52"/>
    <n v="0.83900000000000041"/>
  </r>
  <r>
    <s v="Tipo 4"/>
    <x v="53"/>
    <n v="0.18000000000000005"/>
  </r>
  <r>
    <s v="Tipo 4"/>
    <x v="54"/>
    <n v="6.0000000000000012E-2"/>
  </r>
  <r>
    <s v="Tipo 4"/>
    <x v="22"/>
    <n v="6.6699999999999997E-3"/>
  </r>
  <r>
    <s v="Tipo 4"/>
    <x v="23"/>
    <n v="0"/>
  </r>
  <r>
    <s v="Tipo 4"/>
    <x v="55"/>
    <n v="0.05"/>
  </r>
  <r>
    <s v="Tipo 4"/>
    <x v="56"/>
    <n v="0"/>
  </r>
  <r>
    <s v="Tipo 4"/>
    <x v="57"/>
    <n v="7.0559999999999984E-2"/>
  </r>
  <r>
    <s v="Tipo 4"/>
    <x v="58"/>
    <n v="5.0079999999999965E-2"/>
  </r>
  <r>
    <m/>
    <x v="30"/>
    <n v="4.0240250000000009"/>
  </r>
  <r>
    <m/>
    <x v="31"/>
    <m/>
  </r>
  <r>
    <m/>
    <x v="31"/>
    <m/>
  </r>
  <r>
    <m/>
    <x v="31"/>
    <m/>
  </r>
  <r>
    <m/>
    <x v="32"/>
    <s v="Soma de Andamento do projeto/total da meta"/>
  </r>
  <r>
    <s v="Tipo 5"/>
    <x v="59"/>
    <n v="4.9999999999999996E-2"/>
  </r>
  <r>
    <s v="Tipo 5"/>
    <x v="60"/>
    <n v="0"/>
  </r>
  <r>
    <s v="Tipo 5"/>
    <x v="61"/>
    <n v="9.9999999999999992E-2"/>
  </r>
  <r>
    <s v="Tipo 5"/>
    <x v="62"/>
    <n v="0.17499999999999999"/>
  </r>
  <r>
    <s v="Tipo 5"/>
    <x v="63"/>
    <n v="0.99999999999999989"/>
  </r>
  <r>
    <s v="Tipo 5"/>
    <x v="64"/>
    <n v="0.99999999999999989"/>
  </r>
  <r>
    <s v="Tipo 5"/>
    <x v="65"/>
    <n v="0.15"/>
  </r>
  <r>
    <s v="Tipo 5"/>
    <x v="66"/>
    <n v="0.49999999999999994"/>
  </r>
  <r>
    <s v="Tipo 5"/>
    <x v="67"/>
    <n v="0.99999999999999989"/>
  </r>
  <r>
    <s v="Tipo 5"/>
    <x v="56"/>
    <n v="0.99999999999999989"/>
  </r>
  <r>
    <s v="Tipo 5"/>
    <x v="68"/>
    <n v="0.99999999999999989"/>
  </r>
  <r>
    <s v="Tipo 5"/>
    <x v="69"/>
    <n v="0.47499999999999998"/>
  </r>
  <r>
    <s v="Tipo 5"/>
    <x v="70"/>
    <n v="0.32499999999999996"/>
  </r>
  <r>
    <s v="Tipo 5"/>
    <x v="71"/>
    <n v="8.2500000000000004E-2"/>
  </r>
  <r>
    <s v="Tipo 5"/>
    <x v="72"/>
    <n v="0.15"/>
  </r>
  <r>
    <s v="Tipo 5"/>
    <x v="73"/>
    <n v="0.82499999999999996"/>
  </r>
  <r>
    <s v="Tipo 5"/>
    <x v="74"/>
    <n v="0.42999999999999994"/>
  </r>
  <r>
    <s v="Tipo 5"/>
    <x v="75"/>
    <n v="1.0000000000000002"/>
  </r>
  <r>
    <s v="Tipo 5"/>
    <x v="76"/>
    <n v="0.69999999999999984"/>
  </r>
  <r>
    <s v="Tipo 5"/>
    <x v="77"/>
    <n v="0.15"/>
  </r>
  <r>
    <m/>
    <x v="30"/>
    <n v="10.112499999999999"/>
  </r>
  <r>
    <m/>
    <x v="31"/>
    <m/>
  </r>
  <r>
    <m/>
    <x v="31"/>
    <m/>
  </r>
  <r>
    <m/>
    <x v="32"/>
    <s v="Soma de Andamento do projeto/total da meta"/>
  </r>
  <r>
    <s v="Tipo 6"/>
    <x v="78"/>
    <n v="0.27500000000000002"/>
  </r>
  <r>
    <s v="Tipo 6"/>
    <x v="79"/>
    <n v="1"/>
  </r>
  <r>
    <s v="Tipo 6"/>
    <x v="80"/>
    <n v="2.5000000000000001E-2"/>
  </r>
  <r>
    <s v="Tipo 6"/>
    <x v="81"/>
    <n v="0.57500000000000007"/>
  </r>
  <r>
    <s v="Tipo 6"/>
    <x v="82"/>
    <n v="0.25"/>
  </r>
  <r>
    <s v="Tipo 6"/>
    <x v="83"/>
    <n v="0.72500000000000009"/>
  </r>
  <r>
    <s v="Tipo 6"/>
    <x v="84"/>
    <n v="0.92500000000000004"/>
  </r>
  <r>
    <s v="Tipo 6"/>
    <x v="76"/>
    <n v="0.3"/>
  </r>
  <r>
    <m/>
    <x v="30"/>
    <n v="4.0750000000000002"/>
  </r>
  <r>
    <m/>
    <x v="31"/>
    <m/>
  </r>
  <r>
    <m/>
    <x v="31"/>
    <m/>
  </r>
  <r>
    <m/>
    <x v="31"/>
    <m/>
  </r>
  <r>
    <m/>
    <x v="32"/>
    <s v="Soma de Andamento do projeto/total da meta"/>
  </r>
  <r>
    <s v="Tipo 7"/>
    <x v="85"/>
    <n v="0.4"/>
  </r>
  <r>
    <s v="Tipo 7"/>
    <x v="86"/>
    <n v="0.85"/>
  </r>
  <r>
    <s v="Tipo 7"/>
    <x v="87"/>
    <n v="1"/>
  </r>
  <r>
    <s v="Tipo 7"/>
    <x v="88"/>
    <n v="7.4999999999999997E-2"/>
  </r>
  <r>
    <s v="Tipo 7"/>
    <x v="89"/>
    <n v="0.15"/>
  </r>
  <r>
    <s v="Tipo 7"/>
    <x v="90"/>
    <n v="0"/>
  </r>
  <r>
    <s v="Tipo 7"/>
    <x v="91"/>
    <n v="1"/>
  </r>
  <r>
    <s v="Tipo 7"/>
    <x v="92"/>
    <n v="7.4999999999999997E-2"/>
  </r>
  <r>
    <s v="Tipo 7"/>
    <x v="93"/>
    <n v="7.4999999999999997E-2"/>
  </r>
  <r>
    <s v="Tipo 7"/>
    <x v="94"/>
    <n v="0.47200000000000003"/>
  </r>
  <r>
    <m/>
    <x v="30"/>
    <n v="4.0970000000000004"/>
  </r>
  <r>
    <m/>
    <x v="31"/>
    <m/>
  </r>
  <r>
    <m/>
    <x v="32"/>
    <s v="Soma de Andamento do projeto/total da meta"/>
  </r>
  <r>
    <s v="Tipo 8"/>
    <x v="95"/>
    <n v="1.2494678571428575"/>
  </r>
  <r>
    <s v="Tipo 8"/>
    <x v="96"/>
    <n v="0.69131140350877196"/>
  </r>
  <r>
    <s v="Tipo 8"/>
    <x v="97"/>
    <n v="0.19966"/>
  </r>
  <r>
    <s v="Tipo 8"/>
    <x v="98"/>
    <n v="0.46146666666666669"/>
  </r>
  <r>
    <s v="Tipo 8"/>
    <x v="46"/>
    <n v="0.32055"/>
  </r>
  <r>
    <s v="Tipo 8"/>
    <x v="99"/>
    <n v="1.333333333333333"/>
  </r>
  <r>
    <s v="Tipo 8"/>
    <x v="43"/>
    <n v="0.30635000000000001"/>
  </r>
  <r>
    <s v="Tipo 8"/>
    <x v="100"/>
    <n v="0.69135000000000002"/>
  </r>
  <r>
    <s v="Tipo 8"/>
    <x v="4"/>
    <n v="0"/>
  </r>
  <r>
    <s v="Tipo 8"/>
    <x v="5"/>
    <n v="0"/>
  </r>
  <r>
    <s v="Tipo 8"/>
    <x v="6"/>
    <n v="0"/>
  </r>
  <r>
    <s v="Tipo 8"/>
    <x v="101"/>
    <n v="0.44381644462387299"/>
  </r>
  <r>
    <s v="Tipo 8"/>
    <x v="50"/>
    <n v="0.25600000000000001"/>
  </r>
  <r>
    <s v="Tipo 8"/>
    <x v="102"/>
    <n v="0.35416666666666663"/>
  </r>
  <r>
    <s v="Tipo 8"/>
    <x v="59"/>
    <n v="0.26916666666666667"/>
  </r>
  <r>
    <s v="Tipo 8"/>
    <x v="103"/>
    <n v="0.5"/>
  </r>
  <r>
    <s v="Tipo 8"/>
    <x v="60"/>
    <n v="0.93137254901960786"/>
  </r>
  <r>
    <s v="Tipo 8"/>
    <x v="104"/>
    <n v="0.82599999999999996"/>
  </r>
  <r>
    <s v="Tipo 8"/>
    <x v="105"/>
    <n v="0.18290000000000006"/>
  </r>
  <r>
    <s v="Tipo 8"/>
    <x v="61"/>
    <n v="0"/>
  </r>
  <r>
    <s v="Tipo 8"/>
    <x v="106"/>
    <n v="0.53700000000000003"/>
  </r>
  <r>
    <s v="Tipo 8"/>
    <x v="107"/>
    <n v="0"/>
  </r>
  <r>
    <s v="Tipo 8"/>
    <x v="51"/>
    <n v="0.16"/>
  </r>
  <r>
    <s v="Tipo 8"/>
    <x v="108"/>
    <n v="0.6875"/>
  </r>
  <r>
    <s v="Tipo 8"/>
    <x v="109"/>
    <n v="0.11954882352941178"/>
  </r>
  <r>
    <s v="Tipo 8"/>
    <x v="110"/>
    <n v="0.30500000000000005"/>
  </r>
  <r>
    <s v="Tipo 8"/>
    <x v="111"/>
    <n v="0.33330000000000004"/>
  </r>
  <r>
    <s v="Tipo 8"/>
    <x v="112"/>
    <n v="0.38461538461538464"/>
  </r>
  <r>
    <s v="Tipo 8"/>
    <x v="113"/>
    <n v="0.9"/>
  </r>
  <r>
    <s v="Tipo 8"/>
    <x v="54"/>
    <n v="0.2054"/>
  </r>
  <r>
    <s v="Tipo 8"/>
    <x v="114"/>
    <n v="0.14204166666666668"/>
  </r>
  <r>
    <s v="Tipo 8"/>
    <x v="66"/>
    <n v="0.27400000000000002"/>
  </r>
  <r>
    <s v="Tipo 8"/>
    <x v="115"/>
    <n v="0.3666666666666667"/>
  </r>
  <r>
    <s v="Tipo 8"/>
    <x v="20"/>
    <n v="0.91590909090909089"/>
  </r>
  <r>
    <s v="Tipo 8"/>
    <x v="116"/>
    <n v="0.32499999999999996"/>
  </r>
  <r>
    <s v="Tipo 8"/>
    <x v="117"/>
    <n v="1.6904761904761887"/>
  </r>
  <r>
    <s v="Tipo 8"/>
    <x v="118"/>
    <n v="1.7597777777777777"/>
  </r>
  <r>
    <s v="Tipo 8"/>
    <x v="119"/>
    <n v="0.29778749999999998"/>
  </r>
  <r>
    <s v="Tipo 8"/>
    <x v="120"/>
    <n v="0.17555555555555555"/>
  </r>
  <r>
    <s v="Tipo 8"/>
    <x v="90"/>
    <n v="0.47619047619047616"/>
  </r>
  <r>
    <s v="Tipo 8"/>
    <x v="27"/>
    <n v="5.5555555555555556E-4"/>
  </r>
  <r>
    <s v="Tipo 8"/>
    <x v="121"/>
    <n v="2.4119735099337749"/>
  </r>
  <r>
    <s v="Tipo 8"/>
    <x v="29"/>
    <n v="0.25250000000000011"/>
  </r>
  <r>
    <s v="Tipo 8"/>
    <x v="71"/>
    <n v="0.77006249999999998"/>
  </r>
  <r>
    <s v="Tipo 8"/>
    <x v="122"/>
    <n v="0.53125"/>
  </r>
  <r>
    <s v="Tipo 8"/>
    <x v="123"/>
    <n v="0.31749999999999984"/>
  </r>
  <r>
    <s v="Tipo 8"/>
    <x v="124"/>
    <n v="0.66750000000000009"/>
  </r>
  <r>
    <s v="Tipo 8"/>
    <x v="125"/>
    <n v="0.29545454545454547"/>
  </r>
  <r>
    <s v="Tipo 8"/>
    <x v="76"/>
    <n v="0"/>
  </r>
  <r>
    <m/>
    <x v="30"/>
    <n v="24.319476830959534"/>
  </r>
  <r>
    <m/>
    <x v="31"/>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name="Tabela dinâmica7" cacheId="185"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location ref="B121:C132" firstHeaderRow="1" firstDataRow="1" firstDataCol="1"/>
  <pivotFields count="22">
    <pivotField axis="axisRow" showAll="0">
      <items count="12">
        <item x="0"/>
        <item x="1"/>
        <item x="2"/>
        <item x="3"/>
        <item x="4"/>
        <item x="5"/>
        <item x="6"/>
        <item x="7"/>
        <item x="8"/>
        <item x="9"/>
        <item h="1"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s>
  <rowFields count="1">
    <field x="0"/>
  </rowFields>
  <rowItems count="11">
    <i>
      <x/>
    </i>
    <i>
      <x v="1"/>
    </i>
    <i>
      <x v="2"/>
    </i>
    <i>
      <x v="3"/>
    </i>
    <i>
      <x v="4"/>
    </i>
    <i>
      <x v="5"/>
    </i>
    <i>
      <x v="6"/>
    </i>
    <i>
      <x v="7"/>
    </i>
    <i>
      <x v="8"/>
    </i>
    <i>
      <x v="9"/>
    </i>
    <i t="grand">
      <x/>
    </i>
  </rowItems>
  <colItems count="1">
    <i/>
  </colItems>
  <dataFields count="1">
    <dataField name="Soma de Andamento do projeto/total da meta" fld="1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Tabela dinâmica8" cacheId="188"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location ref="B134:C184" firstHeaderRow="1" firstDataRow="1" firstDataCol="1"/>
  <pivotFields count="68">
    <pivotField axis="axisRow" showAll="0">
      <items count="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h="1" x="4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s>
  <rowFields count="1">
    <field x="0"/>
  </rowFields>
  <rowItems count="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t="grand">
      <x/>
    </i>
  </rowItems>
  <colItems count="1">
    <i/>
  </colItems>
  <dataFields count="1">
    <dataField name="Soma de Andamento do projeto/total da meta" fld="65" baseField="0" baseItem="0"/>
  </dataFields>
  <formats count="1">
    <format dxfId="35">
      <pivotArea collapsedLevelsAreSubtotals="1" fieldPosition="0">
        <references count="1">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Tabela dinâmica1" cacheId="167"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location ref="B1:C32" firstHeaderRow="1" firstDataRow="1" firstDataCol="1"/>
  <pivotFields count="27">
    <pivotField axis="axisRow"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h="1" x="3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s>
  <rowFields count="1">
    <field x="0"/>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Items count="1">
    <i/>
  </colItems>
  <dataFields count="1">
    <dataField name="Soma de Andamento do projeto/total da meta" fld="2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Tabela dinâmica6" cacheId="182"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location ref="B108:C117" firstHeaderRow="1" firstDataRow="1" firstDataCol="1"/>
  <pivotFields count="23">
    <pivotField axis="axisRow" showAll="0">
      <items count="10">
        <item x="0"/>
        <item x="1"/>
        <item x="2"/>
        <item x="3"/>
        <item x="4"/>
        <item x="5"/>
        <item x="6"/>
        <item x="7"/>
        <item h="1"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s>
  <rowFields count="1">
    <field x="0"/>
  </rowFields>
  <rowItems count="9">
    <i>
      <x/>
    </i>
    <i>
      <x v="1"/>
    </i>
    <i>
      <x v="2"/>
    </i>
    <i>
      <x v="3"/>
    </i>
    <i>
      <x v="4"/>
    </i>
    <i>
      <x v="5"/>
    </i>
    <i>
      <x v="6"/>
    </i>
    <i>
      <x v="7"/>
    </i>
    <i t="grand">
      <x/>
    </i>
  </rowItems>
  <colItems count="1">
    <i/>
  </colItems>
  <dataFields count="1">
    <dataField name="Soma de Andamento do projeto/total da meta" fld="2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Tabela dinâmica2" cacheId="170"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location ref="B34:C45" firstHeaderRow="1" firstDataRow="1" firstDataCol="1"/>
  <pivotFields count="26">
    <pivotField axis="axisRow" showAll="0">
      <items count="12">
        <item x="0"/>
        <item x="1"/>
        <item x="2"/>
        <item x="3"/>
        <item x="4"/>
        <item x="5"/>
        <item x="6"/>
        <item x="7"/>
        <item x="8"/>
        <item x="9"/>
        <item h="1"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s>
  <rowFields count="1">
    <field x="0"/>
  </rowFields>
  <rowItems count="11">
    <i>
      <x/>
    </i>
    <i>
      <x v="1"/>
    </i>
    <i>
      <x v="2"/>
    </i>
    <i>
      <x v="3"/>
    </i>
    <i>
      <x v="4"/>
    </i>
    <i>
      <x v="5"/>
    </i>
    <i>
      <x v="6"/>
    </i>
    <i>
      <x v="7"/>
    </i>
    <i>
      <x v="8"/>
    </i>
    <i>
      <x v="9"/>
    </i>
    <i t="grand">
      <x/>
    </i>
  </rowItems>
  <colItems count="1">
    <i/>
  </colItems>
  <dataFields count="1">
    <dataField name="Soma de Andamento do projeto/total da meta" fld="2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Tabela dinâmica4" cacheId="176"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location ref="B56:C80" firstHeaderRow="1" firstDataRow="1" firstDataCol="1"/>
  <pivotFields count="24">
    <pivotField axis="axisRow" showAll="0">
      <items count="25">
        <item x="0"/>
        <item x="1"/>
        <item x="2"/>
        <item x="3"/>
        <item x="4"/>
        <item x="5"/>
        <item x="6"/>
        <item x="7"/>
        <item x="8"/>
        <item x="9"/>
        <item x="10"/>
        <item x="11"/>
        <item x="12"/>
        <item x="13"/>
        <item x="14"/>
        <item x="15"/>
        <item x="16"/>
        <item x="17"/>
        <item x="18"/>
        <item x="19"/>
        <item x="20"/>
        <item x="21"/>
        <item x="22"/>
        <item h="1" x="2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s>
  <rowFields count="1">
    <field x="0"/>
  </rowFields>
  <rowItems count="24">
    <i>
      <x/>
    </i>
    <i>
      <x v="1"/>
    </i>
    <i>
      <x v="2"/>
    </i>
    <i>
      <x v="3"/>
    </i>
    <i>
      <x v="4"/>
    </i>
    <i>
      <x v="5"/>
    </i>
    <i>
      <x v="6"/>
    </i>
    <i>
      <x v="7"/>
    </i>
    <i>
      <x v="8"/>
    </i>
    <i>
      <x v="9"/>
    </i>
    <i>
      <x v="10"/>
    </i>
    <i>
      <x v="11"/>
    </i>
    <i>
      <x v="12"/>
    </i>
    <i>
      <x v="13"/>
    </i>
    <i>
      <x v="14"/>
    </i>
    <i>
      <x v="15"/>
    </i>
    <i>
      <x v="16"/>
    </i>
    <i>
      <x v="17"/>
    </i>
    <i>
      <x v="18"/>
    </i>
    <i>
      <x v="19"/>
    </i>
    <i>
      <x v="20"/>
    </i>
    <i>
      <x v="21"/>
    </i>
    <i>
      <x v="22"/>
    </i>
    <i t="grand">
      <x/>
    </i>
  </rowItems>
  <colItems count="1">
    <i/>
  </colItems>
  <dataFields count="1">
    <dataField name="Soma de Andamento do projeto/total da meta" fld="2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Tabela dinâmica3" cacheId="173"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location ref="B47:C54" firstHeaderRow="1" firstDataRow="1" firstDataCol="1"/>
  <pivotFields count="24">
    <pivotField axis="axisRow" showAll="0">
      <items count="8">
        <item x="2"/>
        <item x="3"/>
        <item x="0"/>
        <item x="1"/>
        <item x="4"/>
        <item x="5"/>
        <item h="1"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s>
  <rowFields count="1">
    <field x="0"/>
  </rowFields>
  <rowItems count="7">
    <i>
      <x/>
    </i>
    <i>
      <x v="1"/>
    </i>
    <i>
      <x v="2"/>
    </i>
    <i>
      <x v="3"/>
    </i>
    <i>
      <x v="4"/>
    </i>
    <i>
      <x v="5"/>
    </i>
    <i t="grand">
      <x/>
    </i>
  </rowItems>
  <colItems count="1">
    <i/>
  </colItems>
  <dataFields count="1">
    <dataField name="Soma de Andamento do projeto/total da meta" fld="2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Tabela dinâmica9" cacheId="191"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location ref="H1:I125" firstHeaderRow="1" firstDataRow="1" firstDataCol="1"/>
  <pivotFields count="3">
    <pivotField showAll="0"/>
    <pivotField axis="axisRow" showAll="0">
      <items count="130">
        <item x="95"/>
        <item x="96"/>
        <item x="0"/>
        <item x="1"/>
        <item x="97"/>
        <item x="98"/>
        <item x="46"/>
        <item x="42"/>
        <item x="47"/>
        <item x="2"/>
        <item x="99"/>
        <item x="43"/>
        <item x="3"/>
        <item x="48"/>
        <item x="100"/>
        <item x="4"/>
        <item x="5"/>
        <item x="6"/>
        <item x="101"/>
        <item x="49"/>
        <item x="78"/>
        <item x="7"/>
        <item x="50"/>
        <item x="8"/>
        <item x="9"/>
        <item x="10"/>
        <item x="11"/>
        <item x="102"/>
        <item x="12"/>
        <item x="59"/>
        <item x="85"/>
        <item x="103"/>
        <item x="60"/>
        <item x="104"/>
        <item x="13"/>
        <item x="33"/>
        <item x="105"/>
        <item x="61"/>
        <item x="106"/>
        <item x="14"/>
        <item x="15"/>
        <item x="107"/>
        <item x="51"/>
        <item x="44"/>
        <item x="16"/>
        <item x="17"/>
        <item x="108"/>
        <item x="52"/>
        <item x="18"/>
        <item x="109"/>
        <item x="110"/>
        <item x="111"/>
        <item x="62"/>
        <item x="112"/>
        <item x="45"/>
        <item x="19"/>
        <item x="63"/>
        <item x="113"/>
        <item x="64"/>
        <item x="53"/>
        <item x="54"/>
        <item x="65"/>
        <item x="114"/>
        <item x="66"/>
        <item x="115"/>
        <item x="20"/>
        <item x="21"/>
        <item x="22"/>
        <item x="116"/>
        <item x="23"/>
        <item x="67"/>
        <item x="55"/>
        <item x="117"/>
        <item x="118"/>
        <item x="34"/>
        <item x="35"/>
        <item x="56"/>
        <item x="68"/>
        <item x="86"/>
        <item x="24"/>
        <item x="69"/>
        <item x="87"/>
        <item x="88"/>
        <item x="36"/>
        <item x="89"/>
        <item x="57"/>
        <item x="119"/>
        <item x="120"/>
        <item x="90"/>
        <item x="25"/>
        <item x="26"/>
        <item x="27"/>
        <item x="28"/>
        <item x="79"/>
        <item x="70"/>
        <item x="121"/>
        <item x="29"/>
        <item x="71"/>
        <item x="37"/>
        <item x="38"/>
        <item x="39"/>
        <item x="122"/>
        <item x="40"/>
        <item x="123"/>
        <item x="41"/>
        <item x="72"/>
        <item x="58"/>
        <item x="80"/>
        <item x="73"/>
        <item x="81"/>
        <item x="82"/>
        <item x="124"/>
        <item x="74"/>
        <item x="75"/>
        <item x="125"/>
        <item x="83"/>
        <item x="77"/>
        <item x="84"/>
        <item x="76"/>
        <item x="91"/>
        <item h="1" f="1" x="128"/>
        <item h="1" f="1" x="127"/>
        <item h="1" f="1" x="126"/>
        <item x="92"/>
        <item x="93"/>
        <item x="94"/>
        <item h="1" x="32"/>
        <item h="1" x="30"/>
        <item h="1" x="31"/>
        <item t="default"/>
      </items>
    </pivotField>
    <pivotField dataField="1" showAll="0"/>
  </pivotFields>
  <rowFields count="1">
    <field x="1"/>
  </rowFields>
  <rowItems count="12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3"/>
    </i>
    <i>
      <x v="124"/>
    </i>
    <i>
      <x v="125"/>
    </i>
    <i t="grand">
      <x/>
    </i>
  </rowItems>
  <colItems count="1">
    <i/>
  </colItems>
  <dataFields count="1">
    <dataField name="Soma de Soma de Andamento do projeto/total da meta" fld="2" baseField="1" baseItem="0" numFmtId="165"/>
  </dataFields>
  <formats count="4">
    <format dxfId="39">
      <pivotArea outline="0" collapsedLevelsAreSubtotals="1" fieldPosition="0"/>
    </format>
    <format dxfId="38">
      <pivotArea dataOnly="0" labelOnly="1" outline="0" axis="axisValues" fieldPosition="0"/>
    </format>
    <format dxfId="37">
      <pivotArea outline="0" collapsedLevelsAreSubtotals="1" fieldPosition="0"/>
    </format>
    <format dxfId="3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Tabela dinâmica5" cacheId="179"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location ref="B84:C105" firstHeaderRow="1" firstDataRow="1" firstDataCol="1"/>
  <pivotFields count="22">
    <pivotField axis="axisRow" showAll="0">
      <items count="22">
        <item x="0"/>
        <item x="1"/>
        <item x="2"/>
        <item x="3"/>
        <item x="4"/>
        <item x="5"/>
        <item x="6"/>
        <item x="7"/>
        <item x="8"/>
        <item x="9"/>
        <item x="10"/>
        <item x="11"/>
        <item x="12"/>
        <item x="13"/>
        <item x="14"/>
        <item x="15"/>
        <item x="16"/>
        <item x="17"/>
        <item x="18"/>
        <item h="1" x="20"/>
        <item x="1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s>
  <rowFields count="1">
    <field x="0"/>
  </rowFields>
  <rowItems count="21">
    <i>
      <x/>
    </i>
    <i>
      <x v="1"/>
    </i>
    <i>
      <x v="2"/>
    </i>
    <i>
      <x v="3"/>
    </i>
    <i>
      <x v="4"/>
    </i>
    <i>
      <x v="5"/>
    </i>
    <i>
      <x v="6"/>
    </i>
    <i>
      <x v="7"/>
    </i>
    <i>
      <x v="8"/>
    </i>
    <i>
      <x v="9"/>
    </i>
    <i>
      <x v="10"/>
    </i>
    <i>
      <x v="11"/>
    </i>
    <i>
      <x v="12"/>
    </i>
    <i>
      <x v="13"/>
    </i>
    <i>
      <x v="14"/>
    </i>
    <i>
      <x v="15"/>
    </i>
    <i>
      <x v="16"/>
    </i>
    <i>
      <x v="17"/>
    </i>
    <i>
      <x v="18"/>
    </i>
    <i>
      <x v="20"/>
    </i>
    <i t="grand">
      <x/>
    </i>
  </rowItems>
  <colItems count="1">
    <i/>
  </colItems>
  <dataFields count="1">
    <dataField name="Soma de Andamento do projeto/total da meta" fld="1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rinterSettings" Target="../printerSettings/printerSettings12.bin"/><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pageSetUpPr fitToPage="1"/>
  </sheetPr>
  <dimension ref="A1:L124"/>
  <sheetViews>
    <sheetView zoomScale="80" zoomScaleNormal="80" workbookViewId="0">
      <selection activeCell="E97" sqref="E97"/>
    </sheetView>
  </sheetViews>
  <sheetFormatPr defaultColWidth="8.85546875" defaultRowHeight="15" x14ac:dyDescent="0.25"/>
  <cols>
    <col min="1" max="1" width="18.28515625" customWidth="1"/>
    <col min="2" max="2" width="24.42578125" customWidth="1"/>
    <col min="3" max="3" width="18.28515625" customWidth="1"/>
    <col min="4" max="4" width="20.140625" customWidth="1"/>
    <col min="5" max="5" width="38.42578125" customWidth="1"/>
    <col min="6" max="6" width="44.7109375" customWidth="1"/>
    <col min="7" max="7" width="39.42578125" customWidth="1"/>
    <col min="8" max="8" width="25.7109375" customWidth="1"/>
    <col min="9" max="9" width="37" customWidth="1"/>
    <col min="10" max="10" width="24" customWidth="1"/>
    <col min="11" max="11" width="18.28515625" hidden="1" customWidth="1"/>
    <col min="12" max="12" width="18.28515625"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ht="110.25" hidden="1" customHeight="1" x14ac:dyDescent="0.25">
      <c r="A2" s="493">
        <v>1</v>
      </c>
      <c r="B2" s="26" t="s">
        <v>5386</v>
      </c>
      <c r="C2" s="493" t="s">
        <v>5387</v>
      </c>
      <c r="D2" s="76" t="s">
        <v>491</v>
      </c>
      <c r="E2" s="35" t="s">
        <v>6009</v>
      </c>
      <c r="F2" s="494" t="s">
        <v>5388</v>
      </c>
      <c r="G2" s="33" t="s">
        <v>5389</v>
      </c>
      <c r="H2" s="33" t="s">
        <v>5390</v>
      </c>
      <c r="I2" s="503"/>
      <c r="J2" s="33"/>
      <c r="K2" s="329" t="s">
        <v>5391</v>
      </c>
      <c r="L2" s="76" t="s">
        <v>710</v>
      </c>
    </row>
    <row r="3" spans="1:12" ht="97.5" hidden="1" customHeight="1" x14ac:dyDescent="0.25">
      <c r="A3" s="493">
        <v>2</v>
      </c>
      <c r="B3" s="26" t="s">
        <v>5392</v>
      </c>
      <c r="C3" s="493" t="s">
        <v>5387</v>
      </c>
      <c r="D3" s="76" t="s">
        <v>201</v>
      </c>
      <c r="E3" s="921" t="s">
        <v>6008</v>
      </c>
      <c r="F3" s="922" t="s">
        <v>5393</v>
      </c>
      <c r="G3" s="923" t="s">
        <v>5394</v>
      </c>
      <c r="H3" s="924"/>
      <c r="I3" s="522"/>
      <c r="J3" s="525"/>
      <c r="K3" s="329" t="s">
        <v>5391</v>
      </c>
      <c r="L3" s="76" t="s">
        <v>710</v>
      </c>
    </row>
    <row r="4" spans="1:12" ht="76.5" hidden="1" x14ac:dyDescent="0.25">
      <c r="A4" s="493">
        <v>3</v>
      </c>
      <c r="B4" s="26" t="s">
        <v>5395</v>
      </c>
      <c r="C4" s="493" t="s">
        <v>5387</v>
      </c>
      <c r="D4" s="76" t="s">
        <v>206</v>
      </c>
      <c r="E4" s="543" t="s">
        <v>5808</v>
      </c>
      <c r="F4" s="908" t="s">
        <v>5809</v>
      </c>
      <c r="G4" s="892" t="s">
        <v>5806</v>
      </c>
      <c r="H4" s="495"/>
      <c r="I4" s="33"/>
      <c r="J4" s="33"/>
      <c r="K4" s="33" t="s">
        <v>224</v>
      </c>
      <c r="L4" s="76" t="s">
        <v>775</v>
      </c>
    </row>
    <row r="5" spans="1:12" ht="63.75" hidden="1" x14ac:dyDescent="0.25">
      <c r="A5" s="76">
        <v>4</v>
      </c>
      <c r="B5" s="117" t="s">
        <v>5396</v>
      </c>
      <c r="C5" s="76" t="s">
        <v>5387</v>
      </c>
      <c r="D5" s="76" t="s">
        <v>206</v>
      </c>
      <c r="E5" s="491" t="s">
        <v>6007</v>
      </c>
      <c r="F5" s="491" t="s">
        <v>5807</v>
      </c>
      <c r="G5" s="892" t="s">
        <v>5806</v>
      </c>
      <c r="H5" s="495"/>
      <c r="I5" s="329"/>
      <c r="J5" s="329"/>
      <c r="K5" s="329" t="s">
        <v>224</v>
      </c>
      <c r="L5" s="76" t="s">
        <v>775</v>
      </c>
    </row>
    <row r="6" spans="1:12" ht="63.75" hidden="1" x14ac:dyDescent="0.25">
      <c r="A6" s="29">
        <v>5</v>
      </c>
      <c r="B6" s="27" t="s">
        <v>4888</v>
      </c>
      <c r="C6" s="29" t="s">
        <v>4889</v>
      </c>
      <c r="D6" s="341" t="s">
        <v>201</v>
      </c>
      <c r="E6" s="35" t="s">
        <v>4890</v>
      </c>
      <c r="F6" s="35" t="s">
        <v>5220</v>
      </c>
      <c r="G6" s="502"/>
      <c r="H6" s="330"/>
      <c r="I6" s="31"/>
      <c r="J6" s="31"/>
      <c r="K6" s="31" t="s">
        <v>374</v>
      </c>
      <c r="L6" s="76" t="s">
        <v>710</v>
      </c>
    </row>
    <row r="7" spans="1:12" ht="51" hidden="1" x14ac:dyDescent="0.25">
      <c r="A7" s="337">
        <v>6</v>
      </c>
      <c r="B7" s="374" t="s">
        <v>4891</v>
      </c>
      <c r="C7" s="337" t="s">
        <v>4889</v>
      </c>
      <c r="D7" s="341" t="s">
        <v>201</v>
      </c>
      <c r="E7" s="497" t="s">
        <v>4892</v>
      </c>
      <c r="F7" s="349" t="s">
        <v>4893</v>
      </c>
      <c r="G7" s="375"/>
      <c r="H7" s="349"/>
      <c r="I7" s="349"/>
      <c r="J7" s="349"/>
      <c r="K7" s="349"/>
      <c r="L7" s="76" t="s">
        <v>710</v>
      </c>
    </row>
    <row r="8" spans="1:12" ht="90" hidden="1" x14ac:dyDescent="0.25">
      <c r="A8" s="224">
        <v>7</v>
      </c>
      <c r="B8" s="223" t="s">
        <v>3353</v>
      </c>
      <c r="C8" s="224" t="s">
        <v>3354</v>
      </c>
      <c r="D8" s="224" t="s">
        <v>201</v>
      </c>
      <c r="E8" s="236" t="s">
        <v>3355</v>
      </c>
      <c r="F8" s="53" t="s">
        <v>5221</v>
      </c>
      <c r="G8" s="53"/>
      <c r="H8" s="53"/>
      <c r="I8" s="53"/>
      <c r="J8" s="237"/>
      <c r="K8" s="111" t="s">
        <v>3356</v>
      </c>
      <c r="L8" s="76" t="s">
        <v>710</v>
      </c>
    </row>
    <row r="9" spans="1:12" ht="76.5" hidden="1" x14ac:dyDescent="0.25">
      <c r="A9" s="493">
        <v>8</v>
      </c>
      <c r="B9" s="26" t="s">
        <v>5397</v>
      </c>
      <c r="C9" s="493" t="s">
        <v>5387</v>
      </c>
      <c r="D9" s="76" t="s">
        <v>201</v>
      </c>
      <c r="E9" s="543" t="s">
        <v>5813</v>
      </c>
      <c r="F9" s="893" t="s">
        <v>5398</v>
      </c>
      <c r="G9" s="508"/>
      <c r="H9" s="500"/>
      <c r="I9" s="520"/>
      <c r="J9" s="33"/>
      <c r="K9" s="33" t="s">
        <v>5399</v>
      </c>
      <c r="L9" s="791" t="s">
        <v>710</v>
      </c>
    </row>
    <row r="10" spans="1:12" ht="76.5" hidden="1" x14ac:dyDescent="0.25">
      <c r="A10" s="493">
        <v>9</v>
      </c>
      <c r="B10" s="26" t="s">
        <v>5400</v>
      </c>
      <c r="C10" s="493" t="s">
        <v>5387</v>
      </c>
      <c r="D10" s="76" t="s">
        <v>376</v>
      </c>
      <c r="E10" s="492" t="s">
        <v>5401</v>
      </c>
      <c r="F10" s="894" t="s">
        <v>5402</v>
      </c>
      <c r="G10" s="500"/>
      <c r="H10" s="520"/>
      <c r="I10" s="33"/>
      <c r="J10" s="33"/>
      <c r="K10" s="33" t="s">
        <v>5399</v>
      </c>
      <c r="L10" s="76" t="s">
        <v>775</v>
      </c>
    </row>
    <row r="11" spans="1:12" ht="69.75" hidden="1" customHeight="1" x14ac:dyDescent="0.25">
      <c r="A11" s="493">
        <v>10</v>
      </c>
      <c r="B11" s="26" t="s">
        <v>5403</v>
      </c>
      <c r="C11" s="493" t="s">
        <v>5387</v>
      </c>
      <c r="D11" s="76" t="s">
        <v>201</v>
      </c>
      <c r="E11" s="491" t="s">
        <v>6013</v>
      </c>
      <c r="F11" s="895" t="s">
        <v>6012</v>
      </c>
      <c r="G11" s="197"/>
      <c r="H11" s="518"/>
      <c r="I11" s="33"/>
      <c r="J11" s="33"/>
      <c r="K11" s="33" t="s">
        <v>5399</v>
      </c>
      <c r="L11" s="76" t="s">
        <v>710</v>
      </c>
    </row>
    <row r="12" spans="1:12" ht="117" hidden="1" customHeight="1" x14ac:dyDescent="0.25">
      <c r="A12" s="224">
        <v>11</v>
      </c>
      <c r="B12" s="223" t="s">
        <v>2018</v>
      </c>
      <c r="C12" s="224" t="s">
        <v>2019</v>
      </c>
      <c r="D12" s="224" t="s">
        <v>491</v>
      </c>
      <c r="E12" s="225" t="s">
        <v>2020</v>
      </c>
      <c r="F12" s="111" t="s">
        <v>2021</v>
      </c>
      <c r="G12" s="111"/>
      <c r="H12" s="111"/>
      <c r="I12" s="111"/>
      <c r="J12" s="111"/>
      <c r="K12" s="111" t="s">
        <v>709</v>
      </c>
      <c r="L12" s="76" t="s">
        <v>710</v>
      </c>
    </row>
    <row r="13" spans="1:12" ht="165" hidden="1" x14ac:dyDescent="0.25">
      <c r="A13" s="224">
        <v>12</v>
      </c>
      <c r="B13" s="223" t="s">
        <v>703</v>
      </c>
      <c r="C13" s="224" t="s">
        <v>704</v>
      </c>
      <c r="D13" s="224" t="s">
        <v>201</v>
      </c>
      <c r="E13" s="225" t="s">
        <v>705</v>
      </c>
      <c r="F13" s="226" t="s">
        <v>5368</v>
      </c>
      <c r="G13" s="225" t="s">
        <v>706</v>
      </c>
      <c r="H13" s="225" t="s">
        <v>707</v>
      </c>
      <c r="I13" s="225" t="s">
        <v>708</v>
      </c>
      <c r="J13" s="225"/>
      <c r="K13" s="224" t="s">
        <v>709</v>
      </c>
      <c r="L13" s="76" t="s">
        <v>710</v>
      </c>
    </row>
    <row r="14" spans="1:12" ht="160.5" hidden="1" customHeight="1" x14ac:dyDescent="0.25">
      <c r="A14" s="29">
        <v>13</v>
      </c>
      <c r="B14" s="27" t="s">
        <v>4894</v>
      </c>
      <c r="C14" s="29" t="s">
        <v>4889</v>
      </c>
      <c r="D14" s="28" t="s">
        <v>201</v>
      </c>
      <c r="E14" s="198" t="s">
        <v>5222</v>
      </c>
      <c r="F14" s="198" t="s">
        <v>4895</v>
      </c>
      <c r="G14" s="198" t="s">
        <v>4896</v>
      </c>
      <c r="H14" s="117" t="s">
        <v>4897</v>
      </c>
      <c r="I14" s="117" t="s">
        <v>4898</v>
      </c>
      <c r="J14" s="31"/>
      <c r="K14" s="31"/>
      <c r="L14" s="76" t="s">
        <v>710</v>
      </c>
    </row>
    <row r="15" spans="1:12" ht="75" hidden="1" x14ac:dyDescent="0.25">
      <c r="A15" s="224">
        <v>14</v>
      </c>
      <c r="B15" s="223" t="s">
        <v>3357</v>
      </c>
      <c r="C15" s="224" t="s">
        <v>3354</v>
      </c>
      <c r="D15" s="224" t="s">
        <v>491</v>
      </c>
      <c r="E15" s="234" t="s">
        <v>5223</v>
      </c>
      <c r="F15" s="111" t="s">
        <v>5952</v>
      </c>
      <c r="G15" s="53"/>
      <c r="H15" s="53"/>
      <c r="I15" s="111"/>
      <c r="J15" s="111"/>
      <c r="K15" s="111" t="s">
        <v>412</v>
      </c>
      <c r="L15" s="76" t="s">
        <v>710</v>
      </c>
    </row>
    <row r="16" spans="1:12" ht="63.75" hidden="1" customHeight="1" x14ac:dyDescent="0.25">
      <c r="A16" s="224">
        <v>15</v>
      </c>
      <c r="B16" s="223" t="s">
        <v>3358</v>
      </c>
      <c r="C16" s="224" t="s">
        <v>3354</v>
      </c>
      <c r="D16" s="224" t="s">
        <v>201</v>
      </c>
      <c r="E16" s="225" t="s">
        <v>5829</v>
      </c>
      <c r="F16" s="225" t="s">
        <v>3359</v>
      </c>
      <c r="G16" s="225" t="s">
        <v>3360</v>
      </c>
      <c r="H16" s="223"/>
      <c r="I16" s="111"/>
      <c r="J16" s="111"/>
      <c r="K16" s="111" t="s">
        <v>377</v>
      </c>
      <c r="L16" s="76" t="s">
        <v>710</v>
      </c>
    </row>
    <row r="17" spans="1:12" ht="90" hidden="1" x14ac:dyDescent="0.25">
      <c r="A17" s="182">
        <v>16</v>
      </c>
      <c r="B17" s="183" t="s">
        <v>3361</v>
      </c>
      <c r="C17" s="182" t="s">
        <v>3354</v>
      </c>
      <c r="D17" s="182" t="s">
        <v>206</v>
      </c>
      <c r="E17" s="234" t="s">
        <v>3362</v>
      </c>
      <c r="F17" s="53" t="s">
        <v>3363</v>
      </c>
      <c r="G17" s="235"/>
      <c r="H17" s="53"/>
      <c r="I17" s="53"/>
      <c r="J17" s="53"/>
      <c r="K17" s="237" t="s">
        <v>3252</v>
      </c>
      <c r="L17" s="76" t="s">
        <v>775</v>
      </c>
    </row>
    <row r="18" spans="1:12" ht="138" hidden="1" customHeight="1" x14ac:dyDescent="0.25">
      <c r="A18" s="239">
        <v>17</v>
      </c>
      <c r="B18" s="240" t="s">
        <v>3364</v>
      </c>
      <c r="C18" s="239" t="s">
        <v>3354</v>
      </c>
      <c r="D18" s="239" t="s">
        <v>201</v>
      </c>
      <c r="E18" s="241" t="s">
        <v>6010</v>
      </c>
      <c r="F18" s="242" t="s">
        <v>3365</v>
      </c>
      <c r="G18" s="243" t="s">
        <v>5830</v>
      </c>
      <c r="H18" s="242" t="s">
        <v>5831</v>
      </c>
      <c r="I18" s="242"/>
      <c r="J18" s="242"/>
      <c r="K18" s="111" t="s">
        <v>497</v>
      </c>
      <c r="L18" s="76" t="s">
        <v>710</v>
      </c>
    </row>
    <row r="19" spans="1:12" ht="119.25" hidden="1" customHeight="1" x14ac:dyDescent="0.25">
      <c r="A19" s="224">
        <v>18</v>
      </c>
      <c r="B19" s="223" t="s">
        <v>3366</v>
      </c>
      <c r="C19" s="224" t="s">
        <v>3354</v>
      </c>
      <c r="D19" s="224" t="s">
        <v>201</v>
      </c>
      <c r="E19" s="342" t="s">
        <v>5832</v>
      </c>
      <c r="F19" s="243" t="s">
        <v>5833</v>
      </c>
      <c r="G19" s="245"/>
      <c r="H19" s="245"/>
      <c r="I19" s="111"/>
      <c r="J19" s="111"/>
      <c r="K19" s="111" t="s">
        <v>497</v>
      </c>
      <c r="L19" s="76" t="s">
        <v>710</v>
      </c>
    </row>
    <row r="20" spans="1:12" ht="90" hidden="1" x14ac:dyDescent="0.25">
      <c r="A20" s="224">
        <v>19</v>
      </c>
      <c r="B20" s="223" t="s">
        <v>3367</v>
      </c>
      <c r="C20" s="224" t="s">
        <v>3354</v>
      </c>
      <c r="D20" s="246" t="s">
        <v>201</v>
      </c>
      <c r="E20" s="234" t="s">
        <v>5224</v>
      </c>
      <c r="F20" s="53" t="s">
        <v>5225</v>
      </c>
      <c r="G20" s="53" t="s">
        <v>3368</v>
      </c>
      <c r="H20" s="53"/>
      <c r="I20" s="243"/>
      <c r="J20" s="111"/>
      <c r="K20" s="111"/>
      <c r="L20" s="76" t="s">
        <v>710</v>
      </c>
    </row>
    <row r="21" spans="1:12" ht="128.25" hidden="1" customHeight="1" x14ac:dyDescent="0.25">
      <c r="A21" s="224">
        <v>20</v>
      </c>
      <c r="B21" s="223" t="s">
        <v>2022</v>
      </c>
      <c r="C21" s="224" t="s">
        <v>2019</v>
      </c>
      <c r="D21" s="246" t="s">
        <v>201</v>
      </c>
      <c r="E21" s="234" t="s">
        <v>2023</v>
      </c>
      <c r="F21" s="53" t="s">
        <v>2024</v>
      </c>
      <c r="G21" s="53" t="s">
        <v>5226</v>
      </c>
      <c r="H21" s="237" t="s">
        <v>5227</v>
      </c>
      <c r="I21" s="224"/>
      <c r="J21" s="224"/>
      <c r="K21" s="111" t="s">
        <v>224</v>
      </c>
      <c r="L21" s="76" t="s">
        <v>710</v>
      </c>
    </row>
    <row r="22" spans="1:12" ht="150" hidden="1" x14ac:dyDescent="0.25">
      <c r="A22" s="224">
        <v>21</v>
      </c>
      <c r="B22" s="223" t="s">
        <v>2025</v>
      </c>
      <c r="C22" s="224" t="s">
        <v>2019</v>
      </c>
      <c r="D22" s="224" t="s">
        <v>201</v>
      </c>
      <c r="E22" s="225" t="s">
        <v>2026</v>
      </c>
      <c r="F22" s="111" t="s">
        <v>2027</v>
      </c>
      <c r="G22" s="111" t="s">
        <v>2028</v>
      </c>
      <c r="H22" s="111" t="s">
        <v>2029</v>
      </c>
      <c r="I22" s="111"/>
      <c r="J22" s="111"/>
      <c r="K22" s="111"/>
      <c r="L22" s="76" t="s">
        <v>710</v>
      </c>
    </row>
    <row r="23" spans="1:12" ht="135" hidden="1" x14ac:dyDescent="0.25">
      <c r="A23" s="224">
        <v>22</v>
      </c>
      <c r="B23" s="223" t="s">
        <v>2030</v>
      </c>
      <c r="C23" s="224" t="s">
        <v>2019</v>
      </c>
      <c r="D23" s="224" t="s">
        <v>206</v>
      </c>
      <c r="E23" s="225" t="s">
        <v>5237</v>
      </c>
      <c r="F23" s="111" t="s">
        <v>5238</v>
      </c>
      <c r="G23" s="111" t="s">
        <v>5239</v>
      </c>
      <c r="H23" s="111" t="s">
        <v>2031</v>
      </c>
      <c r="I23" s="111"/>
      <c r="J23" s="111"/>
      <c r="K23" s="111" t="s">
        <v>224</v>
      </c>
      <c r="L23" s="76" t="s">
        <v>775</v>
      </c>
    </row>
    <row r="24" spans="1:12" ht="150" hidden="1" x14ac:dyDescent="0.25">
      <c r="A24" s="224">
        <v>23</v>
      </c>
      <c r="B24" s="223" t="s">
        <v>2032</v>
      </c>
      <c r="C24" s="224" t="s">
        <v>2019</v>
      </c>
      <c r="D24" s="224" t="s">
        <v>201</v>
      </c>
      <c r="E24" s="225" t="s">
        <v>5240</v>
      </c>
      <c r="F24" s="111" t="s">
        <v>2033</v>
      </c>
      <c r="G24" s="111" t="s">
        <v>5241</v>
      </c>
      <c r="H24" s="111" t="s">
        <v>2034</v>
      </c>
      <c r="I24" s="223" t="s">
        <v>5242</v>
      </c>
      <c r="J24" s="111"/>
      <c r="K24" s="111"/>
      <c r="L24" s="76" t="s">
        <v>710</v>
      </c>
    </row>
    <row r="25" spans="1:12" ht="120" hidden="1" x14ac:dyDescent="0.25">
      <c r="A25" s="224">
        <v>24</v>
      </c>
      <c r="B25" s="223" t="s">
        <v>2035</v>
      </c>
      <c r="C25" s="224" t="s">
        <v>2019</v>
      </c>
      <c r="D25" s="224" t="s">
        <v>201</v>
      </c>
      <c r="E25" s="225" t="s">
        <v>2036</v>
      </c>
      <c r="F25" s="111" t="s">
        <v>5243</v>
      </c>
      <c r="G25" s="111"/>
      <c r="H25" s="111"/>
      <c r="I25" s="243"/>
      <c r="J25" s="111"/>
      <c r="K25" s="111" t="s">
        <v>224</v>
      </c>
      <c r="L25" s="76" t="s">
        <v>710</v>
      </c>
    </row>
    <row r="26" spans="1:12" ht="105" hidden="1" x14ac:dyDescent="0.25">
      <c r="A26" s="224">
        <v>25</v>
      </c>
      <c r="B26" s="223" t="s">
        <v>2037</v>
      </c>
      <c r="C26" s="224" t="s">
        <v>2019</v>
      </c>
      <c r="D26" s="224" t="s">
        <v>201</v>
      </c>
      <c r="E26" s="111" t="s">
        <v>5245</v>
      </c>
      <c r="F26" s="501" t="s">
        <v>5244</v>
      </c>
      <c r="G26" s="225" t="s">
        <v>2038</v>
      </c>
      <c r="H26" s="111" t="s">
        <v>2039</v>
      </c>
      <c r="I26" s="111"/>
      <c r="J26" s="111"/>
      <c r="K26" s="111" t="s">
        <v>224</v>
      </c>
      <c r="L26" s="76" t="s">
        <v>710</v>
      </c>
    </row>
    <row r="27" spans="1:12" ht="225" hidden="1" x14ac:dyDescent="0.25">
      <c r="A27" s="224">
        <v>26</v>
      </c>
      <c r="B27" s="223" t="s">
        <v>2040</v>
      </c>
      <c r="C27" s="224" t="s">
        <v>2019</v>
      </c>
      <c r="D27" s="224" t="s">
        <v>201</v>
      </c>
      <c r="E27" s="225" t="s">
        <v>2041</v>
      </c>
      <c r="F27" s="111" t="s">
        <v>5249</v>
      </c>
      <c r="G27" s="111" t="s">
        <v>5250</v>
      </c>
      <c r="H27" s="111" t="s">
        <v>5251</v>
      </c>
      <c r="I27" s="344"/>
      <c r="J27" s="111"/>
      <c r="K27" s="111"/>
      <c r="L27" s="76" t="s">
        <v>710</v>
      </c>
    </row>
    <row r="28" spans="1:12" ht="90" hidden="1" x14ac:dyDescent="0.25">
      <c r="A28" s="224">
        <v>27</v>
      </c>
      <c r="B28" s="223" t="s">
        <v>3248</v>
      </c>
      <c r="C28" s="224" t="s">
        <v>3249</v>
      </c>
      <c r="D28" s="224" t="s">
        <v>206</v>
      </c>
      <c r="E28" s="225" t="s">
        <v>3250</v>
      </c>
      <c r="F28" s="111" t="s">
        <v>3251</v>
      </c>
      <c r="G28" s="111"/>
      <c r="H28" s="111"/>
      <c r="I28" s="223"/>
      <c r="J28" s="223"/>
      <c r="K28" s="111" t="s">
        <v>3252</v>
      </c>
      <c r="L28" s="76" t="s">
        <v>775</v>
      </c>
    </row>
    <row r="29" spans="1:12" ht="135" hidden="1" x14ac:dyDescent="0.25">
      <c r="A29" s="224">
        <v>28</v>
      </c>
      <c r="B29" s="223" t="s">
        <v>3253</v>
      </c>
      <c r="C29" s="224" t="s">
        <v>3249</v>
      </c>
      <c r="D29" s="224" t="s">
        <v>201</v>
      </c>
      <c r="E29" s="223" t="s">
        <v>5834</v>
      </c>
      <c r="F29" s="111" t="s">
        <v>3254</v>
      </c>
      <c r="G29" s="223" t="s">
        <v>3255</v>
      </c>
      <c r="H29" s="223"/>
      <c r="I29" s="223"/>
      <c r="J29" s="223"/>
      <c r="K29" s="111" t="s">
        <v>497</v>
      </c>
      <c r="L29" s="76" t="s">
        <v>710</v>
      </c>
    </row>
    <row r="30" spans="1:12" ht="59.25" hidden="1" customHeight="1" x14ac:dyDescent="0.25">
      <c r="A30" s="224">
        <v>29</v>
      </c>
      <c r="B30" s="223" t="s">
        <v>3256</v>
      </c>
      <c r="C30" s="224" t="s">
        <v>3249</v>
      </c>
      <c r="D30" s="224" t="s">
        <v>201</v>
      </c>
      <c r="E30" s="225" t="s">
        <v>3257</v>
      </c>
      <c r="F30" s="111" t="s">
        <v>3258</v>
      </c>
      <c r="G30" s="223"/>
      <c r="H30" s="223"/>
      <c r="I30" s="223"/>
      <c r="J30" s="223"/>
      <c r="K30" s="111" t="s">
        <v>377</v>
      </c>
      <c r="L30" s="76" t="s">
        <v>710</v>
      </c>
    </row>
    <row r="31" spans="1:12" ht="76.5" hidden="1" customHeight="1" x14ac:dyDescent="0.25">
      <c r="A31" s="224">
        <v>30</v>
      </c>
      <c r="B31" s="223" t="s">
        <v>3259</v>
      </c>
      <c r="C31" s="224" t="s">
        <v>3249</v>
      </c>
      <c r="D31" s="224" t="s">
        <v>201</v>
      </c>
      <c r="E31" s="225" t="s">
        <v>3260</v>
      </c>
      <c r="F31" s="225" t="s">
        <v>3261</v>
      </c>
      <c r="G31" s="223"/>
      <c r="H31" s="223"/>
      <c r="I31" s="223"/>
      <c r="J31" s="223"/>
      <c r="K31" s="111" t="s">
        <v>3262</v>
      </c>
      <c r="L31" s="791" t="s">
        <v>710</v>
      </c>
    </row>
    <row r="32" spans="1:12" ht="60" hidden="1" x14ac:dyDescent="0.25">
      <c r="A32" s="224">
        <v>31</v>
      </c>
      <c r="B32" s="223" t="s">
        <v>3263</v>
      </c>
      <c r="C32" s="224" t="s">
        <v>3249</v>
      </c>
      <c r="D32" s="224" t="s">
        <v>206</v>
      </c>
      <c r="E32" s="225" t="s">
        <v>3264</v>
      </c>
      <c r="F32" s="111" t="s">
        <v>3265</v>
      </c>
      <c r="G32" s="223" t="s">
        <v>3266</v>
      </c>
      <c r="H32" s="232" t="s">
        <v>3267</v>
      </c>
      <c r="I32" s="223"/>
      <c r="J32" s="111"/>
      <c r="K32" s="111"/>
      <c r="L32" s="76" t="s">
        <v>775</v>
      </c>
    </row>
    <row r="33" spans="1:12" ht="45" hidden="1" x14ac:dyDescent="0.25">
      <c r="A33" s="224">
        <v>32</v>
      </c>
      <c r="B33" s="223" t="s">
        <v>3268</v>
      </c>
      <c r="C33" s="224" t="s">
        <v>3249</v>
      </c>
      <c r="D33" s="224" t="s">
        <v>201</v>
      </c>
      <c r="E33" s="225" t="s">
        <v>3269</v>
      </c>
      <c r="F33" s="111" t="s">
        <v>3270</v>
      </c>
      <c r="G33" s="223"/>
      <c r="H33" s="223"/>
      <c r="I33" s="223"/>
      <c r="J33" s="223"/>
      <c r="K33" s="111"/>
      <c r="L33" s="791" t="s">
        <v>710</v>
      </c>
    </row>
    <row r="34" spans="1:12" ht="160.5" hidden="1" customHeight="1" x14ac:dyDescent="0.25">
      <c r="A34" s="250">
        <v>33</v>
      </c>
      <c r="B34" s="244" t="s">
        <v>3271</v>
      </c>
      <c r="C34" s="250" t="s">
        <v>3249</v>
      </c>
      <c r="D34" s="250" t="s">
        <v>201</v>
      </c>
      <c r="E34" s="342" t="s">
        <v>3272</v>
      </c>
      <c r="F34" s="342" t="s">
        <v>3273</v>
      </c>
      <c r="G34" s="342"/>
      <c r="H34" s="512"/>
      <c r="I34" s="183"/>
      <c r="J34" s="244"/>
      <c r="K34" s="245" t="s">
        <v>3262</v>
      </c>
      <c r="L34" s="76" t="s">
        <v>710</v>
      </c>
    </row>
    <row r="35" spans="1:12" ht="90" hidden="1" x14ac:dyDescent="0.25">
      <c r="A35" s="182">
        <v>34</v>
      </c>
      <c r="B35" s="183" t="s">
        <v>3274</v>
      </c>
      <c r="C35" s="182" t="s">
        <v>3249</v>
      </c>
      <c r="D35" s="182" t="s">
        <v>201</v>
      </c>
      <c r="E35" s="234" t="s">
        <v>3275</v>
      </c>
      <c r="F35" s="234" t="s">
        <v>3276</v>
      </c>
      <c r="G35" s="53"/>
      <c r="H35" s="183"/>
      <c r="I35" s="183"/>
      <c r="J35" s="183"/>
      <c r="K35" s="53" t="s">
        <v>3262</v>
      </c>
      <c r="L35" s="76" t="s">
        <v>710</v>
      </c>
    </row>
    <row r="36" spans="1:12" ht="90" hidden="1" x14ac:dyDescent="0.25">
      <c r="A36" s="182">
        <v>35</v>
      </c>
      <c r="B36" s="183" t="s">
        <v>1281</v>
      </c>
      <c r="C36" s="182" t="s">
        <v>1070</v>
      </c>
      <c r="D36" s="182" t="s">
        <v>201</v>
      </c>
      <c r="E36" s="234" t="s">
        <v>6224</v>
      </c>
      <c r="F36" s="53" t="s">
        <v>6225</v>
      </c>
      <c r="G36" s="53"/>
      <c r="H36" s="53"/>
      <c r="I36" s="183"/>
      <c r="J36" s="183"/>
      <c r="K36" s="53" t="s">
        <v>1282</v>
      </c>
      <c r="L36" s="76" t="s">
        <v>710</v>
      </c>
    </row>
    <row r="37" spans="1:12" ht="38.25" hidden="1" x14ac:dyDescent="0.25">
      <c r="A37" s="337">
        <v>36</v>
      </c>
      <c r="B37" s="349" t="s">
        <v>4910</v>
      </c>
      <c r="C37" s="337" t="s">
        <v>1070</v>
      </c>
      <c r="D37" s="341" t="s">
        <v>201</v>
      </c>
      <c r="E37" s="497" t="s">
        <v>5259</v>
      </c>
      <c r="F37" s="382" t="s">
        <v>5260</v>
      </c>
      <c r="G37" s="507"/>
      <c r="H37" s="96"/>
      <c r="I37" s="96"/>
      <c r="J37" s="96"/>
      <c r="K37" s="349"/>
      <c r="L37" s="76" t="s">
        <v>710</v>
      </c>
    </row>
    <row r="38" spans="1:12" ht="38.25" hidden="1" x14ac:dyDescent="0.25">
      <c r="A38" s="496">
        <v>37</v>
      </c>
      <c r="B38" s="431" t="s">
        <v>5031</v>
      </c>
      <c r="C38" s="496" t="s">
        <v>1070</v>
      </c>
      <c r="D38" s="496" t="s">
        <v>201</v>
      </c>
      <c r="E38" s="498" t="s">
        <v>5261</v>
      </c>
      <c r="F38" s="431" t="s">
        <v>5262</v>
      </c>
      <c r="G38" s="431"/>
      <c r="H38" s="431"/>
      <c r="I38" s="431"/>
      <c r="J38" s="526"/>
      <c r="K38" s="431"/>
      <c r="L38" s="76" t="s">
        <v>710</v>
      </c>
    </row>
    <row r="39" spans="1:12" ht="60" hidden="1" x14ac:dyDescent="0.25">
      <c r="A39" s="182">
        <v>38</v>
      </c>
      <c r="B39" s="53" t="s">
        <v>370</v>
      </c>
      <c r="C39" s="182" t="s">
        <v>371</v>
      </c>
      <c r="D39" s="182" t="s">
        <v>206</v>
      </c>
      <c r="E39" s="53" t="s">
        <v>372</v>
      </c>
      <c r="F39" s="53" t="s">
        <v>5835</v>
      </c>
      <c r="G39" s="235"/>
      <c r="H39" s="53"/>
      <c r="I39" s="53"/>
      <c r="J39" s="53"/>
      <c r="K39" s="53"/>
      <c r="L39" s="76" t="s">
        <v>775</v>
      </c>
    </row>
    <row r="40" spans="1:12" ht="75" hidden="1" x14ac:dyDescent="0.25">
      <c r="A40" s="182">
        <v>39</v>
      </c>
      <c r="B40" s="183" t="s">
        <v>373</v>
      </c>
      <c r="C40" s="182" t="s">
        <v>371</v>
      </c>
      <c r="D40" s="182" t="s">
        <v>201</v>
      </c>
      <c r="E40" s="234" t="s">
        <v>5946</v>
      </c>
      <c r="F40" s="53" t="s">
        <v>5958</v>
      </c>
      <c r="G40" s="183"/>
      <c r="H40" s="183"/>
      <c r="I40" s="183"/>
      <c r="J40" s="183"/>
      <c r="K40" s="53" t="s">
        <v>374</v>
      </c>
      <c r="L40" s="76" t="s">
        <v>710</v>
      </c>
    </row>
    <row r="41" spans="1:12" ht="210" hidden="1" x14ac:dyDescent="0.25">
      <c r="A41" s="182">
        <v>40</v>
      </c>
      <c r="B41" s="183" t="s">
        <v>493</v>
      </c>
      <c r="C41" s="182" t="s">
        <v>494</v>
      </c>
      <c r="D41" s="182" t="s">
        <v>206</v>
      </c>
      <c r="E41" s="183" t="s">
        <v>5263</v>
      </c>
      <c r="F41" s="53" t="s">
        <v>495</v>
      </c>
      <c r="G41" s="234" t="s">
        <v>5264</v>
      </c>
      <c r="H41" s="511" t="s">
        <v>496</v>
      </c>
      <c r="I41" s="18" t="s">
        <v>514</v>
      </c>
      <c r="J41" s="235"/>
      <c r="K41" s="53" t="s">
        <v>497</v>
      </c>
      <c r="L41" s="76" t="s">
        <v>775</v>
      </c>
    </row>
    <row r="42" spans="1:12" ht="90" hidden="1" x14ac:dyDescent="0.25">
      <c r="A42" s="224">
        <v>41</v>
      </c>
      <c r="B42" s="223" t="s">
        <v>498</v>
      </c>
      <c r="C42" s="224" t="s">
        <v>494</v>
      </c>
      <c r="D42" s="224" t="s">
        <v>206</v>
      </c>
      <c r="E42" s="223" t="s">
        <v>499</v>
      </c>
      <c r="F42" s="111" t="s">
        <v>5945</v>
      </c>
      <c r="G42" s="979" t="s">
        <v>5947</v>
      </c>
      <c r="H42" s="223"/>
      <c r="I42" s="223"/>
      <c r="J42" s="223"/>
      <c r="K42" s="111" t="s">
        <v>500</v>
      </c>
      <c r="L42" s="76" t="s">
        <v>775</v>
      </c>
    </row>
    <row r="43" spans="1:12" ht="71.25" hidden="1" customHeight="1" x14ac:dyDescent="0.25">
      <c r="A43" s="224">
        <v>42</v>
      </c>
      <c r="B43" s="223" t="s">
        <v>375</v>
      </c>
      <c r="C43" s="224" t="s">
        <v>371</v>
      </c>
      <c r="D43" s="224" t="s">
        <v>376</v>
      </c>
      <c r="E43" s="111" t="s">
        <v>5960</v>
      </c>
      <c r="F43" s="111" t="s">
        <v>5959</v>
      </c>
      <c r="G43" s="509"/>
      <c r="H43" s="225"/>
      <c r="I43" s="223"/>
      <c r="J43" s="223"/>
      <c r="K43" s="111" t="s">
        <v>377</v>
      </c>
      <c r="L43" s="76" t="s">
        <v>775</v>
      </c>
    </row>
    <row r="44" spans="1:12" ht="195" hidden="1" x14ac:dyDescent="0.25">
      <c r="A44" s="224">
        <v>43</v>
      </c>
      <c r="B44" s="223" t="s">
        <v>711</v>
      </c>
      <c r="C44" s="224" t="s">
        <v>704</v>
      </c>
      <c r="D44" s="224" t="s">
        <v>201</v>
      </c>
      <c r="E44" s="226" t="s">
        <v>712</v>
      </c>
      <c r="F44" s="236" t="s">
        <v>713</v>
      </c>
      <c r="G44" s="229" t="s">
        <v>714</v>
      </c>
      <c r="H44" s="521" t="s">
        <v>4734</v>
      </c>
      <c r="I44" s="226" t="s">
        <v>715</v>
      </c>
      <c r="J44" s="226" t="s">
        <v>716</v>
      </c>
      <c r="K44" s="228" t="s">
        <v>717</v>
      </c>
      <c r="L44" s="76" t="s">
        <v>710</v>
      </c>
    </row>
    <row r="45" spans="1:12" ht="135" hidden="1" customHeight="1" x14ac:dyDescent="0.25">
      <c r="A45" s="76">
        <v>44</v>
      </c>
      <c r="B45" s="117" t="s">
        <v>5404</v>
      </c>
      <c r="C45" s="76" t="s">
        <v>5387</v>
      </c>
      <c r="D45" s="76" t="s">
        <v>201</v>
      </c>
      <c r="E45" s="329" t="s">
        <v>5810</v>
      </c>
      <c r="F45" s="895" t="s">
        <v>5811</v>
      </c>
      <c r="G45" s="506"/>
      <c r="H45" s="519"/>
      <c r="I45" s="329"/>
      <c r="J45" s="329"/>
      <c r="K45" s="329" t="s">
        <v>884</v>
      </c>
      <c r="L45" s="76" t="s">
        <v>710</v>
      </c>
    </row>
    <row r="46" spans="1:12" ht="168" hidden="1" customHeight="1" x14ac:dyDescent="0.25">
      <c r="A46" s="224">
        <v>45</v>
      </c>
      <c r="B46" s="223" t="s">
        <v>2996</v>
      </c>
      <c r="C46" s="224" t="s">
        <v>2997</v>
      </c>
      <c r="D46" s="223" t="s">
        <v>201</v>
      </c>
      <c r="E46" s="111" t="s">
        <v>2998</v>
      </c>
      <c r="F46" s="111" t="s">
        <v>2999</v>
      </c>
      <c r="G46" s="345"/>
      <c r="H46" s="223"/>
      <c r="I46" s="223"/>
      <c r="J46" s="223"/>
      <c r="K46" s="111" t="s">
        <v>224</v>
      </c>
      <c r="L46" s="76" t="s">
        <v>710</v>
      </c>
    </row>
    <row r="47" spans="1:12" ht="45" hidden="1" x14ac:dyDescent="0.25">
      <c r="A47" s="224">
        <v>46</v>
      </c>
      <c r="B47" s="223" t="s">
        <v>3000</v>
      </c>
      <c r="C47" s="224" t="s">
        <v>2997</v>
      </c>
      <c r="D47" s="223" t="s">
        <v>206</v>
      </c>
      <c r="E47" s="111" t="s">
        <v>3001</v>
      </c>
      <c r="F47" s="111" t="s">
        <v>3002</v>
      </c>
      <c r="G47" s="111"/>
      <c r="H47" s="223"/>
      <c r="I47" s="223"/>
      <c r="J47" s="223"/>
      <c r="K47" s="111"/>
      <c r="L47" s="76" t="s">
        <v>775</v>
      </c>
    </row>
    <row r="48" spans="1:12" ht="115.5" hidden="1" customHeight="1" x14ac:dyDescent="0.25">
      <c r="A48" s="224">
        <v>47</v>
      </c>
      <c r="B48" s="223" t="s">
        <v>3003</v>
      </c>
      <c r="C48" s="224" t="s">
        <v>2997</v>
      </c>
      <c r="D48" s="223" t="s">
        <v>201</v>
      </c>
      <c r="E48" s="223" t="s">
        <v>5836</v>
      </c>
      <c r="F48" s="225" t="s">
        <v>3004</v>
      </c>
      <c r="G48" s="223" t="s">
        <v>5962</v>
      </c>
      <c r="H48" s="223"/>
      <c r="I48" s="223"/>
      <c r="J48" s="223"/>
      <c r="K48" s="111" t="s">
        <v>884</v>
      </c>
      <c r="L48" s="76" t="s">
        <v>710</v>
      </c>
    </row>
    <row r="49" spans="1:12" ht="98.25" hidden="1" customHeight="1" x14ac:dyDescent="0.25">
      <c r="A49" s="224">
        <v>48</v>
      </c>
      <c r="B49" s="223" t="s">
        <v>3005</v>
      </c>
      <c r="C49" s="224" t="s">
        <v>2997</v>
      </c>
      <c r="D49" s="223" t="s">
        <v>201</v>
      </c>
      <c r="E49" s="111" t="s">
        <v>3247</v>
      </c>
      <c r="F49" s="483" t="s">
        <v>3244</v>
      </c>
      <c r="G49" s="223"/>
      <c r="H49" s="223"/>
      <c r="I49" s="223"/>
      <c r="J49" s="223"/>
      <c r="K49" s="111" t="s">
        <v>500</v>
      </c>
      <c r="L49" s="76" t="s">
        <v>710</v>
      </c>
    </row>
    <row r="50" spans="1:12" ht="45" hidden="1" x14ac:dyDescent="0.25">
      <c r="A50" s="224">
        <v>49</v>
      </c>
      <c r="B50" s="223" t="s">
        <v>3006</v>
      </c>
      <c r="C50" s="224" t="s">
        <v>2997</v>
      </c>
      <c r="D50" s="223" t="s">
        <v>206</v>
      </c>
      <c r="E50" s="225" t="s">
        <v>3007</v>
      </c>
      <c r="F50" s="111" t="s">
        <v>3008</v>
      </c>
      <c r="G50" s="111"/>
      <c r="H50" s="223"/>
      <c r="I50" s="223"/>
      <c r="J50" s="223"/>
      <c r="K50" s="111" t="s">
        <v>3009</v>
      </c>
      <c r="L50" s="76" t="s">
        <v>775</v>
      </c>
    </row>
    <row r="51" spans="1:12" ht="86.25" hidden="1" customHeight="1" x14ac:dyDescent="0.25">
      <c r="A51" s="228">
        <v>50</v>
      </c>
      <c r="B51" s="340" t="s">
        <v>223</v>
      </c>
      <c r="C51" s="228" t="s">
        <v>221</v>
      </c>
      <c r="D51" s="228" t="s">
        <v>201</v>
      </c>
      <c r="E51" s="226" t="s">
        <v>5265</v>
      </c>
      <c r="F51" s="254" t="s">
        <v>396</v>
      </c>
      <c r="G51" s="254"/>
      <c r="H51" s="254"/>
      <c r="I51" s="180"/>
      <c r="J51" s="254"/>
      <c r="K51" s="254" t="s">
        <v>224</v>
      </c>
      <c r="L51" s="76" t="s">
        <v>710</v>
      </c>
    </row>
    <row r="52" spans="1:12" ht="113.25" hidden="1" customHeight="1" x14ac:dyDescent="0.25">
      <c r="A52" s="224">
        <v>51</v>
      </c>
      <c r="B52" s="223" t="s">
        <v>2795</v>
      </c>
      <c r="C52" s="224" t="s">
        <v>2796</v>
      </c>
      <c r="D52" s="224" t="s">
        <v>201</v>
      </c>
      <c r="E52" s="225" t="s">
        <v>5266</v>
      </c>
      <c r="F52" s="111" t="s">
        <v>2797</v>
      </c>
      <c r="G52" s="223" t="s">
        <v>4735</v>
      </c>
      <c r="H52" s="111"/>
      <c r="I52" s="111"/>
      <c r="J52" s="111"/>
      <c r="K52" s="111" t="s">
        <v>224</v>
      </c>
      <c r="L52" s="76" t="s">
        <v>710</v>
      </c>
    </row>
    <row r="53" spans="1:12" ht="120" hidden="1" x14ac:dyDescent="0.25">
      <c r="A53" s="224">
        <v>52</v>
      </c>
      <c r="B53" s="223" t="s">
        <v>3369</v>
      </c>
      <c r="C53" s="224" t="s">
        <v>3354</v>
      </c>
      <c r="D53" s="224" t="s">
        <v>201</v>
      </c>
      <c r="E53" s="225" t="s">
        <v>3370</v>
      </c>
      <c r="F53" s="111" t="s">
        <v>3371</v>
      </c>
      <c r="G53" s="111"/>
      <c r="H53" s="111"/>
      <c r="I53" s="111"/>
      <c r="J53" s="111"/>
      <c r="K53" s="111" t="s">
        <v>497</v>
      </c>
      <c r="L53" s="76" t="s">
        <v>710</v>
      </c>
    </row>
    <row r="54" spans="1:12" ht="90" hidden="1" x14ac:dyDescent="0.25">
      <c r="A54" s="224">
        <v>53</v>
      </c>
      <c r="B54" s="223" t="s">
        <v>378</v>
      </c>
      <c r="C54" s="224" t="s">
        <v>379</v>
      </c>
      <c r="D54" s="224" t="s">
        <v>206</v>
      </c>
      <c r="E54" s="225" t="s">
        <v>380</v>
      </c>
      <c r="F54" s="111" t="s">
        <v>381</v>
      </c>
      <c r="G54" s="38" t="s">
        <v>5267</v>
      </c>
      <c r="H54" s="111"/>
      <c r="I54" s="111"/>
      <c r="J54" s="111"/>
      <c r="K54" s="111" t="s">
        <v>224</v>
      </c>
      <c r="L54" s="76" t="s">
        <v>775</v>
      </c>
    </row>
    <row r="55" spans="1:12" ht="150" hidden="1" x14ac:dyDescent="0.25">
      <c r="A55" s="224">
        <v>54</v>
      </c>
      <c r="B55" s="223" t="s">
        <v>3372</v>
      </c>
      <c r="C55" s="224" t="s">
        <v>3354</v>
      </c>
      <c r="D55" s="224" t="s">
        <v>201</v>
      </c>
      <c r="E55" s="225" t="s">
        <v>3373</v>
      </c>
      <c r="F55" s="111" t="s">
        <v>3374</v>
      </c>
      <c r="G55" s="223" t="s">
        <v>3375</v>
      </c>
      <c r="H55" s="111" t="s">
        <v>3376</v>
      </c>
      <c r="I55" s="111" t="s">
        <v>5268</v>
      </c>
      <c r="J55" s="111" t="s">
        <v>5269</v>
      </c>
      <c r="K55" s="111" t="s">
        <v>497</v>
      </c>
      <c r="L55" s="76" t="s">
        <v>710</v>
      </c>
    </row>
    <row r="56" spans="1:12" ht="50.25" hidden="1" customHeight="1" x14ac:dyDescent="0.25">
      <c r="A56" s="493">
        <v>55</v>
      </c>
      <c r="B56" s="26" t="s">
        <v>5405</v>
      </c>
      <c r="C56" s="493" t="s">
        <v>5387</v>
      </c>
      <c r="D56" s="76" t="s">
        <v>201</v>
      </c>
      <c r="E56" s="35" t="s">
        <v>5406</v>
      </c>
      <c r="F56" s="33" t="s">
        <v>5407</v>
      </c>
      <c r="G56" s="33"/>
      <c r="H56" s="33"/>
      <c r="I56" s="33"/>
      <c r="J56" s="33"/>
      <c r="K56" s="33" t="s">
        <v>224</v>
      </c>
      <c r="L56" s="76" t="s">
        <v>710</v>
      </c>
    </row>
    <row r="57" spans="1:12" ht="73.5" hidden="1" customHeight="1" x14ac:dyDescent="0.25">
      <c r="A57" s="224">
        <v>56</v>
      </c>
      <c r="B57" s="111" t="s">
        <v>2042</v>
      </c>
      <c r="C57" s="224" t="s">
        <v>2019</v>
      </c>
      <c r="D57" s="224" t="s">
        <v>206</v>
      </c>
      <c r="E57" s="225" t="s">
        <v>2043</v>
      </c>
      <c r="F57" s="111" t="s">
        <v>5271</v>
      </c>
      <c r="G57" s="111" t="s">
        <v>5270</v>
      </c>
      <c r="H57" s="481"/>
      <c r="I57" s="111"/>
      <c r="J57" s="111"/>
      <c r="K57" s="111" t="s">
        <v>224</v>
      </c>
      <c r="L57" s="76" t="s">
        <v>775</v>
      </c>
    </row>
    <row r="58" spans="1:12" ht="60" hidden="1" x14ac:dyDescent="0.25">
      <c r="A58" s="224">
        <v>57</v>
      </c>
      <c r="B58" s="223" t="s">
        <v>401</v>
      </c>
      <c r="C58" s="224" t="s">
        <v>402</v>
      </c>
      <c r="D58" s="224" t="s">
        <v>197</v>
      </c>
      <c r="E58" s="225" t="s">
        <v>403</v>
      </c>
      <c r="F58" s="223" t="s">
        <v>404</v>
      </c>
      <c r="G58" s="223" t="s">
        <v>5272</v>
      </c>
      <c r="H58" s="248"/>
      <c r="I58" s="223"/>
      <c r="J58" s="223"/>
      <c r="K58" s="111" t="s">
        <v>412</v>
      </c>
      <c r="L58" s="76" t="s">
        <v>710</v>
      </c>
    </row>
    <row r="59" spans="1:12" ht="113.25" hidden="1" customHeight="1" x14ac:dyDescent="0.25">
      <c r="A59" s="224">
        <v>58</v>
      </c>
      <c r="B59" s="223" t="s">
        <v>405</v>
      </c>
      <c r="C59" s="224" t="s">
        <v>402</v>
      </c>
      <c r="D59" s="224" t="s">
        <v>201</v>
      </c>
      <c r="E59" s="223" t="s">
        <v>406</v>
      </c>
      <c r="F59" s="223" t="s">
        <v>407</v>
      </c>
      <c r="G59" s="111" t="s">
        <v>408</v>
      </c>
      <c r="H59" s="111" t="s">
        <v>409</v>
      </c>
      <c r="I59" s="111" t="s">
        <v>410</v>
      </c>
      <c r="J59" s="111" t="s">
        <v>411</v>
      </c>
      <c r="K59" s="111" t="s">
        <v>412</v>
      </c>
      <c r="L59" s="76" t="s">
        <v>710</v>
      </c>
    </row>
    <row r="60" spans="1:12" ht="71.25" hidden="1" customHeight="1" x14ac:dyDescent="0.25">
      <c r="A60" s="224">
        <v>59</v>
      </c>
      <c r="B60" s="223" t="s">
        <v>501</v>
      </c>
      <c r="C60" s="224" t="s">
        <v>494</v>
      </c>
      <c r="D60" s="224" t="s">
        <v>197</v>
      </c>
      <c r="E60" s="225" t="s">
        <v>502</v>
      </c>
      <c r="F60" s="111" t="s">
        <v>503</v>
      </c>
      <c r="G60" s="223"/>
      <c r="H60" s="111"/>
      <c r="I60" s="111"/>
      <c r="J60" s="111"/>
      <c r="K60" s="111"/>
      <c r="L60" s="76" t="s">
        <v>710</v>
      </c>
    </row>
    <row r="61" spans="1:12" ht="90" hidden="1" x14ac:dyDescent="0.25">
      <c r="A61" s="224">
        <v>60</v>
      </c>
      <c r="B61" s="223" t="s">
        <v>504</v>
      </c>
      <c r="C61" s="224" t="s">
        <v>494</v>
      </c>
      <c r="D61" s="224" t="s">
        <v>206</v>
      </c>
      <c r="E61" s="223" t="s">
        <v>505</v>
      </c>
      <c r="F61" s="111" t="s">
        <v>506</v>
      </c>
      <c r="G61" s="111" t="s">
        <v>507</v>
      </c>
      <c r="H61" s="249"/>
      <c r="I61" s="111"/>
      <c r="J61" s="111"/>
      <c r="K61" s="111" t="s">
        <v>377</v>
      </c>
      <c r="L61" s="76" t="s">
        <v>775</v>
      </c>
    </row>
    <row r="62" spans="1:12" ht="105" hidden="1" customHeight="1" x14ac:dyDescent="0.25">
      <c r="A62" s="224">
        <v>61</v>
      </c>
      <c r="B62" s="223" t="s">
        <v>718</v>
      </c>
      <c r="C62" s="224" t="s">
        <v>704</v>
      </c>
      <c r="D62" s="224" t="s">
        <v>201</v>
      </c>
      <c r="E62" s="226" t="s">
        <v>719</v>
      </c>
      <c r="F62" s="226" t="s">
        <v>720</v>
      </c>
      <c r="G62" s="227" t="s">
        <v>5954</v>
      </c>
      <c r="H62" s="226" t="s">
        <v>721</v>
      </c>
      <c r="I62" s="226" t="s">
        <v>722</v>
      </c>
      <c r="J62" s="226" t="s">
        <v>723</v>
      </c>
      <c r="K62" s="224"/>
      <c r="L62" s="76" t="s">
        <v>710</v>
      </c>
    </row>
    <row r="63" spans="1:12" ht="92.25" hidden="1" customHeight="1" x14ac:dyDescent="0.25">
      <c r="A63" s="224">
        <v>62</v>
      </c>
      <c r="B63" s="223" t="s">
        <v>724</v>
      </c>
      <c r="C63" s="224" t="s">
        <v>704</v>
      </c>
      <c r="D63" s="224" t="s">
        <v>206</v>
      </c>
      <c r="E63" s="225" t="s">
        <v>725</v>
      </c>
      <c r="F63" s="225" t="s">
        <v>726</v>
      </c>
      <c r="G63" s="225" t="s">
        <v>727</v>
      </c>
      <c r="H63" s="233" t="s">
        <v>728</v>
      </c>
      <c r="I63" s="251"/>
      <c r="J63" s="225"/>
      <c r="K63" s="224"/>
      <c r="L63" s="76" t="s">
        <v>775</v>
      </c>
    </row>
    <row r="64" spans="1:12" ht="75" hidden="1" x14ac:dyDescent="0.25">
      <c r="A64" s="224">
        <v>63</v>
      </c>
      <c r="B64" s="223" t="s">
        <v>729</v>
      </c>
      <c r="C64" s="224" t="s">
        <v>704</v>
      </c>
      <c r="D64" s="224" t="s">
        <v>201</v>
      </c>
      <c r="E64" s="226" t="s">
        <v>730</v>
      </c>
      <c r="F64" s="226" t="s">
        <v>731</v>
      </c>
      <c r="G64" s="229" t="s">
        <v>732</v>
      </c>
      <c r="H64" s="229" t="s">
        <v>733</v>
      </c>
      <c r="I64" s="226" t="s">
        <v>734</v>
      </c>
      <c r="J64" s="225"/>
      <c r="K64" s="224"/>
      <c r="L64" s="76" t="s">
        <v>710</v>
      </c>
    </row>
    <row r="65" spans="1:12" ht="152.25" hidden="1" customHeight="1" x14ac:dyDescent="0.25">
      <c r="A65" s="224">
        <v>64</v>
      </c>
      <c r="B65" s="223" t="s">
        <v>735</v>
      </c>
      <c r="C65" s="224" t="s">
        <v>704</v>
      </c>
      <c r="D65" s="224" t="s">
        <v>201</v>
      </c>
      <c r="E65" s="230" t="s">
        <v>5955</v>
      </c>
      <c r="F65" s="226" t="s">
        <v>736</v>
      </c>
      <c r="G65" s="226" t="s">
        <v>737</v>
      </c>
      <c r="H65" s="226" t="s">
        <v>738</v>
      </c>
      <c r="I65" s="226" t="s">
        <v>739</v>
      </c>
      <c r="J65" s="226" t="s">
        <v>5956</v>
      </c>
      <c r="K65" s="228"/>
      <c r="L65" s="76" t="s">
        <v>710</v>
      </c>
    </row>
    <row r="66" spans="1:12" ht="121.5" hidden="1" customHeight="1" x14ac:dyDescent="0.25">
      <c r="A66" s="224">
        <v>65</v>
      </c>
      <c r="B66" s="223" t="s">
        <v>740</v>
      </c>
      <c r="C66" s="224" t="s">
        <v>704</v>
      </c>
      <c r="D66" s="224" t="s">
        <v>201</v>
      </c>
      <c r="E66" s="225" t="s">
        <v>741</v>
      </c>
      <c r="F66" s="225" t="s">
        <v>742</v>
      </c>
      <c r="G66" s="225" t="s">
        <v>5957</v>
      </c>
      <c r="H66" s="225" t="s">
        <v>743</v>
      </c>
      <c r="I66" s="225" t="s">
        <v>744</v>
      </c>
      <c r="J66" s="225" t="s">
        <v>745</v>
      </c>
      <c r="K66" s="252" t="s">
        <v>746</v>
      </c>
      <c r="L66" s="76" t="s">
        <v>710</v>
      </c>
    </row>
    <row r="67" spans="1:12" ht="90" hidden="1" x14ac:dyDescent="0.25">
      <c r="A67" s="224">
        <v>66</v>
      </c>
      <c r="B67" s="223" t="s">
        <v>747</v>
      </c>
      <c r="C67" s="224" t="s">
        <v>704</v>
      </c>
      <c r="D67" s="224" t="s">
        <v>201</v>
      </c>
      <c r="E67" s="226" t="s">
        <v>748</v>
      </c>
      <c r="F67" s="226" t="s">
        <v>749</v>
      </c>
      <c r="G67" s="226" t="s">
        <v>750</v>
      </c>
      <c r="H67" s="226" t="s">
        <v>751</v>
      </c>
      <c r="I67" s="226"/>
      <c r="J67" s="225"/>
      <c r="K67" s="224" t="s">
        <v>497</v>
      </c>
      <c r="L67" s="76" t="s">
        <v>710</v>
      </c>
    </row>
    <row r="68" spans="1:12" ht="45" hidden="1" x14ac:dyDescent="0.25">
      <c r="A68" s="224">
        <v>67</v>
      </c>
      <c r="B68" s="223" t="s">
        <v>2044</v>
      </c>
      <c r="C68" s="224" t="s">
        <v>2019</v>
      </c>
      <c r="D68" s="224" t="s">
        <v>206</v>
      </c>
      <c r="E68" s="111" t="s">
        <v>5273</v>
      </c>
      <c r="F68" s="111" t="s">
        <v>2045</v>
      </c>
      <c r="G68" s="111"/>
      <c r="H68" s="111"/>
      <c r="I68" s="111"/>
      <c r="J68" s="111"/>
      <c r="K68" s="111"/>
      <c r="L68" s="76" t="s">
        <v>775</v>
      </c>
    </row>
    <row r="69" spans="1:12" ht="38.25" hidden="1" x14ac:dyDescent="0.25">
      <c r="A69" s="493">
        <v>68</v>
      </c>
      <c r="B69" s="26" t="s">
        <v>5408</v>
      </c>
      <c r="C69" s="493" t="s">
        <v>5387</v>
      </c>
      <c r="D69" s="76" t="s">
        <v>206</v>
      </c>
      <c r="E69" s="35" t="s">
        <v>5812</v>
      </c>
      <c r="F69" s="33" t="s">
        <v>5409</v>
      </c>
      <c r="G69" s="504"/>
      <c r="H69" s="33"/>
      <c r="I69" s="33"/>
      <c r="J69" s="33"/>
      <c r="K69" s="33"/>
      <c r="L69" s="76" t="s">
        <v>775</v>
      </c>
    </row>
    <row r="70" spans="1:12" ht="90" hidden="1" x14ac:dyDescent="0.25">
      <c r="A70" s="224">
        <v>69</v>
      </c>
      <c r="B70" s="223" t="s">
        <v>752</v>
      </c>
      <c r="C70" s="224" t="s">
        <v>704</v>
      </c>
      <c r="D70" s="224" t="s">
        <v>201</v>
      </c>
      <c r="E70" s="233" t="s">
        <v>753</v>
      </c>
      <c r="F70" s="225" t="s">
        <v>754</v>
      </c>
      <c r="G70" s="225" t="s">
        <v>755</v>
      </c>
      <c r="H70" s="225" t="s">
        <v>756</v>
      </c>
      <c r="I70" s="225"/>
      <c r="J70" s="225"/>
      <c r="K70" s="224"/>
      <c r="L70" s="76" t="s">
        <v>710</v>
      </c>
    </row>
    <row r="71" spans="1:12" ht="51" hidden="1" x14ac:dyDescent="0.25">
      <c r="A71" s="493">
        <v>70</v>
      </c>
      <c r="B71" s="26" t="s">
        <v>5410</v>
      </c>
      <c r="C71" s="493" t="s">
        <v>5387</v>
      </c>
      <c r="D71" s="76" t="s">
        <v>206</v>
      </c>
      <c r="E71" s="491" t="s">
        <v>5411</v>
      </c>
      <c r="F71" s="488"/>
      <c r="G71" s="33"/>
      <c r="H71" s="33"/>
      <c r="I71" s="33"/>
      <c r="J71" s="33"/>
      <c r="K71" s="33"/>
      <c r="L71" s="76" t="s">
        <v>775</v>
      </c>
    </row>
    <row r="72" spans="1:12" ht="45" hidden="1" x14ac:dyDescent="0.25">
      <c r="A72" s="224">
        <v>71</v>
      </c>
      <c r="B72" s="223" t="s">
        <v>757</v>
      </c>
      <c r="C72" s="224" t="s">
        <v>704</v>
      </c>
      <c r="D72" s="224" t="s">
        <v>197</v>
      </c>
      <c r="E72" s="236" t="s">
        <v>758</v>
      </c>
      <c r="F72" s="234" t="s">
        <v>759</v>
      </c>
      <c r="G72" s="469" t="s">
        <v>760</v>
      </c>
      <c r="H72" s="253"/>
      <c r="I72" s="253"/>
      <c r="J72" s="225"/>
      <c r="K72" s="224"/>
      <c r="L72" s="76" t="s">
        <v>710</v>
      </c>
    </row>
    <row r="73" spans="1:12" ht="75" hidden="1" x14ac:dyDescent="0.25">
      <c r="A73" s="224">
        <v>72</v>
      </c>
      <c r="B73" s="223" t="s">
        <v>881</v>
      </c>
      <c r="C73" s="224" t="s">
        <v>882</v>
      </c>
      <c r="D73" s="224" t="s">
        <v>206</v>
      </c>
      <c r="E73" s="111" t="s">
        <v>883</v>
      </c>
      <c r="F73" s="499" t="s">
        <v>5274</v>
      </c>
      <c r="G73" s="249"/>
      <c r="H73" s="111"/>
      <c r="I73" s="111"/>
      <c r="J73" s="111"/>
      <c r="K73" s="111" t="s">
        <v>884</v>
      </c>
      <c r="L73" s="76" t="s">
        <v>775</v>
      </c>
    </row>
    <row r="74" spans="1:12" ht="60" hidden="1" x14ac:dyDescent="0.25">
      <c r="A74" s="224">
        <v>73</v>
      </c>
      <c r="B74" s="223" t="s">
        <v>538</v>
      </c>
      <c r="C74" s="224" t="s">
        <v>490</v>
      </c>
      <c r="D74" s="224" t="s">
        <v>491</v>
      </c>
      <c r="E74" s="254" t="s">
        <v>6011</v>
      </c>
      <c r="F74" s="254" t="s">
        <v>702</v>
      </c>
      <c r="G74" s="254" t="s">
        <v>539</v>
      </c>
      <c r="H74" s="223" t="s">
        <v>5277</v>
      </c>
      <c r="I74" s="255"/>
      <c r="J74" s="223"/>
      <c r="K74" s="111" t="s">
        <v>540</v>
      </c>
      <c r="L74" s="76" t="s">
        <v>710</v>
      </c>
    </row>
    <row r="75" spans="1:12" ht="62.25" hidden="1" customHeight="1" x14ac:dyDescent="0.25">
      <c r="A75" s="224">
        <v>74</v>
      </c>
      <c r="B75" s="223" t="s">
        <v>489</v>
      </c>
      <c r="C75" s="224" t="s">
        <v>490</v>
      </c>
      <c r="D75" s="224" t="s">
        <v>491</v>
      </c>
      <c r="E75" s="467" t="s">
        <v>5275</v>
      </c>
      <c r="F75" s="225" t="s">
        <v>5948</v>
      </c>
      <c r="G75" s="249"/>
      <c r="H75" s="223"/>
      <c r="I75" s="223"/>
      <c r="J75" s="223"/>
      <c r="K75" s="111" t="s">
        <v>377</v>
      </c>
      <c r="L75" s="76" t="s">
        <v>710</v>
      </c>
    </row>
    <row r="76" spans="1:12" ht="75" hidden="1" x14ac:dyDescent="0.25">
      <c r="A76" s="224">
        <v>75</v>
      </c>
      <c r="B76" s="223" t="s">
        <v>4470</v>
      </c>
      <c r="C76" s="224" t="s">
        <v>1907</v>
      </c>
      <c r="D76" s="224" t="s">
        <v>206</v>
      </c>
      <c r="E76" s="111" t="s">
        <v>4471</v>
      </c>
      <c r="F76" s="225" t="s">
        <v>5283</v>
      </c>
      <c r="G76" s="111" t="s">
        <v>4472</v>
      </c>
      <c r="H76" s="225"/>
      <c r="I76" s="225"/>
      <c r="J76" s="248"/>
      <c r="K76" s="248"/>
      <c r="L76" s="76" t="s">
        <v>775</v>
      </c>
    </row>
    <row r="77" spans="1:12" ht="62.25" hidden="1" customHeight="1" x14ac:dyDescent="0.25">
      <c r="A77" s="28">
        <v>76</v>
      </c>
      <c r="B77" s="198" t="s">
        <v>5412</v>
      </c>
      <c r="C77" s="28" t="s">
        <v>221</v>
      </c>
      <c r="D77" s="28" t="s">
        <v>206</v>
      </c>
      <c r="E77" s="491" t="s">
        <v>5413</v>
      </c>
      <c r="F77" s="32" t="s">
        <v>5414</v>
      </c>
      <c r="G77" s="329"/>
      <c r="H77" s="32"/>
      <c r="I77" s="32"/>
      <c r="J77" s="32"/>
      <c r="K77" s="32" t="s">
        <v>884</v>
      </c>
      <c r="L77" s="76" t="s">
        <v>775</v>
      </c>
    </row>
    <row r="78" spans="1:12" ht="63.75" hidden="1" x14ac:dyDescent="0.25">
      <c r="A78" s="29">
        <v>77</v>
      </c>
      <c r="B78" s="27" t="s">
        <v>4899</v>
      </c>
      <c r="C78" s="29" t="s">
        <v>4889</v>
      </c>
      <c r="D78" s="28" t="s">
        <v>197</v>
      </c>
      <c r="E78" s="35" t="s">
        <v>4900</v>
      </c>
      <c r="F78" s="31" t="s">
        <v>4901</v>
      </c>
      <c r="G78" s="31" t="s">
        <v>4902</v>
      </c>
      <c r="H78" s="347" t="s">
        <v>4903</v>
      </c>
      <c r="I78" s="31"/>
      <c r="J78" s="31"/>
      <c r="K78" s="31"/>
      <c r="L78" s="76" t="s">
        <v>710</v>
      </c>
    </row>
    <row r="79" spans="1:12" ht="120" hidden="1" x14ac:dyDescent="0.25">
      <c r="A79" s="224">
        <v>78</v>
      </c>
      <c r="B79" s="223" t="s">
        <v>195</v>
      </c>
      <c r="C79" s="224" t="s">
        <v>196</v>
      </c>
      <c r="D79" s="224" t="s">
        <v>197</v>
      </c>
      <c r="E79" s="225" t="s">
        <v>198</v>
      </c>
      <c r="F79" s="111" t="s">
        <v>199</v>
      </c>
      <c r="G79" s="223"/>
      <c r="H79" s="223"/>
      <c r="I79" s="223"/>
      <c r="J79" s="223"/>
      <c r="K79" s="111"/>
      <c r="L79" s="76" t="s">
        <v>710</v>
      </c>
    </row>
    <row r="80" spans="1:12" ht="75" hidden="1" x14ac:dyDescent="0.25">
      <c r="A80" s="224">
        <v>79</v>
      </c>
      <c r="B80" s="223" t="s">
        <v>200</v>
      </c>
      <c r="C80" s="224" t="s">
        <v>196</v>
      </c>
      <c r="D80" s="224" t="s">
        <v>201</v>
      </c>
      <c r="E80" s="225" t="s">
        <v>5953</v>
      </c>
      <c r="F80" s="111" t="s">
        <v>202</v>
      </c>
      <c r="G80" s="223" t="s">
        <v>203</v>
      </c>
      <c r="H80" s="223" t="s">
        <v>204</v>
      </c>
      <c r="I80" s="223"/>
      <c r="J80" s="111"/>
      <c r="K80" s="111"/>
      <c r="L80" s="76" t="s">
        <v>710</v>
      </c>
    </row>
    <row r="81" spans="1:12" ht="63.75" hidden="1" x14ac:dyDescent="0.25">
      <c r="A81" s="29">
        <v>80</v>
      </c>
      <c r="B81" s="27" t="s">
        <v>4904</v>
      </c>
      <c r="C81" s="29" t="s">
        <v>4889</v>
      </c>
      <c r="D81" s="28" t="s">
        <v>206</v>
      </c>
      <c r="E81" s="35" t="s">
        <v>4905</v>
      </c>
      <c r="F81" s="31" t="s">
        <v>4906</v>
      </c>
      <c r="G81" s="31" t="s">
        <v>4907</v>
      </c>
      <c r="H81" s="517"/>
      <c r="I81" s="31"/>
      <c r="J81" s="331"/>
      <c r="K81" s="31"/>
      <c r="L81" s="76" t="s">
        <v>775</v>
      </c>
    </row>
    <row r="82" spans="1:12" ht="78.75" hidden="1" customHeight="1" x14ac:dyDescent="0.25">
      <c r="A82" s="29">
        <v>81</v>
      </c>
      <c r="B82" s="27" t="s">
        <v>4908</v>
      </c>
      <c r="C82" s="29" t="s">
        <v>4889</v>
      </c>
      <c r="D82" s="28" t="s">
        <v>206</v>
      </c>
      <c r="E82" s="35" t="s">
        <v>5782</v>
      </c>
      <c r="F82" s="31" t="s">
        <v>4909</v>
      </c>
      <c r="G82" s="468"/>
      <c r="H82" s="347" t="s">
        <v>4903</v>
      </c>
      <c r="I82" s="31"/>
      <c r="J82" s="31"/>
      <c r="K82" s="31" t="s">
        <v>224</v>
      </c>
      <c r="L82" s="76" t="s">
        <v>775</v>
      </c>
    </row>
    <row r="83" spans="1:12" ht="105" hidden="1" x14ac:dyDescent="0.25">
      <c r="A83" s="224">
        <v>82</v>
      </c>
      <c r="B83" s="223" t="s">
        <v>3377</v>
      </c>
      <c r="C83" s="224" t="s">
        <v>3354</v>
      </c>
      <c r="D83" s="224" t="s">
        <v>197</v>
      </c>
      <c r="E83" s="225" t="s">
        <v>3378</v>
      </c>
      <c r="F83" s="111" t="s">
        <v>3379</v>
      </c>
      <c r="G83" s="111" t="s">
        <v>3380</v>
      </c>
      <c r="H83" s="111" t="s">
        <v>3381</v>
      </c>
      <c r="I83" s="111"/>
      <c r="J83" s="111"/>
      <c r="K83" s="111"/>
      <c r="L83" s="76" t="s">
        <v>710</v>
      </c>
    </row>
    <row r="84" spans="1:12" ht="75" hidden="1" x14ac:dyDescent="0.25">
      <c r="A84" s="224">
        <v>83</v>
      </c>
      <c r="B84" s="223" t="s">
        <v>1048</v>
      </c>
      <c r="C84" s="224" t="s">
        <v>1049</v>
      </c>
      <c r="D84" s="224" t="s">
        <v>206</v>
      </c>
      <c r="E84" s="111" t="s">
        <v>1050</v>
      </c>
      <c r="F84" s="111" t="s">
        <v>1051</v>
      </c>
      <c r="G84" s="249"/>
      <c r="H84" s="111"/>
      <c r="I84" s="111"/>
      <c r="J84" s="111"/>
      <c r="K84" s="111"/>
      <c r="L84" s="76" t="s">
        <v>775</v>
      </c>
    </row>
    <row r="85" spans="1:12" s="370" customFormat="1" ht="119.25" hidden="1" customHeight="1" x14ac:dyDescent="0.25">
      <c r="A85" s="540">
        <v>84</v>
      </c>
      <c r="B85" s="544" t="s">
        <v>5447</v>
      </c>
      <c r="C85" s="540" t="s">
        <v>1070</v>
      </c>
      <c r="D85" s="224" t="s">
        <v>201</v>
      </c>
      <c r="E85" s="546" t="s">
        <v>5449</v>
      </c>
      <c r="F85" s="546" t="s">
        <v>5448</v>
      </c>
      <c r="H85" s="546"/>
      <c r="K85" s="544"/>
      <c r="L85" s="791" t="s">
        <v>710</v>
      </c>
    </row>
    <row r="86" spans="1:12" ht="60" hidden="1" x14ac:dyDescent="0.25">
      <c r="A86" s="224">
        <v>85</v>
      </c>
      <c r="B86" s="223" t="s">
        <v>205</v>
      </c>
      <c r="C86" s="224" t="s">
        <v>196</v>
      </c>
      <c r="D86" s="224" t="s">
        <v>206</v>
      </c>
      <c r="E86" s="225" t="s">
        <v>207</v>
      </c>
      <c r="F86" s="111" t="s">
        <v>208</v>
      </c>
      <c r="G86" s="223" t="s">
        <v>209</v>
      </c>
      <c r="H86" s="223"/>
      <c r="I86" s="223"/>
      <c r="J86" s="223"/>
      <c r="K86" s="111"/>
      <c r="L86" s="76" t="s">
        <v>775</v>
      </c>
    </row>
    <row r="87" spans="1:12" ht="60" hidden="1" x14ac:dyDescent="0.25">
      <c r="A87" s="224">
        <v>86</v>
      </c>
      <c r="B87" s="223" t="s">
        <v>1052</v>
      </c>
      <c r="C87" s="224" t="s">
        <v>1049</v>
      </c>
      <c r="D87" s="224" t="s">
        <v>201</v>
      </c>
      <c r="E87" s="225" t="s">
        <v>1053</v>
      </c>
      <c r="F87" s="111" t="s">
        <v>1054</v>
      </c>
      <c r="G87" s="243"/>
      <c r="H87" s="111"/>
      <c r="I87" s="111"/>
      <c r="J87" s="111"/>
      <c r="K87" s="111" t="s">
        <v>497</v>
      </c>
      <c r="L87" s="76" t="s">
        <v>710</v>
      </c>
    </row>
    <row r="88" spans="1:12" ht="75" hidden="1" x14ac:dyDescent="0.25">
      <c r="A88" s="224">
        <v>87</v>
      </c>
      <c r="B88" s="223" t="s">
        <v>1055</v>
      </c>
      <c r="C88" s="224" t="s">
        <v>1049</v>
      </c>
      <c r="D88" s="224" t="s">
        <v>201</v>
      </c>
      <c r="E88" s="225" t="s">
        <v>1056</v>
      </c>
      <c r="F88" s="111" t="s">
        <v>1057</v>
      </c>
      <c r="G88" s="249"/>
      <c r="H88" s="223"/>
      <c r="I88" s="111"/>
      <c r="J88" s="111"/>
      <c r="K88" s="111" t="s">
        <v>497</v>
      </c>
      <c r="L88" s="76" t="s">
        <v>710</v>
      </c>
    </row>
    <row r="89" spans="1:12" ht="75" hidden="1" x14ac:dyDescent="0.25">
      <c r="A89" s="224">
        <v>88</v>
      </c>
      <c r="B89" s="223" t="s">
        <v>1058</v>
      </c>
      <c r="C89" s="224" t="s">
        <v>1049</v>
      </c>
      <c r="D89" s="224" t="s">
        <v>201</v>
      </c>
      <c r="E89" s="256" t="s">
        <v>1059</v>
      </c>
      <c r="F89" s="111" t="s">
        <v>1060</v>
      </c>
      <c r="G89" s="249"/>
      <c r="H89" s="111"/>
      <c r="I89" s="111"/>
      <c r="J89" s="111"/>
      <c r="K89" s="111"/>
      <c r="L89" s="76" t="s">
        <v>710</v>
      </c>
    </row>
    <row r="90" spans="1:12" ht="91.5" hidden="1" customHeight="1" x14ac:dyDescent="0.25">
      <c r="A90" s="224">
        <v>89</v>
      </c>
      <c r="B90" s="223" t="s">
        <v>2816</v>
      </c>
      <c r="C90" s="224" t="s">
        <v>490</v>
      </c>
      <c r="D90" s="224" t="s">
        <v>201</v>
      </c>
      <c r="E90" s="225" t="s">
        <v>2817</v>
      </c>
      <c r="F90" s="111" t="s">
        <v>2818</v>
      </c>
      <c r="G90" s="111"/>
      <c r="H90" s="111"/>
      <c r="I90" s="223"/>
      <c r="J90" s="223"/>
      <c r="K90" s="111" t="s">
        <v>709</v>
      </c>
      <c r="L90" s="791" t="s">
        <v>710</v>
      </c>
    </row>
    <row r="91" spans="1:12" ht="90" hidden="1" x14ac:dyDescent="0.25">
      <c r="A91" s="224">
        <v>90</v>
      </c>
      <c r="B91" s="223" t="s">
        <v>2819</v>
      </c>
      <c r="C91" s="224" t="s">
        <v>490</v>
      </c>
      <c r="D91" s="224" t="s">
        <v>201</v>
      </c>
      <c r="E91" s="225" t="s">
        <v>2820</v>
      </c>
      <c r="F91" s="111" t="s">
        <v>2821</v>
      </c>
      <c r="G91" s="111"/>
      <c r="H91" s="111"/>
      <c r="I91" s="111"/>
      <c r="J91" s="111"/>
      <c r="K91" s="111"/>
      <c r="L91" s="791" t="s">
        <v>710</v>
      </c>
    </row>
    <row r="92" spans="1:12" ht="61.5" hidden="1" customHeight="1" x14ac:dyDescent="0.25">
      <c r="A92" s="224">
        <v>91</v>
      </c>
      <c r="B92" s="223" t="s">
        <v>2822</v>
      </c>
      <c r="C92" s="224" t="s">
        <v>490</v>
      </c>
      <c r="D92" s="224" t="s">
        <v>201</v>
      </c>
      <c r="E92" s="225" t="s">
        <v>2823</v>
      </c>
      <c r="F92" s="111" t="s">
        <v>2824</v>
      </c>
      <c r="G92" s="111"/>
      <c r="H92" s="243"/>
      <c r="I92" s="111"/>
      <c r="J92" s="111"/>
      <c r="K92" s="111" t="s">
        <v>709</v>
      </c>
      <c r="L92" s="76" t="s">
        <v>710</v>
      </c>
    </row>
    <row r="93" spans="1:12" ht="105" hidden="1" x14ac:dyDescent="0.25">
      <c r="A93" s="224">
        <v>92</v>
      </c>
      <c r="B93" s="223" t="s">
        <v>2825</v>
      </c>
      <c r="C93" s="224" t="s">
        <v>490</v>
      </c>
      <c r="D93" s="224" t="s">
        <v>201</v>
      </c>
      <c r="E93" s="225" t="s">
        <v>2826</v>
      </c>
      <c r="F93" s="111" t="s">
        <v>2827</v>
      </c>
      <c r="G93" s="238"/>
      <c r="H93" s="516"/>
      <c r="I93" s="237"/>
      <c r="J93" s="111"/>
      <c r="K93" s="111"/>
      <c r="L93" s="76" t="s">
        <v>710</v>
      </c>
    </row>
    <row r="94" spans="1:12" ht="90" hidden="1" x14ac:dyDescent="0.25">
      <c r="A94" s="224">
        <v>93</v>
      </c>
      <c r="B94" s="223" t="s">
        <v>2798</v>
      </c>
      <c r="C94" s="224" t="s">
        <v>2796</v>
      </c>
      <c r="D94" s="224" t="s">
        <v>201</v>
      </c>
      <c r="E94" s="225" t="s">
        <v>5284</v>
      </c>
      <c r="F94" s="111" t="s">
        <v>5285</v>
      </c>
      <c r="G94" s="111"/>
      <c r="H94" s="242"/>
      <c r="I94" s="111"/>
      <c r="J94" s="111"/>
      <c r="K94" s="111"/>
      <c r="L94" s="791" t="s">
        <v>710</v>
      </c>
    </row>
    <row r="95" spans="1:12" ht="149.25" hidden="1" customHeight="1" x14ac:dyDescent="0.25">
      <c r="A95" s="224">
        <v>94</v>
      </c>
      <c r="B95" s="223" t="s">
        <v>2799</v>
      </c>
      <c r="C95" s="224" t="s">
        <v>2796</v>
      </c>
      <c r="D95" s="224" t="s">
        <v>197</v>
      </c>
      <c r="E95" s="225" t="s">
        <v>2800</v>
      </c>
      <c r="F95" s="111" t="s">
        <v>6005</v>
      </c>
      <c r="G95" s="111"/>
      <c r="H95" s="111"/>
      <c r="I95" s="111"/>
      <c r="J95" s="111"/>
      <c r="K95" s="111"/>
      <c r="L95" s="76" t="s">
        <v>710</v>
      </c>
    </row>
    <row r="96" spans="1:12" ht="108.75" hidden="1" customHeight="1" x14ac:dyDescent="0.25">
      <c r="A96" s="224">
        <v>95</v>
      </c>
      <c r="B96" s="223" t="s">
        <v>2801</v>
      </c>
      <c r="C96" s="224" t="s">
        <v>2796</v>
      </c>
      <c r="D96" s="224" t="s">
        <v>201</v>
      </c>
      <c r="E96" s="225" t="s">
        <v>2802</v>
      </c>
      <c r="F96" s="111" t="s">
        <v>2803</v>
      </c>
      <c r="G96" s="111" t="s">
        <v>2804</v>
      </c>
      <c r="H96" s="53"/>
      <c r="I96" s="111"/>
      <c r="J96" s="111"/>
      <c r="K96" s="111"/>
      <c r="L96" s="76" t="s">
        <v>710</v>
      </c>
    </row>
    <row r="97" spans="1:12" ht="90" x14ac:dyDescent="0.25">
      <c r="A97" s="224">
        <v>96</v>
      </c>
      <c r="B97" s="223" t="s">
        <v>2805</v>
      </c>
      <c r="C97" s="224" t="s">
        <v>2796</v>
      </c>
      <c r="D97" s="224" t="s">
        <v>491</v>
      </c>
      <c r="E97" s="225" t="s">
        <v>6003</v>
      </c>
      <c r="F97" s="111" t="s">
        <v>2806</v>
      </c>
      <c r="G97" s="111" t="s">
        <v>2807</v>
      </c>
      <c r="H97" s="481" t="s">
        <v>2808</v>
      </c>
      <c r="I97" s="481" t="s">
        <v>2809</v>
      </c>
      <c r="J97" s="111"/>
      <c r="K97" s="111"/>
      <c r="L97" s="76" t="s">
        <v>710</v>
      </c>
    </row>
    <row r="98" spans="1:12" ht="45" hidden="1" x14ac:dyDescent="0.25">
      <c r="A98" s="224">
        <v>97</v>
      </c>
      <c r="B98" s="223" t="s">
        <v>2810</v>
      </c>
      <c r="C98" s="224" t="s">
        <v>2796</v>
      </c>
      <c r="D98" s="224" t="s">
        <v>201</v>
      </c>
      <c r="E98" s="111" t="s">
        <v>6227</v>
      </c>
      <c r="F98" s="111" t="s">
        <v>5961</v>
      </c>
      <c r="G98" s="249"/>
      <c r="H98" s="111"/>
      <c r="I98" s="111"/>
      <c r="J98" s="111"/>
      <c r="K98" s="111"/>
      <c r="L98" s="76" t="s">
        <v>710</v>
      </c>
    </row>
    <row r="99" spans="1:12" ht="210" hidden="1" x14ac:dyDescent="0.25">
      <c r="A99" s="224">
        <v>98</v>
      </c>
      <c r="B99" s="223" t="s">
        <v>2811</v>
      </c>
      <c r="C99" s="224" t="s">
        <v>2796</v>
      </c>
      <c r="D99" s="224" t="s">
        <v>201</v>
      </c>
      <c r="E99" s="225" t="s">
        <v>6006</v>
      </c>
      <c r="F99" s="111" t="s">
        <v>2814</v>
      </c>
      <c r="G99" s="231" t="s">
        <v>2815</v>
      </c>
      <c r="H99" s="249"/>
      <c r="I99" s="111"/>
      <c r="J99" s="111"/>
      <c r="K99" s="111" t="s">
        <v>224</v>
      </c>
      <c r="L99" s="76" t="s">
        <v>710</v>
      </c>
    </row>
    <row r="100" spans="1:12" ht="75" hidden="1" x14ac:dyDescent="0.25">
      <c r="A100" s="224">
        <v>99</v>
      </c>
      <c r="B100" s="223" t="s">
        <v>4473</v>
      </c>
      <c r="C100" s="224" t="s">
        <v>1907</v>
      </c>
      <c r="D100" s="224" t="s">
        <v>201</v>
      </c>
      <c r="E100" s="111" t="s">
        <v>5279</v>
      </c>
      <c r="F100" s="111" t="s">
        <v>5278</v>
      </c>
      <c r="G100" s="111"/>
      <c r="H100" s="111"/>
      <c r="I100" s="111"/>
      <c r="J100" s="111"/>
      <c r="K100" s="111"/>
      <c r="L100" s="76" t="s">
        <v>710</v>
      </c>
    </row>
    <row r="101" spans="1:12" ht="45" hidden="1" x14ac:dyDescent="0.25">
      <c r="A101" s="224">
        <v>100</v>
      </c>
      <c r="B101" s="223" t="s">
        <v>4474</v>
      </c>
      <c r="C101" s="224" t="s">
        <v>1907</v>
      </c>
      <c r="D101" s="224" t="s">
        <v>201</v>
      </c>
      <c r="E101" s="111" t="s">
        <v>5280</v>
      </c>
      <c r="F101" s="111" t="s">
        <v>4476</v>
      </c>
      <c r="G101" s="243" t="s">
        <v>5287</v>
      </c>
      <c r="H101" s="111" t="s">
        <v>5286</v>
      </c>
      <c r="I101" s="111"/>
      <c r="J101" s="111"/>
      <c r="K101" s="111"/>
      <c r="L101" s="76" t="s">
        <v>710</v>
      </c>
    </row>
    <row r="102" spans="1:12" ht="90" hidden="1" x14ac:dyDescent="0.25">
      <c r="A102" s="224">
        <v>101</v>
      </c>
      <c r="B102" s="223" t="s">
        <v>4478</v>
      </c>
      <c r="C102" s="224" t="s">
        <v>1907</v>
      </c>
      <c r="D102" s="224" t="s">
        <v>206</v>
      </c>
      <c r="E102" s="225" t="s">
        <v>4479</v>
      </c>
      <c r="F102" s="238" t="s">
        <v>5289</v>
      </c>
      <c r="G102" s="53"/>
      <c r="H102" s="247"/>
      <c r="I102" s="223"/>
      <c r="J102" s="223"/>
      <c r="K102" s="111"/>
      <c r="L102" s="76" t="s">
        <v>775</v>
      </c>
    </row>
    <row r="103" spans="1:12" ht="90" hidden="1" x14ac:dyDescent="0.25">
      <c r="A103" s="224">
        <v>102</v>
      </c>
      <c r="B103" s="223" t="s">
        <v>2812</v>
      </c>
      <c r="C103" s="224" t="s">
        <v>2796</v>
      </c>
      <c r="D103" s="224" t="s">
        <v>201</v>
      </c>
      <c r="E103" s="241" t="s">
        <v>2813</v>
      </c>
      <c r="F103" s="467" t="s">
        <v>5290</v>
      </c>
      <c r="G103" s="467" t="s">
        <v>5291</v>
      </c>
      <c r="H103" s="514"/>
      <c r="I103" s="467"/>
      <c r="J103" s="111"/>
      <c r="K103" s="111"/>
      <c r="L103" s="76" t="s">
        <v>710</v>
      </c>
    </row>
    <row r="104" spans="1:12" ht="72.75" hidden="1" customHeight="1" x14ac:dyDescent="0.25">
      <c r="A104" s="224">
        <v>103</v>
      </c>
      <c r="B104" s="223" t="s">
        <v>4480</v>
      </c>
      <c r="C104" s="224" t="s">
        <v>1907</v>
      </c>
      <c r="D104" s="224" t="s">
        <v>206</v>
      </c>
      <c r="E104" s="225" t="s">
        <v>5293</v>
      </c>
      <c r="F104" s="111" t="s">
        <v>4483</v>
      </c>
      <c r="G104" s="111" t="s">
        <v>4535</v>
      </c>
      <c r="H104" s="375"/>
      <c r="I104" s="237"/>
      <c r="J104" s="111"/>
      <c r="K104" s="111"/>
      <c r="L104" s="76" t="s">
        <v>775</v>
      </c>
    </row>
    <row r="105" spans="1:12" ht="60" hidden="1" x14ac:dyDescent="0.25">
      <c r="A105" s="224">
        <v>104</v>
      </c>
      <c r="B105" s="223" t="s">
        <v>4484</v>
      </c>
      <c r="C105" s="224" t="s">
        <v>1907</v>
      </c>
      <c r="D105" s="224" t="s">
        <v>201</v>
      </c>
      <c r="E105" s="234" t="s">
        <v>5837</v>
      </c>
      <c r="F105" s="111" t="s">
        <v>5294</v>
      </c>
      <c r="G105" s="53"/>
      <c r="H105" s="53"/>
      <c r="I105" s="53"/>
      <c r="J105" s="53"/>
      <c r="K105" s="111"/>
      <c r="L105" s="76" t="s">
        <v>710</v>
      </c>
    </row>
    <row r="106" spans="1:12" ht="240" hidden="1" x14ac:dyDescent="0.25">
      <c r="A106" s="224">
        <v>105</v>
      </c>
      <c r="B106" s="223" t="s">
        <v>4485</v>
      </c>
      <c r="C106" s="224" t="s">
        <v>1907</v>
      </c>
      <c r="D106" s="224" t="s">
        <v>201</v>
      </c>
      <c r="E106" s="225" t="s">
        <v>4486</v>
      </c>
      <c r="F106" s="111" t="s">
        <v>4487</v>
      </c>
      <c r="G106" s="238" t="s">
        <v>4488</v>
      </c>
      <c r="H106" s="234" t="s">
        <v>5295</v>
      </c>
      <c r="I106" s="237"/>
      <c r="J106" s="111"/>
      <c r="K106" s="111"/>
      <c r="L106" s="76" t="s">
        <v>710</v>
      </c>
    </row>
    <row r="107" spans="1:12" ht="165" hidden="1" x14ac:dyDescent="0.25">
      <c r="A107" s="224">
        <v>106</v>
      </c>
      <c r="B107" s="223" t="s">
        <v>885</v>
      </c>
      <c r="C107" s="224" t="s">
        <v>882</v>
      </c>
      <c r="D107" s="224" t="s">
        <v>206</v>
      </c>
      <c r="E107" s="225" t="s">
        <v>886</v>
      </c>
      <c r="F107" s="254" t="s">
        <v>921</v>
      </c>
      <c r="G107" s="223" t="s">
        <v>887</v>
      </c>
      <c r="H107" s="383" t="s">
        <v>5361</v>
      </c>
      <c r="I107" s="111"/>
      <c r="J107" s="111"/>
      <c r="K107" s="111"/>
      <c r="L107" s="76" t="s">
        <v>775</v>
      </c>
    </row>
    <row r="108" spans="1:12" ht="75" hidden="1" x14ac:dyDescent="0.25">
      <c r="A108" s="182">
        <v>107</v>
      </c>
      <c r="B108" s="183" t="s">
        <v>227</v>
      </c>
      <c r="C108" s="182" t="s">
        <v>221</v>
      </c>
      <c r="D108" s="180" t="s">
        <v>201</v>
      </c>
      <c r="E108" s="183" t="s">
        <v>394</v>
      </c>
      <c r="F108" s="183" t="s">
        <v>5362</v>
      </c>
      <c r="G108" s="346"/>
      <c r="H108" s="183"/>
      <c r="I108" s="53"/>
      <c r="J108" s="53"/>
      <c r="K108" s="53"/>
      <c r="L108" s="791" t="s">
        <v>710</v>
      </c>
    </row>
    <row r="109" spans="1:12" ht="38.25" hidden="1" x14ac:dyDescent="0.25">
      <c r="A109" s="350">
        <v>108</v>
      </c>
      <c r="B109" s="473" t="s">
        <v>5017</v>
      </c>
      <c r="C109" s="350" t="s">
        <v>5018</v>
      </c>
      <c r="D109" s="351" t="s">
        <v>206</v>
      </c>
      <c r="E109" s="352" t="s">
        <v>5019</v>
      </c>
      <c r="F109" s="353" t="s">
        <v>5020</v>
      </c>
      <c r="G109" s="353"/>
      <c r="H109" s="353"/>
      <c r="I109" s="353"/>
      <c r="J109" s="353"/>
      <c r="K109" s="353"/>
      <c r="L109" s="76" t="s">
        <v>775</v>
      </c>
    </row>
    <row r="110" spans="1:12" ht="45" hidden="1" x14ac:dyDescent="0.25">
      <c r="A110" s="182">
        <v>109</v>
      </c>
      <c r="B110" s="183" t="s">
        <v>220</v>
      </c>
      <c r="C110" s="182" t="s">
        <v>221</v>
      </c>
      <c r="D110" s="182" t="s">
        <v>201</v>
      </c>
      <c r="E110" s="234" t="s">
        <v>393</v>
      </c>
      <c r="F110" s="53" t="s">
        <v>5363</v>
      </c>
      <c r="G110" s="53"/>
      <c r="H110" s="53"/>
      <c r="I110" s="53"/>
      <c r="J110" s="53"/>
      <c r="K110" s="53"/>
      <c r="L110" s="76" t="s">
        <v>710</v>
      </c>
    </row>
    <row r="111" spans="1:12" ht="195" hidden="1" x14ac:dyDescent="0.25">
      <c r="A111" s="182">
        <v>110</v>
      </c>
      <c r="B111" s="183" t="s">
        <v>225</v>
      </c>
      <c r="C111" s="182" t="s">
        <v>221</v>
      </c>
      <c r="D111" s="182" t="s">
        <v>206</v>
      </c>
      <c r="E111" s="234" t="s">
        <v>397</v>
      </c>
      <c r="F111" s="53" t="s">
        <v>398</v>
      </c>
      <c r="G111" s="295"/>
      <c r="H111" s="183"/>
      <c r="I111" s="183"/>
      <c r="J111" s="183"/>
      <c r="K111" s="53"/>
      <c r="L111" s="76" t="s">
        <v>775</v>
      </c>
    </row>
    <row r="112" spans="1:12" ht="60" hidden="1" x14ac:dyDescent="0.25">
      <c r="A112" s="224">
        <v>111</v>
      </c>
      <c r="B112" s="223" t="s">
        <v>888</v>
      </c>
      <c r="C112" s="224" t="s">
        <v>882</v>
      </c>
      <c r="D112" s="224" t="s">
        <v>201</v>
      </c>
      <c r="E112" s="111" t="s">
        <v>889</v>
      </c>
      <c r="F112" s="111" t="s">
        <v>890</v>
      </c>
      <c r="G112" s="111"/>
      <c r="H112" s="111"/>
      <c r="I112" s="111"/>
      <c r="J112" s="111"/>
      <c r="K112" s="111"/>
      <c r="L112" s="791" t="s">
        <v>710</v>
      </c>
    </row>
    <row r="113" spans="1:12" ht="51" hidden="1" x14ac:dyDescent="0.25">
      <c r="A113" s="540">
        <v>112</v>
      </c>
      <c r="B113" s="546" t="s">
        <v>5450</v>
      </c>
      <c r="C113" s="540" t="s">
        <v>221</v>
      </c>
      <c r="D113" s="542" t="s">
        <v>201</v>
      </c>
      <c r="E113" s="543" t="s">
        <v>5451</v>
      </c>
      <c r="F113" s="544" t="s">
        <v>5452</v>
      </c>
      <c r="G113" s="33" t="s">
        <v>5453</v>
      </c>
      <c r="H113" s="541"/>
      <c r="I113" s="541"/>
      <c r="J113" s="541"/>
      <c r="K113" s="544"/>
      <c r="L113" s="76" t="s">
        <v>710</v>
      </c>
    </row>
    <row r="114" spans="1:12" ht="88.5" hidden="1" customHeight="1" x14ac:dyDescent="0.25">
      <c r="A114" s="224">
        <v>113</v>
      </c>
      <c r="B114" s="223" t="s">
        <v>761</v>
      </c>
      <c r="C114" s="224" t="s">
        <v>704</v>
      </c>
      <c r="D114" s="224" t="s">
        <v>201</v>
      </c>
      <c r="E114" s="225" t="s">
        <v>762</v>
      </c>
      <c r="F114" s="225" t="s">
        <v>763</v>
      </c>
      <c r="G114" s="342" t="s">
        <v>764</v>
      </c>
      <c r="H114" s="510"/>
      <c r="J114" s="225"/>
      <c r="K114" s="224" t="s">
        <v>765</v>
      </c>
      <c r="L114" s="76" t="s">
        <v>710</v>
      </c>
    </row>
    <row r="115" spans="1:12" ht="95.25" hidden="1" customHeight="1" x14ac:dyDescent="0.25">
      <c r="A115" s="257">
        <v>114</v>
      </c>
      <c r="B115" s="223" t="s">
        <v>386</v>
      </c>
      <c r="C115" s="257" t="s">
        <v>387</v>
      </c>
      <c r="D115" s="224" t="s">
        <v>197</v>
      </c>
      <c r="E115" s="225" t="s">
        <v>400</v>
      </c>
      <c r="F115" s="111" t="s">
        <v>388</v>
      </c>
      <c r="G115" s="236" t="s">
        <v>399</v>
      </c>
      <c r="H115" s="513" t="s">
        <v>389</v>
      </c>
      <c r="I115" s="523" t="s">
        <v>390</v>
      </c>
      <c r="J115" s="237" t="s">
        <v>391</v>
      </c>
      <c r="K115" s="111"/>
      <c r="L115" s="76" t="s">
        <v>710</v>
      </c>
    </row>
    <row r="116" spans="1:12" ht="105" hidden="1" x14ac:dyDescent="0.25">
      <c r="A116" s="224">
        <v>115</v>
      </c>
      <c r="B116" s="223" t="s">
        <v>766</v>
      </c>
      <c r="C116" s="224" t="s">
        <v>704</v>
      </c>
      <c r="D116" s="224" t="s">
        <v>201</v>
      </c>
      <c r="E116" s="225" t="s">
        <v>767</v>
      </c>
      <c r="F116" s="225" t="s">
        <v>5371</v>
      </c>
      <c r="G116" s="225" t="s">
        <v>768</v>
      </c>
      <c r="H116" s="515"/>
      <c r="I116" s="524"/>
      <c r="J116" s="225"/>
      <c r="K116" s="224" t="s">
        <v>765</v>
      </c>
      <c r="L116" s="76" t="s">
        <v>710</v>
      </c>
    </row>
    <row r="117" spans="1:12" ht="104.25" hidden="1" customHeight="1" x14ac:dyDescent="0.25">
      <c r="A117" s="484">
        <v>116</v>
      </c>
      <c r="B117" s="485" t="s">
        <v>5022</v>
      </c>
      <c r="C117" s="484" t="s">
        <v>5023</v>
      </c>
      <c r="D117" s="486" t="s">
        <v>201</v>
      </c>
      <c r="E117" s="389" t="s">
        <v>5372</v>
      </c>
      <c r="F117" s="487" t="s">
        <v>5373</v>
      </c>
      <c r="G117" s="389" t="s">
        <v>5364</v>
      </c>
      <c r="H117" s="389" t="s">
        <v>5381</v>
      </c>
      <c r="I117" s="389" t="s">
        <v>5382</v>
      </c>
      <c r="J117" s="389" t="s">
        <v>5367</v>
      </c>
      <c r="K117" s="466" t="s">
        <v>765</v>
      </c>
      <c r="L117" s="791" t="s">
        <v>710</v>
      </c>
    </row>
    <row r="118" spans="1:12" ht="134.25" hidden="1" customHeight="1" x14ac:dyDescent="0.25">
      <c r="A118" s="224">
        <v>117</v>
      </c>
      <c r="B118" s="223" t="s">
        <v>769</v>
      </c>
      <c r="C118" s="224" t="s">
        <v>704</v>
      </c>
      <c r="D118" s="224" t="s">
        <v>206</v>
      </c>
      <c r="E118" s="225" t="s">
        <v>770</v>
      </c>
      <c r="F118" s="225" t="s">
        <v>771</v>
      </c>
      <c r="G118" s="225" t="s">
        <v>772</v>
      </c>
      <c r="H118" s="226" t="s">
        <v>773</v>
      </c>
      <c r="I118" s="225"/>
      <c r="J118" s="225"/>
      <c r="K118" s="224" t="s">
        <v>774</v>
      </c>
      <c r="L118" s="76" t="s">
        <v>775</v>
      </c>
    </row>
    <row r="119" spans="1:12" ht="45" hidden="1" customHeight="1" x14ac:dyDescent="0.25">
      <c r="A119" s="462">
        <v>118</v>
      </c>
      <c r="B119" s="463" t="s">
        <v>5026</v>
      </c>
      <c r="C119" s="462" t="s">
        <v>5023</v>
      </c>
      <c r="D119" s="464" t="s">
        <v>206</v>
      </c>
      <c r="E119" s="465" t="s">
        <v>5374</v>
      </c>
      <c r="F119" s="466" t="s">
        <v>5375</v>
      </c>
      <c r="G119" s="466"/>
      <c r="H119" s="466"/>
      <c r="I119" s="466"/>
      <c r="J119" s="466"/>
      <c r="K119" s="466" t="s">
        <v>774</v>
      </c>
      <c r="L119" s="76" t="s">
        <v>775</v>
      </c>
    </row>
    <row r="120" spans="1:12" ht="60.75" hidden="1" customHeight="1" x14ac:dyDescent="0.25">
      <c r="A120" s="462">
        <v>119</v>
      </c>
      <c r="B120" s="463" t="s">
        <v>5027</v>
      </c>
      <c r="C120" s="462" t="s">
        <v>5023</v>
      </c>
      <c r="D120" s="464" t="s">
        <v>197</v>
      </c>
      <c r="E120" s="465" t="s">
        <v>5379</v>
      </c>
      <c r="F120" s="466" t="s">
        <v>5380</v>
      </c>
      <c r="G120" s="505"/>
      <c r="H120" s="466"/>
      <c r="I120" s="466"/>
      <c r="J120" s="466"/>
      <c r="K120" s="466" t="s">
        <v>765</v>
      </c>
      <c r="L120" s="76" t="s">
        <v>710</v>
      </c>
    </row>
    <row r="121" spans="1:12" ht="111" hidden="1" customHeight="1" x14ac:dyDescent="0.25">
      <c r="A121" s="224">
        <v>120</v>
      </c>
      <c r="B121" s="223" t="s">
        <v>891</v>
      </c>
      <c r="C121" s="224" t="s">
        <v>882</v>
      </c>
      <c r="D121" s="224" t="s">
        <v>197</v>
      </c>
      <c r="E121" s="225" t="s">
        <v>892</v>
      </c>
      <c r="F121" s="111" t="s">
        <v>893</v>
      </c>
      <c r="G121" s="111" t="s">
        <v>894</v>
      </c>
      <c r="H121" s="111"/>
      <c r="I121" s="111"/>
      <c r="J121" s="111"/>
      <c r="K121" s="111"/>
      <c r="L121" s="791" t="s">
        <v>710</v>
      </c>
    </row>
    <row r="122" spans="1:12" ht="84.75" hidden="1" customHeight="1" x14ac:dyDescent="0.25">
      <c r="A122" s="224">
        <v>121</v>
      </c>
      <c r="B122" s="223" t="s">
        <v>895</v>
      </c>
      <c r="C122" s="224" t="s">
        <v>882</v>
      </c>
      <c r="D122" s="224" t="s">
        <v>206</v>
      </c>
      <c r="E122" s="111" t="s">
        <v>5384</v>
      </c>
      <c r="F122" s="111" t="s">
        <v>5383</v>
      </c>
      <c r="G122" s="111" t="s">
        <v>899</v>
      </c>
      <c r="H122" s="111" t="s">
        <v>900</v>
      </c>
      <c r="I122" s="111" t="s">
        <v>901</v>
      </c>
      <c r="K122" s="111"/>
      <c r="L122" s="76" t="s">
        <v>775</v>
      </c>
    </row>
    <row r="123" spans="1:12" ht="45" hidden="1" x14ac:dyDescent="0.25">
      <c r="A123" s="224">
        <v>122</v>
      </c>
      <c r="B123" s="223" t="s">
        <v>902</v>
      </c>
      <c r="C123" s="224" t="s">
        <v>882</v>
      </c>
      <c r="D123" s="224" t="s">
        <v>206</v>
      </c>
      <c r="E123" s="111" t="s">
        <v>903</v>
      </c>
      <c r="F123" s="111" t="s">
        <v>904</v>
      </c>
      <c r="G123" s="111"/>
      <c r="H123" s="111"/>
      <c r="I123" s="111"/>
      <c r="J123" s="111"/>
      <c r="K123" s="111"/>
      <c r="L123" s="76" t="s">
        <v>775</v>
      </c>
    </row>
    <row r="124" spans="1:12" ht="105" hidden="1" x14ac:dyDescent="0.25">
      <c r="A124" s="224">
        <v>123</v>
      </c>
      <c r="B124" s="223" t="s">
        <v>905</v>
      </c>
      <c r="C124" s="224" t="s">
        <v>882</v>
      </c>
      <c r="D124" s="224" t="s">
        <v>201</v>
      </c>
      <c r="E124" s="225" t="s">
        <v>906</v>
      </c>
      <c r="F124" s="231" t="s">
        <v>5385</v>
      </c>
      <c r="G124" s="231"/>
      <c r="H124" s="111"/>
      <c r="I124" s="111"/>
      <c r="J124" s="111"/>
      <c r="K124" s="248"/>
      <c r="L124" s="76" t="s">
        <v>710</v>
      </c>
    </row>
  </sheetData>
  <autoFilter ref="A1:L124">
    <filterColumn colId="0">
      <filters>
        <filter val="96"/>
      </filters>
    </filterColumn>
  </autoFilter>
  <customSheetViews>
    <customSheetView guid="{1A1B4AE5-7447-43F9-B975-80AA2988EA6D}" scale="70" fitToPage="1" showAutoFilter="1">
      <selection activeCell="E2" sqref="E2"/>
      <pageMargins left="0.25" right="0.25" top="0.75" bottom="0.75" header="0.3" footer="0.3"/>
      <pageSetup paperSize="9" scale="41" orientation="landscape" r:id="rId1"/>
      <autoFilter ref="A1:L124"/>
    </customSheetView>
    <customSheetView guid="{9D03371E-5064-42DE-B686-D0B44E4C5768}" fitToPage="1" filter="1" showAutoFilter="1" topLeftCell="A3">
      <selection activeCell="E10" sqref="E10"/>
      <pageMargins left="0.25" right="0.25" top="0.75" bottom="0.75" header="0.3" footer="0.3"/>
      <pageSetup paperSize="9" scale="41" orientation="landscape" r:id="rId2"/>
      <autoFilter ref="A1:L124">
        <filterColumn colId="2">
          <filters>
            <filter val="SMADS"/>
          </filters>
        </filterColumn>
      </autoFilter>
    </customSheetView>
  </customSheetViews>
  <pageMargins left="0.25" right="0.25" top="0.75" bottom="0.75" header="0.3" footer="0.3"/>
  <pageSetup paperSize="9" scale="41" orientation="landscape"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AA968"/>
  <sheetViews>
    <sheetView zoomScale="80" zoomScaleNormal="80" zoomScalePageLayoutView="80" workbookViewId="0">
      <pane ySplit="1" topLeftCell="A2" activePane="bottomLeft" state="frozen"/>
      <selection pane="bottomLeft" activeCell="B37" sqref="B37"/>
    </sheetView>
  </sheetViews>
  <sheetFormatPr defaultColWidth="8.85546875" defaultRowHeight="15" x14ac:dyDescent="0.25"/>
  <cols>
    <col min="1" max="1" width="18.85546875" customWidth="1"/>
    <col min="2" max="2" width="21.140625" customWidth="1"/>
    <col min="3" max="14" width="18.85546875" customWidth="1"/>
    <col min="15" max="15" width="18.85546875" style="539" customWidth="1"/>
    <col min="16" max="17" width="18.85546875" style="265" customWidth="1"/>
    <col min="18" max="18" width="31.28515625" customWidth="1"/>
    <col min="19" max="19" width="25.85546875" customWidth="1"/>
    <col min="20" max="20" width="26.85546875" customWidth="1"/>
    <col min="21" max="27" width="18.85546875" customWidth="1"/>
  </cols>
  <sheetData>
    <row r="1" spans="1:27" ht="60" x14ac:dyDescent="0.25">
      <c r="A1" s="179" t="s">
        <v>0</v>
      </c>
      <c r="B1" s="179" t="s">
        <v>12</v>
      </c>
      <c r="C1" s="179" t="s">
        <v>13</v>
      </c>
      <c r="D1" s="179" t="s">
        <v>14</v>
      </c>
      <c r="E1" s="179" t="s">
        <v>15</v>
      </c>
      <c r="F1" s="179" t="s">
        <v>16</v>
      </c>
      <c r="G1" s="179" t="s">
        <v>17</v>
      </c>
      <c r="H1" s="179" t="s">
        <v>18</v>
      </c>
      <c r="I1" s="179" t="s">
        <v>19</v>
      </c>
      <c r="J1" s="179" t="s">
        <v>1280</v>
      </c>
      <c r="K1" s="179" t="s">
        <v>20</v>
      </c>
      <c r="L1" s="179" t="s">
        <v>21</v>
      </c>
      <c r="M1" s="179" t="s">
        <v>22</v>
      </c>
      <c r="N1" s="179" t="s">
        <v>23</v>
      </c>
      <c r="O1" s="179" t="s">
        <v>24</v>
      </c>
      <c r="P1" s="258" t="s">
        <v>25</v>
      </c>
      <c r="Q1" s="258" t="s">
        <v>218</v>
      </c>
      <c r="R1" s="179" t="s">
        <v>4</v>
      </c>
      <c r="S1" s="179" t="s">
        <v>5</v>
      </c>
      <c r="T1" s="179" t="s">
        <v>6</v>
      </c>
      <c r="U1" s="179" t="s">
        <v>7</v>
      </c>
      <c r="V1" s="179" t="s">
        <v>8</v>
      </c>
      <c r="W1" s="179" t="s">
        <v>9</v>
      </c>
      <c r="X1" s="179" t="s">
        <v>26</v>
      </c>
      <c r="Y1" s="179" t="s">
        <v>27</v>
      </c>
      <c r="Z1" s="179" t="s">
        <v>28</v>
      </c>
      <c r="AA1" s="179" t="s">
        <v>29</v>
      </c>
    </row>
    <row r="2" spans="1:27" ht="75" hidden="1" x14ac:dyDescent="0.25">
      <c r="A2" s="476">
        <v>3</v>
      </c>
      <c r="B2" s="371" t="s">
        <v>5455</v>
      </c>
      <c r="C2" s="371" t="s">
        <v>166</v>
      </c>
      <c r="D2" s="371" t="s">
        <v>550</v>
      </c>
      <c r="E2" s="18" t="s">
        <v>5456</v>
      </c>
      <c r="F2" s="52" t="s">
        <v>5457</v>
      </c>
      <c r="G2" s="52" t="s">
        <v>212</v>
      </c>
      <c r="H2" s="52" t="s">
        <v>212</v>
      </c>
      <c r="I2" s="52" t="s">
        <v>212</v>
      </c>
      <c r="J2" s="52" t="s">
        <v>1388</v>
      </c>
      <c r="K2" s="52" t="s">
        <v>214</v>
      </c>
      <c r="L2" s="52" t="s">
        <v>216</v>
      </c>
      <c r="M2" s="52" t="s">
        <v>216</v>
      </c>
      <c r="N2" s="52" t="s">
        <v>216</v>
      </c>
      <c r="O2" s="1030"/>
      <c r="P2" s="19">
        <v>0</v>
      </c>
      <c r="Q2" s="19"/>
      <c r="R2" s="371" t="s">
        <v>5458</v>
      </c>
      <c r="S2" s="371"/>
      <c r="T2" s="371"/>
      <c r="U2" s="371"/>
      <c r="V2" s="371"/>
      <c r="W2" s="371"/>
      <c r="X2" s="170">
        <f>(IF(G2="C",1,IF(G2="EA",0.5,0))*0.1)+(IF(H2="C",1,IF(H2="EA",0.5,0))*0.05)+(IF(I2="C",1,IF(I2="EA",0.5,0))*0.1)+(IF(J2="C",1,IF(J2="EA",0.5,0))*0.05)+(IF(K2="C",1,IF(K2="EA",0.5,0))*0.1)+(IF(L2="C",1,IF(L2="EA",0.5,0))*0.2)+(IF(M2="C",1,IF(M2="EA",0.5,0))*0.35)+(IF(N2="C",1,IF(N2="EA",0.5,0))*0.05)</f>
        <v>0.32500000000000001</v>
      </c>
      <c r="Y2" s="368">
        <f t="shared" ref="Y2:Y65" si="0">X2*O2</f>
        <v>0</v>
      </c>
      <c r="Z2" s="338" t="str">
        <f t="shared" ref="Z2:Z65" si="1">IF(X2=0,"Não Iniciado",IF(X2&lt;1,"Em andamento","Concluído"))</f>
        <v>Em andamento</v>
      </c>
      <c r="AA2" s="377" t="str">
        <f>IF(C2="Supra-regional","abrange-cidade",IF(C2="Em definição","sem-mapa",IF(E2&lt;&gt;0,"local-def","local-em-def")))</f>
        <v>local-def</v>
      </c>
    </row>
    <row r="3" spans="1:27" ht="60" hidden="1" x14ac:dyDescent="0.25">
      <c r="A3" s="476">
        <v>3</v>
      </c>
      <c r="B3" s="371" t="s">
        <v>5459</v>
      </c>
      <c r="C3" s="371" t="s">
        <v>134</v>
      </c>
      <c r="D3" s="371" t="s">
        <v>664</v>
      </c>
      <c r="E3" s="371" t="s">
        <v>5460</v>
      </c>
      <c r="F3" s="587" t="s">
        <v>5461</v>
      </c>
      <c r="G3" s="52" t="s">
        <v>212</v>
      </c>
      <c r="H3" s="52" t="s">
        <v>214</v>
      </c>
      <c r="I3" s="52" t="s">
        <v>212</v>
      </c>
      <c r="J3" s="52" t="s">
        <v>1493</v>
      </c>
      <c r="K3" s="52" t="s">
        <v>216</v>
      </c>
      <c r="L3" s="52" t="s">
        <v>216</v>
      </c>
      <c r="M3" s="52" t="s">
        <v>216</v>
      </c>
      <c r="N3" s="52" t="s">
        <v>216</v>
      </c>
      <c r="O3" s="1030"/>
      <c r="P3" s="19">
        <v>0</v>
      </c>
      <c r="Q3" s="19"/>
      <c r="R3" s="371" t="s">
        <v>5462</v>
      </c>
      <c r="S3" s="371"/>
      <c r="T3" s="371"/>
      <c r="U3" s="371"/>
      <c r="V3" s="371"/>
      <c r="W3" s="371"/>
      <c r="X3" s="170">
        <f>(IF(G3="C",1,IF(G3="EA",0.5,0))*0.1)+(IF(H3="C",1,IF(H3="EA",0.5,0))*0.05)+(IF(I3="C",1,IF(I3="EA",0.5,0))*0.1)+(IF(J3="C",1,IF(J3="EA",0.5,0))*0.05)+(IF(K3="C",1,IF(K3="EA",0.5,0))*0.1)+(IF(L3="C",1,IF(L3="EA",0.5,0))*0.2)+(IF(M3="C",1,IF(M3="EA",0.5,0))*0.35)+(IF(N3="C",1,IF(N3="EA",0.5,0))*0.05)</f>
        <v>0.22500000000000001</v>
      </c>
      <c r="Y3" s="368">
        <f t="shared" si="0"/>
        <v>0</v>
      </c>
      <c r="Z3" s="338" t="str">
        <f t="shared" si="1"/>
        <v>Em andamento</v>
      </c>
      <c r="AA3" s="377" t="str">
        <f>IF(C3="Supra-regional","abrange-cidade",IF(C3="Em definição","sem-mapa",IF(E3&lt;&gt;0,"local-def","local-em-def")))</f>
        <v>local-def</v>
      </c>
    </row>
    <row r="4" spans="1:27" ht="75" hidden="1" x14ac:dyDescent="0.25">
      <c r="A4" s="476">
        <v>3</v>
      </c>
      <c r="B4" s="371" t="s">
        <v>5463</v>
      </c>
      <c r="C4" s="371" t="s">
        <v>144</v>
      </c>
      <c r="D4" s="371" t="s">
        <v>830</v>
      </c>
      <c r="E4" s="18" t="s">
        <v>3064</v>
      </c>
      <c r="F4" s="52" t="s">
        <v>3395</v>
      </c>
      <c r="G4" s="52" t="s">
        <v>212</v>
      </c>
      <c r="H4" s="52" t="s">
        <v>212</v>
      </c>
      <c r="I4" s="52" t="s">
        <v>212</v>
      </c>
      <c r="J4" s="52" t="s">
        <v>1388</v>
      </c>
      <c r="K4" s="52" t="s">
        <v>214</v>
      </c>
      <c r="L4" s="52" t="s">
        <v>216</v>
      </c>
      <c r="M4" s="52" t="s">
        <v>216</v>
      </c>
      <c r="N4" s="52" t="s">
        <v>216</v>
      </c>
      <c r="O4" s="1031">
        <v>1.67E-2</v>
      </c>
      <c r="P4" s="19">
        <v>0</v>
      </c>
      <c r="Q4" s="19"/>
      <c r="R4" s="371" t="s">
        <v>5458</v>
      </c>
      <c r="S4" s="371"/>
      <c r="T4" s="371"/>
      <c r="U4" s="371"/>
      <c r="V4" s="371"/>
      <c r="W4" s="371"/>
      <c r="X4" s="170">
        <f>(IF(G4="C",1,IF(G4="EA",0.5,0))*0.1)+(IF(H4="C",1,IF(H4="EA",0.5,0))*0.05)+(IF(I4="C",1,IF(I4="EA",0.5,0))*0.1)+(IF(J4="C",1,IF(J4="EA",0.5,0))*0.05)+(IF(K4="C",1,IF(K4="EA",0.5,0))*0.1)+(IF(L4="C",1,IF(L4="EA",0.5,0))*0.2)+(IF(M4="C",1,IF(M4="EA",0.5,0))*0.35)+(IF(N4="C",1,IF(N4="EA",0.5,0))*0.05)</f>
        <v>0.32500000000000001</v>
      </c>
      <c r="Y4" s="368">
        <f t="shared" si="0"/>
        <v>5.4275E-3</v>
      </c>
      <c r="Z4" s="338" t="str">
        <f t="shared" si="1"/>
        <v>Em andamento</v>
      </c>
      <c r="AA4" s="377" t="str">
        <f>IF(C4="Supra-regional","abrange-cidade",IF(C4="Em definição","sem-mapa",IF(E4&lt;&gt;0,"local-def","local-em-def")))</f>
        <v>local-def</v>
      </c>
    </row>
    <row r="5" spans="1:27" ht="60" hidden="1" x14ac:dyDescent="0.25">
      <c r="A5" s="476">
        <v>3</v>
      </c>
      <c r="B5" s="371" t="s">
        <v>5464</v>
      </c>
      <c r="C5" s="371" t="s">
        <v>134</v>
      </c>
      <c r="D5" s="371" t="s">
        <v>1062</v>
      </c>
      <c r="E5" s="18" t="s">
        <v>5465</v>
      </c>
      <c r="F5" s="52" t="s">
        <v>5466</v>
      </c>
      <c r="G5" s="52" t="s">
        <v>212</v>
      </c>
      <c r="H5" s="52" t="s">
        <v>214</v>
      </c>
      <c r="I5" s="52" t="s">
        <v>212</v>
      </c>
      <c r="J5" s="52" t="s">
        <v>1493</v>
      </c>
      <c r="K5" s="52" t="s">
        <v>216</v>
      </c>
      <c r="L5" s="52" t="s">
        <v>216</v>
      </c>
      <c r="M5" s="52" t="s">
        <v>216</v>
      </c>
      <c r="N5" s="52" t="s">
        <v>216</v>
      </c>
      <c r="O5" s="1031">
        <v>1.67E-2</v>
      </c>
      <c r="P5" s="19">
        <v>0</v>
      </c>
      <c r="Q5" s="19"/>
      <c r="R5" s="371" t="s">
        <v>5467</v>
      </c>
      <c r="S5" s="371"/>
      <c r="T5" s="371"/>
      <c r="U5" s="371"/>
      <c r="V5" s="371"/>
      <c r="W5" s="371"/>
      <c r="X5" s="170">
        <f>(IF(G5="C",1,IF(G5="EA",0.5,0))*0.1)+(IF(H5="C",1,IF(H5="EA",0.5,0))*0.05)+(IF(I5="C",1,IF(I5="EA",0.5,0))*0.1)+(IF(J5="C",1,IF(J5="EA",0.5,0))*0.05)+(IF(K5="C",1,IF(K5="EA",0.5,0))*0.1)+(IF(L5="C",1,IF(L5="EA",0.5,0))*0.2)+(IF(M5="C",1,IF(M5="EA",0.5,0))*0.35)+(IF(N5="C",1,IF(N5="EA",0.5,0))*0.05)</f>
        <v>0.22500000000000001</v>
      </c>
      <c r="Y5" s="368">
        <f t="shared" si="0"/>
        <v>3.7575E-3</v>
      </c>
      <c r="Z5" s="338" t="str">
        <f t="shared" si="1"/>
        <v>Em andamento</v>
      </c>
      <c r="AA5" s="377" t="str">
        <f>IF(C5="Supra-regional","abrange-cidade",IF(C5="Em definição","sem-mapa",IF(E5&lt;&gt;0,"local-def","local-em-def")))</f>
        <v>local-def</v>
      </c>
    </row>
    <row r="6" spans="1:27" ht="60" hidden="1" x14ac:dyDescent="0.25">
      <c r="A6" s="476">
        <v>3</v>
      </c>
      <c r="B6" s="371" t="s">
        <v>5468</v>
      </c>
      <c r="C6" s="371" t="s">
        <v>134</v>
      </c>
      <c r="D6" s="371" t="s">
        <v>1062</v>
      </c>
      <c r="E6" s="371" t="s">
        <v>1263</v>
      </c>
      <c r="F6" s="52" t="s">
        <v>5469</v>
      </c>
      <c r="G6" s="52" t="s">
        <v>212</v>
      </c>
      <c r="H6" s="52" t="s">
        <v>214</v>
      </c>
      <c r="I6" s="52" t="s">
        <v>212</v>
      </c>
      <c r="J6" s="52" t="s">
        <v>1493</v>
      </c>
      <c r="K6" s="52" t="s">
        <v>216</v>
      </c>
      <c r="L6" s="52" t="s">
        <v>216</v>
      </c>
      <c r="M6" s="52" t="s">
        <v>216</v>
      </c>
      <c r="N6" s="52" t="s">
        <v>216</v>
      </c>
      <c r="O6" s="1031">
        <v>1.67E-2</v>
      </c>
      <c r="P6" s="19">
        <v>0</v>
      </c>
      <c r="Q6" s="19"/>
      <c r="R6" s="371" t="s">
        <v>5462</v>
      </c>
      <c r="S6" s="371"/>
      <c r="T6" s="371"/>
      <c r="U6" s="371"/>
      <c r="V6" s="371"/>
      <c r="W6" s="371"/>
      <c r="X6" s="170">
        <f>(IF(G6="C",1,IF(G6="EA",0.5,0))*0.1)+(IF(H6="C",1,IF(H6="EA",0.5,0))*0.05)+(IF(I6="C",1,IF(I6="EA",0.5,0))*0.1)+(IF(J6="C",1,IF(J6="EA",0.5,0))*0.05)+(IF(K6="C",1,IF(K6="EA",0.5,0))*0.1)+(IF(L6="C",1,IF(L6="EA",0.5,0))*0.2)+(IF(M6="C",1,IF(M6="EA",0.5,0))*0.35)+(IF(N6="C",1,IF(N6="EA",0.5,0))*0.05)</f>
        <v>0.22500000000000001</v>
      </c>
      <c r="Y6" s="368">
        <f t="shared" si="0"/>
        <v>3.7575E-3</v>
      </c>
      <c r="Z6" s="338" t="str">
        <f t="shared" si="1"/>
        <v>Em andamento</v>
      </c>
      <c r="AA6" s="377" t="str">
        <f>IF(C6="Supra-regional","abrange-cidade",IF(C6="Em definição","sem-mapa",IF(E6&lt;&gt;0,"local-def","local-em-def")))</f>
        <v>local-def</v>
      </c>
    </row>
    <row r="7" spans="1:27" ht="60" hidden="1" x14ac:dyDescent="0.25">
      <c r="A7" s="476">
        <v>3</v>
      </c>
      <c r="B7" s="371" t="s">
        <v>5470</v>
      </c>
      <c r="C7" s="371" t="s">
        <v>134</v>
      </c>
      <c r="D7" s="371" t="s">
        <v>1062</v>
      </c>
      <c r="E7" s="371" t="s">
        <v>5471</v>
      </c>
      <c r="F7" s="52" t="s">
        <v>5472</v>
      </c>
      <c r="G7" s="52" t="s">
        <v>212</v>
      </c>
      <c r="H7" s="52" t="s">
        <v>212</v>
      </c>
      <c r="I7" s="52" t="s">
        <v>214</v>
      </c>
      <c r="J7" s="52" t="s">
        <v>1493</v>
      </c>
      <c r="K7" s="52" t="s">
        <v>216</v>
      </c>
      <c r="L7" s="52" t="s">
        <v>216</v>
      </c>
      <c r="M7" s="52" t="s">
        <v>216</v>
      </c>
      <c r="N7" s="52" t="s">
        <v>216</v>
      </c>
      <c r="O7" s="1031">
        <v>1.67E-2</v>
      </c>
      <c r="P7" s="19">
        <v>0</v>
      </c>
      <c r="Q7" s="19"/>
      <c r="R7" s="371" t="s">
        <v>5462</v>
      </c>
      <c r="S7" s="371"/>
      <c r="T7" s="371"/>
      <c r="U7" s="371"/>
      <c r="V7" s="371"/>
      <c r="W7" s="371"/>
      <c r="X7" s="170">
        <f>(IF(G7="C",1,IF(G7="EA",0.5,0))*0.1)+(IF(H7="C",1,IF(H7="EA",0.5,0))*0.05)+(IF(I7="C",1,IF(I7="EA",0.5,0))*0.1)+(IF(J7="C",1,IF(J7="EA",0.5,0))*0.05)+(IF(K7="C",1,IF(K7="EA",0.5,0))*0.1)+(IF(L7="C",1,IF(L7="EA",0.5,0))*0.2)+(IF(M7="C",1,IF(M7="EA",0.5,0))*0.35)+(IF(N7="C",1,IF(N7="EA",0.5,0))*0.05)</f>
        <v>0.2</v>
      </c>
      <c r="Y7" s="368">
        <f t="shared" si="0"/>
        <v>3.3400000000000001E-3</v>
      </c>
      <c r="Z7" s="338" t="str">
        <f t="shared" si="1"/>
        <v>Em andamento</v>
      </c>
      <c r="AA7" s="377" t="str">
        <f>IF(C7="Supra-regional","abrange-cidade",IF(C7="Em definição","sem-mapa",IF(E7&lt;&gt;0,"local-def","local-em-def")))</f>
        <v>local-def</v>
      </c>
    </row>
    <row r="8" spans="1:27" ht="75" hidden="1" x14ac:dyDescent="0.25">
      <c r="A8" s="476">
        <v>3</v>
      </c>
      <c r="B8" s="371" t="s">
        <v>5473</v>
      </c>
      <c r="C8" s="371" t="s">
        <v>134</v>
      </c>
      <c r="D8" s="371" t="s">
        <v>1062</v>
      </c>
      <c r="E8" s="371" t="s">
        <v>5474</v>
      </c>
      <c r="F8" s="52" t="s">
        <v>5475</v>
      </c>
      <c r="G8" s="52" t="s">
        <v>212</v>
      </c>
      <c r="H8" s="52" t="s">
        <v>214</v>
      </c>
      <c r="I8" s="52" t="s">
        <v>212</v>
      </c>
      <c r="J8" s="52" t="s">
        <v>1493</v>
      </c>
      <c r="K8" s="52" t="s">
        <v>216</v>
      </c>
      <c r="L8" s="52" t="s">
        <v>216</v>
      </c>
      <c r="M8" s="52" t="s">
        <v>216</v>
      </c>
      <c r="N8" s="52" t="s">
        <v>216</v>
      </c>
      <c r="O8" s="1031">
        <v>1.67E-2</v>
      </c>
      <c r="P8" s="19">
        <v>0</v>
      </c>
      <c r="Q8" s="19"/>
      <c r="R8" s="371" t="s">
        <v>5462</v>
      </c>
      <c r="S8" s="371"/>
      <c r="T8" s="371"/>
      <c r="U8" s="371"/>
      <c r="V8" s="371"/>
      <c r="W8" s="371"/>
      <c r="X8" s="170">
        <f>(IF(G8="C",1,IF(G8="EA",0.5,0))*0.1)+(IF(H8="C",1,IF(H8="EA",0.5,0))*0.05)+(IF(I8="C",1,IF(I8="EA",0.5,0))*0.1)+(IF(J8="C",1,IF(J8="EA",0.5,0))*0.05)+(IF(K8="C",1,IF(K8="EA",0.5,0))*0.1)+(IF(L8="C",1,IF(L8="EA",0.5,0))*0.2)+(IF(M8="C",1,IF(M8="EA",0.5,0))*0.35)+(IF(N8="C",1,IF(N8="EA",0.5,0))*0.05)</f>
        <v>0.22500000000000001</v>
      </c>
      <c r="Y8" s="368">
        <f t="shared" si="0"/>
        <v>3.7575E-3</v>
      </c>
      <c r="Z8" s="338" t="str">
        <f t="shared" si="1"/>
        <v>Em andamento</v>
      </c>
      <c r="AA8" s="377" t="str">
        <f>IF(C8="Supra-regional","abrange-cidade",IF(C8="Em definição","sem-mapa",IF(E8&lt;&gt;0,"local-def","local-em-def")))</f>
        <v>local-def</v>
      </c>
    </row>
    <row r="9" spans="1:27" ht="75" hidden="1" x14ac:dyDescent="0.25">
      <c r="A9" s="476">
        <v>3</v>
      </c>
      <c r="B9" s="371" t="s">
        <v>5476</v>
      </c>
      <c r="C9" s="371" t="s">
        <v>172</v>
      </c>
      <c r="D9" s="371" t="s">
        <v>834</v>
      </c>
      <c r="E9" s="371" t="s">
        <v>5477</v>
      </c>
      <c r="F9" s="52" t="s">
        <v>5478</v>
      </c>
      <c r="G9" s="52" t="s">
        <v>212</v>
      </c>
      <c r="H9" s="52" t="s">
        <v>212</v>
      </c>
      <c r="I9" s="52" t="s">
        <v>212</v>
      </c>
      <c r="J9" s="52" t="s">
        <v>1388</v>
      </c>
      <c r="K9" s="52" t="s">
        <v>214</v>
      </c>
      <c r="L9" s="52" t="s">
        <v>216</v>
      </c>
      <c r="M9" s="52" t="s">
        <v>216</v>
      </c>
      <c r="N9" s="52" t="s">
        <v>216</v>
      </c>
      <c r="O9" s="1031">
        <v>1.67E-2</v>
      </c>
      <c r="P9" s="19">
        <v>0</v>
      </c>
      <c r="Q9" s="19"/>
      <c r="R9" s="371" t="s">
        <v>5458</v>
      </c>
      <c r="S9" s="371"/>
      <c r="T9" s="371"/>
      <c r="U9" s="371"/>
      <c r="V9" s="371"/>
      <c r="W9" s="371"/>
      <c r="X9" s="170">
        <f>(IF(G9="C",1,IF(G9="EA",0.5,0))*0.1)+(IF(H9="C",1,IF(H9="EA",0.5,0))*0.05)+(IF(I9="C",1,IF(I9="EA",0.5,0))*0.1)+(IF(J9="C",1,IF(J9="EA",0.5,0))*0.05)+(IF(K9="C",1,IF(K9="EA",0.5,0))*0.1)+(IF(L9="C",1,IF(L9="EA",0.5,0))*0.2)+(IF(M9="C",1,IF(M9="EA",0.5,0))*0.35)+(IF(N9="C",1,IF(N9="EA",0.5,0))*0.05)</f>
        <v>0.32500000000000001</v>
      </c>
      <c r="Y9" s="368">
        <f t="shared" si="0"/>
        <v>5.4275E-3</v>
      </c>
      <c r="Z9" s="338" t="str">
        <f t="shared" si="1"/>
        <v>Em andamento</v>
      </c>
      <c r="AA9" s="377" t="str">
        <f>IF(C9="Supra-regional","abrange-cidade",IF(C9="Em definição","sem-mapa",IF(E9&lt;&gt;0,"local-def","local-em-def")))</f>
        <v>local-def</v>
      </c>
    </row>
    <row r="10" spans="1:27" ht="75" hidden="1" x14ac:dyDescent="0.25">
      <c r="A10" s="476">
        <v>3</v>
      </c>
      <c r="B10" s="371" t="s">
        <v>5479</v>
      </c>
      <c r="C10" s="371" t="s">
        <v>160</v>
      </c>
      <c r="D10" s="371" t="s">
        <v>5480</v>
      </c>
      <c r="E10" s="371" t="s">
        <v>1134</v>
      </c>
      <c r="F10" s="52" t="s">
        <v>5481</v>
      </c>
      <c r="G10" s="52" t="s">
        <v>212</v>
      </c>
      <c r="H10" s="52" t="s">
        <v>214</v>
      </c>
      <c r="I10" s="52" t="s">
        <v>212</v>
      </c>
      <c r="J10" s="52" t="s">
        <v>1493</v>
      </c>
      <c r="K10" s="52" t="s">
        <v>216</v>
      </c>
      <c r="L10" s="52" t="s">
        <v>216</v>
      </c>
      <c r="M10" s="52" t="s">
        <v>216</v>
      </c>
      <c r="N10" s="52" t="s">
        <v>216</v>
      </c>
      <c r="O10" s="1031">
        <v>1.67E-2</v>
      </c>
      <c r="P10" s="19">
        <v>0</v>
      </c>
      <c r="Q10" s="19"/>
      <c r="R10" s="371" t="s">
        <v>5462</v>
      </c>
      <c r="S10" s="371"/>
      <c r="T10" s="371"/>
      <c r="U10" s="371"/>
      <c r="V10" s="371"/>
      <c r="W10" s="371"/>
      <c r="X10" s="170">
        <f>(IF(G10="C",1,IF(G10="EA",0.5,0))*0.1)+(IF(H10="C",1,IF(H10="EA",0.5,0))*0.05)+(IF(I10="C",1,IF(I10="EA",0.5,0))*0.1)+(IF(J10="C",1,IF(J10="EA",0.5,0))*0.05)+(IF(K10="C",1,IF(K10="EA",0.5,0))*0.1)+(IF(L10="C",1,IF(L10="EA",0.5,0))*0.2)+(IF(M10="C",1,IF(M10="EA",0.5,0))*0.35)+(IF(N10="C",1,IF(N10="EA",0.5,0))*0.05)</f>
        <v>0.22500000000000001</v>
      </c>
      <c r="Y10" s="368">
        <f t="shared" si="0"/>
        <v>3.7575E-3</v>
      </c>
      <c r="Z10" s="338" t="str">
        <f t="shared" si="1"/>
        <v>Em andamento</v>
      </c>
      <c r="AA10" s="377" t="str">
        <f>IF(C10="Supra-regional","abrange-cidade",IF(C10="Em definição","sem-mapa",IF(E10&lt;&gt;0,"local-def","local-em-def")))</f>
        <v>local-def</v>
      </c>
    </row>
    <row r="11" spans="1:27" ht="240" hidden="1" x14ac:dyDescent="0.25">
      <c r="A11" s="476">
        <v>3</v>
      </c>
      <c r="B11" s="371" t="s">
        <v>5482</v>
      </c>
      <c r="C11" s="371" t="s">
        <v>160</v>
      </c>
      <c r="D11" s="371" t="s">
        <v>5480</v>
      </c>
      <c r="E11" s="371" t="s">
        <v>5483</v>
      </c>
      <c r="F11" s="52" t="s">
        <v>5484</v>
      </c>
      <c r="G11" s="52" t="s">
        <v>212</v>
      </c>
      <c r="H11" s="52" t="s">
        <v>214</v>
      </c>
      <c r="I11" s="52" t="s">
        <v>212</v>
      </c>
      <c r="J11" s="52" t="s">
        <v>1493</v>
      </c>
      <c r="K11" s="52" t="s">
        <v>216</v>
      </c>
      <c r="L11" s="52" t="s">
        <v>216</v>
      </c>
      <c r="M11" s="52" t="s">
        <v>216</v>
      </c>
      <c r="N11" s="52" t="s">
        <v>216</v>
      </c>
      <c r="O11" s="1031">
        <v>1.67E-2</v>
      </c>
      <c r="P11" s="19">
        <v>0</v>
      </c>
      <c r="Q11" s="19"/>
      <c r="R11" s="371" t="s">
        <v>5462</v>
      </c>
      <c r="S11" s="371"/>
      <c r="T11" s="371"/>
      <c r="U11" s="371"/>
      <c r="V11" s="371"/>
      <c r="W11" s="371"/>
      <c r="X11" s="170">
        <f>(IF(G11="C",1,IF(G11="EA",0.5,0))*0.1)+(IF(H11="C",1,IF(H11="EA",0.5,0))*0.05)+(IF(I11="C",1,IF(I11="EA",0.5,0))*0.1)+(IF(J11="C",1,IF(J11="EA",0.5,0))*0.05)+(IF(K11="C",1,IF(K11="EA",0.5,0))*0.1)+(IF(L11="C",1,IF(L11="EA",0.5,0))*0.2)+(IF(M11="C",1,IF(M11="EA",0.5,0))*0.35)+(IF(N11="C",1,IF(N11="EA",0.5,0))*0.05)</f>
        <v>0.22500000000000001</v>
      </c>
      <c r="Y11" s="368">
        <f t="shared" si="0"/>
        <v>3.7575E-3</v>
      </c>
      <c r="Z11" s="338" t="str">
        <f t="shared" si="1"/>
        <v>Em andamento</v>
      </c>
      <c r="AA11" s="377" t="str">
        <f>IF(C11="Supra-regional","abrange-cidade",IF(C11="Em definição","sem-mapa",IF(E11&lt;&gt;0,"local-def","local-em-def")))</f>
        <v>local-def</v>
      </c>
    </row>
    <row r="12" spans="1:27" ht="75" hidden="1" x14ac:dyDescent="0.25">
      <c r="A12" s="476">
        <v>3</v>
      </c>
      <c r="B12" s="371" t="s">
        <v>5485</v>
      </c>
      <c r="C12" s="371" t="s">
        <v>160</v>
      </c>
      <c r="D12" s="371" t="s">
        <v>5480</v>
      </c>
      <c r="E12" s="371" t="s">
        <v>1169</v>
      </c>
      <c r="F12" s="52" t="s">
        <v>5486</v>
      </c>
      <c r="G12" s="52" t="s">
        <v>212</v>
      </c>
      <c r="H12" s="52" t="s">
        <v>214</v>
      </c>
      <c r="I12" s="52" t="s">
        <v>212</v>
      </c>
      <c r="J12" s="52" t="s">
        <v>1493</v>
      </c>
      <c r="K12" s="52" t="s">
        <v>216</v>
      </c>
      <c r="L12" s="52" t="s">
        <v>216</v>
      </c>
      <c r="M12" s="52" t="s">
        <v>216</v>
      </c>
      <c r="N12" s="52" t="s">
        <v>216</v>
      </c>
      <c r="O12" s="1031">
        <v>1.67E-2</v>
      </c>
      <c r="P12" s="19">
        <v>0</v>
      </c>
      <c r="Q12" s="19"/>
      <c r="R12" s="371" t="s">
        <v>5462</v>
      </c>
      <c r="S12" s="371"/>
      <c r="T12" s="371"/>
      <c r="U12" s="371"/>
      <c r="V12" s="371"/>
      <c r="W12" s="371"/>
      <c r="X12" s="170">
        <f>(IF(G12="C",1,IF(G12="EA",0.5,0))*0.1)+(IF(H12="C",1,IF(H12="EA",0.5,0))*0.05)+(IF(I12="C",1,IF(I12="EA",0.5,0))*0.1)+(IF(J12="C",1,IF(J12="EA",0.5,0))*0.05)+(IF(K12="C",1,IF(K12="EA",0.5,0))*0.1)+(IF(L12="C",1,IF(L12="EA",0.5,0))*0.2)+(IF(M12="C",1,IF(M12="EA",0.5,0))*0.35)+(IF(N12="C",1,IF(N12="EA",0.5,0))*0.05)</f>
        <v>0.22500000000000001</v>
      </c>
      <c r="Y12" s="368">
        <f t="shared" si="0"/>
        <v>3.7575E-3</v>
      </c>
      <c r="Z12" s="338" t="str">
        <f t="shared" si="1"/>
        <v>Em andamento</v>
      </c>
      <c r="AA12" s="377" t="str">
        <f>IF(C12="Supra-regional","abrange-cidade",IF(C12="Em definição","sem-mapa",IF(E12&lt;&gt;0,"local-def","local-em-def")))</f>
        <v>local-def</v>
      </c>
    </row>
    <row r="13" spans="1:27" ht="60" hidden="1" x14ac:dyDescent="0.25">
      <c r="A13" s="476">
        <v>3</v>
      </c>
      <c r="B13" s="371" t="s">
        <v>5487</v>
      </c>
      <c r="C13" s="371" t="s">
        <v>160</v>
      </c>
      <c r="D13" s="371" t="s">
        <v>5488</v>
      </c>
      <c r="E13" s="371" t="s">
        <v>5489</v>
      </c>
      <c r="F13" s="52" t="s">
        <v>5490</v>
      </c>
      <c r="G13" s="52" t="s">
        <v>212</v>
      </c>
      <c r="H13" s="52" t="s">
        <v>214</v>
      </c>
      <c r="I13" s="52" t="s">
        <v>212</v>
      </c>
      <c r="J13" s="52" t="s">
        <v>1493</v>
      </c>
      <c r="K13" s="52" t="s">
        <v>216</v>
      </c>
      <c r="L13" s="52" t="s">
        <v>216</v>
      </c>
      <c r="M13" s="52" t="s">
        <v>216</v>
      </c>
      <c r="N13" s="52" t="s">
        <v>216</v>
      </c>
      <c r="O13" s="1031">
        <v>1.67E-2</v>
      </c>
      <c r="P13" s="19">
        <v>0</v>
      </c>
      <c r="Q13" s="19"/>
      <c r="R13" s="371" t="s">
        <v>5462</v>
      </c>
      <c r="S13" s="371"/>
      <c r="T13" s="371"/>
      <c r="U13" s="371"/>
      <c r="V13" s="371"/>
      <c r="W13" s="371"/>
      <c r="X13" s="170">
        <f>(IF(G13="C",1,IF(G13="EA",0.5,0))*0.1)+(IF(H13="C",1,IF(H13="EA",0.5,0))*0.05)+(IF(I13="C",1,IF(I13="EA",0.5,0))*0.1)+(IF(J13="C",1,IF(J13="EA",0.5,0))*0.05)+(IF(K13="C",1,IF(K13="EA",0.5,0))*0.1)+(IF(L13="C",1,IF(L13="EA",0.5,0))*0.2)+(IF(M13="C",1,IF(M13="EA",0.5,0))*0.35)+(IF(N13="C",1,IF(N13="EA",0.5,0))*0.05)</f>
        <v>0.22500000000000001</v>
      </c>
      <c r="Y13" s="368">
        <f t="shared" si="0"/>
        <v>3.7575E-3</v>
      </c>
      <c r="Z13" s="338" t="str">
        <f t="shared" si="1"/>
        <v>Em andamento</v>
      </c>
      <c r="AA13" s="377" t="str">
        <f>IF(C13="Supra-regional","abrange-cidade",IF(C13="Em definição","sem-mapa",IF(E13&lt;&gt;0,"local-def","local-em-def")))</f>
        <v>local-def</v>
      </c>
    </row>
    <row r="14" spans="1:27" ht="60" hidden="1" x14ac:dyDescent="0.25">
      <c r="A14" s="476">
        <v>3</v>
      </c>
      <c r="B14" s="371" t="s">
        <v>5491</v>
      </c>
      <c r="C14" s="371" t="s">
        <v>152</v>
      </c>
      <c r="D14" s="371" t="s">
        <v>3087</v>
      </c>
      <c r="E14" s="18" t="s">
        <v>5492</v>
      </c>
      <c r="F14" s="52" t="s">
        <v>5493</v>
      </c>
      <c r="G14" s="52" t="s">
        <v>212</v>
      </c>
      <c r="H14" s="52" t="s">
        <v>214</v>
      </c>
      <c r="I14" s="52" t="s">
        <v>212</v>
      </c>
      <c r="J14" s="52" t="s">
        <v>1493</v>
      </c>
      <c r="K14" s="52" t="s">
        <v>216</v>
      </c>
      <c r="L14" s="52" t="s">
        <v>216</v>
      </c>
      <c r="M14" s="52" t="s">
        <v>216</v>
      </c>
      <c r="N14" s="52" t="s">
        <v>216</v>
      </c>
      <c r="O14" s="1031">
        <v>1.67E-2</v>
      </c>
      <c r="P14" s="19">
        <v>0</v>
      </c>
      <c r="Q14" s="19"/>
      <c r="R14" s="371" t="s">
        <v>5467</v>
      </c>
      <c r="S14" s="371"/>
      <c r="T14" s="371"/>
      <c r="U14" s="371"/>
      <c r="V14" s="371"/>
      <c r="W14" s="371"/>
      <c r="X14" s="170">
        <f>(IF(G14="C",1,IF(G14="EA",0.5,0))*0.1)+(IF(H14="C",1,IF(H14="EA",0.5,0))*0.05)+(IF(I14="C",1,IF(I14="EA",0.5,0))*0.1)+(IF(J14="C",1,IF(J14="EA",0.5,0))*0.05)+(IF(K14="C",1,IF(K14="EA",0.5,0))*0.1)+(IF(L14="C",1,IF(L14="EA",0.5,0))*0.2)+(IF(M14="C",1,IF(M14="EA",0.5,0))*0.35)+(IF(N14="C",1,IF(N14="EA",0.5,0))*0.05)</f>
        <v>0.22500000000000001</v>
      </c>
      <c r="Y14" s="368">
        <f t="shared" si="0"/>
        <v>3.7575E-3</v>
      </c>
      <c r="Z14" s="338" t="str">
        <f t="shared" si="1"/>
        <v>Em andamento</v>
      </c>
      <c r="AA14" s="377" t="str">
        <f>IF(C14="Supra-regional","abrange-cidade",IF(C14="Em definição","sem-mapa",IF(E14&lt;&gt;0,"local-def","local-em-def")))</f>
        <v>local-def</v>
      </c>
    </row>
    <row r="15" spans="1:27" ht="75" hidden="1" x14ac:dyDescent="0.25">
      <c r="A15" s="476">
        <v>3</v>
      </c>
      <c r="B15" s="371" t="s">
        <v>5494</v>
      </c>
      <c r="C15" s="371" t="s">
        <v>152</v>
      </c>
      <c r="D15" s="371" t="s">
        <v>3087</v>
      </c>
      <c r="E15" s="18" t="s">
        <v>3080</v>
      </c>
      <c r="F15" s="52" t="s">
        <v>5495</v>
      </c>
      <c r="G15" s="52" t="s">
        <v>212</v>
      </c>
      <c r="H15" s="52" t="s">
        <v>212</v>
      </c>
      <c r="I15" s="52" t="s">
        <v>212</v>
      </c>
      <c r="J15" s="52" t="s">
        <v>1388</v>
      </c>
      <c r="K15" s="52" t="s">
        <v>214</v>
      </c>
      <c r="L15" s="52" t="s">
        <v>216</v>
      </c>
      <c r="M15" s="52" t="s">
        <v>216</v>
      </c>
      <c r="N15" s="52" t="s">
        <v>216</v>
      </c>
      <c r="O15" s="1031">
        <v>1.67E-2</v>
      </c>
      <c r="P15" s="19">
        <v>0</v>
      </c>
      <c r="Q15" s="19"/>
      <c r="R15" s="371" t="s">
        <v>5458</v>
      </c>
      <c r="S15" s="371"/>
      <c r="T15" s="371"/>
      <c r="U15" s="371"/>
      <c r="V15" s="371"/>
      <c r="W15" s="371"/>
      <c r="X15" s="170">
        <f>(IF(G15="C",1,IF(G15="EA",0.5,0))*0.1)+(IF(H15="C",1,IF(H15="EA",0.5,0))*0.05)+(IF(I15="C",1,IF(I15="EA",0.5,0))*0.1)+(IF(J15="C",1,IF(J15="EA",0.5,0))*0.05)+(IF(K15="C",1,IF(K15="EA",0.5,0))*0.1)+(IF(L15="C",1,IF(L15="EA",0.5,0))*0.2)+(IF(M15="C",1,IF(M15="EA",0.5,0))*0.35)+(IF(N15="C",1,IF(N15="EA",0.5,0))*0.05)</f>
        <v>0.32500000000000001</v>
      </c>
      <c r="Y15" s="368">
        <f t="shared" si="0"/>
        <v>5.4275E-3</v>
      </c>
      <c r="Z15" s="338" t="str">
        <f t="shared" si="1"/>
        <v>Em andamento</v>
      </c>
      <c r="AA15" s="377" t="str">
        <f>IF(C15="Supra-regional","abrange-cidade",IF(C15="Em definição","sem-mapa",IF(E15&lt;&gt;0,"local-def","local-em-def")))</f>
        <v>local-def</v>
      </c>
    </row>
    <row r="16" spans="1:27" ht="75" hidden="1" x14ac:dyDescent="0.25">
      <c r="A16" s="476">
        <v>3</v>
      </c>
      <c r="B16" s="371" t="s">
        <v>5496</v>
      </c>
      <c r="C16" s="371" t="s">
        <v>162</v>
      </c>
      <c r="D16" s="371" t="s">
        <v>162</v>
      </c>
      <c r="E16" s="371" t="s">
        <v>3123</v>
      </c>
      <c r="F16" s="52" t="s">
        <v>5497</v>
      </c>
      <c r="G16" s="52" t="s">
        <v>212</v>
      </c>
      <c r="H16" s="52" t="s">
        <v>212</v>
      </c>
      <c r="I16" s="52" t="s">
        <v>212</v>
      </c>
      <c r="J16" s="52" t="s">
        <v>1388</v>
      </c>
      <c r="K16" s="52" t="s">
        <v>214</v>
      </c>
      <c r="L16" s="52" t="s">
        <v>216</v>
      </c>
      <c r="M16" s="52" t="s">
        <v>216</v>
      </c>
      <c r="N16" s="52" t="s">
        <v>216</v>
      </c>
      <c r="O16" s="1031">
        <v>1.67E-2</v>
      </c>
      <c r="P16" s="19">
        <v>0</v>
      </c>
      <c r="Q16" s="19"/>
      <c r="R16" s="371" t="s">
        <v>5458</v>
      </c>
      <c r="S16" s="371"/>
      <c r="T16" s="371"/>
      <c r="U16" s="371"/>
      <c r="V16" s="371"/>
      <c r="W16" s="371"/>
      <c r="X16" s="170">
        <f>(IF(G16="C",1,IF(G16="EA",0.5,0))*0.1)+(IF(H16="C",1,IF(H16="EA",0.5,0))*0.05)+(IF(I16="C",1,IF(I16="EA",0.5,0))*0.1)+(IF(J16="C",1,IF(J16="EA",0.5,0))*0.05)+(IF(K16="C",1,IF(K16="EA",0.5,0))*0.1)+(IF(L16="C",1,IF(L16="EA",0.5,0))*0.2)+(IF(M16="C",1,IF(M16="EA",0.5,0))*0.35)+(IF(N16="C",1,IF(N16="EA",0.5,0))*0.05)</f>
        <v>0.32500000000000001</v>
      </c>
      <c r="Y16" s="368">
        <f t="shared" si="0"/>
        <v>5.4275E-3</v>
      </c>
      <c r="Z16" s="338" t="str">
        <f t="shared" si="1"/>
        <v>Em andamento</v>
      </c>
      <c r="AA16" s="377" t="str">
        <f>IF(C16="Supra-regional","abrange-cidade",IF(C16="Em definição","sem-mapa",IF(E16&lt;&gt;0,"local-def","local-em-def")))</f>
        <v>local-def</v>
      </c>
    </row>
    <row r="17" spans="1:27" ht="90" hidden="1" x14ac:dyDescent="0.25">
      <c r="A17" s="476">
        <v>3</v>
      </c>
      <c r="B17" s="371" t="s">
        <v>5498</v>
      </c>
      <c r="C17" s="371" t="s">
        <v>164</v>
      </c>
      <c r="D17" s="371" t="s">
        <v>164</v>
      </c>
      <c r="E17" s="371" t="s">
        <v>5499</v>
      </c>
      <c r="F17" s="52" t="s">
        <v>5500</v>
      </c>
      <c r="G17" s="52" t="s">
        <v>212</v>
      </c>
      <c r="H17" s="52" t="s">
        <v>214</v>
      </c>
      <c r="I17" s="52" t="s">
        <v>212</v>
      </c>
      <c r="J17" s="52" t="s">
        <v>1493</v>
      </c>
      <c r="K17" s="52" t="s">
        <v>216</v>
      </c>
      <c r="L17" s="52" t="s">
        <v>216</v>
      </c>
      <c r="M17" s="52" t="s">
        <v>216</v>
      </c>
      <c r="N17" s="52" t="s">
        <v>216</v>
      </c>
      <c r="O17" s="1031">
        <v>1.67E-2</v>
      </c>
      <c r="P17" s="19">
        <v>0</v>
      </c>
      <c r="Q17" s="19"/>
      <c r="R17" s="371" t="s">
        <v>5462</v>
      </c>
      <c r="S17" s="371"/>
      <c r="T17" s="371"/>
      <c r="U17" s="371"/>
      <c r="V17" s="371"/>
      <c r="W17" s="371"/>
      <c r="X17" s="170">
        <f>(IF(G17="C",1,IF(G17="EA",0.5,0))*0.1)+(IF(H17="C",1,IF(H17="EA",0.5,0))*0.05)+(IF(I17="C",1,IF(I17="EA",0.5,0))*0.1)+(IF(J17="C",1,IF(J17="EA",0.5,0))*0.05)+(IF(K17="C",1,IF(K17="EA",0.5,0))*0.1)+(IF(L17="C",1,IF(L17="EA",0.5,0))*0.2)+(IF(M17="C",1,IF(M17="EA",0.5,0))*0.35)+(IF(N17="C",1,IF(N17="EA",0.5,0))*0.05)</f>
        <v>0.22500000000000001</v>
      </c>
      <c r="Y17" s="368">
        <f t="shared" si="0"/>
        <v>3.7575E-3</v>
      </c>
      <c r="Z17" s="338" t="str">
        <f t="shared" si="1"/>
        <v>Em andamento</v>
      </c>
      <c r="AA17" s="377" t="str">
        <f>IF(C17="Supra-regional","abrange-cidade",IF(C17="Em definição","sem-mapa",IF(E17&lt;&gt;0,"local-def","local-em-def")))</f>
        <v>local-def</v>
      </c>
    </row>
    <row r="18" spans="1:27" ht="75" hidden="1" x14ac:dyDescent="0.25">
      <c r="A18" s="476">
        <v>3</v>
      </c>
      <c r="B18" s="371" t="s">
        <v>5501</v>
      </c>
      <c r="C18" s="371" t="s">
        <v>152</v>
      </c>
      <c r="D18" s="371" t="s">
        <v>2912</v>
      </c>
      <c r="E18" s="18" t="s">
        <v>3083</v>
      </c>
      <c r="F18" s="52" t="s">
        <v>5502</v>
      </c>
      <c r="G18" s="52" t="s">
        <v>212</v>
      </c>
      <c r="H18" s="52" t="s">
        <v>212</v>
      </c>
      <c r="I18" s="52" t="s">
        <v>212</v>
      </c>
      <c r="J18" s="52" t="s">
        <v>1388</v>
      </c>
      <c r="K18" s="52" t="s">
        <v>214</v>
      </c>
      <c r="L18" s="52" t="s">
        <v>216</v>
      </c>
      <c r="M18" s="52" t="s">
        <v>216</v>
      </c>
      <c r="N18" s="52" t="s">
        <v>216</v>
      </c>
      <c r="O18" s="1031">
        <v>1.67E-2</v>
      </c>
      <c r="P18" s="19">
        <v>0</v>
      </c>
      <c r="Q18" s="19"/>
      <c r="R18" s="371" t="s">
        <v>5458</v>
      </c>
      <c r="S18" s="371"/>
      <c r="T18" s="371"/>
      <c r="U18" s="371"/>
      <c r="V18" s="371"/>
      <c r="W18" s="371"/>
      <c r="X18" s="170">
        <f>(IF(G18="C",1,IF(G18="EA",0.5,0))*0.1)+(IF(H18="C",1,IF(H18="EA",0.5,0))*0.05)+(IF(I18="C",1,IF(I18="EA",0.5,0))*0.1)+(IF(J18="C",1,IF(J18="EA",0.5,0))*0.05)+(IF(K18="C",1,IF(K18="EA",0.5,0))*0.1)+(IF(L18="C",1,IF(L18="EA",0.5,0))*0.2)+(IF(M18="C",1,IF(M18="EA",0.5,0))*0.35)+(IF(N18="C",1,IF(N18="EA",0.5,0))*0.05)</f>
        <v>0.32500000000000001</v>
      </c>
      <c r="Y18" s="368">
        <f t="shared" si="0"/>
        <v>5.4275E-3</v>
      </c>
      <c r="Z18" s="338" t="str">
        <f t="shared" si="1"/>
        <v>Em andamento</v>
      </c>
      <c r="AA18" s="377" t="str">
        <f>IF(C18="Supra-regional","abrange-cidade",IF(C18="Em definição","sem-mapa",IF(E18&lt;&gt;0,"local-def","local-em-def")))</f>
        <v>local-def</v>
      </c>
    </row>
    <row r="19" spans="1:27" ht="60" hidden="1" x14ac:dyDescent="0.25">
      <c r="A19" s="476">
        <v>3</v>
      </c>
      <c r="B19" s="371" t="s">
        <v>5503</v>
      </c>
      <c r="C19" s="371" t="s">
        <v>138</v>
      </c>
      <c r="D19" s="371" t="s">
        <v>2273</v>
      </c>
      <c r="E19" s="371" t="s">
        <v>5504</v>
      </c>
      <c r="F19" s="52" t="s">
        <v>5505</v>
      </c>
      <c r="G19" s="52" t="s">
        <v>212</v>
      </c>
      <c r="H19" s="52" t="s">
        <v>214</v>
      </c>
      <c r="I19" s="52" t="s">
        <v>212</v>
      </c>
      <c r="J19" s="52" t="s">
        <v>1493</v>
      </c>
      <c r="K19" s="52" t="s">
        <v>216</v>
      </c>
      <c r="L19" s="52" t="s">
        <v>216</v>
      </c>
      <c r="M19" s="52" t="s">
        <v>216</v>
      </c>
      <c r="N19" s="52" t="s">
        <v>216</v>
      </c>
      <c r="O19" s="1031">
        <v>1.67E-2</v>
      </c>
      <c r="P19" s="19">
        <v>0</v>
      </c>
      <c r="Q19" s="19"/>
      <c r="R19" s="371" t="s">
        <v>5462</v>
      </c>
      <c r="S19" s="371"/>
      <c r="T19" s="371"/>
      <c r="U19" s="371"/>
      <c r="V19" s="371"/>
      <c r="W19" s="371"/>
      <c r="X19" s="170">
        <f>(IF(G19="C",1,IF(G19="EA",0.5,0))*0.1)+(IF(H19="C",1,IF(H19="EA",0.5,0))*0.05)+(IF(I19="C",1,IF(I19="EA",0.5,0))*0.1)+(IF(J19="C",1,IF(J19="EA",0.5,0))*0.05)+(IF(K19="C",1,IF(K19="EA",0.5,0))*0.1)+(IF(L19="C",1,IF(L19="EA",0.5,0))*0.2)+(IF(M19="C",1,IF(M19="EA",0.5,0))*0.35)+(IF(N19="C",1,IF(N19="EA",0.5,0))*0.05)</f>
        <v>0.22500000000000001</v>
      </c>
      <c r="Y19" s="368">
        <f t="shared" si="0"/>
        <v>3.7575E-3</v>
      </c>
      <c r="Z19" s="338" t="str">
        <f t="shared" si="1"/>
        <v>Em andamento</v>
      </c>
      <c r="AA19" s="377" t="str">
        <f>IF(C19="Supra-regional","abrange-cidade",IF(C19="Em definição","sem-mapa",IF(E19&lt;&gt;0,"local-def","local-em-def")))</f>
        <v>local-def</v>
      </c>
    </row>
    <row r="20" spans="1:27" ht="75" hidden="1" x14ac:dyDescent="0.25">
      <c r="A20" s="476">
        <v>3</v>
      </c>
      <c r="B20" s="371" t="s">
        <v>5506</v>
      </c>
      <c r="C20" s="371" t="s">
        <v>176</v>
      </c>
      <c r="D20" s="371" t="s">
        <v>176</v>
      </c>
      <c r="E20" s="18" t="s">
        <v>2993</v>
      </c>
      <c r="F20" s="52" t="s">
        <v>5507</v>
      </c>
      <c r="G20" s="52" t="s">
        <v>212</v>
      </c>
      <c r="H20" s="52" t="s">
        <v>212</v>
      </c>
      <c r="I20" s="52" t="s">
        <v>212</v>
      </c>
      <c r="J20" s="52" t="s">
        <v>1388</v>
      </c>
      <c r="K20" s="52" t="s">
        <v>214</v>
      </c>
      <c r="L20" s="52" t="s">
        <v>216</v>
      </c>
      <c r="M20" s="52" t="s">
        <v>216</v>
      </c>
      <c r="N20" s="52" t="s">
        <v>216</v>
      </c>
      <c r="O20" s="1031">
        <v>1.67E-2</v>
      </c>
      <c r="P20" s="19">
        <v>0</v>
      </c>
      <c r="Q20" s="19"/>
      <c r="R20" s="371" t="s">
        <v>5458</v>
      </c>
      <c r="S20" s="371"/>
      <c r="T20" s="371"/>
      <c r="U20" s="371"/>
      <c r="V20" s="371"/>
      <c r="W20" s="371"/>
      <c r="X20" s="170">
        <f>(IF(G20="C",1,IF(G20="EA",0.5,0))*0.1)+(IF(H20="C",1,IF(H20="EA",0.5,0))*0.05)+(IF(I20="C",1,IF(I20="EA",0.5,0))*0.1)+(IF(J20="C",1,IF(J20="EA",0.5,0))*0.05)+(IF(K20="C",1,IF(K20="EA",0.5,0))*0.1)+(IF(L20="C",1,IF(L20="EA",0.5,0))*0.2)+(IF(M20="C",1,IF(M20="EA",0.5,0))*0.35)+(IF(N20="C",1,IF(N20="EA",0.5,0))*0.05)</f>
        <v>0.32500000000000001</v>
      </c>
      <c r="Y20" s="368">
        <f t="shared" si="0"/>
        <v>5.4275E-3</v>
      </c>
      <c r="Z20" s="338" t="str">
        <f t="shared" si="1"/>
        <v>Em andamento</v>
      </c>
      <c r="AA20" s="377" t="str">
        <f>IF(C20="Supra-regional","abrange-cidade",IF(C20="Em definição","sem-mapa",IF(E20&lt;&gt;0,"local-def","local-em-def")))</f>
        <v>local-def</v>
      </c>
    </row>
    <row r="21" spans="1:27" ht="75" hidden="1" x14ac:dyDescent="0.25">
      <c r="A21" s="476">
        <v>3</v>
      </c>
      <c r="B21" s="371" t="s">
        <v>5508</v>
      </c>
      <c r="C21" s="371" t="s">
        <v>180</v>
      </c>
      <c r="D21" s="371" t="s">
        <v>180</v>
      </c>
      <c r="E21" s="18" t="s">
        <v>3403</v>
      </c>
      <c r="F21" s="52" t="s">
        <v>3404</v>
      </c>
      <c r="G21" s="52" t="s">
        <v>212</v>
      </c>
      <c r="H21" s="52" t="s">
        <v>212</v>
      </c>
      <c r="I21" s="52" t="s">
        <v>212</v>
      </c>
      <c r="J21" s="52" t="s">
        <v>1388</v>
      </c>
      <c r="K21" s="52" t="s">
        <v>214</v>
      </c>
      <c r="L21" s="52" t="s">
        <v>216</v>
      </c>
      <c r="M21" s="52" t="s">
        <v>216</v>
      </c>
      <c r="N21" s="52" t="s">
        <v>216</v>
      </c>
      <c r="O21" s="1031">
        <v>1.67E-2</v>
      </c>
      <c r="P21" s="19">
        <v>0</v>
      </c>
      <c r="Q21" s="19"/>
      <c r="R21" s="371" t="s">
        <v>5458</v>
      </c>
      <c r="S21" s="371"/>
      <c r="T21" s="371"/>
      <c r="U21" s="371"/>
      <c r="V21" s="371"/>
      <c r="W21" s="371"/>
      <c r="X21" s="170">
        <f>(IF(G21="C",1,IF(G21="EA",0.5,0))*0.1)+(IF(H21="C",1,IF(H21="EA",0.5,0))*0.05)+(IF(I21="C",1,IF(I21="EA",0.5,0))*0.1)+(IF(J21="C",1,IF(J21="EA",0.5,0))*0.05)+(IF(K21="C",1,IF(K21="EA",0.5,0))*0.1)+(IF(L21="C",1,IF(L21="EA",0.5,0))*0.2)+(IF(M21="C",1,IF(M21="EA",0.5,0))*0.35)+(IF(N21="C",1,IF(N21="EA",0.5,0))*0.05)</f>
        <v>0.32500000000000001</v>
      </c>
      <c r="Y21" s="368">
        <f t="shared" si="0"/>
        <v>5.4275E-3</v>
      </c>
      <c r="Z21" s="338" t="str">
        <f t="shared" si="1"/>
        <v>Em andamento</v>
      </c>
      <c r="AA21" s="377" t="str">
        <f>IF(C21="Supra-regional","abrange-cidade",IF(C21="Em definição","sem-mapa",IF(E21&lt;&gt;0,"local-def","local-em-def")))</f>
        <v>local-def</v>
      </c>
    </row>
    <row r="22" spans="1:27" ht="60" hidden="1" x14ac:dyDescent="0.25">
      <c r="A22" s="476">
        <v>3</v>
      </c>
      <c r="B22" s="371" t="s">
        <v>5509</v>
      </c>
      <c r="C22" s="371" t="s">
        <v>178</v>
      </c>
      <c r="D22" s="371" t="s">
        <v>825</v>
      </c>
      <c r="E22" s="18" t="s">
        <v>5510</v>
      </c>
      <c r="F22" s="52" t="s">
        <v>5511</v>
      </c>
      <c r="G22" s="52" t="s">
        <v>212</v>
      </c>
      <c r="H22" s="52" t="s">
        <v>214</v>
      </c>
      <c r="I22" s="52" t="s">
        <v>212</v>
      </c>
      <c r="J22" s="52" t="s">
        <v>1493</v>
      </c>
      <c r="K22" s="52" t="s">
        <v>216</v>
      </c>
      <c r="L22" s="52" t="s">
        <v>216</v>
      </c>
      <c r="M22" s="52" t="s">
        <v>216</v>
      </c>
      <c r="N22" s="52" t="s">
        <v>216</v>
      </c>
      <c r="O22" s="1031">
        <v>1.67E-2</v>
      </c>
      <c r="P22" s="19">
        <v>0</v>
      </c>
      <c r="Q22" s="19"/>
      <c r="R22" s="371" t="s">
        <v>5467</v>
      </c>
      <c r="S22" s="371"/>
      <c r="T22" s="371"/>
      <c r="U22" s="371"/>
      <c r="V22" s="371"/>
      <c r="W22" s="371"/>
      <c r="X22" s="170">
        <f>(IF(G22="C",1,IF(G22="EA",0.5,0))*0.1)+(IF(H22="C",1,IF(H22="EA",0.5,0))*0.05)+(IF(I22="C",1,IF(I22="EA",0.5,0))*0.1)+(IF(J22="C",1,IF(J22="EA",0.5,0))*0.05)+(IF(K22="C",1,IF(K22="EA",0.5,0))*0.1)+(IF(L22="C",1,IF(L22="EA",0.5,0))*0.2)+(IF(M22="C",1,IF(M22="EA",0.5,0))*0.35)+(IF(N22="C",1,IF(N22="EA",0.5,0))*0.05)</f>
        <v>0.22500000000000001</v>
      </c>
      <c r="Y22" s="368">
        <f t="shared" si="0"/>
        <v>3.7575E-3</v>
      </c>
      <c r="Z22" s="338" t="str">
        <f t="shared" si="1"/>
        <v>Em andamento</v>
      </c>
      <c r="AA22" s="377" t="str">
        <f>IF(C22="Supra-regional","abrange-cidade",IF(C22="Em definição","sem-mapa",IF(E22&lt;&gt;0,"local-def","local-em-def")))</f>
        <v>local-def</v>
      </c>
    </row>
    <row r="23" spans="1:27" ht="75" hidden="1" x14ac:dyDescent="0.25">
      <c r="A23" s="476">
        <v>3</v>
      </c>
      <c r="B23" s="371" t="s">
        <v>5512</v>
      </c>
      <c r="C23" s="371" t="s">
        <v>190</v>
      </c>
      <c r="D23" s="371" t="s">
        <v>190</v>
      </c>
      <c r="E23" s="371" t="s">
        <v>5513</v>
      </c>
      <c r="F23" s="52" t="s">
        <v>5514</v>
      </c>
      <c r="G23" s="52" t="s">
        <v>212</v>
      </c>
      <c r="H23" s="52" t="s">
        <v>212</v>
      </c>
      <c r="I23" s="52" t="s">
        <v>212</v>
      </c>
      <c r="J23" s="52" t="s">
        <v>1388</v>
      </c>
      <c r="K23" s="52" t="s">
        <v>214</v>
      </c>
      <c r="L23" s="52" t="s">
        <v>216</v>
      </c>
      <c r="M23" s="52" t="s">
        <v>216</v>
      </c>
      <c r="N23" s="52" t="s">
        <v>216</v>
      </c>
      <c r="O23" s="1031">
        <v>1.67E-2</v>
      </c>
      <c r="P23" s="19">
        <v>0</v>
      </c>
      <c r="Q23" s="19"/>
      <c r="R23" s="371" t="s">
        <v>5458</v>
      </c>
      <c r="S23" s="371"/>
      <c r="T23" s="371"/>
      <c r="U23" s="371"/>
      <c r="V23" s="371"/>
      <c r="W23" s="371"/>
      <c r="X23" s="170">
        <f>(IF(G23="C",1,IF(G23="EA",0.5,0))*0.1)+(IF(H23="C",1,IF(H23="EA",0.5,0))*0.05)+(IF(I23="C",1,IF(I23="EA",0.5,0))*0.1)+(IF(J23="C",1,IF(J23="EA",0.5,0))*0.05)+(IF(K23="C",1,IF(K23="EA",0.5,0))*0.1)+(IF(L23="C",1,IF(L23="EA",0.5,0))*0.2)+(IF(M23="C",1,IF(M23="EA",0.5,0))*0.35)+(IF(N23="C",1,IF(N23="EA",0.5,0))*0.05)</f>
        <v>0.32500000000000001</v>
      </c>
      <c r="Y23" s="368">
        <f t="shared" si="0"/>
        <v>5.4275E-3</v>
      </c>
      <c r="Z23" s="338" t="str">
        <f t="shared" si="1"/>
        <v>Em andamento</v>
      </c>
      <c r="AA23" s="377" t="str">
        <f>IF(C23="Supra-regional","abrange-cidade",IF(C23="Em definição","sem-mapa",IF(E23&lt;&gt;0,"local-def","local-em-def")))</f>
        <v>local-def</v>
      </c>
    </row>
    <row r="24" spans="1:27" ht="75" hidden="1" x14ac:dyDescent="0.25">
      <c r="A24" s="476">
        <v>3</v>
      </c>
      <c r="B24" s="371" t="s">
        <v>5515</v>
      </c>
      <c r="C24" s="371" t="s">
        <v>162</v>
      </c>
      <c r="D24" s="371" t="s">
        <v>2221</v>
      </c>
      <c r="E24" s="18" t="s">
        <v>3129</v>
      </c>
      <c r="F24" s="52" t="s">
        <v>3387</v>
      </c>
      <c r="G24" s="52" t="s">
        <v>212</v>
      </c>
      <c r="H24" s="52" t="s">
        <v>212</v>
      </c>
      <c r="I24" s="52" t="s">
        <v>212</v>
      </c>
      <c r="J24" s="52" t="s">
        <v>1388</v>
      </c>
      <c r="K24" s="52" t="s">
        <v>214</v>
      </c>
      <c r="L24" s="52" t="s">
        <v>216</v>
      </c>
      <c r="M24" s="52" t="s">
        <v>216</v>
      </c>
      <c r="N24" s="52" t="s">
        <v>216</v>
      </c>
      <c r="O24" s="1031">
        <v>1.67E-2</v>
      </c>
      <c r="P24" s="19">
        <v>0</v>
      </c>
      <c r="Q24" s="19"/>
      <c r="R24" s="371" t="s">
        <v>5458</v>
      </c>
      <c r="S24" s="371"/>
      <c r="T24" s="371"/>
      <c r="U24" s="371"/>
      <c r="V24" s="371"/>
      <c r="W24" s="371"/>
      <c r="X24" s="170">
        <f>(IF(G24="C",1,IF(G24="EA",0.5,0))*0.1)+(IF(H24="C",1,IF(H24="EA",0.5,0))*0.05)+(IF(I24="C",1,IF(I24="EA",0.5,0))*0.1)+(IF(J24="C",1,IF(J24="EA",0.5,0))*0.05)+(IF(K24="C",1,IF(K24="EA",0.5,0))*0.1)+(IF(L24="C",1,IF(L24="EA",0.5,0))*0.2)+(IF(M24="C",1,IF(M24="EA",0.5,0))*0.35)+(IF(N24="C",1,IF(N24="EA",0.5,0))*0.05)</f>
        <v>0.32500000000000001</v>
      </c>
      <c r="Y24" s="368">
        <f t="shared" si="0"/>
        <v>5.4275E-3</v>
      </c>
      <c r="Z24" s="338" t="str">
        <f t="shared" si="1"/>
        <v>Em andamento</v>
      </c>
      <c r="AA24" s="377" t="str">
        <f>IF(C24="Supra-regional","abrange-cidade",IF(C24="Em definição","sem-mapa",IF(E24&lt;&gt;0,"local-def","local-em-def")))</f>
        <v>local-def</v>
      </c>
    </row>
    <row r="25" spans="1:27" ht="75" hidden="1" x14ac:dyDescent="0.25">
      <c r="A25" s="476">
        <v>3</v>
      </c>
      <c r="B25" s="371" t="s">
        <v>5516</v>
      </c>
      <c r="C25" s="371" t="s">
        <v>156</v>
      </c>
      <c r="D25" s="371" t="s">
        <v>597</v>
      </c>
      <c r="E25" s="371" t="s">
        <v>5517</v>
      </c>
      <c r="F25" s="52" t="s">
        <v>5518</v>
      </c>
      <c r="G25" s="52" t="s">
        <v>212</v>
      </c>
      <c r="H25" s="52" t="s">
        <v>212</v>
      </c>
      <c r="I25" s="52" t="s">
        <v>212</v>
      </c>
      <c r="J25" s="52" t="s">
        <v>1388</v>
      </c>
      <c r="K25" s="52" t="s">
        <v>214</v>
      </c>
      <c r="L25" s="52" t="s">
        <v>216</v>
      </c>
      <c r="M25" s="52" t="s">
        <v>216</v>
      </c>
      <c r="N25" s="52" t="s">
        <v>216</v>
      </c>
      <c r="O25" s="1031">
        <v>1.67E-2</v>
      </c>
      <c r="P25" s="19">
        <v>0</v>
      </c>
      <c r="Q25" s="19"/>
      <c r="R25" s="371" t="s">
        <v>5458</v>
      </c>
      <c r="S25" s="371"/>
      <c r="T25" s="371"/>
      <c r="U25" s="371"/>
      <c r="V25" s="371"/>
      <c r="W25" s="371"/>
      <c r="X25" s="170">
        <f>(IF(G25="C",1,IF(G25="EA",0.5,0))*0.1)+(IF(H25="C",1,IF(H25="EA",0.5,0))*0.05)+(IF(I25="C",1,IF(I25="EA",0.5,0))*0.1)+(IF(J25="C",1,IF(J25="EA",0.5,0))*0.05)+(IF(K25="C",1,IF(K25="EA",0.5,0))*0.1)+(IF(L25="C",1,IF(L25="EA",0.5,0))*0.2)+(IF(M25="C",1,IF(M25="EA",0.5,0))*0.35)+(IF(N25="C",1,IF(N25="EA",0.5,0))*0.05)</f>
        <v>0.32500000000000001</v>
      </c>
      <c r="Y25" s="368">
        <f t="shared" si="0"/>
        <v>5.4275E-3</v>
      </c>
      <c r="Z25" s="338" t="str">
        <f t="shared" si="1"/>
        <v>Em andamento</v>
      </c>
      <c r="AA25" s="377" t="str">
        <f>IF(C25="Supra-regional","abrange-cidade",IF(C25="Em definição","sem-mapa",IF(E25&lt;&gt;0,"local-def","local-em-def")))</f>
        <v>local-def</v>
      </c>
    </row>
    <row r="26" spans="1:27" ht="75" hidden="1" x14ac:dyDescent="0.25">
      <c r="A26" s="476">
        <v>3</v>
      </c>
      <c r="B26" s="371" t="s">
        <v>5519</v>
      </c>
      <c r="C26" s="371" t="s">
        <v>184</v>
      </c>
      <c r="D26" s="371" t="s">
        <v>1857</v>
      </c>
      <c r="E26" s="18" t="s">
        <v>5520</v>
      </c>
      <c r="F26" s="52" t="s">
        <v>5521</v>
      </c>
      <c r="G26" s="52" t="s">
        <v>212</v>
      </c>
      <c r="H26" s="52" t="s">
        <v>212</v>
      </c>
      <c r="I26" s="52" t="s">
        <v>212</v>
      </c>
      <c r="J26" s="52" t="s">
        <v>1388</v>
      </c>
      <c r="K26" s="52" t="s">
        <v>214</v>
      </c>
      <c r="L26" s="52" t="s">
        <v>216</v>
      </c>
      <c r="M26" s="52" t="s">
        <v>216</v>
      </c>
      <c r="N26" s="52" t="s">
        <v>216</v>
      </c>
      <c r="O26" s="1031">
        <v>1.67E-2</v>
      </c>
      <c r="P26" s="19">
        <v>0</v>
      </c>
      <c r="Q26" s="19"/>
      <c r="R26" s="371" t="s">
        <v>5458</v>
      </c>
      <c r="S26" s="371"/>
      <c r="T26" s="371"/>
      <c r="U26" s="371"/>
      <c r="V26" s="371"/>
      <c r="W26" s="371"/>
      <c r="X26" s="170">
        <f>(IF(G26="C",1,IF(G26="EA",0.5,0))*0.1)+(IF(H26="C",1,IF(H26="EA",0.5,0))*0.05)+(IF(I26="C",1,IF(I26="EA",0.5,0))*0.1)+(IF(J26="C",1,IF(J26="EA",0.5,0))*0.05)+(IF(K26="C",1,IF(K26="EA",0.5,0))*0.1)+(IF(L26="C",1,IF(L26="EA",0.5,0))*0.2)+(IF(M26="C",1,IF(M26="EA",0.5,0))*0.35)+(IF(N26="C",1,IF(N26="EA",0.5,0))*0.05)</f>
        <v>0.32500000000000001</v>
      </c>
      <c r="Y26" s="368">
        <f t="shared" si="0"/>
        <v>5.4275E-3</v>
      </c>
      <c r="Z26" s="338" t="str">
        <f t="shared" si="1"/>
        <v>Em andamento</v>
      </c>
      <c r="AA26" s="377" t="str">
        <f>IF(C26="Supra-regional","abrange-cidade",IF(C26="Em definição","sem-mapa",IF(E26&lt;&gt;0,"local-def","local-em-def")))</f>
        <v>local-def</v>
      </c>
    </row>
    <row r="27" spans="1:27" ht="75" hidden="1" x14ac:dyDescent="0.25">
      <c r="A27" s="476">
        <v>3</v>
      </c>
      <c r="B27" s="371" t="s">
        <v>5522</v>
      </c>
      <c r="C27" s="371" t="s">
        <v>188</v>
      </c>
      <c r="D27" s="371" t="s">
        <v>188</v>
      </c>
      <c r="E27" s="18" t="s">
        <v>5523</v>
      </c>
      <c r="F27" s="52" t="s">
        <v>5524</v>
      </c>
      <c r="G27" s="52" t="s">
        <v>212</v>
      </c>
      <c r="H27" s="52" t="s">
        <v>212</v>
      </c>
      <c r="I27" s="52" t="s">
        <v>212</v>
      </c>
      <c r="J27" s="52" t="s">
        <v>1388</v>
      </c>
      <c r="K27" s="52" t="s">
        <v>214</v>
      </c>
      <c r="L27" s="52" t="s">
        <v>216</v>
      </c>
      <c r="M27" s="52" t="s">
        <v>216</v>
      </c>
      <c r="N27" s="52" t="s">
        <v>216</v>
      </c>
      <c r="O27" s="1031">
        <v>1.67E-2</v>
      </c>
      <c r="P27" s="19">
        <v>0</v>
      </c>
      <c r="Q27" s="19"/>
      <c r="R27" s="371" t="s">
        <v>5458</v>
      </c>
      <c r="S27" s="371"/>
      <c r="T27" s="371"/>
      <c r="U27" s="371"/>
      <c r="V27" s="371"/>
      <c r="W27" s="371"/>
      <c r="X27" s="170">
        <f>(IF(G27="C",1,IF(G27="EA",0.5,0))*0.1)+(IF(H27="C",1,IF(H27="EA",0.5,0))*0.05)+(IF(I27="C",1,IF(I27="EA",0.5,0))*0.1)+(IF(J27="C",1,IF(J27="EA",0.5,0))*0.05)+(IF(K27="C",1,IF(K27="EA",0.5,0))*0.1)+(IF(L27="C",1,IF(L27="EA",0.5,0))*0.2)+(IF(M27="C",1,IF(M27="EA",0.5,0))*0.35)+(IF(N27="C",1,IF(N27="EA",0.5,0))*0.05)</f>
        <v>0.32500000000000001</v>
      </c>
      <c r="Y27" s="368">
        <f t="shared" si="0"/>
        <v>5.4275E-3</v>
      </c>
      <c r="Z27" s="338" t="str">
        <f t="shared" si="1"/>
        <v>Em andamento</v>
      </c>
      <c r="AA27" s="377" t="str">
        <f>IF(C27="Supra-regional","abrange-cidade",IF(C27="Em definição","sem-mapa",IF(E27&lt;&gt;0,"local-def","local-em-def")))</f>
        <v>local-def</v>
      </c>
    </row>
    <row r="28" spans="1:27" ht="60" hidden="1" x14ac:dyDescent="0.25">
      <c r="A28" s="52">
        <v>3</v>
      </c>
      <c r="B28" s="18" t="s">
        <v>5525</v>
      </c>
      <c r="C28" s="18" t="s">
        <v>150</v>
      </c>
      <c r="D28" s="18" t="s">
        <v>150</v>
      </c>
      <c r="E28" s="18" t="s">
        <v>5526</v>
      </c>
      <c r="F28" s="587" t="s">
        <v>5527</v>
      </c>
      <c r="G28" s="52" t="s">
        <v>212</v>
      </c>
      <c r="H28" s="52" t="s">
        <v>212</v>
      </c>
      <c r="I28" s="52" t="s">
        <v>212</v>
      </c>
      <c r="J28" s="52" t="s">
        <v>1388</v>
      </c>
      <c r="K28" s="907" t="s">
        <v>212</v>
      </c>
      <c r="L28" s="93" t="s">
        <v>212</v>
      </c>
      <c r="M28" s="694" t="s">
        <v>214</v>
      </c>
      <c r="N28" s="52" t="s">
        <v>214</v>
      </c>
      <c r="O28" s="1031">
        <v>0</v>
      </c>
      <c r="P28" s="19"/>
      <c r="Q28" s="19"/>
      <c r="R28" s="167" t="s">
        <v>5528</v>
      </c>
      <c r="S28" s="371"/>
      <c r="T28" s="371"/>
      <c r="U28" s="371"/>
      <c r="V28" s="371"/>
      <c r="W28" s="371"/>
      <c r="X28" s="170">
        <f>(IF(G28="C",1,IF(G28="EA",0.5,0))*0.1)+(IF(H28="C",1,IF(H28="EA",0.5,0))*0.05)+(IF(I28="C",1,IF(I28="EA",0.5,0))*0.1)+(IF(J28="C",1,IF(J28="EA",0.5,0))*0.05)+(IF(K28="C",1,IF(K28="EA",0.5,0))*0.1)+(IF(L28="C",1,IF(L28="EA",0.5,0))*0.2)+(IF(M28="C",1,IF(M28="EA",0.5,0))*0.35)+(IF(N28="C",1,IF(N28="EA",0.5,0))*0.05)</f>
        <v>0.77500000000000002</v>
      </c>
      <c r="Y28" s="368">
        <f t="shared" si="0"/>
        <v>0</v>
      </c>
      <c r="Z28" s="338" t="str">
        <f t="shared" si="1"/>
        <v>Em andamento</v>
      </c>
      <c r="AA28" s="377" t="str">
        <f>IF(C28="Supra-regional","abrange-cidade",IF(C28="Em definição","sem-mapa",IF(E28&lt;&gt;0,"local-def","local-em-def")))</f>
        <v>local-def</v>
      </c>
    </row>
    <row r="29" spans="1:27" ht="90" hidden="1" x14ac:dyDescent="0.25">
      <c r="A29" s="476">
        <v>4</v>
      </c>
      <c r="B29" s="371" t="s">
        <v>5529</v>
      </c>
      <c r="C29" s="371" t="s">
        <v>164</v>
      </c>
      <c r="D29" s="371" t="s">
        <v>164</v>
      </c>
      <c r="E29" s="371" t="s">
        <v>5499</v>
      </c>
      <c r="F29" s="52" t="s">
        <v>5500</v>
      </c>
      <c r="G29" s="577" t="s">
        <v>212</v>
      </c>
      <c r="H29" s="577" t="s">
        <v>214</v>
      </c>
      <c r="I29" s="577" t="s">
        <v>212</v>
      </c>
      <c r="J29" s="52" t="s">
        <v>1493</v>
      </c>
      <c r="K29" s="52" t="s">
        <v>216</v>
      </c>
      <c r="L29" s="476" t="s">
        <v>216</v>
      </c>
      <c r="M29" s="476" t="s">
        <v>216</v>
      </c>
      <c r="N29" s="476" t="s">
        <v>216</v>
      </c>
      <c r="O29" s="1031">
        <v>0.1429</v>
      </c>
      <c r="P29" s="19">
        <v>0</v>
      </c>
      <c r="Q29" s="19"/>
      <c r="R29" s="371" t="s">
        <v>5462</v>
      </c>
      <c r="S29" s="371"/>
      <c r="T29" s="371"/>
      <c r="U29" s="371"/>
      <c r="V29" s="371"/>
      <c r="W29" s="371"/>
      <c r="X29" s="170">
        <f>(IF(G29="C",1,IF(G29="EA",0.5,0))*0.1)+(IF(H29="C",1,IF(H29="EA",0.5,0))*0.05)+(IF(I29="C",1,IF(I29="EA",0.5,0))*0.1)+(IF(J29="C",1,IF(J29="EA",0.5,0))*0.05)+(IF(K29="C",1,IF(K29="EA",0.5,0))*0.1)+(IF(L29="C",1,IF(L29="EA",0.5,0))*0.2)+(IF(M29="C",1,IF(M29="EA",0.5,0))*0.35)+(IF(N29="C",1,IF(N29="EA",0.5,0))*0.05)</f>
        <v>0.22500000000000001</v>
      </c>
      <c r="Y29" s="368">
        <f t="shared" si="0"/>
        <v>3.2152500000000001E-2</v>
      </c>
      <c r="Z29" s="338" t="str">
        <f t="shared" si="1"/>
        <v>Em andamento</v>
      </c>
      <c r="AA29" s="377" t="str">
        <f>IF(C29="Supra-regional","abrange-cidade",IF(C29="Em definição","sem-mapa",IF(E29&lt;&gt;0,"local-def","local-em-def")))</f>
        <v>local-def</v>
      </c>
    </row>
    <row r="30" spans="1:27" ht="60" hidden="1" x14ac:dyDescent="0.25">
      <c r="A30" s="476">
        <v>4</v>
      </c>
      <c r="B30" s="371" t="s">
        <v>5530</v>
      </c>
      <c r="C30" s="371" t="s">
        <v>138</v>
      </c>
      <c r="D30" s="371" t="s">
        <v>2273</v>
      </c>
      <c r="E30" s="18" t="s">
        <v>5531</v>
      </c>
      <c r="F30" s="52" t="s">
        <v>5532</v>
      </c>
      <c r="G30" s="577" t="s">
        <v>212</v>
      </c>
      <c r="H30" s="577" t="s">
        <v>214</v>
      </c>
      <c r="I30" s="577" t="s">
        <v>212</v>
      </c>
      <c r="J30" s="52" t="s">
        <v>1493</v>
      </c>
      <c r="K30" s="52" t="s">
        <v>216</v>
      </c>
      <c r="L30" s="52" t="s">
        <v>216</v>
      </c>
      <c r="M30" s="52" t="s">
        <v>216</v>
      </c>
      <c r="N30" s="52" t="s">
        <v>216</v>
      </c>
      <c r="O30" s="1031">
        <v>0.1429</v>
      </c>
      <c r="P30" s="19">
        <v>0</v>
      </c>
      <c r="Q30" s="19"/>
      <c r="R30" s="371" t="s">
        <v>5467</v>
      </c>
      <c r="S30" s="371"/>
      <c r="T30" s="371"/>
      <c r="U30" s="371"/>
      <c r="V30" s="371"/>
      <c r="W30" s="371"/>
      <c r="X30" s="170">
        <f>(IF(G30="C",1,IF(G30="EA",0.5,0))*0.1)+(IF(H30="C",1,IF(H30="EA",0.5,0))*0.05)+(IF(I30="C",1,IF(I30="EA",0.5,0))*0.1)+(IF(J30="C",1,IF(J30="EA",0.5,0))*0.05)+(IF(K30="C",1,IF(K30="EA",0.5,0))*0.1)+(IF(L30="C",1,IF(L30="EA",0.5,0))*0.2)+(IF(M30="C",1,IF(M30="EA",0.5,0))*0.35)+(IF(N30="C",1,IF(N30="EA",0.5,0))*0.05)</f>
        <v>0.22500000000000001</v>
      </c>
      <c r="Y30" s="368">
        <f t="shared" si="0"/>
        <v>3.2152500000000001E-2</v>
      </c>
      <c r="Z30" s="338" t="str">
        <f t="shared" si="1"/>
        <v>Em andamento</v>
      </c>
      <c r="AA30" s="377" t="str">
        <f>IF(C30="Supra-regional","abrange-cidade",IF(C30="Em definição","sem-mapa",IF(E30&lt;&gt;0,"local-def","local-em-def")))</f>
        <v>local-def</v>
      </c>
    </row>
    <row r="31" spans="1:27" ht="45" hidden="1" x14ac:dyDescent="0.25">
      <c r="A31" s="54">
        <v>4</v>
      </c>
      <c r="B31" s="580" t="s">
        <v>5533</v>
      </c>
      <c r="C31" s="580" t="s">
        <v>140</v>
      </c>
      <c r="D31" s="580" t="s">
        <v>5534</v>
      </c>
      <c r="E31" s="580" t="s">
        <v>5535</v>
      </c>
      <c r="F31" s="587" t="s">
        <v>5536</v>
      </c>
      <c r="G31" s="595" t="s">
        <v>212</v>
      </c>
      <c r="H31" s="577" t="s">
        <v>212</v>
      </c>
      <c r="I31" s="595" t="s">
        <v>212</v>
      </c>
      <c r="J31" s="52" t="s">
        <v>1388</v>
      </c>
      <c r="K31" s="577" t="s">
        <v>212</v>
      </c>
      <c r="L31" s="595" t="s">
        <v>212</v>
      </c>
      <c r="M31" s="595" t="s">
        <v>214</v>
      </c>
      <c r="N31" s="54" t="s">
        <v>1493</v>
      </c>
      <c r="O31" s="1031">
        <v>1.67E-2</v>
      </c>
      <c r="P31" s="19">
        <v>0</v>
      </c>
      <c r="Q31" s="19"/>
      <c r="R31" s="167" t="s">
        <v>5537</v>
      </c>
      <c r="S31" s="2"/>
      <c r="T31" s="2"/>
      <c r="U31" s="2"/>
      <c r="V31" s="2"/>
      <c r="W31" s="2"/>
      <c r="X31" s="170">
        <f>(IF(G31="C",1,IF(G31="EA",0.5,0))*0.1)+(IF(H31="C",1,IF(H31="EA",0.5,0))*0.05)+(IF(I31="C",1,IF(I31="EA",0.5,0))*0.1)+(IF(J31="C",1,IF(J31="EA",0.5,0))*0.05)+(IF(K31="C",1,IF(K31="EA",0.5,0))*0.1)+(IF(L31="C",1,IF(L31="EA",0.5,0))*0.2)+(IF(M31="C",1,IF(M31="EA",0.5,0))*0.35)+(IF(N31="C",1,IF(N31="EA",0.5,0))*0.05)</f>
        <v>0.75</v>
      </c>
      <c r="Y31" s="368">
        <f t="shared" si="0"/>
        <v>1.2525E-2</v>
      </c>
      <c r="Z31" s="338" t="str">
        <f t="shared" si="1"/>
        <v>Em andamento</v>
      </c>
      <c r="AA31" s="377" t="str">
        <f>IF(C31="Supra-regional","abrange-cidade",IF(C31="Em definição","sem-mapa",IF(E31&lt;&gt;0,"local-def","local-em-def")))</f>
        <v>local-def</v>
      </c>
    </row>
    <row r="32" spans="1:27" ht="68.25" customHeight="1" x14ac:dyDescent="0.25">
      <c r="A32" s="476">
        <v>10</v>
      </c>
      <c r="B32" s="18" t="s">
        <v>5538</v>
      </c>
      <c r="C32" s="371" t="s">
        <v>184</v>
      </c>
      <c r="D32" s="371" t="s">
        <v>1857</v>
      </c>
      <c r="E32" s="371" t="s">
        <v>5539</v>
      </c>
      <c r="F32" s="52" t="s">
        <v>5540</v>
      </c>
      <c r="G32" s="896" t="s">
        <v>212</v>
      </c>
      <c r="H32" s="896" t="s">
        <v>212</v>
      </c>
      <c r="I32" s="896" t="s">
        <v>212</v>
      </c>
      <c r="J32" s="52" t="s">
        <v>212</v>
      </c>
      <c r="K32" s="900" t="s">
        <v>212</v>
      </c>
      <c r="L32" s="900" t="s">
        <v>212</v>
      </c>
      <c r="M32" s="900" t="s">
        <v>212</v>
      </c>
      <c r="N32" s="904" t="s">
        <v>212</v>
      </c>
      <c r="O32" s="1031">
        <v>4.5499999999999999E-2</v>
      </c>
      <c r="P32" s="80">
        <v>0</v>
      </c>
      <c r="Q32" s="618"/>
      <c r="R32" s="371" t="s">
        <v>5949</v>
      </c>
      <c r="S32" s="371" t="s">
        <v>5541</v>
      </c>
      <c r="T32" s="625"/>
      <c r="U32" s="625"/>
      <c r="V32" s="625"/>
      <c r="W32" s="625"/>
      <c r="X32" s="170">
        <f>(IF(G32="C",1,IF(G32="EA",0.5,0))*0.1)+(IF(H32="C",1,IF(H32="EA",0.5,0))*0.05)+(IF(I32="C",1,IF(I32="EA",0.5,0))*0.1)+(IF(J32="C",1,IF(J32="EA",0.5,0))*0.05)+(IF(K32="C",1,IF(K32="EA",0.5,0))*0.1)+(IF(L32="C",1,IF(L32="EA",0.5,0))*0.2)+(IF(M32="C",1,IF(M32="EA",0.5,0))*0.35)+(IF(N32="C",1,IF(N32="EA",0.5,0))*0.05)</f>
        <v>1</v>
      </c>
      <c r="Y32" s="368">
        <f t="shared" si="0"/>
        <v>4.5499999999999999E-2</v>
      </c>
      <c r="Z32" s="338" t="str">
        <f t="shared" si="1"/>
        <v>Concluído</v>
      </c>
      <c r="AA32" s="377" t="str">
        <f>IF(C32="Supra-regional","abrange-cidade",IF(C32="Em definição","sem-mapa",IF(E32&lt;&gt;0,"local-def","local-em-def")))</f>
        <v>local-def</v>
      </c>
    </row>
    <row r="33" spans="1:27" ht="126.75" customHeight="1" x14ac:dyDescent="0.25">
      <c r="A33" s="476">
        <v>10</v>
      </c>
      <c r="B33" s="18" t="s">
        <v>5542</v>
      </c>
      <c r="C33" s="371" t="s">
        <v>184</v>
      </c>
      <c r="D33" s="371" t="s">
        <v>1857</v>
      </c>
      <c r="E33" s="371" t="s">
        <v>5539</v>
      </c>
      <c r="F33" s="52" t="s">
        <v>5540</v>
      </c>
      <c r="G33" s="896" t="s">
        <v>212</v>
      </c>
      <c r="H33" s="896" t="s">
        <v>212</v>
      </c>
      <c r="I33" s="896" t="s">
        <v>212</v>
      </c>
      <c r="J33" s="52" t="s">
        <v>212</v>
      </c>
      <c r="K33" s="900" t="s">
        <v>212</v>
      </c>
      <c r="L33" s="900" t="s">
        <v>212</v>
      </c>
      <c r="M33" s="900" t="s">
        <v>212</v>
      </c>
      <c r="N33" s="905" t="s">
        <v>212</v>
      </c>
      <c r="O33" s="1031">
        <v>4.5499999999999999E-2</v>
      </c>
      <c r="P33" s="80">
        <v>0</v>
      </c>
      <c r="Q33" s="618"/>
      <c r="R33" s="18" t="s">
        <v>5950</v>
      </c>
      <c r="S33" s="603"/>
      <c r="T33" s="625"/>
      <c r="U33" s="625"/>
      <c r="V33" s="625"/>
      <c r="W33" s="625"/>
      <c r="X33" s="170">
        <f>(IF(G33="C",1,IF(G33="EA",0.5,0))*0.1)+(IF(H33="C",1,IF(H33="EA",0.5,0))*0.05)+(IF(I33="C",1,IF(I33="EA",0.5,0))*0.1)+(IF(J33="C",1,IF(J33="EA",0.5,0))*0.05)+(IF(K33="C",1,IF(K33="EA",0.5,0))*0.1)+(IF(L33="C",1,IF(L33="EA",0.5,0))*0.2)+(IF(M33="C",1,IF(M33="EA",0.5,0))*0.35)+(IF(N33="C",1,IF(N33="EA",0.5,0))*0.05)</f>
        <v>1</v>
      </c>
      <c r="Y33" s="368">
        <f t="shared" si="0"/>
        <v>4.5499999999999999E-2</v>
      </c>
      <c r="Z33" s="338" t="str">
        <f t="shared" si="1"/>
        <v>Concluído</v>
      </c>
      <c r="AA33" s="377" t="str">
        <f>IF(C33="Supra-regional","abrange-cidade",IF(C33="Em definição","sem-mapa",IF(E33&lt;&gt;0,"local-def","local-em-def")))</f>
        <v>local-def</v>
      </c>
    </row>
    <row r="34" spans="1:27" ht="75" x14ac:dyDescent="0.25">
      <c r="A34" s="476">
        <v>10</v>
      </c>
      <c r="B34" s="18" t="s">
        <v>5543</v>
      </c>
      <c r="C34" s="371" t="s">
        <v>184</v>
      </c>
      <c r="D34" s="371" t="s">
        <v>1857</v>
      </c>
      <c r="E34" s="371" t="s">
        <v>5539</v>
      </c>
      <c r="F34" s="52" t="s">
        <v>5540</v>
      </c>
      <c r="G34" s="897" t="s">
        <v>212</v>
      </c>
      <c r="H34" s="898" t="s">
        <v>212</v>
      </c>
      <c r="I34" s="898" t="s">
        <v>212</v>
      </c>
      <c r="J34" s="52" t="s">
        <v>212</v>
      </c>
      <c r="K34" s="901" t="s">
        <v>212</v>
      </c>
      <c r="L34" s="900" t="s">
        <v>212</v>
      </c>
      <c r="M34" s="900" t="s">
        <v>212</v>
      </c>
      <c r="N34" s="906" t="s">
        <v>212</v>
      </c>
      <c r="O34" s="1031">
        <v>4.5499999999999999E-2</v>
      </c>
      <c r="P34" s="80"/>
      <c r="Q34" s="618"/>
      <c r="R34" s="18" t="s">
        <v>5951</v>
      </c>
      <c r="S34" s="603"/>
      <c r="T34" s="625"/>
      <c r="U34" s="625"/>
      <c r="V34" s="625"/>
      <c r="W34" s="625"/>
      <c r="X34" s="170">
        <f>(IF(G34="C",1,IF(G34="EA",0.5,0))*0.1)+(IF(H34="C",1,IF(H34="EA",0.5,0))*0.05)+(IF(I34="C",1,IF(I34="EA",0.5,0))*0.1)+(IF(J34="C",1,IF(J34="EA",0.5,0))*0.05)+(IF(K34="C",1,IF(K34="EA",0.5,0))*0.1)+(IF(L34="C",1,IF(L34="EA",0.5,0))*0.2)+(IF(M34="C",1,IF(M34="EA",0.5,0))*0.35)+(IF(N34="C",1,IF(N34="EA",0.5,0))*0.05)</f>
        <v>1</v>
      </c>
      <c r="Y34" s="368">
        <f t="shared" si="0"/>
        <v>4.5499999999999999E-2</v>
      </c>
      <c r="Z34" s="338" t="str">
        <f t="shared" si="1"/>
        <v>Concluído</v>
      </c>
      <c r="AA34" s="377" t="str">
        <f>IF(C34="Supra-regional","abrange-cidade",IF(C34="Em definição","sem-mapa",IF(E34&lt;&gt;0,"local-def","local-em-def")))</f>
        <v>local-def</v>
      </c>
    </row>
    <row r="35" spans="1:27" ht="60" x14ac:dyDescent="0.25">
      <c r="A35" s="575">
        <v>10</v>
      </c>
      <c r="B35" s="581" t="s">
        <v>5544</v>
      </c>
      <c r="C35" s="581" t="s">
        <v>162</v>
      </c>
      <c r="D35" s="581" t="s">
        <v>2613</v>
      </c>
      <c r="E35" s="581" t="s">
        <v>5545</v>
      </c>
      <c r="F35" s="588" t="s">
        <v>5546</v>
      </c>
      <c r="G35" s="52" t="s">
        <v>212</v>
      </c>
      <c r="H35" s="52" t="s">
        <v>214</v>
      </c>
      <c r="I35" s="52" t="s">
        <v>214</v>
      </c>
      <c r="J35" s="52" t="s">
        <v>214</v>
      </c>
      <c r="K35" s="902" t="s">
        <v>214</v>
      </c>
      <c r="L35" s="903" t="s">
        <v>216</v>
      </c>
      <c r="M35" s="903" t="s">
        <v>216</v>
      </c>
      <c r="N35" s="182" t="s">
        <v>216</v>
      </c>
      <c r="O35" s="1031">
        <v>0</v>
      </c>
      <c r="P35" s="80"/>
      <c r="Q35" s="618"/>
      <c r="R35" s="167"/>
      <c r="S35" s="603"/>
      <c r="T35" s="625"/>
      <c r="U35" s="625"/>
      <c r="V35" s="625"/>
      <c r="W35" s="625"/>
      <c r="X35" s="170">
        <f>(IF(G35="C",1,IF(G35="EA",0.5,0))*0.1)+(IF(H35="C",1,IF(H35="EA",0.5,0))*0.05)+(IF(I35="C",1,IF(I35="EA",0.5,0))*0.1)+(IF(J35="C",1,IF(J35="EA",0.5,0))*0.05)+(IF(K35="C",1,IF(K35="EA",0.5,0))*0.1)+(IF(L35="C",1,IF(L35="EA",0.5,0))*0.2)+(IF(M35="C",1,IF(M35="EA",0.5,0))*0.35)+(IF(N35="C",1,IF(N35="EA",0.5,0))*0.05)</f>
        <v>0.25</v>
      </c>
      <c r="Y35" s="368">
        <f t="shared" si="0"/>
        <v>0</v>
      </c>
      <c r="Z35" s="338" t="str">
        <f t="shared" si="1"/>
        <v>Em andamento</v>
      </c>
      <c r="AA35" s="377" t="str">
        <f>IF(C35="Supra-regional","abrange-cidade",IF(C35="Em definição","sem-mapa",IF(E35&lt;&gt;0,"local-def","local-em-def")))</f>
        <v>local-def</v>
      </c>
    </row>
    <row r="36" spans="1:27" ht="60" x14ac:dyDescent="0.25">
      <c r="A36" s="575">
        <v>10</v>
      </c>
      <c r="B36" s="581" t="s">
        <v>5547</v>
      </c>
      <c r="C36" s="581" t="s">
        <v>162</v>
      </c>
      <c r="D36" s="581" t="s">
        <v>2613</v>
      </c>
      <c r="E36" s="581" t="s">
        <v>5548</v>
      </c>
      <c r="F36" s="588" t="s">
        <v>5549</v>
      </c>
      <c r="G36" s="899" t="s">
        <v>212</v>
      </c>
      <c r="H36" s="899" t="s">
        <v>214</v>
      </c>
      <c r="I36" s="52" t="s">
        <v>214</v>
      </c>
      <c r="J36" s="52" t="s">
        <v>214</v>
      </c>
      <c r="K36" s="900" t="s">
        <v>214</v>
      </c>
      <c r="L36" s="900" t="s">
        <v>216</v>
      </c>
      <c r="M36" s="900" t="s">
        <v>216</v>
      </c>
      <c r="N36" s="182" t="s">
        <v>216</v>
      </c>
      <c r="O36" s="1031">
        <v>0</v>
      </c>
      <c r="P36" s="80"/>
      <c r="Q36" s="618"/>
      <c r="R36" s="167"/>
      <c r="S36" s="603"/>
      <c r="T36" s="625"/>
      <c r="U36" s="625"/>
      <c r="V36" s="625"/>
      <c r="W36" s="625"/>
      <c r="X36" s="170">
        <f>(IF(G36="C",1,IF(G36="EA",0.5,0))*0.1)+(IF(H36="C",1,IF(H36="EA",0.5,0))*0.05)+(IF(I36="C",1,IF(I36="EA",0.5,0))*0.1)+(IF(J36="C",1,IF(J36="EA",0.5,0))*0.05)+(IF(K36="C",1,IF(K36="EA",0.5,0))*0.1)+(IF(L36="C",1,IF(L36="EA",0.5,0))*0.2)+(IF(M36="C",1,IF(M36="EA",0.5,0))*0.35)+(IF(N36="C",1,IF(N36="EA",0.5,0))*0.05)</f>
        <v>0.25</v>
      </c>
      <c r="Y36" s="368">
        <f t="shared" si="0"/>
        <v>0</v>
      </c>
      <c r="Z36" s="338" t="str">
        <f t="shared" si="1"/>
        <v>Em andamento</v>
      </c>
      <c r="AA36" s="377" t="str">
        <f>IF(C36="Supra-regional","abrange-cidade",IF(C36="Em definição","sem-mapa",IF(E36&lt;&gt;0,"local-def","local-em-def")))</f>
        <v>local-def</v>
      </c>
    </row>
    <row r="37" spans="1:27" ht="60" x14ac:dyDescent="0.25">
      <c r="A37" s="575">
        <v>10</v>
      </c>
      <c r="B37" s="581" t="s">
        <v>5550</v>
      </c>
      <c r="C37" s="581" t="s">
        <v>162</v>
      </c>
      <c r="D37" s="581" t="s">
        <v>2613</v>
      </c>
      <c r="E37" s="581" t="s">
        <v>5551</v>
      </c>
      <c r="F37" s="588" t="s">
        <v>5552</v>
      </c>
      <c r="G37" s="899" t="s">
        <v>212</v>
      </c>
      <c r="H37" s="52" t="s">
        <v>214</v>
      </c>
      <c r="I37" s="52" t="s">
        <v>214</v>
      </c>
      <c r="J37" s="52" t="s">
        <v>214</v>
      </c>
      <c r="K37" s="902" t="s">
        <v>214</v>
      </c>
      <c r="L37" s="902" t="s">
        <v>216</v>
      </c>
      <c r="M37" s="902" t="s">
        <v>216</v>
      </c>
      <c r="N37" s="182" t="s">
        <v>216</v>
      </c>
      <c r="O37" s="1031">
        <v>0</v>
      </c>
      <c r="P37" s="80"/>
      <c r="Q37" s="618"/>
      <c r="R37" s="167"/>
      <c r="S37" s="603"/>
      <c r="T37" s="625"/>
      <c r="U37" s="625"/>
      <c r="V37" s="625"/>
      <c r="W37" s="625"/>
      <c r="X37" s="170">
        <f>(IF(G37="C",1,IF(G37="EA",0.5,0))*0.1)+(IF(H37="C",1,IF(H37="EA",0.5,0))*0.05)+(IF(I37="C",1,IF(I37="EA",0.5,0))*0.1)+(IF(J37="C",1,IF(J37="EA",0.5,0))*0.05)+(IF(K37="C",1,IF(K37="EA",0.5,0))*0.1)+(IF(L37="C",1,IF(L37="EA",0.5,0))*0.2)+(IF(M37="C",1,IF(M37="EA",0.5,0))*0.35)+(IF(N37="C",1,IF(N37="EA",0.5,0))*0.05)</f>
        <v>0.25</v>
      </c>
      <c r="Y37" s="368">
        <f t="shared" si="0"/>
        <v>0</v>
      </c>
      <c r="Z37" s="338" t="str">
        <f t="shared" si="1"/>
        <v>Em andamento</v>
      </c>
      <c r="AA37" s="377" t="str">
        <f>IF(C37="Supra-regional","abrange-cidade",IF(C37="Em definição","sem-mapa",IF(E37&lt;&gt;0,"local-def","local-em-def")))</f>
        <v>local-def</v>
      </c>
    </row>
    <row r="38" spans="1:27" ht="75" hidden="1" x14ac:dyDescent="0.25">
      <c r="A38" s="476">
        <v>13</v>
      </c>
      <c r="B38" s="2" t="s">
        <v>4911</v>
      </c>
      <c r="C38" s="2" t="s">
        <v>160</v>
      </c>
      <c r="D38" s="2"/>
      <c r="E38" s="373"/>
      <c r="F38" s="373"/>
      <c r="G38" s="476" t="s">
        <v>214</v>
      </c>
      <c r="H38" s="476" t="s">
        <v>216</v>
      </c>
      <c r="I38" s="476" t="s">
        <v>216</v>
      </c>
      <c r="J38" s="52" t="s">
        <v>1493</v>
      </c>
      <c r="K38" s="52" t="s">
        <v>216</v>
      </c>
      <c r="L38" s="476" t="s">
        <v>216</v>
      </c>
      <c r="M38" s="476" t="s">
        <v>216</v>
      </c>
      <c r="N38" s="476" t="s">
        <v>216</v>
      </c>
      <c r="O38" s="1031">
        <v>0.2</v>
      </c>
      <c r="P38" s="19">
        <v>0</v>
      </c>
      <c r="Q38" s="19">
        <v>0</v>
      </c>
      <c r="R38" s="167"/>
      <c r="S38" s="2"/>
      <c r="T38" s="2"/>
      <c r="U38" s="2"/>
      <c r="V38" s="2"/>
      <c r="W38" s="2"/>
      <c r="X38" s="170">
        <f>(IF(G38="C",1,IF(G38="EA",0.5,0))*0.1)+(IF(H38="C",1,IF(H38="EA",0.5,0))*0.05)+(IF(I38="C",1,IF(I38="EA",0.5,0))*0.1)+(IF(J38="C",1,IF(J38="EA",0.5,0))*0.05)+(IF(K38="C",1,IF(K38="EA",0.5,0))*0.1)+(IF(L38="C",1,IF(L38="EA",0.5,0))*0.2)+(IF(M38="C",1,IF(M38="EA",0.5,0))*0.35)+(IF(N38="C",1,IF(N38="EA",0.5,0))*0.05)</f>
        <v>0.05</v>
      </c>
      <c r="Y38" s="368">
        <f t="shared" si="0"/>
        <v>1.0000000000000002E-2</v>
      </c>
      <c r="Z38" s="338" t="str">
        <f t="shared" si="1"/>
        <v>Em andamento</v>
      </c>
      <c r="AA38" s="377" t="str">
        <f>IF(C38="Supra-regional","abrange-cidade",IF(C38="Em definição","sem-mapa",IF(E38&lt;&gt;0,"local-def","local-em-def")))</f>
        <v>local-em-def</v>
      </c>
    </row>
    <row r="39" spans="1:27" ht="75" hidden="1" x14ac:dyDescent="0.25">
      <c r="A39" s="476">
        <v>13</v>
      </c>
      <c r="B39" s="2" t="s">
        <v>4912</v>
      </c>
      <c r="C39" s="2" t="s">
        <v>176</v>
      </c>
      <c r="D39" s="2"/>
      <c r="E39" s="373"/>
      <c r="F39" s="373"/>
      <c r="G39" s="476" t="s">
        <v>214</v>
      </c>
      <c r="H39" s="476" t="s">
        <v>216</v>
      </c>
      <c r="I39" s="476" t="s">
        <v>216</v>
      </c>
      <c r="J39" s="52" t="s">
        <v>1493</v>
      </c>
      <c r="K39" s="52" t="s">
        <v>216</v>
      </c>
      <c r="L39" s="476" t="s">
        <v>216</v>
      </c>
      <c r="M39" s="476" t="s">
        <v>216</v>
      </c>
      <c r="N39" s="476" t="s">
        <v>216</v>
      </c>
      <c r="O39" s="1031">
        <v>0</v>
      </c>
      <c r="P39" s="19">
        <v>0</v>
      </c>
      <c r="Q39" s="19">
        <v>0</v>
      </c>
      <c r="R39" s="167"/>
      <c r="S39" s="2"/>
      <c r="T39" s="2"/>
      <c r="U39" s="2"/>
      <c r="V39" s="2"/>
      <c r="W39" s="2"/>
      <c r="X39" s="170">
        <f>(IF(G39="C",1,IF(G39="EA",0.5,0))*0.1)+(IF(H39="C",1,IF(H39="EA",0.5,0))*0.05)+(IF(I39="C",1,IF(I39="EA",0.5,0))*0.1)+(IF(J39="C",1,IF(J39="EA",0.5,0))*0.05)+(IF(K39="C",1,IF(K39="EA",0.5,0))*0.1)+(IF(L39="C",1,IF(L39="EA",0.5,0))*0.2)+(IF(M39="C",1,IF(M39="EA",0.5,0))*0.35)+(IF(N39="C",1,IF(N39="EA",0.5,0))*0.05)</f>
        <v>0.05</v>
      </c>
      <c r="Y39" s="368">
        <f t="shared" si="0"/>
        <v>0</v>
      </c>
      <c r="Z39" s="338" t="str">
        <f t="shared" si="1"/>
        <v>Em andamento</v>
      </c>
      <c r="AA39" s="377" t="str">
        <f>IF(C39="Supra-regional","abrange-cidade",IF(C39="Em definição","sem-mapa",IF(E39&lt;&gt;0,"local-def","local-em-def")))</f>
        <v>local-em-def</v>
      </c>
    </row>
    <row r="40" spans="1:27" ht="75" hidden="1" x14ac:dyDescent="0.25">
      <c r="A40" s="476">
        <v>13</v>
      </c>
      <c r="B40" s="2" t="s">
        <v>4913</v>
      </c>
      <c r="C40" s="2" t="s">
        <v>178</v>
      </c>
      <c r="D40" s="2"/>
      <c r="E40" s="373"/>
      <c r="F40" s="373"/>
      <c r="G40" s="476" t="s">
        <v>214</v>
      </c>
      <c r="H40" s="476" t="s">
        <v>216</v>
      </c>
      <c r="I40" s="476" t="s">
        <v>216</v>
      </c>
      <c r="J40" s="52" t="s">
        <v>1493</v>
      </c>
      <c r="K40" s="52" t="s">
        <v>216</v>
      </c>
      <c r="L40" s="476" t="s">
        <v>216</v>
      </c>
      <c r="M40" s="476" t="s">
        <v>216</v>
      </c>
      <c r="N40" s="476" t="s">
        <v>216</v>
      </c>
      <c r="O40" s="1031">
        <v>0.2</v>
      </c>
      <c r="P40" s="19">
        <v>0</v>
      </c>
      <c r="Q40" s="19">
        <v>0</v>
      </c>
      <c r="R40" s="167"/>
      <c r="S40" s="2"/>
      <c r="T40" s="2"/>
      <c r="U40" s="2"/>
      <c r="V40" s="2"/>
      <c r="W40" s="2"/>
      <c r="X40" s="170">
        <f>(IF(G40="C",1,IF(G40="EA",0.5,0))*0.1)+(IF(H40="C",1,IF(H40="EA",0.5,0))*0.05)+(IF(I40="C",1,IF(I40="EA",0.5,0))*0.1)+(IF(J40="C",1,IF(J40="EA",0.5,0))*0.05)+(IF(K40="C",1,IF(K40="EA",0.5,0))*0.1)+(IF(L40="C",1,IF(L40="EA",0.5,0))*0.2)+(IF(M40="C",1,IF(M40="EA",0.5,0))*0.35)+(IF(N40="C",1,IF(N40="EA",0.5,0))*0.05)</f>
        <v>0.05</v>
      </c>
      <c r="Y40" s="368">
        <f t="shared" si="0"/>
        <v>1.0000000000000002E-2</v>
      </c>
      <c r="Z40" s="338" t="str">
        <f t="shared" si="1"/>
        <v>Em andamento</v>
      </c>
      <c r="AA40" s="377" t="str">
        <f>IF(C40="Supra-regional","abrange-cidade",IF(C40="Em definição","sem-mapa",IF(E40&lt;&gt;0,"local-def","local-em-def")))</f>
        <v>local-em-def</v>
      </c>
    </row>
    <row r="41" spans="1:27" ht="75" hidden="1" x14ac:dyDescent="0.25">
      <c r="A41" s="476">
        <v>13</v>
      </c>
      <c r="B41" s="2" t="s">
        <v>4914</v>
      </c>
      <c r="C41" s="2" t="s">
        <v>174</v>
      </c>
      <c r="D41" s="2"/>
      <c r="E41" s="373"/>
      <c r="F41" s="373"/>
      <c r="G41" s="476" t="s">
        <v>214</v>
      </c>
      <c r="H41" s="476" t="s">
        <v>216</v>
      </c>
      <c r="I41" s="476" t="s">
        <v>216</v>
      </c>
      <c r="J41" s="52" t="s">
        <v>1493</v>
      </c>
      <c r="K41" s="52" t="s">
        <v>216</v>
      </c>
      <c r="L41" s="476" t="s">
        <v>216</v>
      </c>
      <c r="M41" s="476" t="s">
        <v>216</v>
      </c>
      <c r="N41" s="476" t="s">
        <v>216</v>
      </c>
      <c r="O41" s="1031">
        <v>0.2</v>
      </c>
      <c r="P41" s="19">
        <v>0</v>
      </c>
      <c r="Q41" s="19">
        <v>0</v>
      </c>
      <c r="R41" s="167"/>
      <c r="S41" s="2"/>
      <c r="T41" s="2"/>
      <c r="U41" s="2"/>
      <c r="V41" s="2"/>
      <c r="W41" s="2"/>
      <c r="X41" s="170">
        <f>(IF(G41="C",1,IF(G41="EA",0.5,0))*0.1)+(IF(H41="C",1,IF(H41="EA",0.5,0))*0.05)+(IF(I41="C",1,IF(I41="EA",0.5,0))*0.1)+(IF(J41="C",1,IF(J41="EA",0.5,0))*0.05)+(IF(K41="C",1,IF(K41="EA",0.5,0))*0.1)+(IF(L41="C",1,IF(L41="EA",0.5,0))*0.2)+(IF(M41="C",1,IF(M41="EA",0.5,0))*0.35)+(IF(N41="C",1,IF(N41="EA",0.5,0))*0.05)</f>
        <v>0.05</v>
      </c>
      <c r="Y41" s="368">
        <f t="shared" si="0"/>
        <v>1.0000000000000002E-2</v>
      </c>
      <c r="Z41" s="338" t="str">
        <f t="shared" si="1"/>
        <v>Em andamento</v>
      </c>
      <c r="AA41" s="377" t="str">
        <f>IF(C41="Supra-regional","abrange-cidade",IF(C41="Em definição","sem-mapa",IF(E41&lt;&gt;0,"local-def","local-em-def")))</f>
        <v>local-em-def</v>
      </c>
    </row>
    <row r="42" spans="1:27" ht="30" hidden="1" x14ac:dyDescent="0.25">
      <c r="A42" s="182">
        <v>16</v>
      </c>
      <c r="B42" s="189" t="s">
        <v>3382</v>
      </c>
      <c r="C42" s="189" t="s">
        <v>166</v>
      </c>
      <c r="D42" s="183" t="s">
        <v>550</v>
      </c>
      <c r="E42" s="189" t="s">
        <v>3383</v>
      </c>
      <c r="F42" s="182" t="s">
        <v>3384</v>
      </c>
      <c r="G42" s="182" t="s">
        <v>212</v>
      </c>
      <c r="H42" s="182" t="s">
        <v>214</v>
      </c>
      <c r="I42" s="182" t="s">
        <v>214</v>
      </c>
      <c r="J42" s="52" t="s">
        <v>1493</v>
      </c>
      <c r="K42" s="182" t="s">
        <v>216</v>
      </c>
      <c r="L42" s="182" t="s">
        <v>216</v>
      </c>
      <c r="M42" s="182" t="s">
        <v>216</v>
      </c>
      <c r="N42" s="182" t="s">
        <v>216</v>
      </c>
      <c r="O42" s="1031">
        <v>0.05</v>
      </c>
      <c r="P42" s="260">
        <v>26338.42</v>
      </c>
      <c r="Q42" s="178">
        <v>0</v>
      </c>
      <c r="R42" s="183"/>
      <c r="S42" s="183"/>
      <c r="T42" s="183"/>
      <c r="U42" s="183"/>
      <c r="V42" s="183"/>
      <c r="W42" s="183"/>
      <c r="X42" s="170">
        <f>(IF(G42="C",1,IF(G42="EA",0.5,0))*0.1)+(IF(H42="C",1,IF(H42="EA",0.5,0))*0.05)+(IF(I42="C",1,IF(I42="EA",0.5,0))*0.1)+(IF(J42="C",1,IF(J42="EA",0.5,0))*0.05)+(IF(K42="C",1,IF(K42="EA",0.5,0))*0.1)+(IF(L42="C",1,IF(L42="EA",0.5,0))*0.2)+(IF(M42="C",1,IF(M42="EA",0.5,0))*0.35)+(IF(N42="C",1,IF(N42="EA",0.5,0))*0.05)</f>
        <v>0.17499999999999999</v>
      </c>
      <c r="Y42" s="368">
        <f t="shared" si="0"/>
        <v>8.7499999999999991E-3</v>
      </c>
      <c r="Z42" s="338" t="str">
        <f t="shared" si="1"/>
        <v>Em andamento</v>
      </c>
      <c r="AA42" s="377" t="str">
        <f>IF(C42="Supra-regional","abrange-cidade",IF(C42="Em definição","sem-mapa",IF(E42&lt;&gt;0,"local-def","local-em-def")))</f>
        <v>local-def</v>
      </c>
    </row>
    <row r="43" spans="1:27" ht="30" hidden="1" x14ac:dyDescent="0.25">
      <c r="A43" s="182">
        <v>16</v>
      </c>
      <c r="B43" s="189" t="s">
        <v>3385</v>
      </c>
      <c r="C43" s="189" t="s">
        <v>162</v>
      </c>
      <c r="D43" s="181" t="s">
        <v>2221</v>
      </c>
      <c r="E43" s="189" t="s">
        <v>3386</v>
      </c>
      <c r="F43" s="211" t="s">
        <v>3387</v>
      </c>
      <c r="G43" s="182" t="s">
        <v>212</v>
      </c>
      <c r="H43" s="182" t="s">
        <v>214</v>
      </c>
      <c r="I43" s="182" t="s">
        <v>214</v>
      </c>
      <c r="J43" s="52" t="s">
        <v>1493</v>
      </c>
      <c r="K43" s="182" t="s">
        <v>216</v>
      </c>
      <c r="L43" s="182" t="s">
        <v>216</v>
      </c>
      <c r="M43" s="182" t="s">
        <v>216</v>
      </c>
      <c r="N43" s="182" t="s">
        <v>216</v>
      </c>
      <c r="O43" s="1031">
        <v>0.05</v>
      </c>
      <c r="P43" s="260">
        <v>26338.42</v>
      </c>
      <c r="Q43" s="178">
        <v>0</v>
      </c>
      <c r="R43" s="183"/>
      <c r="S43" s="183"/>
      <c r="T43" s="183"/>
      <c r="U43" s="183"/>
      <c r="V43" s="183"/>
      <c r="W43" s="183"/>
      <c r="X43" s="170">
        <f>(IF(G43="C",1,IF(G43="EA",0.5,0))*0.1)+(IF(H43="C",1,IF(H43="EA",0.5,0))*0.05)+(IF(I43="C",1,IF(I43="EA",0.5,0))*0.1)+(IF(J43="C",1,IF(J43="EA",0.5,0))*0.05)+(IF(K43="C",1,IF(K43="EA",0.5,0))*0.1)+(IF(L43="C",1,IF(L43="EA",0.5,0))*0.2)+(IF(M43="C",1,IF(M43="EA",0.5,0))*0.35)+(IF(N43="C",1,IF(N43="EA",0.5,0))*0.05)</f>
        <v>0.17499999999999999</v>
      </c>
      <c r="Y43" s="368">
        <f t="shared" si="0"/>
        <v>8.7499999999999991E-3</v>
      </c>
      <c r="Z43" s="338" t="str">
        <f t="shared" si="1"/>
        <v>Em andamento</v>
      </c>
      <c r="AA43" s="377" t="str">
        <f>IF(C43="Supra-regional","abrange-cidade",IF(C43="Em definição","sem-mapa",IF(E43&lt;&gt;0,"local-def","local-em-def")))</f>
        <v>local-def</v>
      </c>
    </row>
    <row r="44" spans="1:27" hidden="1" x14ac:dyDescent="0.25">
      <c r="A44" s="182">
        <v>16</v>
      </c>
      <c r="B44" s="189" t="s">
        <v>3388</v>
      </c>
      <c r="C44" s="189" t="s">
        <v>184</v>
      </c>
      <c r="D44" s="183" t="s">
        <v>1857</v>
      </c>
      <c r="E44" s="189" t="s">
        <v>3389</v>
      </c>
      <c r="F44" s="212" t="s">
        <v>3390</v>
      </c>
      <c r="G44" s="182" t="s">
        <v>212</v>
      </c>
      <c r="H44" s="182" t="s">
        <v>214</v>
      </c>
      <c r="I44" s="182" t="s">
        <v>214</v>
      </c>
      <c r="J44" s="52" t="s">
        <v>1493</v>
      </c>
      <c r="K44" s="182" t="s">
        <v>216</v>
      </c>
      <c r="L44" s="182" t="s">
        <v>216</v>
      </c>
      <c r="M44" s="182" t="s">
        <v>216</v>
      </c>
      <c r="N44" s="182" t="s">
        <v>216</v>
      </c>
      <c r="O44" s="1031">
        <v>0.05</v>
      </c>
      <c r="P44" s="261">
        <v>0</v>
      </c>
      <c r="Q44" s="178">
        <v>0</v>
      </c>
      <c r="R44" s="183"/>
      <c r="S44" s="183"/>
      <c r="T44" s="183"/>
      <c r="U44" s="183"/>
      <c r="V44" s="183"/>
      <c r="W44" s="183"/>
      <c r="X44" s="170">
        <f>(IF(G44="C",1,IF(G44="EA",0.5,0))*0.1)+(IF(H44="C",1,IF(H44="EA",0.5,0))*0.05)+(IF(I44="C",1,IF(I44="EA",0.5,0))*0.1)+(IF(J44="C",1,IF(J44="EA",0.5,0))*0.05)+(IF(K44="C",1,IF(K44="EA",0.5,0))*0.1)+(IF(L44="C",1,IF(L44="EA",0.5,0))*0.2)+(IF(M44="C",1,IF(M44="EA",0.5,0))*0.35)+(IF(N44="C",1,IF(N44="EA",0.5,0))*0.05)</f>
        <v>0.17499999999999999</v>
      </c>
      <c r="Y44" s="368">
        <f t="shared" si="0"/>
        <v>8.7499999999999991E-3</v>
      </c>
      <c r="Z44" s="338" t="str">
        <f t="shared" si="1"/>
        <v>Em andamento</v>
      </c>
      <c r="AA44" s="377" t="str">
        <f>IF(C44="Supra-regional","abrange-cidade",IF(C44="Em definição","sem-mapa",IF(E44&lt;&gt;0,"local-def","local-em-def")))</f>
        <v>local-def</v>
      </c>
    </row>
    <row r="45" spans="1:27" ht="30" hidden="1" x14ac:dyDescent="0.25">
      <c r="A45" s="182">
        <v>16</v>
      </c>
      <c r="B45" s="189" t="s">
        <v>3391</v>
      </c>
      <c r="C45" s="189" t="s">
        <v>152</v>
      </c>
      <c r="D45" s="183" t="s">
        <v>3190</v>
      </c>
      <c r="E45" s="189" t="s">
        <v>3083</v>
      </c>
      <c r="F45" s="211" t="s">
        <v>3392</v>
      </c>
      <c r="G45" s="182" t="s">
        <v>212</v>
      </c>
      <c r="H45" s="182" t="s">
        <v>214</v>
      </c>
      <c r="I45" s="182" t="s">
        <v>214</v>
      </c>
      <c r="J45" s="52" t="s">
        <v>1493</v>
      </c>
      <c r="K45" s="182" t="s">
        <v>216</v>
      </c>
      <c r="L45" s="182" t="s">
        <v>216</v>
      </c>
      <c r="M45" s="182" t="s">
        <v>216</v>
      </c>
      <c r="N45" s="182" t="s">
        <v>216</v>
      </c>
      <c r="O45" s="1031">
        <v>0.05</v>
      </c>
      <c r="P45" s="260">
        <v>26338.42</v>
      </c>
      <c r="Q45" s="178">
        <v>0</v>
      </c>
      <c r="R45" s="183"/>
      <c r="S45" s="183"/>
      <c r="T45" s="183"/>
      <c r="U45" s="183"/>
      <c r="V45" s="183"/>
      <c r="W45" s="183"/>
      <c r="X45" s="170">
        <f>(IF(G45="C",1,IF(G45="EA",0.5,0))*0.1)+(IF(H45="C",1,IF(H45="EA",0.5,0))*0.05)+(IF(I45="C",1,IF(I45="EA",0.5,0))*0.1)+(IF(J45="C",1,IF(J45="EA",0.5,0))*0.05)+(IF(K45="C",1,IF(K45="EA",0.5,0))*0.1)+(IF(L45="C",1,IF(L45="EA",0.5,0))*0.2)+(IF(M45="C",1,IF(M45="EA",0.5,0))*0.35)+(IF(N45="C",1,IF(N45="EA",0.5,0))*0.05)</f>
        <v>0.17499999999999999</v>
      </c>
      <c r="Y45" s="368">
        <f t="shared" si="0"/>
        <v>8.7499999999999991E-3</v>
      </c>
      <c r="Z45" s="338" t="str">
        <f t="shared" si="1"/>
        <v>Em andamento</v>
      </c>
      <c r="AA45" s="377" t="str">
        <f>IF(C45="Supra-regional","abrange-cidade",IF(C45="Em definição","sem-mapa",IF(E45&lt;&gt;0,"local-def","local-em-def")))</f>
        <v>local-def</v>
      </c>
    </row>
    <row r="46" spans="1:27" ht="30" hidden="1" x14ac:dyDescent="0.25">
      <c r="A46" s="182">
        <v>16</v>
      </c>
      <c r="B46" s="189" t="s">
        <v>3393</v>
      </c>
      <c r="C46" s="189" t="s">
        <v>144</v>
      </c>
      <c r="D46" s="183" t="s">
        <v>830</v>
      </c>
      <c r="E46" s="189" t="s">
        <v>3394</v>
      </c>
      <c r="F46" s="211" t="s">
        <v>3395</v>
      </c>
      <c r="G46" s="182" t="s">
        <v>212</v>
      </c>
      <c r="H46" s="182" t="s">
        <v>214</v>
      </c>
      <c r="I46" s="182" t="s">
        <v>214</v>
      </c>
      <c r="J46" s="52" t="s">
        <v>1493</v>
      </c>
      <c r="K46" s="182" t="s">
        <v>216</v>
      </c>
      <c r="L46" s="182" t="s">
        <v>216</v>
      </c>
      <c r="M46" s="182" t="s">
        <v>216</v>
      </c>
      <c r="N46" s="182" t="s">
        <v>216</v>
      </c>
      <c r="O46" s="1031">
        <v>0.05</v>
      </c>
      <c r="P46" s="260">
        <v>26338.42</v>
      </c>
      <c r="Q46" s="178">
        <v>0</v>
      </c>
      <c r="R46" s="183"/>
      <c r="S46" s="183"/>
      <c r="T46" s="183"/>
      <c r="U46" s="183"/>
      <c r="V46" s="183"/>
      <c r="W46" s="183"/>
      <c r="X46" s="170">
        <f>(IF(G46="C",1,IF(G46="EA",0.5,0))*0.1)+(IF(H46="C",1,IF(H46="EA",0.5,0))*0.05)+(IF(I46="C",1,IF(I46="EA",0.5,0))*0.1)+(IF(J46="C",1,IF(J46="EA",0.5,0))*0.05)+(IF(K46="C",1,IF(K46="EA",0.5,0))*0.1)+(IF(L46="C",1,IF(L46="EA",0.5,0))*0.2)+(IF(M46="C",1,IF(M46="EA",0.5,0))*0.35)+(IF(N46="C",1,IF(N46="EA",0.5,0))*0.05)</f>
        <v>0.17499999999999999</v>
      </c>
      <c r="Y46" s="368">
        <f t="shared" si="0"/>
        <v>8.7499999999999991E-3</v>
      </c>
      <c r="Z46" s="338" t="str">
        <f t="shared" si="1"/>
        <v>Em andamento</v>
      </c>
      <c r="AA46" s="377" t="str">
        <f>IF(C46="Supra-regional","abrange-cidade",IF(C46="Em definição","sem-mapa",IF(E46&lt;&gt;0,"local-def","local-em-def")))</f>
        <v>local-def</v>
      </c>
    </row>
    <row r="47" spans="1:27" ht="30" hidden="1" x14ac:dyDescent="0.25">
      <c r="A47" s="182">
        <v>16</v>
      </c>
      <c r="B47" s="189" t="s">
        <v>3396</v>
      </c>
      <c r="C47" s="189" t="s">
        <v>188</v>
      </c>
      <c r="D47" s="181" t="s">
        <v>2406</v>
      </c>
      <c r="E47" s="189" t="s">
        <v>3397</v>
      </c>
      <c r="F47" s="211" t="s">
        <v>3398</v>
      </c>
      <c r="G47" s="182" t="s">
        <v>212</v>
      </c>
      <c r="H47" s="182" t="s">
        <v>214</v>
      </c>
      <c r="I47" s="182" t="s">
        <v>214</v>
      </c>
      <c r="J47" s="52" t="s">
        <v>1493</v>
      </c>
      <c r="K47" s="182" t="s">
        <v>216</v>
      </c>
      <c r="L47" s="182" t="s">
        <v>216</v>
      </c>
      <c r="M47" s="182" t="s">
        <v>216</v>
      </c>
      <c r="N47" s="182" t="s">
        <v>216</v>
      </c>
      <c r="O47" s="1031">
        <v>0.05</v>
      </c>
      <c r="P47" s="260">
        <v>26338.42</v>
      </c>
      <c r="Q47" s="178">
        <v>0</v>
      </c>
      <c r="R47" s="183"/>
      <c r="S47" s="183"/>
      <c r="T47" s="183"/>
      <c r="U47" s="183"/>
      <c r="V47" s="183"/>
      <c r="W47" s="183"/>
      <c r="X47" s="170">
        <f>(IF(G47="C",1,IF(G47="EA",0.5,0))*0.1)+(IF(H47="C",1,IF(H47="EA",0.5,0))*0.05)+(IF(I47="C",1,IF(I47="EA",0.5,0))*0.1)+(IF(J47="C",1,IF(J47="EA",0.5,0))*0.05)+(IF(K47="C",1,IF(K47="EA",0.5,0))*0.1)+(IF(L47="C",1,IF(L47="EA",0.5,0))*0.2)+(IF(M47="C",1,IF(M47="EA",0.5,0))*0.35)+(IF(N47="C",1,IF(N47="EA",0.5,0))*0.05)</f>
        <v>0.17499999999999999</v>
      </c>
      <c r="Y47" s="368">
        <f t="shared" si="0"/>
        <v>8.7499999999999991E-3</v>
      </c>
      <c r="Z47" s="338" t="str">
        <f t="shared" si="1"/>
        <v>Em andamento</v>
      </c>
      <c r="AA47" s="377" t="str">
        <f>IF(C47="Supra-regional","abrange-cidade",IF(C47="Em definição","sem-mapa",IF(E47&lt;&gt;0,"local-def","local-em-def")))</f>
        <v>local-def</v>
      </c>
    </row>
    <row r="48" spans="1:27" ht="30" hidden="1" x14ac:dyDescent="0.25">
      <c r="A48" s="182">
        <v>16</v>
      </c>
      <c r="B48" s="189" t="s">
        <v>3399</v>
      </c>
      <c r="C48" s="189" t="s">
        <v>152</v>
      </c>
      <c r="D48" s="183" t="s">
        <v>3087</v>
      </c>
      <c r="E48" s="189" t="s">
        <v>3400</v>
      </c>
      <c r="F48" s="211" t="s">
        <v>3401</v>
      </c>
      <c r="G48" s="182" t="s">
        <v>212</v>
      </c>
      <c r="H48" s="182" t="s">
        <v>214</v>
      </c>
      <c r="I48" s="182" t="s">
        <v>214</v>
      </c>
      <c r="J48" s="52" t="s">
        <v>1493</v>
      </c>
      <c r="K48" s="182" t="s">
        <v>216</v>
      </c>
      <c r="L48" s="182" t="s">
        <v>216</v>
      </c>
      <c r="M48" s="182" t="s">
        <v>216</v>
      </c>
      <c r="N48" s="182" t="s">
        <v>216</v>
      </c>
      <c r="O48" s="1031">
        <v>0.05</v>
      </c>
      <c r="P48" s="260">
        <v>26338.42</v>
      </c>
      <c r="Q48" s="178">
        <v>0</v>
      </c>
      <c r="R48" s="183"/>
      <c r="S48" s="183"/>
      <c r="T48" s="183"/>
      <c r="U48" s="183"/>
      <c r="V48" s="183"/>
      <c r="W48" s="183"/>
      <c r="X48" s="170">
        <f>(IF(G48="C",1,IF(G48="EA",0.5,0))*0.1)+(IF(H48="C",1,IF(H48="EA",0.5,0))*0.05)+(IF(I48="C",1,IF(I48="EA",0.5,0))*0.1)+(IF(J48="C",1,IF(J48="EA",0.5,0))*0.05)+(IF(K48="C",1,IF(K48="EA",0.5,0))*0.1)+(IF(L48="C",1,IF(L48="EA",0.5,0))*0.2)+(IF(M48="C",1,IF(M48="EA",0.5,0))*0.35)+(IF(N48="C",1,IF(N48="EA",0.5,0))*0.05)</f>
        <v>0.17499999999999999</v>
      </c>
      <c r="Y48" s="368">
        <f t="shared" si="0"/>
        <v>8.7499999999999991E-3</v>
      </c>
      <c r="Z48" s="338" t="str">
        <f t="shared" si="1"/>
        <v>Em andamento</v>
      </c>
      <c r="AA48" s="377" t="str">
        <f>IF(C48="Supra-regional","abrange-cidade",IF(C48="Em definição","sem-mapa",IF(E48&lt;&gt;0,"local-def","local-em-def")))</f>
        <v>local-def</v>
      </c>
    </row>
    <row r="49" spans="1:27" ht="30" hidden="1" x14ac:dyDescent="0.25">
      <c r="A49" s="182">
        <v>16</v>
      </c>
      <c r="B49" s="189" t="s">
        <v>3402</v>
      </c>
      <c r="C49" s="189" t="s">
        <v>180</v>
      </c>
      <c r="D49" s="181" t="s">
        <v>180</v>
      </c>
      <c r="E49" s="189" t="s">
        <v>3403</v>
      </c>
      <c r="F49" s="211" t="s">
        <v>3404</v>
      </c>
      <c r="G49" s="182" t="s">
        <v>212</v>
      </c>
      <c r="H49" s="182" t="s">
        <v>214</v>
      </c>
      <c r="I49" s="182" t="s">
        <v>214</v>
      </c>
      <c r="J49" s="52" t="s">
        <v>1493</v>
      </c>
      <c r="K49" s="182" t="s">
        <v>216</v>
      </c>
      <c r="L49" s="182" t="s">
        <v>216</v>
      </c>
      <c r="M49" s="182" t="s">
        <v>216</v>
      </c>
      <c r="N49" s="182" t="s">
        <v>216</v>
      </c>
      <c r="O49" s="1031">
        <v>0.05</v>
      </c>
      <c r="P49" s="260">
        <v>26338.42</v>
      </c>
      <c r="Q49" s="178">
        <v>0</v>
      </c>
      <c r="R49" s="183"/>
      <c r="S49" s="183"/>
      <c r="T49" s="183"/>
      <c r="U49" s="183"/>
      <c r="V49" s="183"/>
      <c r="W49" s="183"/>
      <c r="X49" s="170">
        <f>(IF(G49="C",1,IF(G49="EA",0.5,0))*0.1)+(IF(H49="C",1,IF(H49="EA",0.5,0))*0.05)+(IF(I49="C",1,IF(I49="EA",0.5,0))*0.1)+(IF(J49="C",1,IF(J49="EA",0.5,0))*0.05)+(IF(K49="C",1,IF(K49="EA",0.5,0))*0.1)+(IF(L49="C",1,IF(L49="EA",0.5,0))*0.2)+(IF(M49="C",1,IF(M49="EA",0.5,0))*0.35)+(IF(N49="C",1,IF(N49="EA",0.5,0))*0.05)</f>
        <v>0.17499999999999999</v>
      </c>
      <c r="Y49" s="368">
        <f t="shared" si="0"/>
        <v>8.7499999999999991E-3</v>
      </c>
      <c r="Z49" s="338" t="str">
        <f t="shared" si="1"/>
        <v>Em andamento</v>
      </c>
      <c r="AA49" s="377" t="str">
        <f>IF(C49="Supra-regional","abrange-cidade",IF(C49="Em definição","sem-mapa",IF(E49&lt;&gt;0,"local-def","local-em-def")))</f>
        <v>local-def</v>
      </c>
    </row>
    <row r="50" spans="1:27" ht="30" hidden="1" x14ac:dyDescent="0.25">
      <c r="A50" s="182">
        <v>16</v>
      </c>
      <c r="B50" s="189" t="s">
        <v>3405</v>
      </c>
      <c r="C50" s="189" t="s">
        <v>148</v>
      </c>
      <c r="D50" s="183" t="s">
        <v>1315</v>
      </c>
      <c r="E50" s="189" t="s">
        <v>3406</v>
      </c>
      <c r="F50" s="211" t="s">
        <v>3407</v>
      </c>
      <c r="G50" s="182" t="s">
        <v>212</v>
      </c>
      <c r="H50" s="182" t="s">
        <v>212</v>
      </c>
      <c r="I50" s="180" t="s">
        <v>212</v>
      </c>
      <c r="J50" s="52" t="s">
        <v>1388</v>
      </c>
      <c r="K50" s="182" t="s">
        <v>212</v>
      </c>
      <c r="L50" s="180" t="s">
        <v>212</v>
      </c>
      <c r="M50" s="180" t="s">
        <v>214</v>
      </c>
      <c r="N50" s="182" t="s">
        <v>214</v>
      </c>
      <c r="O50" s="1031">
        <v>0.05</v>
      </c>
      <c r="P50" s="262">
        <v>13726270.129999999</v>
      </c>
      <c r="Q50" s="178">
        <v>0</v>
      </c>
      <c r="R50" s="183"/>
      <c r="S50" s="183"/>
      <c r="T50" s="183"/>
      <c r="U50" s="183"/>
      <c r="V50" s="183"/>
      <c r="W50" s="183"/>
      <c r="X50" s="170">
        <f>(IF(G50="C",1,IF(G50="EA",0.5,0))*0.1)+(IF(H50="C",1,IF(H50="EA",0.5,0))*0.05)+(IF(I50="C",1,IF(I50="EA",0.5,0))*0.1)+(IF(J50="C",1,IF(J50="EA",0.5,0))*0.05)+(IF(K50="C",1,IF(K50="EA",0.5,0))*0.1)+(IF(L50="C",1,IF(L50="EA",0.5,0))*0.2)+(IF(M50="C",1,IF(M50="EA",0.5,0))*0.35)+(IF(N50="C",1,IF(N50="EA",0.5,0))*0.05)</f>
        <v>0.77500000000000002</v>
      </c>
      <c r="Y50" s="368">
        <f t="shared" si="0"/>
        <v>3.8750000000000007E-2</v>
      </c>
      <c r="Z50" s="338" t="str">
        <f t="shared" si="1"/>
        <v>Em andamento</v>
      </c>
      <c r="AA50" s="377" t="str">
        <f>IF(C50="Supra-regional","abrange-cidade",IF(C50="Em definição","sem-mapa",IF(E50&lt;&gt;0,"local-def","local-em-def")))</f>
        <v>local-def</v>
      </c>
    </row>
    <row r="51" spans="1:27" ht="30" hidden="1" x14ac:dyDescent="0.25">
      <c r="A51" s="182">
        <v>16</v>
      </c>
      <c r="B51" s="189" t="s">
        <v>3408</v>
      </c>
      <c r="C51" s="189" t="s">
        <v>176</v>
      </c>
      <c r="D51" s="181" t="s">
        <v>176</v>
      </c>
      <c r="E51" s="189" t="s">
        <v>3409</v>
      </c>
      <c r="F51" s="211" t="s">
        <v>3410</v>
      </c>
      <c r="G51" s="182" t="s">
        <v>212</v>
      </c>
      <c r="H51" s="182" t="s">
        <v>214</v>
      </c>
      <c r="I51" s="182" t="s">
        <v>214</v>
      </c>
      <c r="J51" s="52" t="s">
        <v>1493</v>
      </c>
      <c r="K51" s="182" t="s">
        <v>216</v>
      </c>
      <c r="L51" s="182" t="s">
        <v>216</v>
      </c>
      <c r="M51" s="182" t="s">
        <v>216</v>
      </c>
      <c r="N51" s="182" t="s">
        <v>216</v>
      </c>
      <c r="O51" s="1031">
        <v>0.05</v>
      </c>
      <c r="P51" s="260">
        <v>26338.42</v>
      </c>
      <c r="Q51" s="178">
        <v>0</v>
      </c>
      <c r="R51" s="183"/>
      <c r="S51" s="183"/>
      <c r="T51" s="183"/>
      <c r="U51" s="183"/>
      <c r="V51" s="183"/>
      <c r="W51" s="183"/>
      <c r="X51" s="170">
        <f>(IF(G51="C",1,IF(G51="EA",0.5,0))*0.1)+(IF(H51="C",1,IF(H51="EA",0.5,0))*0.05)+(IF(I51="C",1,IF(I51="EA",0.5,0))*0.1)+(IF(J51="C",1,IF(J51="EA",0.5,0))*0.05)+(IF(K51="C",1,IF(K51="EA",0.5,0))*0.1)+(IF(L51="C",1,IF(L51="EA",0.5,0))*0.2)+(IF(M51="C",1,IF(M51="EA",0.5,0))*0.35)+(IF(N51="C",1,IF(N51="EA",0.5,0))*0.05)</f>
        <v>0.17499999999999999</v>
      </c>
      <c r="Y51" s="368">
        <f t="shared" si="0"/>
        <v>8.7499999999999991E-3</v>
      </c>
      <c r="Z51" s="338" t="str">
        <f t="shared" si="1"/>
        <v>Em andamento</v>
      </c>
      <c r="AA51" s="377" t="str">
        <f>IF(C51="Supra-regional","abrange-cidade",IF(C51="Em definição","sem-mapa",IF(E51&lt;&gt;0,"local-def","local-em-def")))</f>
        <v>local-def</v>
      </c>
    </row>
    <row r="52" spans="1:27" hidden="1" x14ac:dyDescent="0.25">
      <c r="A52" s="182">
        <v>16</v>
      </c>
      <c r="B52" s="189" t="s">
        <v>3411</v>
      </c>
      <c r="C52" s="189" t="s">
        <v>190</v>
      </c>
      <c r="D52" s="183" t="s">
        <v>190</v>
      </c>
      <c r="E52" s="189" t="s">
        <v>3412</v>
      </c>
      <c r="F52" s="212" t="s">
        <v>3413</v>
      </c>
      <c r="G52" s="182" t="s">
        <v>212</v>
      </c>
      <c r="H52" s="182" t="s">
        <v>214</v>
      </c>
      <c r="I52" s="182" t="s">
        <v>214</v>
      </c>
      <c r="J52" s="52" t="s">
        <v>1493</v>
      </c>
      <c r="K52" s="182" t="s">
        <v>216</v>
      </c>
      <c r="L52" s="182" t="s">
        <v>216</v>
      </c>
      <c r="M52" s="182" t="s">
        <v>216</v>
      </c>
      <c r="N52" s="182" t="s">
        <v>216</v>
      </c>
      <c r="O52" s="1031">
        <v>0.05</v>
      </c>
      <c r="P52" s="261">
        <v>0</v>
      </c>
      <c r="Q52" s="178">
        <v>0</v>
      </c>
      <c r="R52" s="183"/>
      <c r="S52" s="183"/>
      <c r="T52" s="183"/>
      <c r="U52" s="183"/>
      <c r="V52" s="183"/>
      <c r="W52" s="183"/>
      <c r="X52" s="170">
        <f>(IF(G52="C",1,IF(G52="EA",0.5,0))*0.1)+(IF(H52="C",1,IF(H52="EA",0.5,0))*0.05)+(IF(I52="C",1,IF(I52="EA",0.5,0))*0.1)+(IF(J52="C",1,IF(J52="EA",0.5,0))*0.05)+(IF(K52="C",1,IF(K52="EA",0.5,0))*0.1)+(IF(L52="C",1,IF(L52="EA",0.5,0))*0.2)+(IF(M52="C",1,IF(M52="EA",0.5,0))*0.35)+(IF(N52="C",1,IF(N52="EA",0.5,0))*0.05)</f>
        <v>0.17499999999999999</v>
      </c>
      <c r="Y52" s="368">
        <f t="shared" si="0"/>
        <v>8.7499999999999991E-3</v>
      </c>
      <c r="Z52" s="338" t="str">
        <f t="shared" si="1"/>
        <v>Em andamento</v>
      </c>
      <c r="AA52" s="377" t="str">
        <f>IF(C52="Supra-regional","abrange-cidade",IF(C52="Em definição","sem-mapa",IF(E52&lt;&gt;0,"local-def","local-em-def")))</f>
        <v>local-def</v>
      </c>
    </row>
    <row r="53" spans="1:27" ht="30" hidden="1" x14ac:dyDescent="0.25">
      <c r="A53" s="182">
        <v>16</v>
      </c>
      <c r="B53" s="189" t="s">
        <v>3414</v>
      </c>
      <c r="C53" s="189" t="s">
        <v>132</v>
      </c>
      <c r="D53" s="183" t="s">
        <v>132</v>
      </c>
      <c r="E53" s="189" t="s">
        <v>3415</v>
      </c>
      <c r="F53" s="212" t="s">
        <v>3416</v>
      </c>
      <c r="G53" s="182" t="s">
        <v>212</v>
      </c>
      <c r="H53" s="182" t="s">
        <v>214</v>
      </c>
      <c r="I53" s="182" t="s">
        <v>214</v>
      </c>
      <c r="J53" s="52" t="s">
        <v>1493</v>
      </c>
      <c r="K53" s="182" t="s">
        <v>216</v>
      </c>
      <c r="L53" s="182" t="s">
        <v>216</v>
      </c>
      <c r="M53" s="182" t="s">
        <v>216</v>
      </c>
      <c r="N53" s="182" t="s">
        <v>216</v>
      </c>
      <c r="O53" s="1031">
        <v>0.05</v>
      </c>
      <c r="P53" s="261">
        <v>0</v>
      </c>
      <c r="Q53" s="178">
        <v>0</v>
      </c>
      <c r="R53" s="183"/>
      <c r="S53" s="183"/>
      <c r="T53" s="183"/>
      <c r="U53" s="183"/>
      <c r="V53" s="183"/>
      <c r="W53" s="183"/>
      <c r="X53" s="170">
        <f>(IF(G53="C",1,IF(G53="EA",0.5,0))*0.1)+(IF(H53="C",1,IF(H53="EA",0.5,0))*0.05)+(IF(I53="C",1,IF(I53="EA",0.5,0))*0.1)+(IF(J53="C",1,IF(J53="EA",0.5,0))*0.05)+(IF(K53="C",1,IF(K53="EA",0.5,0))*0.1)+(IF(L53="C",1,IF(L53="EA",0.5,0))*0.2)+(IF(M53="C",1,IF(M53="EA",0.5,0))*0.35)+(IF(N53="C",1,IF(N53="EA",0.5,0))*0.05)</f>
        <v>0.17499999999999999</v>
      </c>
      <c r="Y53" s="368">
        <f t="shared" si="0"/>
        <v>8.7499999999999991E-3</v>
      </c>
      <c r="Z53" s="338" t="str">
        <f t="shared" si="1"/>
        <v>Em andamento</v>
      </c>
      <c r="AA53" s="377" t="str">
        <f>IF(C53="Supra-regional","abrange-cidade",IF(C53="Em definição","sem-mapa",IF(E53&lt;&gt;0,"local-def","local-em-def")))</f>
        <v>local-def</v>
      </c>
    </row>
    <row r="54" spans="1:27" ht="30" hidden="1" x14ac:dyDescent="0.25">
      <c r="A54" s="182">
        <v>16</v>
      </c>
      <c r="B54" s="189" t="s">
        <v>3417</v>
      </c>
      <c r="C54" s="189" t="s">
        <v>134</v>
      </c>
      <c r="D54" s="183" t="s">
        <v>1062</v>
      </c>
      <c r="E54" s="189" t="s">
        <v>3418</v>
      </c>
      <c r="F54" s="212" t="s">
        <v>3419</v>
      </c>
      <c r="G54" s="182" t="s">
        <v>212</v>
      </c>
      <c r="H54" s="182" t="s">
        <v>214</v>
      </c>
      <c r="I54" s="182" t="s">
        <v>214</v>
      </c>
      <c r="J54" s="52" t="s">
        <v>1493</v>
      </c>
      <c r="K54" s="182" t="s">
        <v>216</v>
      </c>
      <c r="L54" s="182" t="s">
        <v>216</v>
      </c>
      <c r="M54" s="182" t="s">
        <v>216</v>
      </c>
      <c r="N54" s="182" t="s">
        <v>216</v>
      </c>
      <c r="O54" s="1031">
        <v>0.05</v>
      </c>
      <c r="P54" s="261">
        <v>0</v>
      </c>
      <c r="Q54" s="178">
        <v>0</v>
      </c>
      <c r="R54" s="183"/>
      <c r="S54" s="183"/>
      <c r="T54" s="183"/>
      <c r="U54" s="183"/>
      <c r="V54" s="183"/>
      <c r="W54" s="183"/>
      <c r="X54" s="170">
        <f>(IF(G54="C",1,IF(G54="EA",0.5,0))*0.1)+(IF(H54="C",1,IF(H54="EA",0.5,0))*0.05)+(IF(I54="C",1,IF(I54="EA",0.5,0))*0.1)+(IF(J54="C",1,IF(J54="EA",0.5,0))*0.05)+(IF(K54="C",1,IF(K54="EA",0.5,0))*0.1)+(IF(L54="C",1,IF(L54="EA",0.5,0))*0.2)+(IF(M54="C",1,IF(M54="EA",0.5,0))*0.35)+(IF(N54="C",1,IF(N54="EA",0.5,0))*0.05)</f>
        <v>0.17499999999999999</v>
      </c>
      <c r="Y54" s="368">
        <f t="shared" si="0"/>
        <v>8.7499999999999991E-3</v>
      </c>
      <c r="Z54" s="338" t="str">
        <f t="shared" si="1"/>
        <v>Em andamento</v>
      </c>
      <c r="AA54" s="377" t="str">
        <f>IF(C54="Supra-regional","abrange-cidade",IF(C54="Em definição","sem-mapa",IF(E54&lt;&gt;0,"local-def","local-em-def")))</f>
        <v>local-def</v>
      </c>
    </row>
    <row r="55" spans="1:27" ht="30" hidden="1" x14ac:dyDescent="0.25">
      <c r="A55" s="182">
        <v>16</v>
      </c>
      <c r="B55" s="189" t="s">
        <v>3420</v>
      </c>
      <c r="C55" s="189" t="s">
        <v>172</v>
      </c>
      <c r="D55" s="183" t="s">
        <v>834</v>
      </c>
      <c r="E55" s="189" t="s">
        <v>3421</v>
      </c>
      <c r="F55" s="212" t="s">
        <v>3422</v>
      </c>
      <c r="G55" s="182" t="s">
        <v>212</v>
      </c>
      <c r="H55" s="182" t="s">
        <v>214</v>
      </c>
      <c r="I55" s="182" t="s">
        <v>214</v>
      </c>
      <c r="J55" s="52" t="s">
        <v>1493</v>
      </c>
      <c r="K55" s="182" t="s">
        <v>216</v>
      </c>
      <c r="L55" s="182" t="s">
        <v>216</v>
      </c>
      <c r="M55" s="182" t="s">
        <v>216</v>
      </c>
      <c r="N55" s="182" t="s">
        <v>216</v>
      </c>
      <c r="O55" s="1031">
        <v>0.05</v>
      </c>
      <c r="P55" s="261">
        <v>0</v>
      </c>
      <c r="Q55" s="178">
        <v>0</v>
      </c>
      <c r="R55" s="183"/>
      <c r="S55" s="183"/>
      <c r="T55" s="183"/>
      <c r="U55" s="183"/>
      <c r="V55" s="183"/>
      <c r="W55" s="183"/>
      <c r="X55" s="170">
        <f>(IF(G55="C",1,IF(G55="EA",0.5,0))*0.1)+(IF(H55="C",1,IF(H55="EA",0.5,0))*0.05)+(IF(I55="C",1,IF(I55="EA",0.5,0))*0.1)+(IF(J55="C",1,IF(J55="EA",0.5,0))*0.05)+(IF(K55="C",1,IF(K55="EA",0.5,0))*0.1)+(IF(L55="C",1,IF(L55="EA",0.5,0))*0.2)+(IF(M55="C",1,IF(M55="EA",0.5,0))*0.35)+(IF(N55="C",1,IF(N55="EA",0.5,0))*0.05)</f>
        <v>0.17499999999999999</v>
      </c>
      <c r="Y55" s="368">
        <f t="shared" si="0"/>
        <v>8.7499999999999991E-3</v>
      </c>
      <c r="Z55" s="338" t="str">
        <f t="shared" si="1"/>
        <v>Em andamento</v>
      </c>
      <c r="AA55" s="377" t="str">
        <f>IF(C55="Supra-regional","abrange-cidade",IF(C55="Em definição","sem-mapa",IF(E55&lt;&gt;0,"local-def","local-em-def")))</f>
        <v>local-def</v>
      </c>
    </row>
    <row r="56" spans="1:27" ht="30" hidden="1" x14ac:dyDescent="0.25">
      <c r="A56" s="182">
        <v>16</v>
      </c>
      <c r="B56" s="189" t="s">
        <v>3423</v>
      </c>
      <c r="C56" s="189" t="s">
        <v>156</v>
      </c>
      <c r="D56" s="183" t="s">
        <v>597</v>
      </c>
      <c r="E56" s="189" t="s">
        <v>3424</v>
      </c>
      <c r="F56" s="212" t="s">
        <v>3425</v>
      </c>
      <c r="G56" s="182" t="s">
        <v>212</v>
      </c>
      <c r="H56" s="182" t="s">
        <v>214</v>
      </c>
      <c r="I56" s="182" t="s">
        <v>214</v>
      </c>
      <c r="J56" s="52" t="s">
        <v>1493</v>
      </c>
      <c r="K56" s="182" t="s">
        <v>216</v>
      </c>
      <c r="L56" s="182" t="s">
        <v>216</v>
      </c>
      <c r="M56" s="182" t="s">
        <v>216</v>
      </c>
      <c r="N56" s="182" t="s">
        <v>216</v>
      </c>
      <c r="O56" s="1031">
        <v>0.05</v>
      </c>
      <c r="P56" s="261">
        <v>0</v>
      </c>
      <c r="Q56" s="178">
        <v>0</v>
      </c>
      <c r="R56" s="183"/>
      <c r="S56" s="183"/>
      <c r="T56" s="183"/>
      <c r="U56" s="183"/>
      <c r="V56" s="183"/>
      <c r="W56" s="183"/>
      <c r="X56" s="170">
        <f>(IF(G56="C",1,IF(G56="EA",0.5,0))*0.1)+(IF(H56="C",1,IF(H56="EA",0.5,0))*0.05)+(IF(I56="C",1,IF(I56="EA",0.5,0))*0.1)+(IF(J56="C",1,IF(J56="EA",0.5,0))*0.05)+(IF(K56="C",1,IF(K56="EA",0.5,0))*0.1)+(IF(L56="C",1,IF(L56="EA",0.5,0))*0.2)+(IF(M56="C",1,IF(M56="EA",0.5,0))*0.35)+(IF(N56="C",1,IF(N56="EA",0.5,0))*0.05)</f>
        <v>0.17499999999999999</v>
      </c>
      <c r="Y56" s="368">
        <f t="shared" si="0"/>
        <v>8.7499999999999991E-3</v>
      </c>
      <c r="Z56" s="338" t="str">
        <f t="shared" si="1"/>
        <v>Em andamento</v>
      </c>
      <c r="AA56" s="377" t="str">
        <f>IF(C56="Supra-regional","abrange-cidade",IF(C56="Em definição","sem-mapa",IF(E56&lt;&gt;0,"local-def","local-em-def")))</f>
        <v>local-def</v>
      </c>
    </row>
    <row r="57" spans="1:27" ht="30" hidden="1" x14ac:dyDescent="0.25">
      <c r="A57" s="182">
        <v>16</v>
      </c>
      <c r="B57" s="189" t="s">
        <v>3426</v>
      </c>
      <c r="C57" s="189" t="s">
        <v>140</v>
      </c>
      <c r="D57" s="183" t="s">
        <v>140</v>
      </c>
      <c r="E57" s="189" t="s">
        <v>3427</v>
      </c>
      <c r="F57" s="212" t="s">
        <v>3428</v>
      </c>
      <c r="G57" s="182" t="s">
        <v>212</v>
      </c>
      <c r="H57" s="182" t="s">
        <v>214</v>
      </c>
      <c r="I57" s="182" t="s">
        <v>214</v>
      </c>
      <c r="J57" s="52" t="s">
        <v>1493</v>
      </c>
      <c r="K57" s="182" t="s">
        <v>216</v>
      </c>
      <c r="L57" s="182" t="s">
        <v>216</v>
      </c>
      <c r="M57" s="182" t="s">
        <v>216</v>
      </c>
      <c r="N57" s="182" t="s">
        <v>216</v>
      </c>
      <c r="O57" s="1031">
        <v>0.05</v>
      </c>
      <c r="P57" s="261">
        <v>0</v>
      </c>
      <c r="Q57" s="178">
        <v>0</v>
      </c>
      <c r="R57" s="183"/>
      <c r="S57" s="183"/>
      <c r="T57" s="183"/>
      <c r="U57" s="183"/>
      <c r="V57" s="183"/>
      <c r="W57" s="183"/>
      <c r="X57" s="170">
        <f>(IF(G57="C",1,IF(G57="EA",0.5,0))*0.1)+(IF(H57="C",1,IF(H57="EA",0.5,0))*0.05)+(IF(I57="C",1,IF(I57="EA",0.5,0))*0.1)+(IF(J57="C",1,IF(J57="EA",0.5,0))*0.05)+(IF(K57="C",1,IF(K57="EA",0.5,0))*0.1)+(IF(L57="C",1,IF(L57="EA",0.5,0))*0.2)+(IF(M57="C",1,IF(M57="EA",0.5,0))*0.35)+(IF(N57="C",1,IF(N57="EA",0.5,0))*0.05)</f>
        <v>0.17499999999999999</v>
      </c>
      <c r="Y57" s="368">
        <f t="shared" si="0"/>
        <v>8.7499999999999991E-3</v>
      </c>
      <c r="Z57" s="338" t="str">
        <f t="shared" si="1"/>
        <v>Em andamento</v>
      </c>
      <c r="AA57" s="377" t="str">
        <f>IF(C57="Supra-regional","abrange-cidade",IF(C57="Em definição","sem-mapa",IF(E57&lt;&gt;0,"local-def","local-em-def")))</f>
        <v>local-def</v>
      </c>
    </row>
    <row r="58" spans="1:27" ht="30" hidden="1" x14ac:dyDescent="0.25">
      <c r="A58" s="182">
        <v>16</v>
      </c>
      <c r="B58" s="189" t="s">
        <v>3429</v>
      </c>
      <c r="C58" s="189" t="s">
        <v>172</v>
      </c>
      <c r="D58" s="183" t="s">
        <v>834</v>
      </c>
      <c r="E58" s="189" t="s">
        <v>3430</v>
      </c>
      <c r="F58" s="212" t="s">
        <v>3431</v>
      </c>
      <c r="G58" s="182" t="s">
        <v>212</v>
      </c>
      <c r="H58" s="182" t="s">
        <v>214</v>
      </c>
      <c r="I58" s="182" t="s">
        <v>214</v>
      </c>
      <c r="J58" s="52" t="s">
        <v>1493</v>
      </c>
      <c r="K58" s="182" t="s">
        <v>216</v>
      </c>
      <c r="L58" s="182" t="s">
        <v>216</v>
      </c>
      <c r="M58" s="182" t="s">
        <v>216</v>
      </c>
      <c r="N58" s="182" t="s">
        <v>216</v>
      </c>
      <c r="O58" s="1031">
        <v>0.05</v>
      </c>
      <c r="P58" s="261">
        <v>0</v>
      </c>
      <c r="Q58" s="178">
        <v>0</v>
      </c>
      <c r="R58" s="183"/>
      <c r="S58" s="183"/>
      <c r="T58" s="183"/>
      <c r="U58" s="183"/>
      <c r="V58" s="183"/>
      <c r="W58" s="183"/>
      <c r="X58" s="170">
        <f>(IF(G58="C",1,IF(G58="EA",0.5,0))*0.1)+(IF(H58="C",1,IF(H58="EA",0.5,0))*0.05)+(IF(I58="C",1,IF(I58="EA",0.5,0))*0.1)+(IF(J58="C",1,IF(J58="EA",0.5,0))*0.05)+(IF(K58="C",1,IF(K58="EA",0.5,0))*0.1)+(IF(L58="C",1,IF(L58="EA",0.5,0))*0.2)+(IF(M58="C",1,IF(M58="EA",0.5,0))*0.35)+(IF(N58="C",1,IF(N58="EA",0.5,0))*0.05)</f>
        <v>0.17499999999999999</v>
      </c>
      <c r="Y58" s="368">
        <f t="shared" si="0"/>
        <v>8.7499999999999991E-3</v>
      </c>
      <c r="Z58" s="338" t="str">
        <f t="shared" si="1"/>
        <v>Em andamento</v>
      </c>
      <c r="AA58" s="377" t="str">
        <f>IF(C58="Supra-regional","abrange-cidade",IF(C58="Em definição","sem-mapa",IF(E58&lt;&gt;0,"local-def","local-em-def")))</f>
        <v>local-def</v>
      </c>
    </row>
    <row r="59" spans="1:27" ht="30" hidden="1" x14ac:dyDescent="0.25">
      <c r="A59" s="182">
        <v>16</v>
      </c>
      <c r="B59" s="189" t="s">
        <v>3432</v>
      </c>
      <c r="C59" s="183" t="s">
        <v>130</v>
      </c>
      <c r="D59" s="183" t="s">
        <v>2112</v>
      </c>
      <c r="E59" s="189" t="s">
        <v>3433</v>
      </c>
      <c r="F59" s="212" t="s">
        <v>3434</v>
      </c>
      <c r="G59" s="182" t="s">
        <v>214</v>
      </c>
      <c r="H59" s="182" t="s">
        <v>216</v>
      </c>
      <c r="I59" s="182" t="s">
        <v>214</v>
      </c>
      <c r="J59" s="52" t="s">
        <v>1493</v>
      </c>
      <c r="K59" s="182" t="s">
        <v>216</v>
      </c>
      <c r="L59" s="182" t="s">
        <v>216</v>
      </c>
      <c r="M59" s="182" t="s">
        <v>216</v>
      </c>
      <c r="N59" s="182" t="s">
        <v>216</v>
      </c>
      <c r="O59" s="1031">
        <v>0.05</v>
      </c>
      <c r="P59" s="261">
        <v>0</v>
      </c>
      <c r="Q59" s="178">
        <v>0</v>
      </c>
      <c r="R59" s="183"/>
      <c r="S59" s="183"/>
      <c r="T59" s="183"/>
      <c r="U59" s="183"/>
      <c r="V59" s="183"/>
      <c r="W59" s="183"/>
      <c r="X59" s="170">
        <f>(IF(G59="C",1,IF(G59="EA",0.5,0))*0.1)+(IF(H59="C",1,IF(H59="EA",0.5,0))*0.05)+(IF(I59="C",1,IF(I59="EA",0.5,0))*0.1)+(IF(J59="C",1,IF(J59="EA",0.5,0))*0.05)+(IF(K59="C",1,IF(K59="EA",0.5,0))*0.1)+(IF(L59="C",1,IF(L59="EA",0.5,0))*0.2)+(IF(M59="C",1,IF(M59="EA",0.5,0))*0.35)+(IF(N59="C",1,IF(N59="EA",0.5,0))*0.05)</f>
        <v>0.1</v>
      </c>
      <c r="Y59" s="368">
        <f t="shared" si="0"/>
        <v>5.000000000000001E-3</v>
      </c>
      <c r="Z59" s="338" t="str">
        <f t="shared" si="1"/>
        <v>Em andamento</v>
      </c>
      <c r="AA59" s="377" t="str">
        <f>IF(C59="Supra-regional","abrange-cidade",IF(C59="Em definição","sem-mapa",IF(E59&lt;&gt;0,"local-def","local-em-def")))</f>
        <v>local-def</v>
      </c>
    </row>
    <row r="60" spans="1:27" ht="30" hidden="1" x14ac:dyDescent="0.25">
      <c r="A60" s="182">
        <v>16</v>
      </c>
      <c r="B60" s="189" t="s">
        <v>3435</v>
      </c>
      <c r="C60" s="189" t="s">
        <v>166</v>
      </c>
      <c r="D60" s="183" t="s">
        <v>2054</v>
      </c>
      <c r="E60" s="189" t="s">
        <v>3436</v>
      </c>
      <c r="F60" s="212" t="s">
        <v>3437</v>
      </c>
      <c r="G60" s="182" t="s">
        <v>214</v>
      </c>
      <c r="H60" s="182" t="s">
        <v>216</v>
      </c>
      <c r="I60" s="182" t="s">
        <v>214</v>
      </c>
      <c r="J60" s="52" t="s">
        <v>1493</v>
      </c>
      <c r="K60" s="182" t="s">
        <v>216</v>
      </c>
      <c r="L60" s="182" t="s">
        <v>216</v>
      </c>
      <c r="M60" s="182" t="s">
        <v>216</v>
      </c>
      <c r="N60" s="182" t="s">
        <v>216</v>
      </c>
      <c r="O60" s="1031">
        <v>0.05</v>
      </c>
      <c r="P60" s="261">
        <v>0</v>
      </c>
      <c r="Q60" s="178">
        <v>0</v>
      </c>
      <c r="R60" s="183"/>
      <c r="S60" s="183"/>
      <c r="T60" s="183"/>
      <c r="U60" s="183"/>
      <c r="V60" s="183"/>
      <c r="W60" s="183"/>
      <c r="X60" s="170">
        <f>(IF(G60="C",1,IF(G60="EA",0.5,0))*0.1)+(IF(H60="C",1,IF(H60="EA",0.5,0))*0.05)+(IF(I60="C",1,IF(I60="EA",0.5,0))*0.1)+(IF(J60="C",1,IF(J60="EA",0.5,0))*0.05)+(IF(K60="C",1,IF(K60="EA",0.5,0))*0.1)+(IF(L60="C",1,IF(L60="EA",0.5,0))*0.2)+(IF(M60="C",1,IF(M60="EA",0.5,0))*0.35)+(IF(N60="C",1,IF(N60="EA",0.5,0))*0.05)</f>
        <v>0.1</v>
      </c>
      <c r="Y60" s="368">
        <f t="shared" si="0"/>
        <v>5.000000000000001E-3</v>
      </c>
      <c r="Z60" s="338" t="str">
        <f t="shared" si="1"/>
        <v>Em andamento</v>
      </c>
      <c r="AA60" s="377" t="str">
        <f>IF(C60="Supra-regional","abrange-cidade",IF(C60="Em definição","sem-mapa",IF(E60&lt;&gt;0,"local-def","local-em-def")))</f>
        <v>local-def</v>
      </c>
    </row>
    <row r="61" spans="1:27" ht="30" hidden="1" x14ac:dyDescent="0.25">
      <c r="A61" s="182">
        <v>16</v>
      </c>
      <c r="B61" s="189" t="s">
        <v>3438</v>
      </c>
      <c r="C61" s="189" t="s">
        <v>158</v>
      </c>
      <c r="D61" s="183" t="s">
        <v>2585</v>
      </c>
      <c r="E61" s="189" t="s">
        <v>3439</v>
      </c>
      <c r="F61" s="212" t="s">
        <v>3440</v>
      </c>
      <c r="G61" s="182" t="s">
        <v>214</v>
      </c>
      <c r="H61" s="182" t="s">
        <v>216</v>
      </c>
      <c r="I61" s="182" t="s">
        <v>214</v>
      </c>
      <c r="J61" s="52" t="s">
        <v>1493</v>
      </c>
      <c r="K61" s="182" t="s">
        <v>216</v>
      </c>
      <c r="L61" s="182" t="s">
        <v>216</v>
      </c>
      <c r="M61" s="182" t="s">
        <v>216</v>
      </c>
      <c r="N61" s="182" t="s">
        <v>216</v>
      </c>
      <c r="O61" s="1031">
        <v>0.05</v>
      </c>
      <c r="P61" s="261">
        <v>0</v>
      </c>
      <c r="Q61" s="178">
        <v>0</v>
      </c>
      <c r="R61" s="183"/>
      <c r="S61" s="183"/>
      <c r="T61" s="183"/>
      <c r="U61" s="183"/>
      <c r="V61" s="183"/>
      <c r="W61" s="183"/>
      <c r="X61" s="170">
        <f>(IF(G61="C",1,IF(G61="EA",0.5,0))*0.1)+(IF(H61="C",1,IF(H61="EA",0.5,0))*0.05)+(IF(I61="C",1,IF(I61="EA",0.5,0))*0.1)+(IF(J61="C",1,IF(J61="EA",0.5,0))*0.05)+(IF(K61="C",1,IF(K61="EA",0.5,0))*0.1)+(IF(L61="C",1,IF(L61="EA",0.5,0))*0.2)+(IF(M61="C",1,IF(M61="EA",0.5,0))*0.35)+(IF(N61="C",1,IF(N61="EA",0.5,0))*0.05)</f>
        <v>0.1</v>
      </c>
      <c r="Y61" s="368">
        <f t="shared" si="0"/>
        <v>5.000000000000001E-3</v>
      </c>
      <c r="Z61" s="338" t="str">
        <f t="shared" si="1"/>
        <v>Em andamento</v>
      </c>
      <c r="AA61" s="377" t="str">
        <f>IF(C61="Supra-regional","abrange-cidade",IF(C61="Em definição","sem-mapa",IF(E61&lt;&gt;0,"local-def","local-em-def")))</f>
        <v>local-def</v>
      </c>
    </row>
    <row r="62" spans="1:27" ht="45" hidden="1" x14ac:dyDescent="0.25">
      <c r="A62" s="182">
        <v>17</v>
      </c>
      <c r="B62" s="183" t="s">
        <v>3441</v>
      </c>
      <c r="C62" s="53" t="s">
        <v>128</v>
      </c>
      <c r="D62" s="53" t="s">
        <v>3442</v>
      </c>
      <c r="E62" s="183" t="s">
        <v>3443</v>
      </c>
      <c r="F62" s="212" t="s">
        <v>3444</v>
      </c>
      <c r="G62" s="182" t="s">
        <v>214</v>
      </c>
      <c r="H62" s="182" t="s">
        <v>216</v>
      </c>
      <c r="I62" s="182" t="s">
        <v>214</v>
      </c>
      <c r="J62" s="52" t="s">
        <v>1493</v>
      </c>
      <c r="K62" s="182" t="s">
        <v>214</v>
      </c>
      <c r="L62" s="182" t="s">
        <v>216</v>
      </c>
      <c r="M62" s="182" t="s">
        <v>216</v>
      </c>
      <c r="N62" s="182" t="s">
        <v>216</v>
      </c>
      <c r="O62" s="1031">
        <v>4.1000000000000003E-3</v>
      </c>
      <c r="P62" s="261">
        <v>0</v>
      </c>
      <c r="Q62" s="178">
        <v>0</v>
      </c>
      <c r="R62" s="183"/>
      <c r="S62" s="183"/>
      <c r="T62" s="183"/>
      <c r="U62" s="183"/>
      <c r="V62" s="183"/>
      <c r="W62" s="183"/>
      <c r="X62" s="170">
        <f>(IF(G62="C",1,IF(G62="EA",0.5,0))*0.1)+(IF(H62="C",1,IF(H62="EA",0.5,0))*0.05)+(IF(I62="C",1,IF(I62="EA",0.5,0))*0.1)+(IF(J62="C",1,IF(J62="EA",0.5,0))*0.05)+(IF(K62="C",1,IF(K62="EA",0.5,0))*0.1)+(IF(L62="C",1,IF(L62="EA",0.5,0))*0.2)+(IF(M62="C",1,IF(M62="EA",0.5,0))*0.35)+(IF(N62="C",1,IF(N62="EA",0.5,0))*0.05)</f>
        <v>0.15000000000000002</v>
      </c>
      <c r="Y62" s="368">
        <f t="shared" si="0"/>
        <v>6.150000000000001E-4</v>
      </c>
      <c r="Z62" s="338" t="str">
        <f t="shared" si="1"/>
        <v>Em andamento</v>
      </c>
      <c r="AA62" s="377" t="str">
        <f>IF(C62="Supra-regional","abrange-cidade",IF(C62="Em definição","sem-mapa",IF(E62&lt;&gt;0,"local-def","local-em-def")))</f>
        <v>local-def</v>
      </c>
    </row>
    <row r="63" spans="1:27" ht="45" hidden="1" x14ac:dyDescent="0.25">
      <c r="A63" s="182">
        <v>17</v>
      </c>
      <c r="B63" s="183" t="s">
        <v>3445</v>
      </c>
      <c r="C63" s="183" t="s">
        <v>130</v>
      </c>
      <c r="D63" s="183" t="s">
        <v>615</v>
      </c>
      <c r="E63" s="183" t="s">
        <v>3446</v>
      </c>
      <c r="F63" s="212" t="s">
        <v>3447</v>
      </c>
      <c r="G63" s="182" t="s">
        <v>216</v>
      </c>
      <c r="H63" s="182" t="s">
        <v>216</v>
      </c>
      <c r="I63" s="182" t="s">
        <v>214</v>
      </c>
      <c r="J63" s="52" t="s">
        <v>1493</v>
      </c>
      <c r="K63" s="182" t="s">
        <v>216</v>
      </c>
      <c r="L63" s="182" t="s">
        <v>216</v>
      </c>
      <c r="M63" s="182" t="s">
        <v>216</v>
      </c>
      <c r="N63" s="182" t="s">
        <v>216</v>
      </c>
      <c r="O63" s="1031">
        <v>4.1000000000000003E-3</v>
      </c>
      <c r="P63" s="261">
        <v>0</v>
      </c>
      <c r="Q63" s="178">
        <v>0</v>
      </c>
      <c r="R63" s="183"/>
      <c r="S63" s="183"/>
      <c r="T63" s="183"/>
      <c r="U63" s="183"/>
      <c r="V63" s="183"/>
      <c r="W63" s="183"/>
      <c r="X63" s="170">
        <f>(IF(G63="C",1,IF(G63="EA",0.5,0))*0.1)+(IF(H63="C",1,IF(H63="EA",0.5,0))*0.05)+(IF(I63="C",1,IF(I63="EA",0.5,0))*0.1)+(IF(J63="C",1,IF(J63="EA",0.5,0))*0.05)+(IF(K63="C",1,IF(K63="EA",0.5,0))*0.1)+(IF(L63="C",1,IF(L63="EA",0.5,0))*0.2)+(IF(M63="C",1,IF(M63="EA",0.5,0))*0.35)+(IF(N63="C",1,IF(N63="EA",0.5,0))*0.05)</f>
        <v>0.05</v>
      </c>
      <c r="Y63" s="368">
        <f t="shared" si="0"/>
        <v>2.0500000000000002E-4</v>
      </c>
      <c r="Z63" s="338" t="str">
        <f t="shared" si="1"/>
        <v>Em andamento</v>
      </c>
      <c r="AA63" s="377" t="str">
        <f>IF(C63="Supra-regional","abrange-cidade",IF(C63="Em definição","sem-mapa",IF(E63&lt;&gt;0,"local-def","local-em-def")))</f>
        <v>local-def</v>
      </c>
    </row>
    <row r="64" spans="1:27" ht="45" hidden="1" x14ac:dyDescent="0.25">
      <c r="A64" s="182">
        <v>17</v>
      </c>
      <c r="B64" s="183" t="s">
        <v>3448</v>
      </c>
      <c r="C64" s="53" t="s">
        <v>130</v>
      </c>
      <c r="D64" s="53" t="s">
        <v>3449</v>
      </c>
      <c r="E64" s="183" t="s">
        <v>3450</v>
      </c>
      <c r="F64" s="212" t="s">
        <v>3451</v>
      </c>
      <c r="G64" s="182" t="s">
        <v>214</v>
      </c>
      <c r="H64" s="182" t="s">
        <v>216</v>
      </c>
      <c r="I64" s="182" t="s">
        <v>214</v>
      </c>
      <c r="J64" s="52" t="s">
        <v>1493</v>
      </c>
      <c r="K64" s="182" t="s">
        <v>214</v>
      </c>
      <c r="L64" s="182" t="s">
        <v>216</v>
      </c>
      <c r="M64" s="182" t="s">
        <v>216</v>
      </c>
      <c r="N64" s="182" t="s">
        <v>216</v>
      </c>
      <c r="O64" s="1031">
        <v>4.1000000000000003E-3</v>
      </c>
      <c r="P64" s="261">
        <v>0</v>
      </c>
      <c r="Q64" s="178">
        <v>0</v>
      </c>
      <c r="R64" s="183"/>
      <c r="S64" s="183"/>
      <c r="T64" s="183"/>
      <c r="U64" s="183"/>
      <c r="V64" s="183"/>
      <c r="W64" s="183"/>
      <c r="X64" s="170">
        <f>(IF(G64="C",1,IF(G64="EA",0.5,0))*0.1)+(IF(H64="C",1,IF(H64="EA",0.5,0))*0.05)+(IF(I64="C",1,IF(I64="EA",0.5,0))*0.1)+(IF(J64="C",1,IF(J64="EA",0.5,0))*0.05)+(IF(K64="C",1,IF(K64="EA",0.5,0))*0.1)+(IF(L64="C",1,IF(L64="EA",0.5,0))*0.2)+(IF(M64="C",1,IF(M64="EA",0.5,0))*0.35)+(IF(N64="C",1,IF(N64="EA",0.5,0))*0.05)</f>
        <v>0.15000000000000002</v>
      </c>
      <c r="Y64" s="368">
        <f t="shared" si="0"/>
        <v>6.150000000000001E-4</v>
      </c>
      <c r="Z64" s="338" t="str">
        <f t="shared" si="1"/>
        <v>Em andamento</v>
      </c>
      <c r="AA64" s="377" t="str">
        <f>IF(C64="Supra-regional","abrange-cidade",IF(C64="Em definição","sem-mapa",IF(E64&lt;&gt;0,"local-def","local-em-def")))</f>
        <v>local-def</v>
      </c>
    </row>
    <row r="65" spans="1:27" ht="45" hidden="1" x14ac:dyDescent="0.25">
      <c r="A65" s="182">
        <v>17</v>
      </c>
      <c r="B65" s="183" t="s">
        <v>3452</v>
      </c>
      <c r="C65" s="53" t="s">
        <v>130</v>
      </c>
      <c r="D65" s="53" t="s">
        <v>3449</v>
      </c>
      <c r="E65" s="183" t="s">
        <v>3453</v>
      </c>
      <c r="F65" s="212" t="s">
        <v>3454</v>
      </c>
      <c r="G65" s="182" t="s">
        <v>214</v>
      </c>
      <c r="H65" s="182" t="s">
        <v>212</v>
      </c>
      <c r="I65" s="182" t="s">
        <v>214</v>
      </c>
      <c r="J65" s="52" t="s">
        <v>1493</v>
      </c>
      <c r="K65" s="182" t="s">
        <v>216</v>
      </c>
      <c r="L65" s="182" t="s">
        <v>216</v>
      </c>
      <c r="M65" s="182" t="s">
        <v>216</v>
      </c>
      <c r="N65" s="182" t="s">
        <v>216</v>
      </c>
      <c r="O65" s="1031">
        <v>4.1000000000000003E-3</v>
      </c>
      <c r="P65" s="261">
        <v>0</v>
      </c>
      <c r="Q65" s="178">
        <v>0</v>
      </c>
      <c r="R65" s="183"/>
      <c r="S65" s="183"/>
      <c r="T65" s="183"/>
      <c r="U65" s="183"/>
      <c r="V65" s="183"/>
      <c r="W65" s="183"/>
      <c r="X65" s="170">
        <f>(IF(G65="C",1,IF(G65="EA",0.5,0))*0.1)+(IF(H65="C",1,IF(H65="EA",0.5,0))*0.05)+(IF(I65="C",1,IF(I65="EA",0.5,0))*0.1)+(IF(J65="C",1,IF(J65="EA",0.5,0))*0.05)+(IF(K65="C",1,IF(K65="EA",0.5,0))*0.1)+(IF(L65="C",1,IF(L65="EA",0.5,0))*0.2)+(IF(M65="C",1,IF(M65="EA",0.5,0))*0.35)+(IF(N65="C",1,IF(N65="EA",0.5,0))*0.05)</f>
        <v>0.15000000000000002</v>
      </c>
      <c r="Y65" s="368">
        <f t="shared" si="0"/>
        <v>6.150000000000001E-4</v>
      </c>
      <c r="Z65" s="338" t="str">
        <f t="shared" si="1"/>
        <v>Em andamento</v>
      </c>
      <c r="AA65" s="377" t="str">
        <f>IF(C65="Supra-regional","abrange-cidade",IF(C65="Em definição","sem-mapa",IF(E65&lt;&gt;0,"local-def","local-em-def")))</f>
        <v>local-def</v>
      </c>
    </row>
    <row r="66" spans="1:27" ht="75" hidden="1" x14ac:dyDescent="0.25">
      <c r="A66" s="182">
        <v>17</v>
      </c>
      <c r="B66" s="183" t="s">
        <v>3455</v>
      </c>
      <c r="C66" s="53" t="s">
        <v>130</v>
      </c>
      <c r="D66" s="53" t="s">
        <v>2397</v>
      </c>
      <c r="E66" s="183" t="s">
        <v>3456</v>
      </c>
      <c r="F66" s="212" t="s">
        <v>3457</v>
      </c>
      <c r="G66" s="182" t="s">
        <v>214</v>
      </c>
      <c r="H66" s="182" t="s">
        <v>216</v>
      </c>
      <c r="I66" s="182" t="s">
        <v>214</v>
      </c>
      <c r="J66" s="52" t="s">
        <v>1493</v>
      </c>
      <c r="K66" s="182" t="s">
        <v>214</v>
      </c>
      <c r="L66" s="182" t="s">
        <v>216</v>
      </c>
      <c r="M66" s="182" t="s">
        <v>216</v>
      </c>
      <c r="N66" s="182" t="s">
        <v>216</v>
      </c>
      <c r="O66" s="1031">
        <v>4.1000000000000003E-3</v>
      </c>
      <c r="P66" s="261">
        <v>0</v>
      </c>
      <c r="Q66" s="178">
        <v>0</v>
      </c>
      <c r="R66" s="183"/>
      <c r="S66" s="183"/>
      <c r="T66" s="183"/>
      <c r="U66" s="183"/>
      <c r="V66" s="183"/>
      <c r="W66" s="183"/>
      <c r="X66" s="170">
        <f>(IF(G66="C",1,IF(G66="EA",0.5,0))*0.1)+(IF(H66="C",1,IF(H66="EA",0.5,0))*0.05)+(IF(I66="C",1,IF(I66="EA",0.5,0))*0.1)+(IF(J66="C",1,IF(J66="EA",0.5,0))*0.05)+(IF(K66="C",1,IF(K66="EA",0.5,0))*0.1)+(IF(L66="C",1,IF(L66="EA",0.5,0))*0.2)+(IF(M66="C",1,IF(M66="EA",0.5,0))*0.35)+(IF(N66="C",1,IF(N66="EA",0.5,0))*0.05)</f>
        <v>0.15000000000000002</v>
      </c>
      <c r="Y66" s="368">
        <f t="shared" ref="Y66:Y129" si="2">X66*O66</f>
        <v>6.150000000000001E-4</v>
      </c>
      <c r="Z66" s="338" t="str">
        <f t="shared" ref="Z66:Z129" si="3">IF(X66=0,"Não Iniciado",IF(X66&lt;1,"Em andamento","Concluído"))</f>
        <v>Em andamento</v>
      </c>
      <c r="AA66" s="377" t="str">
        <f>IF(C66="Supra-regional","abrange-cidade",IF(C66="Em definição","sem-mapa",IF(E66&lt;&gt;0,"local-def","local-em-def")))</f>
        <v>local-def</v>
      </c>
    </row>
    <row r="67" spans="1:27" ht="60" hidden="1" x14ac:dyDescent="0.25">
      <c r="A67" s="182">
        <v>17</v>
      </c>
      <c r="B67" s="183" t="s">
        <v>3458</v>
      </c>
      <c r="C67" s="53" t="s">
        <v>130</v>
      </c>
      <c r="D67" s="53" t="s">
        <v>2397</v>
      </c>
      <c r="E67" s="183" t="s">
        <v>3459</v>
      </c>
      <c r="F67" s="212" t="s">
        <v>3460</v>
      </c>
      <c r="G67" s="182" t="s">
        <v>214</v>
      </c>
      <c r="H67" s="182" t="s">
        <v>216</v>
      </c>
      <c r="I67" s="182" t="s">
        <v>214</v>
      </c>
      <c r="J67" s="52" t="s">
        <v>1493</v>
      </c>
      <c r="K67" s="182" t="s">
        <v>214</v>
      </c>
      <c r="L67" s="182" t="s">
        <v>216</v>
      </c>
      <c r="M67" s="182" t="s">
        <v>216</v>
      </c>
      <c r="N67" s="182" t="s">
        <v>216</v>
      </c>
      <c r="O67" s="1031">
        <v>4.1000000000000003E-3</v>
      </c>
      <c r="P67" s="261">
        <v>0</v>
      </c>
      <c r="Q67" s="178">
        <v>0</v>
      </c>
      <c r="R67" s="183"/>
      <c r="S67" s="183"/>
      <c r="T67" s="183"/>
      <c r="U67" s="183"/>
      <c r="V67" s="183"/>
      <c r="W67" s="183"/>
      <c r="X67" s="170">
        <f>(IF(G67="C",1,IF(G67="EA",0.5,0))*0.1)+(IF(H67="C",1,IF(H67="EA",0.5,0))*0.05)+(IF(I67="C",1,IF(I67="EA",0.5,0))*0.1)+(IF(J67="C",1,IF(J67="EA",0.5,0))*0.05)+(IF(K67="C",1,IF(K67="EA",0.5,0))*0.1)+(IF(L67="C",1,IF(L67="EA",0.5,0))*0.2)+(IF(M67="C",1,IF(M67="EA",0.5,0))*0.35)+(IF(N67="C",1,IF(N67="EA",0.5,0))*0.05)</f>
        <v>0.15000000000000002</v>
      </c>
      <c r="Y67" s="368">
        <f t="shared" si="2"/>
        <v>6.150000000000001E-4</v>
      </c>
      <c r="Z67" s="338" t="str">
        <f t="shared" si="3"/>
        <v>Em andamento</v>
      </c>
      <c r="AA67" s="377" t="str">
        <f>IF(C67="Supra-regional","abrange-cidade",IF(C67="Em definição","sem-mapa",IF(E67&lt;&gt;0,"local-def","local-em-def")))</f>
        <v>local-def</v>
      </c>
    </row>
    <row r="68" spans="1:27" ht="90" hidden="1" x14ac:dyDescent="0.25">
      <c r="A68" s="182">
        <v>17</v>
      </c>
      <c r="B68" s="183" t="s">
        <v>3461</v>
      </c>
      <c r="C68" s="183" t="s">
        <v>130</v>
      </c>
      <c r="D68" s="183" t="s">
        <v>2397</v>
      </c>
      <c r="E68" s="183" t="s">
        <v>3462</v>
      </c>
      <c r="F68" s="212" t="s">
        <v>3463</v>
      </c>
      <c r="G68" s="182" t="s">
        <v>216</v>
      </c>
      <c r="H68" s="182" t="s">
        <v>214</v>
      </c>
      <c r="I68" s="182" t="s">
        <v>214</v>
      </c>
      <c r="J68" s="52" t="s">
        <v>1493</v>
      </c>
      <c r="K68" s="182" t="s">
        <v>216</v>
      </c>
      <c r="L68" s="182" t="s">
        <v>216</v>
      </c>
      <c r="M68" s="182" t="s">
        <v>216</v>
      </c>
      <c r="N68" s="182" t="s">
        <v>216</v>
      </c>
      <c r="O68" s="1031">
        <v>4.1000000000000003E-3</v>
      </c>
      <c r="P68" s="261">
        <v>0</v>
      </c>
      <c r="Q68" s="178">
        <v>0</v>
      </c>
      <c r="R68" s="183"/>
      <c r="S68" s="183"/>
      <c r="T68" s="183"/>
      <c r="U68" s="183"/>
      <c r="V68" s="183"/>
      <c r="W68" s="183"/>
      <c r="X68" s="170">
        <f>(IF(G68="C",1,IF(G68="EA",0.5,0))*0.1)+(IF(H68="C",1,IF(H68="EA",0.5,0))*0.05)+(IF(I68="C",1,IF(I68="EA",0.5,0))*0.1)+(IF(J68="C",1,IF(J68="EA",0.5,0))*0.05)+(IF(K68="C",1,IF(K68="EA",0.5,0))*0.1)+(IF(L68="C",1,IF(L68="EA",0.5,0))*0.2)+(IF(M68="C",1,IF(M68="EA",0.5,0))*0.35)+(IF(N68="C",1,IF(N68="EA",0.5,0))*0.05)</f>
        <v>7.5000000000000011E-2</v>
      </c>
      <c r="Y68" s="368">
        <f t="shared" si="2"/>
        <v>3.0750000000000005E-4</v>
      </c>
      <c r="Z68" s="338" t="str">
        <f t="shared" si="3"/>
        <v>Em andamento</v>
      </c>
      <c r="AA68" s="377" t="str">
        <f>IF(C68="Supra-regional","abrange-cidade",IF(C68="Em definição","sem-mapa",IF(E68&lt;&gt;0,"local-def","local-em-def")))</f>
        <v>local-def</v>
      </c>
    </row>
    <row r="69" spans="1:27" ht="45" hidden="1" x14ac:dyDescent="0.25">
      <c r="A69" s="182">
        <v>17</v>
      </c>
      <c r="B69" s="183" t="s">
        <v>3464</v>
      </c>
      <c r="C69" s="53" t="s">
        <v>130</v>
      </c>
      <c r="D69" s="53" t="s">
        <v>2112</v>
      </c>
      <c r="E69" s="183" t="s">
        <v>3465</v>
      </c>
      <c r="F69" s="212" t="s">
        <v>3466</v>
      </c>
      <c r="G69" s="182" t="s">
        <v>214</v>
      </c>
      <c r="H69" s="182" t="s">
        <v>212</v>
      </c>
      <c r="I69" s="182" t="s">
        <v>214</v>
      </c>
      <c r="J69" s="52" t="s">
        <v>214</v>
      </c>
      <c r="K69" s="182" t="s">
        <v>212</v>
      </c>
      <c r="L69" s="182" t="s">
        <v>216</v>
      </c>
      <c r="M69" s="182" t="s">
        <v>216</v>
      </c>
      <c r="N69" s="182" t="s">
        <v>216</v>
      </c>
      <c r="O69" s="1031">
        <v>4.1000000000000003E-3</v>
      </c>
      <c r="P69" s="263">
        <v>0</v>
      </c>
      <c r="Q69" s="178">
        <v>0</v>
      </c>
      <c r="R69" s="214"/>
      <c r="S69" s="183"/>
      <c r="T69" s="183"/>
      <c r="U69" s="183"/>
      <c r="V69" s="183"/>
      <c r="W69" s="183"/>
      <c r="X69" s="170">
        <f>(IF(G69="C",1,IF(G69="EA",0.5,0))*0.1)+(IF(H69="C",1,IF(H69="EA",0.5,0))*0.05)+(IF(I69="C",1,IF(I69="EA",0.5,0))*0.1)+(IF(J69="C",1,IF(J69="EA",0.5,0))*0.05)+(IF(K69="C",1,IF(K69="EA",0.5,0))*0.1)+(IF(L69="C",1,IF(L69="EA",0.5,0))*0.2)+(IF(M69="C",1,IF(M69="EA",0.5,0))*0.35)+(IF(N69="C",1,IF(N69="EA",0.5,0))*0.05)</f>
        <v>0.27500000000000002</v>
      </c>
      <c r="Y69" s="368">
        <f t="shared" si="2"/>
        <v>1.1275000000000002E-3</v>
      </c>
      <c r="Z69" s="338" t="str">
        <f t="shared" si="3"/>
        <v>Em andamento</v>
      </c>
      <c r="AA69" s="377" t="str">
        <f>IF(C69="Supra-regional","abrange-cidade",IF(C69="Em definição","sem-mapa",IF(E69&lt;&gt;0,"local-def","local-em-def")))</f>
        <v>local-def</v>
      </c>
    </row>
    <row r="70" spans="1:27" ht="45" hidden="1" x14ac:dyDescent="0.25">
      <c r="A70" s="182">
        <v>17</v>
      </c>
      <c r="B70" s="183" t="s">
        <v>3467</v>
      </c>
      <c r="C70" s="53" t="s">
        <v>130</v>
      </c>
      <c r="D70" s="53" t="s">
        <v>2112</v>
      </c>
      <c r="E70" s="183" t="s">
        <v>3468</v>
      </c>
      <c r="F70" s="212" t="s">
        <v>3469</v>
      </c>
      <c r="G70" s="182" t="s">
        <v>214</v>
      </c>
      <c r="H70" s="182" t="s">
        <v>216</v>
      </c>
      <c r="I70" s="182" t="s">
        <v>214</v>
      </c>
      <c r="J70" s="52" t="s">
        <v>1493</v>
      </c>
      <c r="K70" s="182" t="s">
        <v>214</v>
      </c>
      <c r="L70" s="182" t="s">
        <v>216</v>
      </c>
      <c r="M70" s="182" t="s">
        <v>216</v>
      </c>
      <c r="N70" s="182" t="s">
        <v>216</v>
      </c>
      <c r="O70" s="1031">
        <v>4.1000000000000003E-3</v>
      </c>
      <c r="P70" s="263">
        <v>0</v>
      </c>
      <c r="Q70" s="178">
        <v>0</v>
      </c>
      <c r="R70" s="183"/>
      <c r="S70" s="183"/>
      <c r="T70" s="183"/>
      <c r="U70" s="183"/>
      <c r="V70" s="183"/>
      <c r="W70" s="183"/>
      <c r="X70" s="170">
        <f>(IF(G70="C",1,IF(G70="EA",0.5,0))*0.1)+(IF(H70="C",1,IF(H70="EA",0.5,0))*0.05)+(IF(I70="C",1,IF(I70="EA",0.5,0))*0.1)+(IF(J70="C",1,IF(J70="EA",0.5,0))*0.05)+(IF(K70="C",1,IF(K70="EA",0.5,0))*0.1)+(IF(L70="C",1,IF(L70="EA",0.5,0))*0.2)+(IF(M70="C",1,IF(M70="EA",0.5,0))*0.35)+(IF(N70="C",1,IF(N70="EA",0.5,0))*0.05)</f>
        <v>0.15000000000000002</v>
      </c>
      <c r="Y70" s="368">
        <f t="shared" si="2"/>
        <v>6.150000000000001E-4</v>
      </c>
      <c r="Z70" s="338" t="str">
        <f t="shared" si="3"/>
        <v>Em andamento</v>
      </c>
      <c r="AA70" s="377" t="str">
        <f>IF(C70="Supra-regional","abrange-cidade",IF(C70="Em definição","sem-mapa",IF(E70&lt;&gt;0,"local-def","local-em-def")))</f>
        <v>local-def</v>
      </c>
    </row>
    <row r="71" spans="1:27" ht="45" hidden="1" x14ac:dyDescent="0.25">
      <c r="A71" s="182">
        <v>17</v>
      </c>
      <c r="B71" s="183" t="s">
        <v>3470</v>
      </c>
      <c r="C71" s="53" t="s">
        <v>130</v>
      </c>
      <c r="D71" s="53" t="s">
        <v>2112</v>
      </c>
      <c r="E71" s="183" t="s">
        <v>3471</v>
      </c>
      <c r="F71" s="212" t="s">
        <v>3472</v>
      </c>
      <c r="G71" s="182" t="s">
        <v>214</v>
      </c>
      <c r="H71" s="182" t="s">
        <v>212</v>
      </c>
      <c r="I71" s="182" t="s">
        <v>214</v>
      </c>
      <c r="J71" s="52" t="s">
        <v>1493</v>
      </c>
      <c r="K71" s="182" t="s">
        <v>216</v>
      </c>
      <c r="L71" s="182" t="s">
        <v>216</v>
      </c>
      <c r="M71" s="182" t="s">
        <v>216</v>
      </c>
      <c r="N71" s="182" t="s">
        <v>216</v>
      </c>
      <c r="O71" s="1031">
        <v>4.1000000000000003E-3</v>
      </c>
      <c r="P71" s="263">
        <v>0</v>
      </c>
      <c r="Q71" s="178">
        <v>0</v>
      </c>
      <c r="R71" s="183"/>
      <c r="S71" s="183"/>
      <c r="T71" s="183"/>
      <c r="U71" s="183"/>
      <c r="V71" s="183"/>
      <c r="W71" s="183"/>
      <c r="X71" s="170">
        <f>(IF(G71="C",1,IF(G71="EA",0.5,0))*0.1)+(IF(H71="C",1,IF(H71="EA",0.5,0))*0.05)+(IF(I71="C",1,IF(I71="EA",0.5,0))*0.1)+(IF(J71="C",1,IF(J71="EA",0.5,0))*0.05)+(IF(K71="C",1,IF(K71="EA",0.5,0))*0.1)+(IF(L71="C",1,IF(L71="EA",0.5,0))*0.2)+(IF(M71="C",1,IF(M71="EA",0.5,0))*0.35)+(IF(N71="C",1,IF(N71="EA",0.5,0))*0.05)</f>
        <v>0.15000000000000002</v>
      </c>
      <c r="Y71" s="368">
        <f t="shared" si="2"/>
        <v>6.150000000000001E-4</v>
      </c>
      <c r="Z71" s="338" t="str">
        <f t="shared" si="3"/>
        <v>Em andamento</v>
      </c>
      <c r="AA71" s="377" t="str">
        <f>IF(C71="Supra-regional","abrange-cidade",IF(C71="Em definição","sem-mapa",IF(E71&lt;&gt;0,"local-def","local-em-def")))</f>
        <v>local-def</v>
      </c>
    </row>
    <row r="72" spans="1:27" ht="45" hidden="1" x14ac:dyDescent="0.25">
      <c r="A72" s="182">
        <v>17</v>
      </c>
      <c r="B72" s="183" t="s">
        <v>3473</v>
      </c>
      <c r="C72" s="53" t="s">
        <v>130</v>
      </c>
      <c r="D72" s="53" t="s">
        <v>2112</v>
      </c>
      <c r="E72" s="183" t="s">
        <v>3474</v>
      </c>
      <c r="F72" s="212" t="s">
        <v>3475</v>
      </c>
      <c r="G72" s="182" t="s">
        <v>214</v>
      </c>
      <c r="H72" s="182" t="s">
        <v>212</v>
      </c>
      <c r="I72" s="182" t="s">
        <v>214</v>
      </c>
      <c r="J72" s="52" t="s">
        <v>214</v>
      </c>
      <c r="K72" s="182" t="s">
        <v>212</v>
      </c>
      <c r="L72" s="182" t="s">
        <v>216</v>
      </c>
      <c r="M72" s="182" t="s">
        <v>216</v>
      </c>
      <c r="N72" s="182" t="s">
        <v>216</v>
      </c>
      <c r="O72" s="1031">
        <v>4.1000000000000003E-3</v>
      </c>
      <c r="P72" s="263">
        <v>0</v>
      </c>
      <c r="Q72" s="178">
        <v>0</v>
      </c>
      <c r="R72" s="214"/>
      <c r="S72" s="183"/>
      <c r="T72" s="183"/>
      <c r="U72" s="183"/>
      <c r="V72" s="183"/>
      <c r="W72" s="183"/>
      <c r="X72" s="170">
        <f>(IF(G72="C",1,IF(G72="EA",0.5,0))*0.1)+(IF(H72="C",1,IF(H72="EA",0.5,0))*0.05)+(IF(I72="C",1,IF(I72="EA",0.5,0))*0.1)+(IF(J72="C",1,IF(J72="EA",0.5,0))*0.05)+(IF(K72="C",1,IF(K72="EA",0.5,0))*0.1)+(IF(L72="C",1,IF(L72="EA",0.5,0))*0.2)+(IF(M72="C",1,IF(M72="EA",0.5,0))*0.35)+(IF(N72="C",1,IF(N72="EA",0.5,0))*0.05)</f>
        <v>0.27500000000000002</v>
      </c>
      <c r="Y72" s="368">
        <f t="shared" si="2"/>
        <v>1.1275000000000002E-3</v>
      </c>
      <c r="Z72" s="338" t="str">
        <f t="shared" si="3"/>
        <v>Em andamento</v>
      </c>
      <c r="AA72" s="377" t="str">
        <f>IF(C72="Supra-regional","abrange-cidade",IF(C72="Em definição","sem-mapa",IF(E72&lt;&gt;0,"local-def","local-em-def")))</f>
        <v>local-def</v>
      </c>
    </row>
    <row r="73" spans="1:27" ht="75" hidden="1" x14ac:dyDescent="0.25">
      <c r="A73" s="182">
        <v>17</v>
      </c>
      <c r="B73" s="183" t="s">
        <v>3476</v>
      </c>
      <c r="C73" s="183" t="s">
        <v>132</v>
      </c>
      <c r="D73" s="183" t="s">
        <v>132</v>
      </c>
      <c r="E73" s="183" t="s">
        <v>3477</v>
      </c>
      <c r="F73" s="212" t="s">
        <v>3478</v>
      </c>
      <c r="G73" s="182" t="s">
        <v>212</v>
      </c>
      <c r="H73" s="182" t="s">
        <v>212</v>
      </c>
      <c r="I73" s="182" t="s">
        <v>212</v>
      </c>
      <c r="J73" s="52" t="s">
        <v>1286</v>
      </c>
      <c r="K73" s="182" t="s">
        <v>212</v>
      </c>
      <c r="L73" s="182" t="s">
        <v>212</v>
      </c>
      <c r="M73" s="182" t="s">
        <v>212</v>
      </c>
      <c r="N73" s="182" t="s">
        <v>212</v>
      </c>
      <c r="O73" s="1031">
        <v>4.1000000000000003E-3</v>
      </c>
      <c r="P73" s="263">
        <v>4804043.3899999997</v>
      </c>
      <c r="Q73" s="178">
        <v>0</v>
      </c>
      <c r="R73" s="183" t="s">
        <v>3479</v>
      </c>
      <c r="S73" s="183"/>
      <c r="T73" s="183"/>
      <c r="U73" s="183"/>
      <c r="V73" s="183"/>
      <c r="W73" s="183"/>
      <c r="X73" s="170">
        <f>(IF(G73="C",1,IF(G73="EA",0.5,0))*0.1)+(IF(H73="C",1,IF(H73="EA",0.5,0))*0.05)+(IF(I73="C",1,IF(I73="EA",0.5,0))*0.1)+(IF(J73="C",1,IF(J73="EA",0.5,0))*0.05)+(IF(K73="C",1,IF(K73="EA",0.5,0))*0.1)+(IF(L73="C",1,IF(L73="EA",0.5,0))*0.2)+(IF(M73="C",1,IF(M73="EA",0.5,0))*0.35)+(IF(N73="C",1,IF(N73="EA",0.5,0))*0.05)</f>
        <v>1</v>
      </c>
      <c r="Y73" s="368">
        <f t="shared" si="2"/>
        <v>4.1000000000000003E-3</v>
      </c>
      <c r="Z73" s="338" t="str">
        <f t="shared" si="3"/>
        <v>Concluído</v>
      </c>
      <c r="AA73" s="377" t="str">
        <f>IF(C73="Supra-regional","abrange-cidade",IF(C73="Em definição","sem-mapa",IF(E73&lt;&gt;0,"local-def","local-em-def")))</f>
        <v>local-def</v>
      </c>
    </row>
    <row r="74" spans="1:27" ht="45" hidden="1" x14ac:dyDescent="0.25">
      <c r="A74" s="182">
        <v>17</v>
      </c>
      <c r="B74" s="183" t="s">
        <v>3480</v>
      </c>
      <c r="C74" s="183" t="s">
        <v>132</v>
      </c>
      <c r="D74" s="183" t="s">
        <v>132</v>
      </c>
      <c r="E74" s="183" t="s">
        <v>3481</v>
      </c>
      <c r="F74" s="212" t="s">
        <v>3482</v>
      </c>
      <c r="G74" s="182" t="s">
        <v>212</v>
      </c>
      <c r="H74" s="182" t="s">
        <v>212</v>
      </c>
      <c r="I74" s="182" t="s">
        <v>214</v>
      </c>
      <c r="J74" s="52" t="s">
        <v>1493</v>
      </c>
      <c r="K74" s="182" t="s">
        <v>214</v>
      </c>
      <c r="L74" s="182" t="s">
        <v>216</v>
      </c>
      <c r="M74" s="182" t="s">
        <v>216</v>
      </c>
      <c r="N74" s="182" t="s">
        <v>216</v>
      </c>
      <c r="O74" s="1031">
        <v>4.1000000000000003E-3</v>
      </c>
      <c r="P74" s="261">
        <v>0</v>
      </c>
      <c r="Q74" s="178">
        <v>0</v>
      </c>
      <c r="R74" s="183"/>
      <c r="S74" s="183"/>
      <c r="T74" s="183"/>
      <c r="U74" s="183"/>
      <c r="V74" s="183"/>
      <c r="W74" s="183"/>
      <c r="X74" s="170">
        <f>(IF(G74="C",1,IF(G74="EA",0.5,0))*0.1)+(IF(H74="C",1,IF(H74="EA",0.5,0))*0.05)+(IF(I74="C",1,IF(I74="EA",0.5,0))*0.1)+(IF(J74="C",1,IF(J74="EA",0.5,0))*0.05)+(IF(K74="C",1,IF(K74="EA",0.5,0))*0.1)+(IF(L74="C",1,IF(L74="EA",0.5,0))*0.2)+(IF(M74="C",1,IF(M74="EA",0.5,0))*0.35)+(IF(N74="C",1,IF(N74="EA",0.5,0))*0.05)</f>
        <v>0.25</v>
      </c>
      <c r="Y74" s="368">
        <f t="shared" si="2"/>
        <v>1.0250000000000001E-3</v>
      </c>
      <c r="Z74" s="338" t="str">
        <f t="shared" si="3"/>
        <v>Em andamento</v>
      </c>
      <c r="AA74" s="377" t="str">
        <f>IF(C74="Supra-regional","abrange-cidade",IF(C74="Em definição","sem-mapa",IF(E74&lt;&gt;0,"local-def","local-em-def")))</f>
        <v>local-def</v>
      </c>
    </row>
    <row r="75" spans="1:27" ht="60" hidden="1" x14ac:dyDescent="0.25">
      <c r="A75" s="182">
        <v>17</v>
      </c>
      <c r="B75" s="183" t="s">
        <v>3483</v>
      </c>
      <c r="C75" s="183" t="s">
        <v>132</v>
      </c>
      <c r="D75" s="183" t="s">
        <v>132</v>
      </c>
      <c r="E75" s="183" t="s">
        <v>3484</v>
      </c>
      <c r="F75" s="212" t="s">
        <v>3485</v>
      </c>
      <c r="G75" s="182" t="s">
        <v>212</v>
      </c>
      <c r="H75" s="182" t="s">
        <v>212</v>
      </c>
      <c r="I75" s="182" t="s">
        <v>214</v>
      </c>
      <c r="J75" s="52" t="s">
        <v>1493</v>
      </c>
      <c r="K75" s="182" t="s">
        <v>216</v>
      </c>
      <c r="L75" s="182" t="s">
        <v>216</v>
      </c>
      <c r="M75" s="182" t="s">
        <v>216</v>
      </c>
      <c r="N75" s="182" t="s">
        <v>216</v>
      </c>
      <c r="O75" s="1031">
        <v>4.1000000000000003E-3</v>
      </c>
      <c r="P75" s="261">
        <v>0</v>
      </c>
      <c r="Q75" s="178">
        <v>0</v>
      </c>
      <c r="R75" s="183"/>
      <c r="S75" s="183"/>
      <c r="T75" s="183"/>
      <c r="U75" s="183"/>
      <c r="V75" s="183"/>
      <c r="W75" s="183"/>
      <c r="X75" s="170">
        <f>(IF(G75="C",1,IF(G75="EA",0.5,0))*0.1)+(IF(H75="C",1,IF(H75="EA",0.5,0))*0.05)+(IF(I75="C",1,IF(I75="EA",0.5,0))*0.1)+(IF(J75="C",1,IF(J75="EA",0.5,0))*0.05)+(IF(K75="C",1,IF(K75="EA",0.5,0))*0.1)+(IF(L75="C",1,IF(L75="EA",0.5,0))*0.2)+(IF(M75="C",1,IF(M75="EA",0.5,0))*0.35)+(IF(N75="C",1,IF(N75="EA",0.5,0))*0.05)</f>
        <v>0.2</v>
      </c>
      <c r="Y75" s="368">
        <f t="shared" si="2"/>
        <v>8.2000000000000009E-4</v>
      </c>
      <c r="Z75" s="338" t="str">
        <f t="shared" si="3"/>
        <v>Em andamento</v>
      </c>
      <c r="AA75" s="377" t="str">
        <f>IF(C75="Supra-regional","abrange-cidade",IF(C75="Em definição","sem-mapa",IF(E75&lt;&gt;0,"local-def","local-em-def")))</f>
        <v>local-def</v>
      </c>
    </row>
    <row r="76" spans="1:27" ht="45" hidden="1" x14ac:dyDescent="0.25">
      <c r="A76" s="182">
        <v>17</v>
      </c>
      <c r="B76" s="183" t="s">
        <v>3486</v>
      </c>
      <c r="C76" s="53" t="s">
        <v>132</v>
      </c>
      <c r="D76" s="183" t="s">
        <v>132</v>
      </c>
      <c r="E76" s="183" t="s">
        <v>3487</v>
      </c>
      <c r="F76" s="212" t="s">
        <v>3488</v>
      </c>
      <c r="G76" s="182" t="s">
        <v>216</v>
      </c>
      <c r="H76" s="182" t="s">
        <v>216</v>
      </c>
      <c r="I76" s="182" t="s">
        <v>214</v>
      </c>
      <c r="J76" s="52" t="s">
        <v>1493</v>
      </c>
      <c r="K76" s="182" t="s">
        <v>216</v>
      </c>
      <c r="L76" s="182" t="s">
        <v>216</v>
      </c>
      <c r="M76" s="182" t="s">
        <v>216</v>
      </c>
      <c r="N76" s="182" t="s">
        <v>216</v>
      </c>
      <c r="O76" s="1031">
        <v>4.1000000000000003E-3</v>
      </c>
      <c r="P76" s="261">
        <v>0</v>
      </c>
      <c r="Q76" s="178">
        <v>0</v>
      </c>
      <c r="R76" s="183"/>
      <c r="S76" s="183"/>
      <c r="T76" s="183"/>
      <c r="U76" s="183"/>
      <c r="V76" s="183"/>
      <c r="W76" s="183"/>
      <c r="X76" s="170">
        <f>(IF(G76="C",1,IF(G76="EA",0.5,0))*0.1)+(IF(H76="C",1,IF(H76="EA",0.5,0))*0.05)+(IF(I76="C",1,IF(I76="EA",0.5,0))*0.1)+(IF(J76="C",1,IF(J76="EA",0.5,0))*0.05)+(IF(K76="C",1,IF(K76="EA",0.5,0))*0.1)+(IF(L76="C",1,IF(L76="EA",0.5,0))*0.2)+(IF(M76="C",1,IF(M76="EA",0.5,0))*0.35)+(IF(N76="C",1,IF(N76="EA",0.5,0))*0.05)</f>
        <v>0.05</v>
      </c>
      <c r="Y76" s="368">
        <f t="shared" si="2"/>
        <v>2.0500000000000002E-4</v>
      </c>
      <c r="Z76" s="338" t="str">
        <f t="shared" si="3"/>
        <v>Em andamento</v>
      </c>
      <c r="AA76" s="377" t="str">
        <f>IF(C76="Supra-regional","abrange-cidade",IF(C76="Em definição","sem-mapa",IF(E76&lt;&gt;0,"local-def","local-em-def")))</f>
        <v>local-def</v>
      </c>
    </row>
    <row r="77" spans="1:27" ht="45" hidden="1" x14ac:dyDescent="0.25">
      <c r="A77" s="182">
        <v>17</v>
      </c>
      <c r="B77" s="183" t="s">
        <v>3489</v>
      </c>
      <c r="C77" s="53" t="s">
        <v>132</v>
      </c>
      <c r="D77" s="183" t="s">
        <v>132</v>
      </c>
      <c r="E77" s="183" t="s">
        <v>3490</v>
      </c>
      <c r="F77" s="212" t="s">
        <v>3491</v>
      </c>
      <c r="G77" s="182" t="s">
        <v>214</v>
      </c>
      <c r="H77" s="182" t="s">
        <v>214</v>
      </c>
      <c r="I77" s="182" t="s">
        <v>214</v>
      </c>
      <c r="J77" s="52" t="s">
        <v>1493</v>
      </c>
      <c r="K77" s="182" t="s">
        <v>216</v>
      </c>
      <c r="L77" s="182" t="s">
        <v>216</v>
      </c>
      <c r="M77" s="182" t="s">
        <v>216</v>
      </c>
      <c r="N77" s="182" t="s">
        <v>216</v>
      </c>
      <c r="O77" s="1031">
        <v>4.1000000000000003E-3</v>
      </c>
      <c r="P77" s="261">
        <v>0</v>
      </c>
      <c r="Q77" s="178">
        <v>0</v>
      </c>
      <c r="R77" s="183"/>
      <c r="S77" s="183"/>
      <c r="T77" s="183"/>
      <c r="U77" s="183"/>
      <c r="V77" s="183"/>
      <c r="W77" s="183"/>
      <c r="X77" s="170">
        <f>(IF(G77="C",1,IF(G77="EA",0.5,0))*0.1)+(IF(H77="C",1,IF(H77="EA",0.5,0))*0.05)+(IF(I77="C",1,IF(I77="EA",0.5,0))*0.1)+(IF(J77="C",1,IF(J77="EA",0.5,0))*0.05)+(IF(K77="C",1,IF(K77="EA",0.5,0))*0.1)+(IF(L77="C",1,IF(L77="EA",0.5,0))*0.2)+(IF(M77="C",1,IF(M77="EA",0.5,0))*0.35)+(IF(N77="C",1,IF(N77="EA",0.5,0))*0.05)</f>
        <v>0.125</v>
      </c>
      <c r="Y77" s="368">
        <f t="shared" si="2"/>
        <v>5.1250000000000004E-4</v>
      </c>
      <c r="Z77" s="338" t="str">
        <f t="shared" si="3"/>
        <v>Em andamento</v>
      </c>
      <c r="AA77" s="377" t="str">
        <f>IF(C77="Supra-regional","abrange-cidade",IF(C77="Em definição","sem-mapa",IF(E77&lt;&gt;0,"local-def","local-em-def")))</f>
        <v>local-def</v>
      </c>
    </row>
    <row r="78" spans="1:27" ht="75" hidden="1" x14ac:dyDescent="0.25">
      <c r="A78" s="182">
        <v>17</v>
      </c>
      <c r="B78" s="183" t="s">
        <v>3492</v>
      </c>
      <c r="C78" s="53" t="s">
        <v>132</v>
      </c>
      <c r="D78" s="183" t="s">
        <v>132</v>
      </c>
      <c r="E78" s="183" t="s">
        <v>3493</v>
      </c>
      <c r="F78" s="212" t="s">
        <v>3494</v>
      </c>
      <c r="G78" s="182" t="s">
        <v>214</v>
      </c>
      <c r="H78" s="182" t="s">
        <v>216</v>
      </c>
      <c r="I78" s="182" t="s">
        <v>214</v>
      </c>
      <c r="J78" s="52" t="s">
        <v>1493</v>
      </c>
      <c r="K78" s="182" t="s">
        <v>214</v>
      </c>
      <c r="L78" s="182" t="s">
        <v>216</v>
      </c>
      <c r="M78" s="182" t="s">
        <v>216</v>
      </c>
      <c r="N78" s="182" t="s">
        <v>216</v>
      </c>
      <c r="O78" s="1031">
        <v>4.1000000000000003E-3</v>
      </c>
      <c r="P78" s="261">
        <v>0</v>
      </c>
      <c r="Q78" s="178">
        <v>0</v>
      </c>
      <c r="R78" s="183"/>
      <c r="S78" s="183"/>
      <c r="T78" s="183"/>
      <c r="U78" s="183"/>
      <c r="V78" s="183"/>
      <c r="W78" s="183"/>
      <c r="X78" s="170">
        <f>(IF(G78="C",1,IF(G78="EA",0.5,0))*0.1)+(IF(H78="C",1,IF(H78="EA",0.5,0))*0.05)+(IF(I78="C",1,IF(I78="EA",0.5,0))*0.1)+(IF(J78="C",1,IF(J78="EA",0.5,0))*0.05)+(IF(K78="C",1,IF(K78="EA",0.5,0))*0.1)+(IF(L78="C",1,IF(L78="EA",0.5,0))*0.2)+(IF(M78="C",1,IF(M78="EA",0.5,0))*0.35)+(IF(N78="C",1,IF(N78="EA",0.5,0))*0.05)</f>
        <v>0.15000000000000002</v>
      </c>
      <c r="Y78" s="368">
        <f t="shared" si="2"/>
        <v>6.150000000000001E-4</v>
      </c>
      <c r="Z78" s="338" t="str">
        <f t="shared" si="3"/>
        <v>Em andamento</v>
      </c>
      <c r="AA78" s="377" t="str">
        <f>IF(C78="Supra-regional","abrange-cidade",IF(C78="Em definição","sem-mapa",IF(E78&lt;&gt;0,"local-def","local-em-def")))</f>
        <v>local-def</v>
      </c>
    </row>
    <row r="79" spans="1:27" ht="45" hidden="1" x14ac:dyDescent="0.25">
      <c r="A79" s="182">
        <v>17</v>
      </c>
      <c r="B79" s="183" t="s">
        <v>3495</v>
      </c>
      <c r="C79" s="53" t="s">
        <v>132</v>
      </c>
      <c r="D79" s="183" t="s">
        <v>132</v>
      </c>
      <c r="E79" s="183" t="s">
        <v>3496</v>
      </c>
      <c r="F79" s="212" t="s">
        <v>3497</v>
      </c>
      <c r="G79" s="182" t="s">
        <v>216</v>
      </c>
      <c r="H79" s="182" t="s">
        <v>216</v>
      </c>
      <c r="I79" s="182" t="s">
        <v>214</v>
      </c>
      <c r="J79" s="52" t="s">
        <v>1493</v>
      </c>
      <c r="K79" s="182" t="s">
        <v>216</v>
      </c>
      <c r="L79" s="182" t="s">
        <v>216</v>
      </c>
      <c r="M79" s="182" t="s">
        <v>216</v>
      </c>
      <c r="N79" s="182" t="s">
        <v>216</v>
      </c>
      <c r="O79" s="1031">
        <v>4.1000000000000003E-3</v>
      </c>
      <c r="P79" s="261">
        <v>0</v>
      </c>
      <c r="Q79" s="178">
        <v>0</v>
      </c>
      <c r="R79" s="183"/>
      <c r="S79" s="183"/>
      <c r="T79" s="183"/>
      <c r="U79" s="183"/>
      <c r="V79" s="183"/>
      <c r="W79" s="183"/>
      <c r="X79" s="170">
        <f>(IF(G79="C",1,IF(G79="EA",0.5,0))*0.1)+(IF(H79="C",1,IF(H79="EA",0.5,0))*0.05)+(IF(I79="C",1,IF(I79="EA",0.5,0))*0.1)+(IF(J79="C",1,IF(J79="EA",0.5,0))*0.05)+(IF(K79="C",1,IF(K79="EA",0.5,0))*0.1)+(IF(L79="C",1,IF(L79="EA",0.5,0))*0.2)+(IF(M79="C",1,IF(M79="EA",0.5,0))*0.35)+(IF(N79="C",1,IF(N79="EA",0.5,0))*0.05)</f>
        <v>0.05</v>
      </c>
      <c r="Y79" s="368">
        <f t="shared" si="2"/>
        <v>2.0500000000000002E-4</v>
      </c>
      <c r="Z79" s="338" t="str">
        <f t="shared" si="3"/>
        <v>Em andamento</v>
      </c>
      <c r="AA79" s="377" t="str">
        <f>IF(C79="Supra-regional","abrange-cidade",IF(C79="Em definição","sem-mapa",IF(E79&lt;&gt;0,"local-def","local-em-def")))</f>
        <v>local-def</v>
      </c>
    </row>
    <row r="80" spans="1:27" ht="60" hidden="1" x14ac:dyDescent="0.25">
      <c r="A80" s="182">
        <v>17</v>
      </c>
      <c r="B80" s="183" t="s">
        <v>3498</v>
      </c>
      <c r="C80" s="53" t="s">
        <v>132</v>
      </c>
      <c r="D80" s="183" t="s">
        <v>132</v>
      </c>
      <c r="E80" s="183" t="s">
        <v>3499</v>
      </c>
      <c r="F80" s="212" t="s">
        <v>3500</v>
      </c>
      <c r="G80" s="182" t="s">
        <v>214</v>
      </c>
      <c r="H80" s="182" t="s">
        <v>216</v>
      </c>
      <c r="I80" s="182" t="s">
        <v>214</v>
      </c>
      <c r="J80" s="52" t="s">
        <v>1493</v>
      </c>
      <c r="K80" s="182" t="s">
        <v>214</v>
      </c>
      <c r="L80" s="182" t="s">
        <v>216</v>
      </c>
      <c r="M80" s="182" t="s">
        <v>216</v>
      </c>
      <c r="N80" s="182" t="s">
        <v>216</v>
      </c>
      <c r="O80" s="1031">
        <v>4.1000000000000003E-3</v>
      </c>
      <c r="P80" s="261">
        <v>0</v>
      </c>
      <c r="Q80" s="178">
        <v>0</v>
      </c>
      <c r="R80" s="183"/>
      <c r="S80" s="183"/>
      <c r="T80" s="183"/>
      <c r="U80" s="183"/>
      <c r="V80" s="183"/>
      <c r="W80" s="183"/>
      <c r="X80" s="170">
        <f>(IF(G80="C",1,IF(G80="EA",0.5,0))*0.1)+(IF(H80="C",1,IF(H80="EA",0.5,0))*0.05)+(IF(I80="C",1,IF(I80="EA",0.5,0))*0.1)+(IF(J80="C",1,IF(J80="EA",0.5,0))*0.05)+(IF(K80="C",1,IF(K80="EA",0.5,0))*0.1)+(IF(L80="C",1,IF(L80="EA",0.5,0))*0.2)+(IF(M80="C",1,IF(M80="EA",0.5,0))*0.35)+(IF(N80="C",1,IF(N80="EA",0.5,0))*0.05)</f>
        <v>0.15000000000000002</v>
      </c>
      <c r="Y80" s="368">
        <f t="shared" si="2"/>
        <v>6.150000000000001E-4</v>
      </c>
      <c r="Z80" s="338" t="str">
        <f t="shared" si="3"/>
        <v>Em andamento</v>
      </c>
      <c r="AA80" s="377" t="str">
        <f>IF(C80="Supra-regional","abrange-cidade",IF(C80="Em definição","sem-mapa",IF(E80&lt;&gt;0,"local-def","local-em-def")))</f>
        <v>local-def</v>
      </c>
    </row>
    <row r="81" spans="1:27" ht="45" hidden="1" x14ac:dyDescent="0.25">
      <c r="A81" s="182">
        <v>17</v>
      </c>
      <c r="B81" s="183" t="s">
        <v>3501</v>
      </c>
      <c r="C81" s="183" t="s">
        <v>132</v>
      </c>
      <c r="D81" s="183" t="s">
        <v>132</v>
      </c>
      <c r="E81" s="183" t="s">
        <v>3502</v>
      </c>
      <c r="F81" s="212" t="s">
        <v>3503</v>
      </c>
      <c r="G81" s="182" t="s">
        <v>212</v>
      </c>
      <c r="H81" s="182" t="s">
        <v>216</v>
      </c>
      <c r="I81" s="182" t="s">
        <v>214</v>
      </c>
      <c r="J81" s="52" t="s">
        <v>1493</v>
      </c>
      <c r="K81" s="182" t="s">
        <v>216</v>
      </c>
      <c r="L81" s="182" t="s">
        <v>216</v>
      </c>
      <c r="M81" s="182" t="s">
        <v>216</v>
      </c>
      <c r="N81" s="182" t="s">
        <v>216</v>
      </c>
      <c r="O81" s="1031">
        <v>4.1000000000000003E-3</v>
      </c>
      <c r="P81" s="261">
        <v>0</v>
      </c>
      <c r="Q81" s="178">
        <v>0</v>
      </c>
      <c r="R81" s="183"/>
      <c r="S81" s="183"/>
      <c r="T81" s="183"/>
      <c r="U81" s="183"/>
      <c r="V81" s="183"/>
      <c r="W81" s="183"/>
      <c r="X81" s="170">
        <f>(IF(G81="C",1,IF(G81="EA",0.5,0))*0.1)+(IF(H81="C",1,IF(H81="EA",0.5,0))*0.05)+(IF(I81="C",1,IF(I81="EA",0.5,0))*0.1)+(IF(J81="C",1,IF(J81="EA",0.5,0))*0.05)+(IF(K81="C",1,IF(K81="EA",0.5,0))*0.1)+(IF(L81="C",1,IF(L81="EA",0.5,0))*0.2)+(IF(M81="C",1,IF(M81="EA",0.5,0))*0.35)+(IF(N81="C",1,IF(N81="EA",0.5,0))*0.05)</f>
        <v>0.15000000000000002</v>
      </c>
      <c r="Y81" s="368">
        <f t="shared" si="2"/>
        <v>6.150000000000001E-4</v>
      </c>
      <c r="Z81" s="338" t="str">
        <f t="shared" si="3"/>
        <v>Em andamento</v>
      </c>
      <c r="AA81" s="377" t="str">
        <f>IF(C81="Supra-regional","abrange-cidade",IF(C81="Em definição","sem-mapa",IF(E81&lt;&gt;0,"local-def","local-em-def")))</f>
        <v>local-def</v>
      </c>
    </row>
    <row r="82" spans="1:27" ht="60" hidden="1" x14ac:dyDescent="0.25">
      <c r="A82" s="182">
        <v>17</v>
      </c>
      <c r="B82" s="183" t="s">
        <v>3504</v>
      </c>
      <c r="C82" s="183" t="s">
        <v>132</v>
      </c>
      <c r="D82" s="183" t="s">
        <v>132</v>
      </c>
      <c r="E82" s="183" t="s">
        <v>3505</v>
      </c>
      <c r="F82" s="212" t="s">
        <v>3506</v>
      </c>
      <c r="G82" s="182" t="s">
        <v>212</v>
      </c>
      <c r="H82" s="182" t="s">
        <v>216</v>
      </c>
      <c r="I82" s="182" t="s">
        <v>214</v>
      </c>
      <c r="J82" s="52" t="s">
        <v>1493</v>
      </c>
      <c r="K82" s="182" t="s">
        <v>216</v>
      </c>
      <c r="L82" s="182" t="s">
        <v>216</v>
      </c>
      <c r="M82" s="182" t="s">
        <v>216</v>
      </c>
      <c r="N82" s="182" t="s">
        <v>216</v>
      </c>
      <c r="O82" s="1031">
        <v>4.1000000000000003E-3</v>
      </c>
      <c r="P82" s="261">
        <v>0</v>
      </c>
      <c r="Q82" s="178">
        <v>0</v>
      </c>
      <c r="R82" s="183"/>
      <c r="S82" s="183"/>
      <c r="T82" s="183"/>
      <c r="U82" s="183"/>
      <c r="V82" s="183"/>
      <c r="W82" s="183"/>
      <c r="X82" s="170">
        <f>(IF(G82="C",1,IF(G82="EA",0.5,0))*0.1)+(IF(H82="C",1,IF(H82="EA",0.5,0))*0.05)+(IF(I82="C",1,IF(I82="EA",0.5,0))*0.1)+(IF(J82="C",1,IF(J82="EA",0.5,0))*0.05)+(IF(K82="C",1,IF(K82="EA",0.5,0))*0.1)+(IF(L82="C",1,IF(L82="EA",0.5,0))*0.2)+(IF(M82="C",1,IF(M82="EA",0.5,0))*0.35)+(IF(N82="C",1,IF(N82="EA",0.5,0))*0.05)</f>
        <v>0.15000000000000002</v>
      </c>
      <c r="Y82" s="368">
        <f t="shared" si="2"/>
        <v>6.150000000000001E-4</v>
      </c>
      <c r="Z82" s="338" t="str">
        <f t="shared" si="3"/>
        <v>Em andamento</v>
      </c>
      <c r="AA82" s="377" t="str">
        <f>IF(C82="Supra-regional","abrange-cidade",IF(C82="Em definição","sem-mapa",IF(E82&lt;&gt;0,"local-def","local-em-def")))</f>
        <v>local-def</v>
      </c>
    </row>
    <row r="83" spans="1:27" ht="45" hidden="1" x14ac:dyDescent="0.25">
      <c r="A83" s="182">
        <v>17</v>
      </c>
      <c r="B83" s="183" t="s">
        <v>3507</v>
      </c>
      <c r="C83" s="183" t="s">
        <v>132</v>
      </c>
      <c r="D83" s="183" t="s">
        <v>132</v>
      </c>
      <c r="E83" s="183" t="s">
        <v>3508</v>
      </c>
      <c r="F83" s="212" t="s">
        <v>3509</v>
      </c>
      <c r="G83" s="182" t="s">
        <v>212</v>
      </c>
      <c r="H83" s="182" t="s">
        <v>212</v>
      </c>
      <c r="I83" s="182" t="s">
        <v>214</v>
      </c>
      <c r="J83" s="52" t="s">
        <v>1493</v>
      </c>
      <c r="K83" s="182" t="s">
        <v>216</v>
      </c>
      <c r="L83" s="182" t="s">
        <v>216</v>
      </c>
      <c r="M83" s="182" t="s">
        <v>216</v>
      </c>
      <c r="N83" s="182" t="s">
        <v>216</v>
      </c>
      <c r="O83" s="1031">
        <v>4.1000000000000003E-3</v>
      </c>
      <c r="P83" s="261">
        <v>0</v>
      </c>
      <c r="Q83" s="178">
        <v>0</v>
      </c>
      <c r="R83" s="183"/>
      <c r="S83" s="183"/>
      <c r="T83" s="183"/>
      <c r="U83" s="183"/>
      <c r="V83" s="183"/>
      <c r="W83" s="183"/>
      <c r="X83" s="170">
        <f>(IF(G83="C",1,IF(G83="EA",0.5,0))*0.1)+(IF(H83="C",1,IF(H83="EA",0.5,0))*0.05)+(IF(I83="C",1,IF(I83="EA",0.5,0))*0.1)+(IF(J83="C",1,IF(J83="EA",0.5,0))*0.05)+(IF(K83="C",1,IF(K83="EA",0.5,0))*0.1)+(IF(L83="C",1,IF(L83="EA",0.5,0))*0.2)+(IF(M83="C",1,IF(M83="EA",0.5,0))*0.35)+(IF(N83="C",1,IF(N83="EA",0.5,0))*0.05)</f>
        <v>0.2</v>
      </c>
      <c r="Y83" s="368">
        <f t="shared" si="2"/>
        <v>8.2000000000000009E-4</v>
      </c>
      <c r="Z83" s="338" t="str">
        <f t="shared" si="3"/>
        <v>Em andamento</v>
      </c>
      <c r="AA83" s="377" t="str">
        <f>IF(C83="Supra-regional","abrange-cidade",IF(C83="Em definição","sem-mapa",IF(E83&lt;&gt;0,"local-def","local-em-def")))</f>
        <v>local-def</v>
      </c>
    </row>
    <row r="84" spans="1:27" ht="45" hidden="1" x14ac:dyDescent="0.25">
      <c r="A84" s="182">
        <v>17</v>
      </c>
      <c r="B84" s="183" t="s">
        <v>3510</v>
      </c>
      <c r="C84" s="183" t="s">
        <v>132</v>
      </c>
      <c r="D84" s="183" t="s">
        <v>132</v>
      </c>
      <c r="E84" s="183" t="s">
        <v>3511</v>
      </c>
      <c r="F84" s="212" t="s">
        <v>3512</v>
      </c>
      <c r="G84" s="182" t="s">
        <v>212</v>
      </c>
      <c r="H84" s="182" t="s">
        <v>212</v>
      </c>
      <c r="I84" s="182" t="s">
        <v>212</v>
      </c>
      <c r="J84" s="52" t="s">
        <v>1286</v>
      </c>
      <c r="K84" s="182" t="s">
        <v>212</v>
      </c>
      <c r="L84" s="182" t="s">
        <v>212</v>
      </c>
      <c r="M84" s="182" t="s">
        <v>212</v>
      </c>
      <c r="N84" s="182" t="s">
        <v>212</v>
      </c>
      <c r="O84" s="1031">
        <v>4.1000000000000003E-3</v>
      </c>
      <c r="P84" s="263">
        <v>4832513.4400000004</v>
      </c>
      <c r="Q84" s="178">
        <v>0</v>
      </c>
      <c r="R84" s="183" t="s">
        <v>3479</v>
      </c>
      <c r="S84" s="183"/>
      <c r="T84" s="183"/>
      <c r="U84" s="183"/>
      <c r="V84" s="183"/>
      <c r="W84" s="183"/>
      <c r="X84" s="170">
        <f>(IF(G84="C",1,IF(G84="EA",0.5,0))*0.1)+(IF(H84="C",1,IF(H84="EA",0.5,0))*0.05)+(IF(I84="C",1,IF(I84="EA",0.5,0))*0.1)+(IF(J84="C",1,IF(J84="EA",0.5,0))*0.05)+(IF(K84="C",1,IF(K84="EA",0.5,0))*0.1)+(IF(L84="C",1,IF(L84="EA",0.5,0))*0.2)+(IF(M84="C",1,IF(M84="EA",0.5,0))*0.35)+(IF(N84="C",1,IF(N84="EA",0.5,0))*0.05)</f>
        <v>1</v>
      </c>
      <c r="Y84" s="368">
        <f t="shared" si="2"/>
        <v>4.1000000000000003E-3</v>
      </c>
      <c r="Z84" s="338" t="str">
        <f t="shared" si="3"/>
        <v>Concluído</v>
      </c>
      <c r="AA84" s="377" t="str">
        <f>IF(C84="Supra-regional","abrange-cidade",IF(C84="Em definição","sem-mapa",IF(E84&lt;&gt;0,"local-def","local-em-def")))</f>
        <v>local-def</v>
      </c>
    </row>
    <row r="85" spans="1:27" ht="45" hidden="1" x14ac:dyDescent="0.25">
      <c r="A85" s="182">
        <v>17</v>
      </c>
      <c r="B85" s="183" t="s">
        <v>3513</v>
      </c>
      <c r="C85" s="183" t="s">
        <v>132</v>
      </c>
      <c r="D85" s="183" t="s">
        <v>582</v>
      </c>
      <c r="E85" s="183" t="s">
        <v>3514</v>
      </c>
      <c r="F85" s="212" t="s">
        <v>3515</v>
      </c>
      <c r="G85" s="182" t="s">
        <v>212</v>
      </c>
      <c r="H85" s="182" t="s">
        <v>212</v>
      </c>
      <c r="I85" s="182" t="s">
        <v>212</v>
      </c>
      <c r="J85" s="52" t="s">
        <v>1286</v>
      </c>
      <c r="K85" s="182" t="s">
        <v>212</v>
      </c>
      <c r="L85" s="182" t="s">
        <v>212</v>
      </c>
      <c r="M85" s="182" t="s">
        <v>212</v>
      </c>
      <c r="N85" s="182" t="s">
        <v>212</v>
      </c>
      <c r="O85" s="1031">
        <v>4.1000000000000003E-3</v>
      </c>
      <c r="P85" s="263">
        <v>4872037.1100000003</v>
      </c>
      <c r="Q85" s="178">
        <v>0</v>
      </c>
      <c r="R85" s="183" t="s">
        <v>3479</v>
      </c>
      <c r="S85" s="183"/>
      <c r="T85" s="183"/>
      <c r="U85" s="183"/>
      <c r="V85" s="183"/>
      <c r="W85" s="183"/>
      <c r="X85" s="170">
        <f>(IF(G85="C",1,IF(G85="EA",0.5,0))*0.1)+(IF(H85="C",1,IF(H85="EA",0.5,0))*0.05)+(IF(I85="C",1,IF(I85="EA",0.5,0))*0.1)+(IF(J85="C",1,IF(J85="EA",0.5,0))*0.05)+(IF(K85="C",1,IF(K85="EA",0.5,0))*0.1)+(IF(L85="C",1,IF(L85="EA",0.5,0))*0.2)+(IF(M85="C",1,IF(M85="EA",0.5,0))*0.35)+(IF(N85="C",1,IF(N85="EA",0.5,0))*0.05)</f>
        <v>1</v>
      </c>
      <c r="Y85" s="368">
        <f t="shared" si="2"/>
        <v>4.1000000000000003E-3</v>
      </c>
      <c r="Z85" s="338" t="str">
        <f t="shared" si="3"/>
        <v>Concluído</v>
      </c>
      <c r="AA85" s="377" t="str">
        <f>IF(C85="Supra-regional","abrange-cidade",IF(C85="Em definição","sem-mapa",IF(E85&lt;&gt;0,"local-def","local-em-def")))</f>
        <v>local-def</v>
      </c>
    </row>
    <row r="86" spans="1:27" ht="30" hidden="1" x14ac:dyDescent="0.25">
      <c r="A86" s="182">
        <v>17</v>
      </c>
      <c r="B86" s="183" t="s">
        <v>3516</v>
      </c>
      <c r="C86" s="183" t="s">
        <v>132</v>
      </c>
      <c r="D86" s="183" t="s">
        <v>582</v>
      </c>
      <c r="E86" s="183" t="s">
        <v>3517</v>
      </c>
      <c r="F86" s="212" t="s">
        <v>3518</v>
      </c>
      <c r="G86" s="182" t="s">
        <v>212</v>
      </c>
      <c r="H86" s="182" t="s">
        <v>212</v>
      </c>
      <c r="I86" s="182" t="s">
        <v>212</v>
      </c>
      <c r="J86" s="52" t="s">
        <v>1286</v>
      </c>
      <c r="K86" s="182" t="s">
        <v>212</v>
      </c>
      <c r="L86" s="182" t="s">
        <v>212</v>
      </c>
      <c r="M86" s="182" t="s">
        <v>214</v>
      </c>
      <c r="N86" s="182" t="s">
        <v>214</v>
      </c>
      <c r="O86" s="1031">
        <v>4.1000000000000003E-3</v>
      </c>
      <c r="P86" s="261">
        <v>0</v>
      </c>
      <c r="Q86" s="178">
        <v>0</v>
      </c>
      <c r="R86" s="183"/>
      <c r="S86" s="183"/>
      <c r="T86" s="183"/>
      <c r="U86" s="183"/>
      <c r="V86" s="183"/>
      <c r="W86" s="183"/>
      <c r="X86" s="170">
        <f>(IF(G86="C",1,IF(G86="EA",0.5,0))*0.1)+(IF(H86="C",1,IF(H86="EA",0.5,0))*0.05)+(IF(I86="C",1,IF(I86="EA",0.5,0))*0.1)+(IF(J86="C",1,IF(J86="EA",0.5,0))*0.05)+(IF(K86="C",1,IF(K86="EA",0.5,0))*0.1)+(IF(L86="C",1,IF(L86="EA",0.5,0))*0.2)+(IF(M86="C",1,IF(M86="EA",0.5,0))*0.35)+(IF(N86="C",1,IF(N86="EA",0.5,0))*0.05)</f>
        <v>0.80000000000000016</v>
      </c>
      <c r="Y86" s="368">
        <f t="shared" si="2"/>
        <v>3.2800000000000008E-3</v>
      </c>
      <c r="Z86" s="338" t="str">
        <f t="shared" si="3"/>
        <v>Em andamento</v>
      </c>
      <c r="AA86" s="377" t="str">
        <f>IF(C86="Supra-regional","abrange-cidade",IF(C86="Em definição","sem-mapa",IF(E86&lt;&gt;0,"local-def","local-em-def")))</f>
        <v>local-def</v>
      </c>
    </row>
    <row r="87" spans="1:27" ht="60" hidden="1" x14ac:dyDescent="0.25">
      <c r="A87" s="182">
        <v>17</v>
      </c>
      <c r="B87" s="183" t="s">
        <v>3519</v>
      </c>
      <c r="C87" s="53" t="s">
        <v>132</v>
      </c>
      <c r="D87" s="183" t="s">
        <v>582</v>
      </c>
      <c r="E87" s="183" t="s">
        <v>3520</v>
      </c>
      <c r="F87" s="212" t="s">
        <v>3521</v>
      </c>
      <c r="G87" s="182" t="s">
        <v>214</v>
      </c>
      <c r="H87" s="182" t="s">
        <v>212</v>
      </c>
      <c r="I87" s="182" t="s">
        <v>214</v>
      </c>
      <c r="J87" s="52" t="s">
        <v>1493</v>
      </c>
      <c r="K87" s="182" t="s">
        <v>216</v>
      </c>
      <c r="L87" s="182" t="s">
        <v>216</v>
      </c>
      <c r="M87" s="182" t="s">
        <v>216</v>
      </c>
      <c r="N87" s="182" t="s">
        <v>216</v>
      </c>
      <c r="O87" s="1031">
        <v>4.1000000000000003E-3</v>
      </c>
      <c r="P87" s="261">
        <v>0</v>
      </c>
      <c r="Q87" s="178">
        <v>0</v>
      </c>
      <c r="R87" s="183"/>
      <c r="S87" s="183"/>
      <c r="T87" s="183"/>
      <c r="U87" s="183"/>
      <c r="V87" s="183"/>
      <c r="W87" s="183"/>
      <c r="X87" s="170">
        <f>(IF(G87="C",1,IF(G87="EA",0.5,0))*0.1)+(IF(H87="C",1,IF(H87="EA",0.5,0))*0.05)+(IF(I87="C",1,IF(I87="EA",0.5,0))*0.1)+(IF(J87="C",1,IF(J87="EA",0.5,0))*0.05)+(IF(K87="C",1,IF(K87="EA",0.5,0))*0.1)+(IF(L87="C",1,IF(L87="EA",0.5,0))*0.2)+(IF(M87="C",1,IF(M87="EA",0.5,0))*0.35)+(IF(N87="C",1,IF(N87="EA",0.5,0))*0.05)</f>
        <v>0.15000000000000002</v>
      </c>
      <c r="Y87" s="368">
        <f t="shared" si="2"/>
        <v>6.150000000000001E-4</v>
      </c>
      <c r="Z87" s="338" t="str">
        <f t="shared" si="3"/>
        <v>Em andamento</v>
      </c>
      <c r="AA87" s="377" t="str">
        <f>IF(C87="Supra-regional","abrange-cidade",IF(C87="Em definição","sem-mapa",IF(E87&lt;&gt;0,"local-def","local-em-def")))</f>
        <v>local-def</v>
      </c>
    </row>
    <row r="88" spans="1:27" ht="60" hidden="1" x14ac:dyDescent="0.25">
      <c r="A88" s="182">
        <v>17</v>
      </c>
      <c r="B88" s="183" t="s">
        <v>3522</v>
      </c>
      <c r="C88" s="53" t="s">
        <v>132</v>
      </c>
      <c r="D88" s="183" t="s">
        <v>582</v>
      </c>
      <c r="E88" s="183" t="s">
        <v>3523</v>
      </c>
      <c r="F88" s="212" t="s">
        <v>3524</v>
      </c>
      <c r="G88" s="182" t="s">
        <v>214</v>
      </c>
      <c r="H88" s="182" t="s">
        <v>212</v>
      </c>
      <c r="I88" s="182" t="s">
        <v>214</v>
      </c>
      <c r="J88" s="52" t="s">
        <v>1493</v>
      </c>
      <c r="K88" s="182" t="s">
        <v>216</v>
      </c>
      <c r="L88" s="182" t="s">
        <v>216</v>
      </c>
      <c r="M88" s="182" t="s">
        <v>216</v>
      </c>
      <c r="N88" s="182" t="s">
        <v>216</v>
      </c>
      <c r="O88" s="1031">
        <v>4.1000000000000003E-3</v>
      </c>
      <c r="P88" s="261">
        <v>0</v>
      </c>
      <c r="Q88" s="178">
        <v>0</v>
      </c>
      <c r="R88" s="183"/>
      <c r="S88" s="183"/>
      <c r="T88" s="183"/>
      <c r="U88" s="183"/>
      <c r="V88" s="183"/>
      <c r="W88" s="183"/>
      <c r="X88" s="170">
        <f>(IF(G88="C",1,IF(G88="EA",0.5,0))*0.1)+(IF(H88="C",1,IF(H88="EA",0.5,0))*0.05)+(IF(I88="C",1,IF(I88="EA",0.5,0))*0.1)+(IF(J88="C",1,IF(J88="EA",0.5,0))*0.05)+(IF(K88="C",1,IF(K88="EA",0.5,0))*0.1)+(IF(L88="C",1,IF(L88="EA",0.5,0))*0.2)+(IF(M88="C",1,IF(M88="EA",0.5,0))*0.35)+(IF(N88="C",1,IF(N88="EA",0.5,0))*0.05)</f>
        <v>0.15000000000000002</v>
      </c>
      <c r="Y88" s="368">
        <f t="shared" si="2"/>
        <v>6.150000000000001E-4</v>
      </c>
      <c r="Z88" s="338" t="str">
        <f t="shared" si="3"/>
        <v>Em andamento</v>
      </c>
      <c r="AA88" s="377" t="str">
        <f>IF(C88="Supra-regional","abrange-cidade",IF(C88="Em definição","sem-mapa",IF(E88&lt;&gt;0,"local-def","local-em-def")))</f>
        <v>local-def</v>
      </c>
    </row>
    <row r="89" spans="1:27" ht="30" hidden="1" x14ac:dyDescent="0.25">
      <c r="A89" s="182">
        <v>17</v>
      </c>
      <c r="B89" s="183" t="s">
        <v>3525</v>
      </c>
      <c r="C89" s="53" t="s">
        <v>132</v>
      </c>
      <c r="D89" s="183" t="s">
        <v>582</v>
      </c>
      <c r="E89" s="183" t="s">
        <v>3526</v>
      </c>
      <c r="F89" s="212" t="s">
        <v>3527</v>
      </c>
      <c r="G89" s="182" t="s">
        <v>212</v>
      </c>
      <c r="H89" s="182" t="s">
        <v>212</v>
      </c>
      <c r="I89" s="182" t="s">
        <v>212</v>
      </c>
      <c r="J89" s="52" t="s">
        <v>1388</v>
      </c>
      <c r="K89" s="182" t="s">
        <v>212</v>
      </c>
      <c r="L89" s="182" t="s">
        <v>214</v>
      </c>
      <c r="M89" s="182" t="s">
        <v>216</v>
      </c>
      <c r="N89" s="182" t="s">
        <v>216</v>
      </c>
      <c r="O89" s="1031">
        <v>4.1000000000000003E-3</v>
      </c>
      <c r="P89" s="261">
        <v>73788.63</v>
      </c>
      <c r="Q89" s="178">
        <v>0</v>
      </c>
      <c r="R89" s="214"/>
      <c r="S89" s="183"/>
      <c r="T89" s="183"/>
      <c r="U89" s="183"/>
      <c r="V89" s="183"/>
      <c r="W89" s="183"/>
      <c r="X89" s="170">
        <f>(IF(G89="C",1,IF(G89="EA",0.5,0))*0.1)+(IF(H89="C",1,IF(H89="EA",0.5,0))*0.05)+(IF(I89="C",1,IF(I89="EA",0.5,0))*0.1)+(IF(J89="C",1,IF(J89="EA",0.5,0))*0.05)+(IF(K89="C",1,IF(K89="EA",0.5,0))*0.1)+(IF(L89="C",1,IF(L89="EA",0.5,0))*0.2)+(IF(M89="C",1,IF(M89="EA",0.5,0))*0.35)+(IF(N89="C",1,IF(N89="EA",0.5,0))*0.05)</f>
        <v>0.47499999999999998</v>
      </c>
      <c r="Y89" s="368">
        <f t="shared" si="2"/>
        <v>1.9475E-3</v>
      </c>
      <c r="Z89" s="338" t="str">
        <f t="shared" si="3"/>
        <v>Em andamento</v>
      </c>
      <c r="AA89" s="377" t="str">
        <f>IF(C89="Supra-regional","abrange-cidade",IF(C89="Em definição","sem-mapa",IF(E89&lt;&gt;0,"local-def","local-em-def")))</f>
        <v>local-def</v>
      </c>
    </row>
    <row r="90" spans="1:27" ht="75" hidden="1" x14ac:dyDescent="0.25">
      <c r="A90" s="182">
        <v>17</v>
      </c>
      <c r="B90" s="183" t="s">
        <v>3528</v>
      </c>
      <c r="C90" s="53" t="s">
        <v>132</v>
      </c>
      <c r="D90" s="183" t="s">
        <v>582</v>
      </c>
      <c r="E90" s="183" t="s">
        <v>3529</v>
      </c>
      <c r="F90" s="212" t="s">
        <v>3530</v>
      </c>
      <c r="G90" s="182" t="s">
        <v>214</v>
      </c>
      <c r="H90" s="182" t="s">
        <v>212</v>
      </c>
      <c r="I90" s="182" t="s">
        <v>214</v>
      </c>
      <c r="J90" s="52" t="s">
        <v>214</v>
      </c>
      <c r="K90" s="182" t="s">
        <v>212</v>
      </c>
      <c r="L90" s="182" t="s">
        <v>216</v>
      </c>
      <c r="M90" s="182" t="s">
        <v>216</v>
      </c>
      <c r="N90" s="182" t="s">
        <v>216</v>
      </c>
      <c r="O90" s="1031">
        <v>4.1000000000000003E-3</v>
      </c>
      <c r="P90" s="261">
        <v>73788.63</v>
      </c>
      <c r="Q90" s="178">
        <v>0</v>
      </c>
      <c r="R90" s="214"/>
      <c r="S90" s="183"/>
      <c r="T90" s="183"/>
      <c r="U90" s="183"/>
      <c r="V90" s="183"/>
      <c r="W90" s="183"/>
      <c r="X90" s="170">
        <f>(IF(G90="C",1,IF(G90="EA",0.5,0))*0.1)+(IF(H90="C",1,IF(H90="EA",0.5,0))*0.05)+(IF(I90="C",1,IF(I90="EA",0.5,0))*0.1)+(IF(J90="C",1,IF(J90="EA",0.5,0))*0.05)+(IF(K90="C",1,IF(K90="EA",0.5,0))*0.1)+(IF(L90="C",1,IF(L90="EA",0.5,0))*0.2)+(IF(M90="C",1,IF(M90="EA",0.5,0))*0.35)+(IF(N90="C",1,IF(N90="EA",0.5,0))*0.05)</f>
        <v>0.27500000000000002</v>
      </c>
      <c r="Y90" s="368">
        <f t="shared" si="2"/>
        <v>1.1275000000000002E-3</v>
      </c>
      <c r="Z90" s="338" t="str">
        <f t="shared" si="3"/>
        <v>Em andamento</v>
      </c>
      <c r="AA90" s="377" t="str">
        <f>IF(C90="Supra-regional","abrange-cidade",IF(C90="Em definição","sem-mapa",IF(E90&lt;&gt;0,"local-def","local-em-def")))</f>
        <v>local-def</v>
      </c>
    </row>
    <row r="91" spans="1:27" ht="45" hidden="1" x14ac:dyDescent="0.25">
      <c r="A91" s="182">
        <v>17</v>
      </c>
      <c r="B91" s="183" t="s">
        <v>3531</v>
      </c>
      <c r="C91" s="183" t="s">
        <v>132</v>
      </c>
      <c r="D91" s="183" t="s">
        <v>2853</v>
      </c>
      <c r="E91" s="183" t="s">
        <v>3532</v>
      </c>
      <c r="F91" s="212" t="s">
        <v>3533</v>
      </c>
      <c r="G91" s="182" t="s">
        <v>212</v>
      </c>
      <c r="H91" s="182" t="s">
        <v>216</v>
      </c>
      <c r="I91" s="182" t="s">
        <v>214</v>
      </c>
      <c r="J91" s="52" t="s">
        <v>1493</v>
      </c>
      <c r="K91" s="182" t="s">
        <v>214</v>
      </c>
      <c r="L91" s="182" t="s">
        <v>216</v>
      </c>
      <c r="M91" s="182" t="s">
        <v>216</v>
      </c>
      <c r="N91" s="182" t="s">
        <v>216</v>
      </c>
      <c r="O91" s="1031">
        <v>4.1000000000000003E-3</v>
      </c>
      <c r="P91" s="261">
        <v>0</v>
      </c>
      <c r="Q91" s="178">
        <v>0</v>
      </c>
      <c r="R91" s="183"/>
      <c r="S91" s="183"/>
      <c r="T91" s="183"/>
      <c r="U91" s="183"/>
      <c r="V91" s="183"/>
      <c r="W91" s="183"/>
      <c r="X91" s="170">
        <f>(IF(G91="C",1,IF(G91="EA",0.5,0))*0.1)+(IF(H91="C",1,IF(H91="EA",0.5,0))*0.05)+(IF(I91="C",1,IF(I91="EA",0.5,0))*0.1)+(IF(J91="C",1,IF(J91="EA",0.5,0))*0.05)+(IF(K91="C",1,IF(K91="EA",0.5,0))*0.1)+(IF(L91="C",1,IF(L91="EA",0.5,0))*0.2)+(IF(M91="C",1,IF(M91="EA",0.5,0))*0.35)+(IF(N91="C",1,IF(N91="EA",0.5,0))*0.05)</f>
        <v>0.2</v>
      </c>
      <c r="Y91" s="368">
        <f t="shared" si="2"/>
        <v>8.2000000000000009E-4</v>
      </c>
      <c r="Z91" s="338" t="str">
        <f t="shared" si="3"/>
        <v>Em andamento</v>
      </c>
      <c r="AA91" s="377" t="str">
        <f>IF(C91="Supra-regional","abrange-cidade",IF(C91="Em definição","sem-mapa",IF(E91&lt;&gt;0,"local-def","local-em-def")))</f>
        <v>local-def</v>
      </c>
    </row>
    <row r="92" spans="1:27" ht="60" hidden="1" x14ac:dyDescent="0.25">
      <c r="A92" s="182">
        <v>17</v>
      </c>
      <c r="B92" s="183" t="s">
        <v>3534</v>
      </c>
      <c r="C92" s="53" t="s">
        <v>132</v>
      </c>
      <c r="D92" s="53" t="s">
        <v>2853</v>
      </c>
      <c r="E92" s="183" t="s">
        <v>3535</v>
      </c>
      <c r="F92" s="212" t="s">
        <v>3536</v>
      </c>
      <c r="G92" s="182" t="s">
        <v>216</v>
      </c>
      <c r="H92" s="182" t="s">
        <v>216</v>
      </c>
      <c r="I92" s="182" t="s">
        <v>214</v>
      </c>
      <c r="J92" s="52" t="s">
        <v>1493</v>
      </c>
      <c r="K92" s="182" t="s">
        <v>216</v>
      </c>
      <c r="L92" s="182" t="s">
        <v>216</v>
      </c>
      <c r="M92" s="182" t="s">
        <v>216</v>
      </c>
      <c r="N92" s="182" t="s">
        <v>216</v>
      </c>
      <c r="O92" s="1031">
        <v>4.1000000000000003E-3</v>
      </c>
      <c r="P92" s="261">
        <v>0</v>
      </c>
      <c r="Q92" s="178">
        <v>0</v>
      </c>
      <c r="R92" s="214"/>
      <c r="S92" s="183"/>
      <c r="T92" s="183"/>
      <c r="U92" s="183"/>
      <c r="V92" s="183"/>
      <c r="W92" s="183"/>
      <c r="X92" s="170">
        <f>(IF(G92="C",1,IF(G92="EA",0.5,0))*0.1)+(IF(H92="C",1,IF(H92="EA",0.5,0))*0.05)+(IF(I92="C",1,IF(I92="EA",0.5,0))*0.1)+(IF(J92="C",1,IF(J92="EA",0.5,0))*0.05)+(IF(K92="C",1,IF(K92="EA",0.5,0))*0.1)+(IF(L92="C",1,IF(L92="EA",0.5,0))*0.2)+(IF(M92="C",1,IF(M92="EA",0.5,0))*0.35)+(IF(N92="C",1,IF(N92="EA",0.5,0))*0.05)</f>
        <v>0.05</v>
      </c>
      <c r="Y92" s="368">
        <f t="shared" si="2"/>
        <v>2.0500000000000002E-4</v>
      </c>
      <c r="Z92" s="338" t="str">
        <f t="shared" si="3"/>
        <v>Em andamento</v>
      </c>
      <c r="AA92" s="377" t="str">
        <f>IF(C92="Supra-regional","abrange-cidade",IF(C92="Em definição","sem-mapa",IF(E92&lt;&gt;0,"local-def","local-em-def")))</f>
        <v>local-def</v>
      </c>
    </row>
    <row r="93" spans="1:27" ht="45" hidden="1" x14ac:dyDescent="0.25">
      <c r="A93" s="182">
        <v>17</v>
      </c>
      <c r="B93" s="183" t="s">
        <v>3537</v>
      </c>
      <c r="C93" s="53" t="s">
        <v>134</v>
      </c>
      <c r="D93" s="183" t="s">
        <v>664</v>
      </c>
      <c r="E93" s="183" t="s">
        <v>3538</v>
      </c>
      <c r="F93" s="212" t="s">
        <v>3539</v>
      </c>
      <c r="G93" s="182" t="s">
        <v>214</v>
      </c>
      <c r="H93" s="182" t="s">
        <v>212</v>
      </c>
      <c r="I93" s="182" t="s">
        <v>214</v>
      </c>
      <c r="J93" s="52" t="s">
        <v>1493</v>
      </c>
      <c r="K93" s="182" t="s">
        <v>216</v>
      </c>
      <c r="L93" s="182" t="s">
        <v>216</v>
      </c>
      <c r="M93" s="182" t="s">
        <v>216</v>
      </c>
      <c r="N93" s="182" t="s">
        <v>216</v>
      </c>
      <c r="O93" s="1031">
        <v>4.1000000000000003E-3</v>
      </c>
      <c r="P93" s="261">
        <v>0</v>
      </c>
      <c r="Q93" s="178">
        <v>0</v>
      </c>
      <c r="R93" s="183"/>
      <c r="S93" s="183"/>
      <c r="T93" s="183"/>
      <c r="U93" s="183"/>
      <c r="V93" s="183"/>
      <c r="W93" s="183"/>
      <c r="X93" s="170">
        <f>(IF(G93="C",1,IF(G93="EA",0.5,0))*0.1)+(IF(H93="C",1,IF(H93="EA",0.5,0))*0.05)+(IF(I93="C",1,IF(I93="EA",0.5,0))*0.1)+(IF(J93="C",1,IF(J93="EA",0.5,0))*0.05)+(IF(K93="C",1,IF(K93="EA",0.5,0))*0.1)+(IF(L93="C",1,IF(L93="EA",0.5,0))*0.2)+(IF(M93="C",1,IF(M93="EA",0.5,0))*0.35)+(IF(N93="C",1,IF(N93="EA",0.5,0))*0.05)</f>
        <v>0.15000000000000002</v>
      </c>
      <c r="Y93" s="368">
        <f t="shared" si="2"/>
        <v>6.150000000000001E-4</v>
      </c>
      <c r="Z93" s="338" t="str">
        <f t="shared" si="3"/>
        <v>Em andamento</v>
      </c>
      <c r="AA93" s="377" t="str">
        <f>IF(C93="Supra-regional","abrange-cidade",IF(C93="Em definição","sem-mapa",IF(E93&lt;&gt;0,"local-def","local-em-def")))</f>
        <v>local-def</v>
      </c>
    </row>
    <row r="94" spans="1:27" ht="30" hidden="1" x14ac:dyDescent="0.25">
      <c r="A94" s="182">
        <v>17</v>
      </c>
      <c r="B94" s="183" t="s">
        <v>3540</v>
      </c>
      <c r="C94" s="53" t="s">
        <v>134</v>
      </c>
      <c r="D94" s="183" t="s">
        <v>664</v>
      </c>
      <c r="E94" s="183" t="s">
        <v>3541</v>
      </c>
      <c r="F94" s="212" t="s">
        <v>3542</v>
      </c>
      <c r="G94" s="182" t="s">
        <v>214</v>
      </c>
      <c r="H94" s="182" t="s">
        <v>212</v>
      </c>
      <c r="I94" s="182" t="s">
        <v>214</v>
      </c>
      <c r="J94" s="52" t="s">
        <v>214</v>
      </c>
      <c r="K94" s="182" t="s">
        <v>212</v>
      </c>
      <c r="L94" s="182" t="s">
        <v>216</v>
      </c>
      <c r="M94" s="182" t="s">
        <v>216</v>
      </c>
      <c r="N94" s="182" t="s">
        <v>216</v>
      </c>
      <c r="O94" s="1031">
        <v>4.1000000000000003E-3</v>
      </c>
      <c r="P94" s="261">
        <v>117539.31</v>
      </c>
      <c r="Q94" s="178">
        <v>0</v>
      </c>
      <c r="R94" s="214"/>
      <c r="S94" s="183"/>
      <c r="T94" s="183"/>
      <c r="U94" s="183"/>
      <c r="V94" s="183"/>
      <c r="W94" s="183"/>
      <c r="X94" s="170">
        <f>(IF(G94="C",1,IF(G94="EA",0.5,0))*0.1)+(IF(H94="C",1,IF(H94="EA",0.5,0))*0.05)+(IF(I94="C",1,IF(I94="EA",0.5,0))*0.1)+(IF(J94="C",1,IF(J94="EA",0.5,0))*0.05)+(IF(K94="C",1,IF(K94="EA",0.5,0))*0.1)+(IF(L94="C",1,IF(L94="EA",0.5,0))*0.2)+(IF(M94="C",1,IF(M94="EA",0.5,0))*0.35)+(IF(N94="C",1,IF(N94="EA",0.5,0))*0.05)</f>
        <v>0.27500000000000002</v>
      </c>
      <c r="Y94" s="368">
        <f t="shared" si="2"/>
        <v>1.1275000000000002E-3</v>
      </c>
      <c r="Z94" s="338" t="str">
        <f t="shared" si="3"/>
        <v>Em andamento</v>
      </c>
      <c r="AA94" s="377" t="str">
        <f>IF(C94="Supra-regional","abrange-cidade",IF(C94="Em definição","sem-mapa",IF(E94&lt;&gt;0,"local-def","local-em-def")))</f>
        <v>local-def</v>
      </c>
    </row>
    <row r="95" spans="1:27" ht="45" hidden="1" x14ac:dyDescent="0.25">
      <c r="A95" s="182">
        <v>17</v>
      </c>
      <c r="B95" s="183" t="s">
        <v>3543</v>
      </c>
      <c r="C95" s="53" t="s">
        <v>134</v>
      </c>
      <c r="D95" s="183" t="s">
        <v>664</v>
      </c>
      <c r="E95" s="183" t="s">
        <v>3544</v>
      </c>
      <c r="F95" s="212" t="s">
        <v>3545</v>
      </c>
      <c r="G95" s="182" t="s">
        <v>214</v>
      </c>
      <c r="H95" s="182" t="s">
        <v>212</v>
      </c>
      <c r="I95" s="182" t="s">
        <v>214</v>
      </c>
      <c r="J95" s="52" t="s">
        <v>1493</v>
      </c>
      <c r="K95" s="182" t="s">
        <v>216</v>
      </c>
      <c r="L95" s="182" t="s">
        <v>216</v>
      </c>
      <c r="M95" s="182" t="s">
        <v>216</v>
      </c>
      <c r="N95" s="182" t="s">
        <v>216</v>
      </c>
      <c r="O95" s="1031">
        <v>4.1000000000000003E-3</v>
      </c>
      <c r="P95" s="261">
        <v>0</v>
      </c>
      <c r="Q95" s="178">
        <v>0</v>
      </c>
      <c r="R95" s="183"/>
      <c r="S95" s="183"/>
      <c r="T95" s="183"/>
      <c r="U95" s="183"/>
      <c r="V95" s="183"/>
      <c r="W95" s="183"/>
      <c r="X95" s="170">
        <f>(IF(G95="C",1,IF(G95="EA",0.5,0))*0.1)+(IF(H95="C",1,IF(H95="EA",0.5,0))*0.05)+(IF(I95="C",1,IF(I95="EA",0.5,0))*0.1)+(IF(J95="C",1,IF(J95="EA",0.5,0))*0.05)+(IF(K95="C",1,IF(K95="EA",0.5,0))*0.1)+(IF(L95="C",1,IF(L95="EA",0.5,0))*0.2)+(IF(M95="C",1,IF(M95="EA",0.5,0))*0.35)+(IF(N95="C",1,IF(N95="EA",0.5,0))*0.05)</f>
        <v>0.15000000000000002</v>
      </c>
      <c r="Y95" s="368">
        <f t="shared" si="2"/>
        <v>6.150000000000001E-4</v>
      </c>
      <c r="Z95" s="338" t="str">
        <f t="shared" si="3"/>
        <v>Em andamento</v>
      </c>
      <c r="AA95" s="377" t="str">
        <f>IF(C95="Supra-regional","abrange-cidade",IF(C95="Em definição","sem-mapa",IF(E95&lt;&gt;0,"local-def","local-em-def")))</f>
        <v>local-def</v>
      </c>
    </row>
    <row r="96" spans="1:27" ht="45" hidden="1" x14ac:dyDescent="0.25">
      <c r="A96" s="182">
        <v>17</v>
      </c>
      <c r="B96" s="183" t="s">
        <v>3546</v>
      </c>
      <c r="C96" s="53" t="s">
        <v>134</v>
      </c>
      <c r="D96" s="183" t="s">
        <v>664</v>
      </c>
      <c r="E96" s="183" t="s">
        <v>3547</v>
      </c>
      <c r="F96" s="212" t="s">
        <v>3548</v>
      </c>
      <c r="G96" s="182" t="s">
        <v>214</v>
      </c>
      <c r="H96" s="182" t="s">
        <v>216</v>
      </c>
      <c r="I96" s="182" t="s">
        <v>214</v>
      </c>
      <c r="J96" s="52" t="s">
        <v>1493</v>
      </c>
      <c r="K96" s="182" t="s">
        <v>214</v>
      </c>
      <c r="L96" s="182" t="s">
        <v>216</v>
      </c>
      <c r="M96" s="182" t="s">
        <v>216</v>
      </c>
      <c r="N96" s="182" t="s">
        <v>216</v>
      </c>
      <c r="O96" s="1031">
        <v>4.1000000000000003E-3</v>
      </c>
      <c r="P96" s="261">
        <v>0</v>
      </c>
      <c r="Q96" s="178">
        <v>0</v>
      </c>
      <c r="R96" s="183"/>
      <c r="S96" s="183"/>
      <c r="T96" s="183"/>
      <c r="U96" s="183"/>
      <c r="V96" s="183"/>
      <c r="W96" s="183"/>
      <c r="X96" s="170">
        <f>(IF(G96="C",1,IF(G96="EA",0.5,0))*0.1)+(IF(H96="C",1,IF(H96="EA",0.5,0))*0.05)+(IF(I96="C",1,IF(I96="EA",0.5,0))*0.1)+(IF(J96="C",1,IF(J96="EA",0.5,0))*0.05)+(IF(K96="C",1,IF(K96="EA",0.5,0))*0.1)+(IF(L96="C",1,IF(L96="EA",0.5,0))*0.2)+(IF(M96="C",1,IF(M96="EA",0.5,0))*0.35)+(IF(N96="C",1,IF(N96="EA",0.5,0))*0.05)</f>
        <v>0.15000000000000002</v>
      </c>
      <c r="Y96" s="368">
        <f t="shared" si="2"/>
        <v>6.150000000000001E-4</v>
      </c>
      <c r="Z96" s="338" t="str">
        <f t="shared" si="3"/>
        <v>Em andamento</v>
      </c>
      <c r="AA96" s="377" t="str">
        <f>IF(C96="Supra-regional","abrange-cidade",IF(C96="Em definição","sem-mapa",IF(E96&lt;&gt;0,"local-def","local-em-def")))</f>
        <v>local-def</v>
      </c>
    </row>
    <row r="97" spans="1:27" ht="45" hidden="1" x14ac:dyDescent="0.25">
      <c r="A97" s="182">
        <v>17</v>
      </c>
      <c r="B97" s="183" t="s">
        <v>3549</v>
      </c>
      <c r="C97" s="183" t="s">
        <v>134</v>
      </c>
      <c r="D97" s="183" t="s">
        <v>1062</v>
      </c>
      <c r="E97" s="183" t="s">
        <v>3550</v>
      </c>
      <c r="F97" s="212" t="s">
        <v>3551</v>
      </c>
      <c r="G97" s="182" t="s">
        <v>212</v>
      </c>
      <c r="H97" s="182" t="s">
        <v>212</v>
      </c>
      <c r="I97" s="182" t="s">
        <v>212</v>
      </c>
      <c r="J97" s="52" t="s">
        <v>1286</v>
      </c>
      <c r="K97" s="182" t="s">
        <v>212</v>
      </c>
      <c r="L97" s="182" t="s">
        <v>212</v>
      </c>
      <c r="M97" s="182" t="s">
        <v>212</v>
      </c>
      <c r="N97" s="182" t="s">
        <v>212</v>
      </c>
      <c r="O97" s="1031">
        <v>4.1000000000000003E-3</v>
      </c>
      <c r="P97" s="263">
        <v>6316426.2000000002</v>
      </c>
      <c r="Q97" s="178">
        <v>0</v>
      </c>
      <c r="R97" s="183" t="s">
        <v>3479</v>
      </c>
      <c r="S97" s="183"/>
      <c r="T97" s="183"/>
      <c r="U97" s="183"/>
      <c r="V97" s="183"/>
      <c r="W97" s="183"/>
      <c r="X97" s="170">
        <f>(IF(G97="C",1,IF(G97="EA",0.5,0))*0.1)+(IF(H97="C",1,IF(H97="EA",0.5,0))*0.05)+(IF(I97="C",1,IF(I97="EA",0.5,0))*0.1)+(IF(J97="C",1,IF(J97="EA",0.5,0))*0.05)+(IF(K97="C",1,IF(K97="EA",0.5,0))*0.1)+(IF(L97="C",1,IF(L97="EA",0.5,0))*0.2)+(IF(M97="C",1,IF(M97="EA",0.5,0))*0.35)+(IF(N97="C",1,IF(N97="EA",0.5,0))*0.05)</f>
        <v>1</v>
      </c>
      <c r="Y97" s="368">
        <f t="shared" si="2"/>
        <v>4.1000000000000003E-3</v>
      </c>
      <c r="Z97" s="338" t="str">
        <f t="shared" si="3"/>
        <v>Concluído</v>
      </c>
      <c r="AA97" s="377" t="str">
        <f>IF(C97="Supra-regional","abrange-cidade",IF(C97="Em definição","sem-mapa",IF(E97&lt;&gt;0,"local-def","local-em-def")))</f>
        <v>local-def</v>
      </c>
    </row>
    <row r="98" spans="1:27" ht="45" hidden="1" x14ac:dyDescent="0.25">
      <c r="A98" s="182">
        <v>17</v>
      </c>
      <c r="B98" s="183" t="s">
        <v>3552</v>
      </c>
      <c r="C98" s="53" t="s">
        <v>134</v>
      </c>
      <c r="D98" s="53" t="s">
        <v>1062</v>
      </c>
      <c r="E98" s="183" t="s">
        <v>3553</v>
      </c>
      <c r="F98" s="212" t="s">
        <v>3554</v>
      </c>
      <c r="G98" s="182" t="s">
        <v>214</v>
      </c>
      <c r="H98" s="182" t="s">
        <v>212</v>
      </c>
      <c r="I98" s="182" t="s">
        <v>214</v>
      </c>
      <c r="J98" s="52" t="s">
        <v>1493</v>
      </c>
      <c r="K98" s="182" t="s">
        <v>216</v>
      </c>
      <c r="L98" s="182" t="s">
        <v>216</v>
      </c>
      <c r="M98" s="182" t="s">
        <v>216</v>
      </c>
      <c r="N98" s="182" t="s">
        <v>216</v>
      </c>
      <c r="O98" s="1031">
        <v>4.1000000000000003E-3</v>
      </c>
      <c r="P98" s="261">
        <v>0</v>
      </c>
      <c r="Q98" s="178">
        <v>0</v>
      </c>
      <c r="R98" s="183"/>
      <c r="S98" s="183"/>
      <c r="T98" s="183"/>
      <c r="U98" s="183"/>
      <c r="V98" s="183"/>
      <c r="W98" s="183"/>
      <c r="X98" s="170">
        <f>(IF(G98="C",1,IF(G98="EA",0.5,0))*0.1)+(IF(H98="C",1,IF(H98="EA",0.5,0))*0.05)+(IF(I98="C",1,IF(I98="EA",0.5,0))*0.1)+(IF(J98="C",1,IF(J98="EA",0.5,0))*0.05)+(IF(K98="C",1,IF(K98="EA",0.5,0))*0.1)+(IF(L98="C",1,IF(L98="EA",0.5,0))*0.2)+(IF(M98="C",1,IF(M98="EA",0.5,0))*0.35)+(IF(N98="C",1,IF(N98="EA",0.5,0))*0.05)</f>
        <v>0.15000000000000002</v>
      </c>
      <c r="Y98" s="368">
        <f t="shared" si="2"/>
        <v>6.150000000000001E-4</v>
      </c>
      <c r="Z98" s="338" t="str">
        <f t="shared" si="3"/>
        <v>Em andamento</v>
      </c>
      <c r="AA98" s="377" t="str">
        <f>IF(C98="Supra-regional","abrange-cidade",IF(C98="Em definição","sem-mapa",IF(E98&lt;&gt;0,"local-def","local-em-def")))</f>
        <v>local-def</v>
      </c>
    </row>
    <row r="99" spans="1:27" ht="60" hidden="1" x14ac:dyDescent="0.25">
      <c r="A99" s="182">
        <v>17</v>
      </c>
      <c r="B99" s="183" t="s">
        <v>3555</v>
      </c>
      <c r="C99" s="53" t="s">
        <v>134</v>
      </c>
      <c r="D99" s="53" t="s">
        <v>1062</v>
      </c>
      <c r="E99" s="183" t="s">
        <v>3556</v>
      </c>
      <c r="F99" s="212" t="s">
        <v>3557</v>
      </c>
      <c r="G99" s="182" t="s">
        <v>214</v>
      </c>
      <c r="H99" s="182" t="s">
        <v>216</v>
      </c>
      <c r="I99" s="182" t="s">
        <v>214</v>
      </c>
      <c r="J99" s="52" t="s">
        <v>1493</v>
      </c>
      <c r="K99" s="182" t="s">
        <v>214</v>
      </c>
      <c r="L99" s="182" t="s">
        <v>216</v>
      </c>
      <c r="M99" s="182" t="s">
        <v>216</v>
      </c>
      <c r="N99" s="182" t="s">
        <v>216</v>
      </c>
      <c r="O99" s="1031">
        <v>4.1000000000000003E-3</v>
      </c>
      <c r="P99" s="261">
        <v>0</v>
      </c>
      <c r="Q99" s="178">
        <v>0</v>
      </c>
      <c r="R99" s="183"/>
      <c r="S99" s="183"/>
      <c r="T99" s="183"/>
      <c r="U99" s="183"/>
      <c r="V99" s="183"/>
      <c r="W99" s="183"/>
      <c r="X99" s="170">
        <f>(IF(G99="C",1,IF(G99="EA",0.5,0))*0.1)+(IF(H99="C",1,IF(H99="EA",0.5,0))*0.05)+(IF(I99="C",1,IF(I99="EA",0.5,0))*0.1)+(IF(J99="C",1,IF(J99="EA",0.5,0))*0.05)+(IF(K99="C",1,IF(K99="EA",0.5,0))*0.1)+(IF(L99="C",1,IF(L99="EA",0.5,0))*0.2)+(IF(M99="C",1,IF(M99="EA",0.5,0))*0.35)+(IF(N99="C",1,IF(N99="EA",0.5,0))*0.05)</f>
        <v>0.15000000000000002</v>
      </c>
      <c r="Y99" s="368">
        <f t="shared" si="2"/>
        <v>6.150000000000001E-4</v>
      </c>
      <c r="Z99" s="338" t="str">
        <f t="shared" si="3"/>
        <v>Em andamento</v>
      </c>
      <c r="AA99" s="377" t="str">
        <f>IF(C99="Supra-regional","abrange-cidade",IF(C99="Em definição","sem-mapa",IF(E99&lt;&gt;0,"local-def","local-em-def")))</f>
        <v>local-def</v>
      </c>
    </row>
    <row r="100" spans="1:27" ht="30" hidden="1" x14ac:dyDescent="0.25">
      <c r="A100" s="182">
        <v>17</v>
      </c>
      <c r="B100" s="183" t="s">
        <v>3558</v>
      </c>
      <c r="C100" s="53" t="s">
        <v>134</v>
      </c>
      <c r="D100" s="53" t="s">
        <v>1062</v>
      </c>
      <c r="E100" s="183" t="s">
        <v>3559</v>
      </c>
      <c r="F100" s="212" t="s">
        <v>3560</v>
      </c>
      <c r="G100" s="182" t="s">
        <v>214</v>
      </c>
      <c r="H100" s="182" t="s">
        <v>216</v>
      </c>
      <c r="I100" s="182" t="s">
        <v>214</v>
      </c>
      <c r="J100" s="52" t="s">
        <v>1493</v>
      </c>
      <c r="K100" s="182" t="s">
        <v>216</v>
      </c>
      <c r="L100" s="182" t="s">
        <v>216</v>
      </c>
      <c r="M100" s="182" t="s">
        <v>216</v>
      </c>
      <c r="N100" s="182" t="s">
        <v>216</v>
      </c>
      <c r="O100" s="1031">
        <v>4.1000000000000003E-3</v>
      </c>
      <c r="P100" s="261">
        <v>0</v>
      </c>
      <c r="Q100" s="178">
        <v>0</v>
      </c>
      <c r="R100" s="214"/>
      <c r="S100" s="183"/>
      <c r="T100" s="183"/>
      <c r="U100" s="183"/>
      <c r="V100" s="183"/>
      <c r="W100" s="183"/>
      <c r="X100" s="170">
        <f>(IF(G100="C",1,IF(G100="EA",0.5,0))*0.1)+(IF(H100="C",1,IF(H100="EA",0.5,0))*0.05)+(IF(I100="C",1,IF(I100="EA",0.5,0))*0.1)+(IF(J100="C",1,IF(J100="EA",0.5,0))*0.05)+(IF(K100="C",1,IF(K100="EA",0.5,0))*0.1)+(IF(L100="C",1,IF(L100="EA",0.5,0))*0.2)+(IF(M100="C",1,IF(M100="EA",0.5,0))*0.35)+(IF(N100="C",1,IF(N100="EA",0.5,0))*0.05)</f>
        <v>0.1</v>
      </c>
      <c r="Y100" s="368">
        <f t="shared" si="2"/>
        <v>4.1000000000000005E-4</v>
      </c>
      <c r="Z100" s="338" t="str">
        <f t="shared" si="3"/>
        <v>Em andamento</v>
      </c>
      <c r="AA100" s="377" t="str">
        <f>IF(C100="Supra-regional","abrange-cidade",IF(C100="Em definição","sem-mapa",IF(E100&lt;&gt;0,"local-def","local-em-def")))</f>
        <v>local-def</v>
      </c>
    </row>
    <row r="101" spans="1:27" ht="45" hidden="1" x14ac:dyDescent="0.25">
      <c r="A101" s="182">
        <v>17</v>
      </c>
      <c r="B101" s="183" t="s">
        <v>3561</v>
      </c>
      <c r="C101" s="53" t="s">
        <v>134</v>
      </c>
      <c r="D101" s="53" t="s">
        <v>1062</v>
      </c>
      <c r="E101" s="183" t="s">
        <v>3562</v>
      </c>
      <c r="F101" s="212" t="s">
        <v>3563</v>
      </c>
      <c r="G101" s="182" t="s">
        <v>214</v>
      </c>
      <c r="H101" s="182" t="s">
        <v>216</v>
      </c>
      <c r="I101" s="182" t="s">
        <v>214</v>
      </c>
      <c r="J101" s="52" t="s">
        <v>1493</v>
      </c>
      <c r="K101" s="182" t="s">
        <v>214</v>
      </c>
      <c r="L101" s="182" t="s">
        <v>216</v>
      </c>
      <c r="M101" s="182" t="s">
        <v>216</v>
      </c>
      <c r="N101" s="182" t="s">
        <v>216</v>
      </c>
      <c r="O101" s="1031">
        <v>4.1000000000000003E-3</v>
      </c>
      <c r="P101" s="261">
        <v>0</v>
      </c>
      <c r="Q101" s="178">
        <v>0</v>
      </c>
      <c r="R101" s="183"/>
      <c r="S101" s="183"/>
      <c r="T101" s="183"/>
      <c r="U101" s="183"/>
      <c r="V101" s="183"/>
      <c r="W101" s="183"/>
      <c r="X101" s="170">
        <f>(IF(G101="C",1,IF(G101="EA",0.5,0))*0.1)+(IF(H101="C",1,IF(H101="EA",0.5,0))*0.05)+(IF(I101="C",1,IF(I101="EA",0.5,0))*0.1)+(IF(J101="C",1,IF(J101="EA",0.5,0))*0.05)+(IF(K101="C",1,IF(K101="EA",0.5,0))*0.1)+(IF(L101="C",1,IF(L101="EA",0.5,0))*0.2)+(IF(M101="C",1,IF(M101="EA",0.5,0))*0.35)+(IF(N101="C",1,IF(N101="EA",0.5,0))*0.05)</f>
        <v>0.15000000000000002</v>
      </c>
      <c r="Y101" s="368">
        <f t="shared" si="2"/>
        <v>6.150000000000001E-4</v>
      </c>
      <c r="Z101" s="338" t="str">
        <f t="shared" si="3"/>
        <v>Em andamento</v>
      </c>
      <c r="AA101" s="377" t="str">
        <f>IF(C101="Supra-regional","abrange-cidade",IF(C101="Em definição","sem-mapa",IF(E101&lt;&gt;0,"local-def","local-em-def")))</f>
        <v>local-def</v>
      </c>
    </row>
    <row r="102" spans="1:27" ht="45" hidden="1" x14ac:dyDescent="0.25">
      <c r="A102" s="182">
        <v>17</v>
      </c>
      <c r="B102" s="183" t="s">
        <v>3564</v>
      </c>
      <c r="C102" s="53" t="s">
        <v>134</v>
      </c>
      <c r="D102" s="53" t="s">
        <v>1062</v>
      </c>
      <c r="E102" s="183" t="s">
        <v>3565</v>
      </c>
      <c r="F102" s="212" t="s">
        <v>3566</v>
      </c>
      <c r="G102" s="182" t="s">
        <v>214</v>
      </c>
      <c r="H102" s="182" t="s">
        <v>216</v>
      </c>
      <c r="I102" s="182" t="s">
        <v>214</v>
      </c>
      <c r="J102" s="52" t="s">
        <v>1493</v>
      </c>
      <c r="K102" s="182" t="s">
        <v>216</v>
      </c>
      <c r="L102" s="182" t="s">
        <v>216</v>
      </c>
      <c r="M102" s="182" t="s">
        <v>216</v>
      </c>
      <c r="N102" s="182" t="s">
        <v>216</v>
      </c>
      <c r="O102" s="1031">
        <v>4.1000000000000003E-3</v>
      </c>
      <c r="P102" s="261">
        <v>0</v>
      </c>
      <c r="Q102" s="178">
        <v>0</v>
      </c>
      <c r="R102" s="183"/>
      <c r="S102" s="183"/>
      <c r="T102" s="183"/>
      <c r="U102" s="183"/>
      <c r="V102" s="183"/>
      <c r="W102" s="183"/>
      <c r="X102" s="170">
        <f>(IF(G102="C",1,IF(G102="EA",0.5,0))*0.1)+(IF(H102="C",1,IF(H102="EA",0.5,0))*0.05)+(IF(I102="C",1,IF(I102="EA",0.5,0))*0.1)+(IF(J102="C",1,IF(J102="EA",0.5,0))*0.05)+(IF(K102="C",1,IF(K102="EA",0.5,0))*0.1)+(IF(L102="C",1,IF(L102="EA",0.5,0))*0.2)+(IF(M102="C",1,IF(M102="EA",0.5,0))*0.35)+(IF(N102="C",1,IF(N102="EA",0.5,0))*0.05)</f>
        <v>0.1</v>
      </c>
      <c r="Y102" s="368">
        <f t="shared" si="2"/>
        <v>4.1000000000000005E-4</v>
      </c>
      <c r="Z102" s="338" t="str">
        <f t="shared" si="3"/>
        <v>Em andamento</v>
      </c>
      <c r="AA102" s="377" t="str">
        <f>IF(C102="Supra-regional","abrange-cidade",IF(C102="Em definição","sem-mapa",IF(E102&lt;&gt;0,"local-def","local-em-def")))</f>
        <v>local-def</v>
      </c>
    </row>
    <row r="103" spans="1:27" ht="30" hidden="1" x14ac:dyDescent="0.25">
      <c r="A103" s="182">
        <v>17</v>
      </c>
      <c r="B103" s="183" t="s">
        <v>3567</v>
      </c>
      <c r="C103" s="183" t="s">
        <v>134</v>
      </c>
      <c r="D103" s="183" t="s">
        <v>1062</v>
      </c>
      <c r="E103" s="189" t="s">
        <v>3568</v>
      </c>
      <c r="F103" s="212" t="s">
        <v>3569</v>
      </c>
      <c r="G103" s="182" t="s">
        <v>214</v>
      </c>
      <c r="H103" s="182" t="s">
        <v>216</v>
      </c>
      <c r="I103" s="182" t="s">
        <v>214</v>
      </c>
      <c r="J103" s="52" t="s">
        <v>1493</v>
      </c>
      <c r="K103" s="182" t="s">
        <v>216</v>
      </c>
      <c r="L103" s="182" t="s">
        <v>216</v>
      </c>
      <c r="M103" s="182" t="s">
        <v>216</v>
      </c>
      <c r="N103" s="182" t="s">
        <v>216</v>
      </c>
      <c r="O103" s="1031">
        <v>4.1000000000000003E-3</v>
      </c>
      <c r="P103" s="261">
        <v>0</v>
      </c>
      <c r="Q103" s="178">
        <v>0</v>
      </c>
      <c r="R103" s="183"/>
      <c r="S103" s="183"/>
      <c r="T103" s="183"/>
      <c r="U103" s="183"/>
      <c r="V103" s="183"/>
      <c r="W103" s="183"/>
      <c r="X103" s="170">
        <f>(IF(G103="C",1,IF(G103="EA",0.5,0))*0.1)+(IF(H103="C",1,IF(H103="EA",0.5,0))*0.05)+(IF(I103="C",1,IF(I103="EA",0.5,0))*0.1)+(IF(J103="C",1,IF(J103="EA",0.5,0))*0.05)+(IF(K103="C",1,IF(K103="EA",0.5,0))*0.1)+(IF(L103="C",1,IF(L103="EA",0.5,0))*0.2)+(IF(M103="C",1,IF(M103="EA",0.5,0))*0.35)+(IF(N103="C",1,IF(N103="EA",0.5,0))*0.05)</f>
        <v>0.1</v>
      </c>
      <c r="Y103" s="368">
        <f t="shared" si="2"/>
        <v>4.1000000000000005E-4</v>
      </c>
      <c r="Z103" s="338" t="str">
        <f t="shared" si="3"/>
        <v>Em andamento</v>
      </c>
      <c r="AA103" s="377" t="str">
        <f>IF(C103="Supra-regional","abrange-cidade",IF(C103="Em definição","sem-mapa",IF(E103&lt;&gt;0,"local-def","local-em-def")))</f>
        <v>local-def</v>
      </c>
    </row>
    <row r="104" spans="1:27" ht="45" hidden="1" x14ac:dyDescent="0.25">
      <c r="A104" s="182">
        <v>17</v>
      </c>
      <c r="B104" s="183" t="s">
        <v>3570</v>
      </c>
      <c r="C104" s="53" t="s">
        <v>134</v>
      </c>
      <c r="D104" s="53" t="s">
        <v>1062</v>
      </c>
      <c r="E104" s="183" t="s">
        <v>3571</v>
      </c>
      <c r="F104" s="212" t="s">
        <v>3572</v>
      </c>
      <c r="G104" s="182" t="s">
        <v>214</v>
      </c>
      <c r="H104" s="182" t="s">
        <v>212</v>
      </c>
      <c r="I104" s="182" t="s">
        <v>214</v>
      </c>
      <c r="J104" s="52" t="s">
        <v>214</v>
      </c>
      <c r="K104" s="182" t="s">
        <v>212</v>
      </c>
      <c r="L104" s="182" t="s">
        <v>216</v>
      </c>
      <c r="M104" s="182" t="s">
        <v>216</v>
      </c>
      <c r="N104" s="182" t="s">
        <v>216</v>
      </c>
      <c r="O104" s="1031">
        <v>4.1000000000000003E-3</v>
      </c>
      <c r="P104" s="261">
        <v>0</v>
      </c>
      <c r="Q104" s="178">
        <v>0</v>
      </c>
      <c r="R104" s="214"/>
      <c r="S104" s="183"/>
      <c r="T104" s="183"/>
      <c r="U104" s="183"/>
      <c r="V104" s="183"/>
      <c r="W104" s="183"/>
      <c r="X104" s="170">
        <f>(IF(G104="C",1,IF(G104="EA",0.5,0))*0.1)+(IF(H104="C",1,IF(H104="EA",0.5,0))*0.05)+(IF(I104="C",1,IF(I104="EA",0.5,0))*0.1)+(IF(J104="C",1,IF(J104="EA",0.5,0))*0.05)+(IF(K104="C",1,IF(K104="EA",0.5,0))*0.1)+(IF(L104="C",1,IF(L104="EA",0.5,0))*0.2)+(IF(M104="C",1,IF(M104="EA",0.5,0))*0.35)+(IF(N104="C",1,IF(N104="EA",0.5,0))*0.05)</f>
        <v>0.27500000000000002</v>
      </c>
      <c r="Y104" s="368">
        <f t="shared" si="2"/>
        <v>1.1275000000000002E-3</v>
      </c>
      <c r="Z104" s="338" t="str">
        <f t="shared" si="3"/>
        <v>Em andamento</v>
      </c>
      <c r="AA104" s="377" t="str">
        <f>IF(C104="Supra-regional","abrange-cidade",IF(C104="Em definição","sem-mapa",IF(E104&lt;&gt;0,"local-def","local-em-def")))</f>
        <v>local-def</v>
      </c>
    </row>
    <row r="105" spans="1:27" ht="45" hidden="1" x14ac:dyDescent="0.25">
      <c r="A105" s="182">
        <v>17</v>
      </c>
      <c r="B105" s="183" t="s">
        <v>3573</v>
      </c>
      <c r="C105" s="53" t="s">
        <v>134</v>
      </c>
      <c r="D105" s="53" t="s">
        <v>1062</v>
      </c>
      <c r="E105" s="183" t="s">
        <v>3574</v>
      </c>
      <c r="F105" s="212" t="s">
        <v>3575</v>
      </c>
      <c r="G105" s="182" t="s">
        <v>214</v>
      </c>
      <c r="H105" s="182" t="s">
        <v>216</v>
      </c>
      <c r="I105" s="182" t="s">
        <v>214</v>
      </c>
      <c r="J105" s="52" t="s">
        <v>1493</v>
      </c>
      <c r="K105" s="182" t="s">
        <v>214</v>
      </c>
      <c r="L105" s="182" t="s">
        <v>216</v>
      </c>
      <c r="M105" s="182" t="s">
        <v>216</v>
      </c>
      <c r="N105" s="182" t="s">
        <v>216</v>
      </c>
      <c r="O105" s="1031">
        <v>4.1000000000000003E-3</v>
      </c>
      <c r="P105" s="261">
        <v>0</v>
      </c>
      <c r="Q105" s="178">
        <v>0</v>
      </c>
      <c r="R105" s="183"/>
      <c r="S105" s="183"/>
      <c r="T105" s="183"/>
      <c r="U105" s="183"/>
      <c r="V105" s="183"/>
      <c r="W105" s="183"/>
      <c r="X105" s="170">
        <f>(IF(G105="C",1,IF(G105="EA",0.5,0))*0.1)+(IF(H105="C",1,IF(H105="EA",0.5,0))*0.05)+(IF(I105="C",1,IF(I105="EA",0.5,0))*0.1)+(IF(J105="C",1,IF(J105="EA",0.5,0))*0.05)+(IF(K105="C",1,IF(K105="EA",0.5,0))*0.1)+(IF(L105="C",1,IF(L105="EA",0.5,0))*0.2)+(IF(M105="C",1,IF(M105="EA",0.5,0))*0.35)+(IF(N105="C",1,IF(N105="EA",0.5,0))*0.05)</f>
        <v>0.15000000000000002</v>
      </c>
      <c r="Y105" s="368">
        <f t="shared" si="2"/>
        <v>6.150000000000001E-4</v>
      </c>
      <c r="Z105" s="338" t="str">
        <f t="shared" si="3"/>
        <v>Em andamento</v>
      </c>
      <c r="AA105" s="377" t="str">
        <f>IF(C105="Supra-regional","abrange-cidade",IF(C105="Em definição","sem-mapa",IF(E105&lt;&gt;0,"local-def","local-em-def")))</f>
        <v>local-def</v>
      </c>
    </row>
    <row r="106" spans="1:27" ht="45" hidden="1" x14ac:dyDescent="0.25">
      <c r="A106" s="182">
        <v>17</v>
      </c>
      <c r="B106" s="183" t="s">
        <v>3576</v>
      </c>
      <c r="C106" s="53" t="s">
        <v>134</v>
      </c>
      <c r="D106" s="53" t="s">
        <v>1062</v>
      </c>
      <c r="E106" s="183" t="s">
        <v>3577</v>
      </c>
      <c r="F106" s="212" t="s">
        <v>3578</v>
      </c>
      <c r="G106" s="182" t="s">
        <v>214</v>
      </c>
      <c r="H106" s="182" t="s">
        <v>212</v>
      </c>
      <c r="I106" s="182" t="s">
        <v>214</v>
      </c>
      <c r="J106" s="52" t="s">
        <v>1493</v>
      </c>
      <c r="K106" s="182" t="s">
        <v>216</v>
      </c>
      <c r="L106" s="182" t="s">
        <v>216</v>
      </c>
      <c r="M106" s="182" t="s">
        <v>216</v>
      </c>
      <c r="N106" s="182" t="s">
        <v>216</v>
      </c>
      <c r="O106" s="1031">
        <v>4.1000000000000003E-3</v>
      </c>
      <c r="P106" s="261">
        <v>0</v>
      </c>
      <c r="Q106" s="178">
        <v>0</v>
      </c>
      <c r="R106" s="183"/>
      <c r="S106" s="183"/>
      <c r="T106" s="183"/>
      <c r="U106" s="183"/>
      <c r="V106" s="183"/>
      <c r="W106" s="183"/>
      <c r="X106" s="170">
        <f>(IF(G106="C",1,IF(G106="EA",0.5,0))*0.1)+(IF(H106="C",1,IF(H106="EA",0.5,0))*0.05)+(IF(I106="C",1,IF(I106="EA",0.5,0))*0.1)+(IF(J106="C",1,IF(J106="EA",0.5,0))*0.05)+(IF(K106="C",1,IF(K106="EA",0.5,0))*0.1)+(IF(L106="C",1,IF(L106="EA",0.5,0))*0.2)+(IF(M106="C",1,IF(M106="EA",0.5,0))*0.35)+(IF(N106="C",1,IF(N106="EA",0.5,0))*0.05)</f>
        <v>0.15000000000000002</v>
      </c>
      <c r="Y106" s="368">
        <f t="shared" si="2"/>
        <v>6.150000000000001E-4</v>
      </c>
      <c r="Z106" s="338" t="str">
        <f t="shared" si="3"/>
        <v>Em andamento</v>
      </c>
      <c r="AA106" s="377" t="str">
        <f>IF(C106="Supra-regional","abrange-cidade",IF(C106="Em definição","sem-mapa",IF(E106&lt;&gt;0,"local-def","local-em-def")))</f>
        <v>local-def</v>
      </c>
    </row>
    <row r="107" spans="1:27" ht="75" hidden="1" x14ac:dyDescent="0.25">
      <c r="A107" s="182">
        <v>17</v>
      </c>
      <c r="B107" s="183" t="s">
        <v>3579</v>
      </c>
      <c r="C107" s="53" t="s">
        <v>134</v>
      </c>
      <c r="D107" s="53" t="s">
        <v>1062</v>
      </c>
      <c r="E107" s="183" t="s">
        <v>3580</v>
      </c>
      <c r="F107" s="212" t="s">
        <v>3581</v>
      </c>
      <c r="G107" s="182" t="s">
        <v>214</v>
      </c>
      <c r="H107" s="182" t="s">
        <v>216</v>
      </c>
      <c r="I107" s="182" t="s">
        <v>214</v>
      </c>
      <c r="J107" s="52" t="s">
        <v>1493</v>
      </c>
      <c r="K107" s="182" t="s">
        <v>214</v>
      </c>
      <c r="L107" s="182" t="s">
        <v>216</v>
      </c>
      <c r="M107" s="182" t="s">
        <v>216</v>
      </c>
      <c r="N107" s="182" t="s">
        <v>216</v>
      </c>
      <c r="O107" s="1031">
        <v>4.1000000000000003E-3</v>
      </c>
      <c r="P107" s="261">
        <v>0</v>
      </c>
      <c r="Q107" s="178">
        <v>0</v>
      </c>
      <c r="R107" s="183"/>
      <c r="S107" s="183"/>
      <c r="T107" s="183"/>
      <c r="U107" s="183"/>
      <c r="V107" s="183"/>
      <c r="W107" s="183"/>
      <c r="X107" s="170">
        <f>(IF(G107="C",1,IF(G107="EA",0.5,0))*0.1)+(IF(H107="C",1,IF(H107="EA",0.5,0))*0.05)+(IF(I107="C",1,IF(I107="EA",0.5,0))*0.1)+(IF(J107="C",1,IF(J107="EA",0.5,0))*0.05)+(IF(K107="C",1,IF(K107="EA",0.5,0))*0.1)+(IF(L107="C",1,IF(L107="EA",0.5,0))*0.2)+(IF(M107="C",1,IF(M107="EA",0.5,0))*0.35)+(IF(N107="C",1,IF(N107="EA",0.5,0))*0.05)</f>
        <v>0.15000000000000002</v>
      </c>
      <c r="Y107" s="368">
        <f t="shared" si="2"/>
        <v>6.150000000000001E-4</v>
      </c>
      <c r="Z107" s="338" t="str">
        <f t="shared" si="3"/>
        <v>Em andamento</v>
      </c>
      <c r="AA107" s="377" t="str">
        <f>IF(C107="Supra-regional","abrange-cidade",IF(C107="Em definição","sem-mapa",IF(E107&lt;&gt;0,"local-def","local-em-def")))</f>
        <v>local-def</v>
      </c>
    </row>
    <row r="108" spans="1:27" ht="30" hidden="1" x14ac:dyDescent="0.25">
      <c r="A108" s="182">
        <v>17</v>
      </c>
      <c r="B108" s="183" t="s">
        <v>3582</v>
      </c>
      <c r="C108" s="53" t="s">
        <v>134</v>
      </c>
      <c r="D108" s="53" t="s">
        <v>1062</v>
      </c>
      <c r="E108" s="183" t="s">
        <v>3583</v>
      </c>
      <c r="F108" s="212" t="s">
        <v>3584</v>
      </c>
      <c r="G108" s="182" t="s">
        <v>214</v>
      </c>
      <c r="H108" s="182" t="s">
        <v>212</v>
      </c>
      <c r="I108" s="182" t="s">
        <v>214</v>
      </c>
      <c r="J108" s="52" t="s">
        <v>214</v>
      </c>
      <c r="K108" s="182" t="s">
        <v>212</v>
      </c>
      <c r="L108" s="182" t="s">
        <v>216</v>
      </c>
      <c r="M108" s="182" t="s">
        <v>216</v>
      </c>
      <c r="N108" s="182" t="s">
        <v>216</v>
      </c>
      <c r="O108" s="1031">
        <v>4.1000000000000003E-3</v>
      </c>
      <c r="P108" s="261">
        <v>0</v>
      </c>
      <c r="Q108" s="178">
        <v>0</v>
      </c>
      <c r="R108" s="214"/>
      <c r="S108" s="183"/>
      <c r="T108" s="183"/>
      <c r="U108" s="183"/>
      <c r="V108" s="183"/>
      <c r="W108" s="183"/>
      <c r="X108" s="170">
        <f>(IF(G108="C",1,IF(G108="EA",0.5,0))*0.1)+(IF(H108="C",1,IF(H108="EA",0.5,0))*0.05)+(IF(I108="C",1,IF(I108="EA",0.5,0))*0.1)+(IF(J108="C",1,IF(J108="EA",0.5,0))*0.05)+(IF(K108="C",1,IF(K108="EA",0.5,0))*0.1)+(IF(L108="C",1,IF(L108="EA",0.5,0))*0.2)+(IF(M108="C",1,IF(M108="EA",0.5,0))*0.35)+(IF(N108="C",1,IF(N108="EA",0.5,0))*0.05)</f>
        <v>0.27500000000000002</v>
      </c>
      <c r="Y108" s="368">
        <f t="shared" si="2"/>
        <v>1.1275000000000002E-3</v>
      </c>
      <c r="Z108" s="338" t="str">
        <f t="shared" si="3"/>
        <v>Em andamento</v>
      </c>
      <c r="AA108" s="377" t="str">
        <f>IF(C108="Supra-regional","abrange-cidade",IF(C108="Em definição","sem-mapa",IF(E108&lt;&gt;0,"local-def","local-em-def")))</f>
        <v>local-def</v>
      </c>
    </row>
    <row r="109" spans="1:27" ht="30" hidden="1" x14ac:dyDescent="0.25">
      <c r="A109" s="182">
        <v>17</v>
      </c>
      <c r="B109" s="183" t="s">
        <v>3585</v>
      </c>
      <c r="C109" s="183" t="s">
        <v>134</v>
      </c>
      <c r="D109" s="183" t="s">
        <v>1062</v>
      </c>
      <c r="E109" s="183" t="s">
        <v>3586</v>
      </c>
      <c r="F109" s="212" t="s">
        <v>3587</v>
      </c>
      <c r="G109" s="182" t="s">
        <v>214</v>
      </c>
      <c r="H109" s="182" t="s">
        <v>216</v>
      </c>
      <c r="I109" s="182" t="s">
        <v>214</v>
      </c>
      <c r="J109" s="52" t="s">
        <v>1493</v>
      </c>
      <c r="K109" s="182" t="s">
        <v>214</v>
      </c>
      <c r="L109" s="182" t="s">
        <v>216</v>
      </c>
      <c r="M109" s="182" t="s">
        <v>216</v>
      </c>
      <c r="N109" s="182" t="s">
        <v>216</v>
      </c>
      <c r="O109" s="1031">
        <v>4.1000000000000003E-3</v>
      </c>
      <c r="P109" s="261">
        <v>104514.74</v>
      </c>
      <c r="Q109" s="178">
        <v>0</v>
      </c>
      <c r="R109" s="183"/>
      <c r="S109" s="183"/>
      <c r="T109" s="183"/>
      <c r="U109" s="183"/>
      <c r="V109" s="183"/>
      <c r="W109" s="183"/>
      <c r="X109" s="170">
        <f>(IF(G109="C",1,IF(G109="EA",0.5,0))*0.1)+(IF(H109="C",1,IF(H109="EA",0.5,0))*0.05)+(IF(I109="C",1,IF(I109="EA",0.5,0))*0.1)+(IF(J109="C",1,IF(J109="EA",0.5,0))*0.05)+(IF(K109="C",1,IF(K109="EA",0.5,0))*0.1)+(IF(L109="C",1,IF(L109="EA",0.5,0))*0.2)+(IF(M109="C",1,IF(M109="EA",0.5,0))*0.35)+(IF(N109="C",1,IF(N109="EA",0.5,0))*0.05)</f>
        <v>0.15000000000000002</v>
      </c>
      <c r="Y109" s="368">
        <f t="shared" si="2"/>
        <v>6.150000000000001E-4</v>
      </c>
      <c r="Z109" s="338" t="str">
        <f t="shared" si="3"/>
        <v>Em andamento</v>
      </c>
      <c r="AA109" s="377" t="str">
        <f>IF(C109="Supra-regional","abrange-cidade",IF(C109="Em definição","sem-mapa",IF(E109&lt;&gt;0,"local-def","local-em-def")))</f>
        <v>local-def</v>
      </c>
    </row>
    <row r="110" spans="1:27" ht="45" hidden="1" x14ac:dyDescent="0.25">
      <c r="A110" s="182">
        <v>17</v>
      </c>
      <c r="B110" s="183" t="s">
        <v>3588</v>
      </c>
      <c r="C110" s="53" t="s">
        <v>134</v>
      </c>
      <c r="D110" s="53" t="s">
        <v>1062</v>
      </c>
      <c r="E110" s="183" t="s">
        <v>3589</v>
      </c>
      <c r="F110" s="212" t="s">
        <v>3590</v>
      </c>
      <c r="G110" s="182" t="s">
        <v>214</v>
      </c>
      <c r="H110" s="182" t="s">
        <v>216</v>
      </c>
      <c r="I110" s="182" t="s">
        <v>214</v>
      </c>
      <c r="J110" s="52" t="s">
        <v>1493</v>
      </c>
      <c r="K110" s="182" t="s">
        <v>214</v>
      </c>
      <c r="L110" s="182" t="s">
        <v>216</v>
      </c>
      <c r="M110" s="182" t="s">
        <v>216</v>
      </c>
      <c r="N110" s="182" t="s">
        <v>216</v>
      </c>
      <c r="O110" s="1031">
        <v>4.1000000000000003E-3</v>
      </c>
      <c r="P110" s="261">
        <v>0</v>
      </c>
      <c r="Q110" s="178">
        <v>0</v>
      </c>
      <c r="R110" s="183"/>
      <c r="S110" s="183"/>
      <c r="T110" s="183"/>
      <c r="U110" s="183"/>
      <c r="V110" s="183"/>
      <c r="W110" s="183"/>
      <c r="X110" s="170">
        <f>(IF(G110="C",1,IF(G110="EA",0.5,0))*0.1)+(IF(H110="C",1,IF(H110="EA",0.5,0))*0.05)+(IF(I110="C",1,IF(I110="EA",0.5,0))*0.1)+(IF(J110="C",1,IF(J110="EA",0.5,0))*0.05)+(IF(K110="C",1,IF(K110="EA",0.5,0))*0.1)+(IF(L110="C",1,IF(L110="EA",0.5,0))*0.2)+(IF(M110="C",1,IF(M110="EA",0.5,0))*0.35)+(IF(N110="C",1,IF(N110="EA",0.5,0))*0.05)</f>
        <v>0.15000000000000002</v>
      </c>
      <c r="Y110" s="368">
        <f t="shared" si="2"/>
        <v>6.150000000000001E-4</v>
      </c>
      <c r="Z110" s="338" t="str">
        <f t="shared" si="3"/>
        <v>Em andamento</v>
      </c>
      <c r="AA110" s="377" t="str">
        <f>IF(C110="Supra-regional","abrange-cidade",IF(C110="Em definição","sem-mapa",IF(E110&lt;&gt;0,"local-def","local-em-def")))</f>
        <v>local-def</v>
      </c>
    </row>
    <row r="111" spans="1:27" ht="45" hidden="1" x14ac:dyDescent="0.25">
      <c r="A111" s="182">
        <v>17</v>
      </c>
      <c r="B111" s="183" t="s">
        <v>3591</v>
      </c>
      <c r="C111" s="53" t="s">
        <v>134</v>
      </c>
      <c r="D111" s="53" t="s">
        <v>1062</v>
      </c>
      <c r="E111" s="183" t="s">
        <v>3592</v>
      </c>
      <c r="F111" s="212" t="s">
        <v>3593</v>
      </c>
      <c r="G111" s="182" t="s">
        <v>214</v>
      </c>
      <c r="H111" s="182" t="s">
        <v>214</v>
      </c>
      <c r="I111" s="182" t="s">
        <v>214</v>
      </c>
      <c r="J111" s="52" t="s">
        <v>1493</v>
      </c>
      <c r="K111" s="182" t="s">
        <v>216</v>
      </c>
      <c r="L111" s="182" t="s">
        <v>216</v>
      </c>
      <c r="M111" s="182" t="s">
        <v>216</v>
      </c>
      <c r="N111" s="182" t="s">
        <v>216</v>
      </c>
      <c r="O111" s="1031">
        <v>4.1000000000000003E-3</v>
      </c>
      <c r="P111" s="261">
        <v>0</v>
      </c>
      <c r="Q111" s="178">
        <v>0</v>
      </c>
      <c r="R111" s="183"/>
      <c r="S111" s="183"/>
      <c r="T111" s="183"/>
      <c r="U111" s="183"/>
      <c r="V111" s="183"/>
      <c r="W111" s="183"/>
      <c r="X111" s="170">
        <f>(IF(G111="C",1,IF(G111="EA",0.5,0))*0.1)+(IF(H111="C",1,IF(H111="EA",0.5,0))*0.05)+(IF(I111="C",1,IF(I111="EA",0.5,0))*0.1)+(IF(J111="C",1,IF(J111="EA",0.5,0))*0.05)+(IF(K111="C",1,IF(K111="EA",0.5,0))*0.1)+(IF(L111="C",1,IF(L111="EA",0.5,0))*0.2)+(IF(M111="C",1,IF(M111="EA",0.5,0))*0.35)+(IF(N111="C",1,IF(N111="EA",0.5,0))*0.05)</f>
        <v>0.125</v>
      </c>
      <c r="Y111" s="368">
        <f t="shared" si="2"/>
        <v>5.1250000000000004E-4</v>
      </c>
      <c r="Z111" s="338" t="str">
        <f t="shared" si="3"/>
        <v>Em andamento</v>
      </c>
      <c r="AA111" s="377" t="str">
        <f>IF(C111="Supra-regional","abrange-cidade",IF(C111="Em definição","sem-mapa",IF(E111&lt;&gt;0,"local-def","local-em-def")))</f>
        <v>local-def</v>
      </c>
    </row>
    <row r="112" spans="1:27" ht="45" hidden="1" x14ac:dyDescent="0.25">
      <c r="A112" s="182">
        <v>17</v>
      </c>
      <c r="B112" s="183" t="s">
        <v>3594</v>
      </c>
      <c r="C112" s="53" t="s">
        <v>134</v>
      </c>
      <c r="D112" s="53" t="s">
        <v>1062</v>
      </c>
      <c r="E112" s="183" t="s">
        <v>3595</v>
      </c>
      <c r="F112" s="212" t="s">
        <v>3596</v>
      </c>
      <c r="G112" s="182" t="s">
        <v>214</v>
      </c>
      <c r="H112" s="182" t="s">
        <v>212</v>
      </c>
      <c r="I112" s="182" t="s">
        <v>214</v>
      </c>
      <c r="J112" s="52" t="s">
        <v>1493</v>
      </c>
      <c r="K112" s="182" t="s">
        <v>216</v>
      </c>
      <c r="L112" s="182" t="s">
        <v>216</v>
      </c>
      <c r="M112" s="182" t="s">
        <v>216</v>
      </c>
      <c r="N112" s="182" t="s">
        <v>216</v>
      </c>
      <c r="O112" s="1031">
        <v>4.1000000000000003E-3</v>
      </c>
      <c r="P112" s="261">
        <v>0</v>
      </c>
      <c r="Q112" s="178">
        <v>0</v>
      </c>
      <c r="R112" s="183"/>
      <c r="S112" s="183"/>
      <c r="T112" s="183"/>
      <c r="U112" s="183"/>
      <c r="V112" s="183"/>
      <c r="W112" s="183"/>
      <c r="X112" s="170">
        <f>(IF(G112="C",1,IF(G112="EA",0.5,0))*0.1)+(IF(H112="C",1,IF(H112="EA",0.5,0))*0.05)+(IF(I112="C",1,IF(I112="EA",0.5,0))*0.1)+(IF(J112="C",1,IF(J112="EA",0.5,0))*0.05)+(IF(K112="C",1,IF(K112="EA",0.5,0))*0.1)+(IF(L112="C",1,IF(L112="EA",0.5,0))*0.2)+(IF(M112="C",1,IF(M112="EA",0.5,0))*0.35)+(IF(N112="C",1,IF(N112="EA",0.5,0))*0.05)</f>
        <v>0.15000000000000002</v>
      </c>
      <c r="Y112" s="368">
        <f t="shared" si="2"/>
        <v>6.150000000000001E-4</v>
      </c>
      <c r="Z112" s="338" t="str">
        <f t="shared" si="3"/>
        <v>Em andamento</v>
      </c>
      <c r="AA112" s="377" t="str">
        <f>IF(C112="Supra-regional","abrange-cidade",IF(C112="Em definição","sem-mapa",IF(E112&lt;&gt;0,"local-def","local-em-def")))</f>
        <v>local-def</v>
      </c>
    </row>
    <row r="113" spans="1:27" ht="45" hidden="1" x14ac:dyDescent="0.25">
      <c r="A113" s="182">
        <v>17</v>
      </c>
      <c r="B113" s="183" t="s">
        <v>3597</v>
      </c>
      <c r="C113" s="53" t="s">
        <v>134</v>
      </c>
      <c r="D113" s="53" t="s">
        <v>1062</v>
      </c>
      <c r="E113" s="183" t="s">
        <v>3598</v>
      </c>
      <c r="F113" s="212" t="s">
        <v>3599</v>
      </c>
      <c r="G113" s="182" t="s">
        <v>214</v>
      </c>
      <c r="H113" s="182" t="s">
        <v>216</v>
      </c>
      <c r="I113" s="182" t="s">
        <v>214</v>
      </c>
      <c r="J113" s="52" t="s">
        <v>1493</v>
      </c>
      <c r="K113" s="182" t="s">
        <v>214</v>
      </c>
      <c r="L113" s="182" t="s">
        <v>216</v>
      </c>
      <c r="M113" s="182" t="s">
        <v>216</v>
      </c>
      <c r="N113" s="182" t="s">
        <v>216</v>
      </c>
      <c r="O113" s="1031">
        <v>4.1000000000000003E-3</v>
      </c>
      <c r="P113" s="261">
        <v>0</v>
      </c>
      <c r="Q113" s="178">
        <v>0</v>
      </c>
      <c r="R113" s="183"/>
      <c r="S113" s="183"/>
      <c r="T113" s="183"/>
      <c r="U113" s="183"/>
      <c r="V113" s="183"/>
      <c r="W113" s="183"/>
      <c r="X113" s="170">
        <f>(IF(G113="C",1,IF(G113="EA",0.5,0))*0.1)+(IF(H113="C",1,IF(H113="EA",0.5,0))*0.05)+(IF(I113="C",1,IF(I113="EA",0.5,0))*0.1)+(IF(J113="C",1,IF(J113="EA",0.5,0))*0.05)+(IF(K113="C",1,IF(K113="EA",0.5,0))*0.1)+(IF(L113="C",1,IF(L113="EA",0.5,0))*0.2)+(IF(M113="C",1,IF(M113="EA",0.5,0))*0.35)+(IF(N113="C",1,IF(N113="EA",0.5,0))*0.05)</f>
        <v>0.15000000000000002</v>
      </c>
      <c r="Y113" s="368">
        <f t="shared" si="2"/>
        <v>6.150000000000001E-4</v>
      </c>
      <c r="Z113" s="338" t="str">
        <f t="shared" si="3"/>
        <v>Em andamento</v>
      </c>
      <c r="AA113" s="377" t="str">
        <f>IF(C113="Supra-regional","abrange-cidade",IF(C113="Em definição","sem-mapa",IF(E113&lt;&gt;0,"local-def","local-em-def")))</f>
        <v>local-def</v>
      </c>
    </row>
    <row r="114" spans="1:27" ht="45" hidden="1" x14ac:dyDescent="0.25">
      <c r="A114" s="182">
        <v>17</v>
      </c>
      <c r="B114" s="183" t="s">
        <v>3600</v>
      </c>
      <c r="C114" s="53" t="s">
        <v>134</v>
      </c>
      <c r="D114" s="53" t="s">
        <v>1062</v>
      </c>
      <c r="E114" s="183" t="s">
        <v>3601</v>
      </c>
      <c r="F114" s="212" t="s">
        <v>3602</v>
      </c>
      <c r="G114" s="182" t="s">
        <v>214</v>
      </c>
      <c r="H114" s="182" t="s">
        <v>214</v>
      </c>
      <c r="I114" s="182" t="s">
        <v>214</v>
      </c>
      <c r="J114" s="52" t="s">
        <v>1493</v>
      </c>
      <c r="K114" s="182" t="s">
        <v>214</v>
      </c>
      <c r="L114" s="182" t="s">
        <v>216</v>
      </c>
      <c r="M114" s="182" t="s">
        <v>216</v>
      </c>
      <c r="N114" s="182" t="s">
        <v>216</v>
      </c>
      <c r="O114" s="1031">
        <v>4.1000000000000003E-3</v>
      </c>
      <c r="P114" s="261">
        <v>0</v>
      </c>
      <c r="Q114" s="178">
        <v>0</v>
      </c>
      <c r="R114" s="183"/>
      <c r="S114" s="183"/>
      <c r="T114" s="183"/>
      <c r="U114" s="183"/>
      <c r="V114" s="183"/>
      <c r="W114" s="183"/>
      <c r="X114" s="170">
        <f>(IF(G114="C",1,IF(G114="EA",0.5,0))*0.1)+(IF(H114="C",1,IF(H114="EA",0.5,0))*0.05)+(IF(I114="C",1,IF(I114="EA",0.5,0))*0.1)+(IF(J114="C",1,IF(J114="EA",0.5,0))*0.05)+(IF(K114="C",1,IF(K114="EA",0.5,0))*0.1)+(IF(L114="C",1,IF(L114="EA",0.5,0))*0.2)+(IF(M114="C",1,IF(M114="EA",0.5,0))*0.35)+(IF(N114="C",1,IF(N114="EA",0.5,0))*0.05)</f>
        <v>0.17499999999999999</v>
      </c>
      <c r="Y114" s="368">
        <f t="shared" si="2"/>
        <v>7.1750000000000004E-4</v>
      </c>
      <c r="Z114" s="338" t="str">
        <f t="shared" si="3"/>
        <v>Em andamento</v>
      </c>
      <c r="AA114" s="377" t="str">
        <f>IF(C114="Supra-regional","abrange-cidade",IF(C114="Em definição","sem-mapa",IF(E114&lt;&gt;0,"local-def","local-em-def")))</f>
        <v>local-def</v>
      </c>
    </row>
    <row r="115" spans="1:27" ht="30" hidden="1" x14ac:dyDescent="0.25">
      <c r="A115" s="182">
        <v>17</v>
      </c>
      <c r="B115" s="183" t="s">
        <v>3603</v>
      </c>
      <c r="C115" s="53" t="s">
        <v>134</v>
      </c>
      <c r="D115" s="53" t="s">
        <v>1062</v>
      </c>
      <c r="E115" s="183" t="s">
        <v>3604</v>
      </c>
      <c r="F115" s="212" t="s">
        <v>3605</v>
      </c>
      <c r="G115" s="182" t="s">
        <v>214</v>
      </c>
      <c r="H115" s="182" t="s">
        <v>216</v>
      </c>
      <c r="I115" s="182" t="s">
        <v>214</v>
      </c>
      <c r="J115" s="52" t="s">
        <v>1493</v>
      </c>
      <c r="K115" s="182" t="s">
        <v>216</v>
      </c>
      <c r="L115" s="182" t="s">
        <v>216</v>
      </c>
      <c r="M115" s="182" t="s">
        <v>216</v>
      </c>
      <c r="N115" s="182" t="s">
        <v>216</v>
      </c>
      <c r="O115" s="1031">
        <v>4.1000000000000003E-3</v>
      </c>
      <c r="P115" s="261">
        <v>0</v>
      </c>
      <c r="Q115" s="178">
        <v>0</v>
      </c>
      <c r="R115" s="214"/>
      <c r="S115" s="183"/>
      <c r="T115" s="183"/>
      <c r="U115" s="183"/>
      <c r="V115" s="183"/>
      <c r="W115" s="183"/>
      <c r="X115" s="170">
        <f>(IF(G115="C",1,IF(G115="EA",0.5,0))*0.1)+(IF(H115="C",1,IF(H115="EA",0.5,0))*0.05)+(IF(I115="C",1,IF(I115="EA",0.5,0))*0.1)+(IF(J115="C",1,IF(J115="EA",0.5,0))*0.05)+(IF(K115="C",1,IF(K115="EA",0.5,0))*0.1)+(IF(L115="C",1,IF(L115="EA",0.5,0))*0.2)+(IF(M115="C",1,IF(M115="EA",0.5,0))*0.35)+(IF(N115="C",1,IF(N115="EA",0.5,0))*0.05)</f>
        <v>0.1</v>
      </c>
      <c r="Y115" s="368">
        <f t="shared" si="2"/>
        <v>4.1000000000000005E-4</v>
      </c>
      <c r="Z115" s="338" t="str">
        <f t="shared" si="3"/>
        <v>Em andamento</v>
      </c>
      <c r="AA115" s="377" t="str">
        <f>IF(C115="Supra-regional","abrange-cidade",IF(C115="Em definição","sem-mapa",IF(E115&lt;&gt;0,"local-def","local-em-def")))</f>
        <v>local-def</v>
      </c>
    </row>
    <row r="116" spans="1:27" ht="45" hidden="1" x14ac:dyDescent="0.25">
      <c r="A116" s="182">
        <v>17</v>
      </c>
      <c r="B116" s="183" t="s">
        <v>3606</v>
      </c>
      <c r="C116" s="183" t="s">
        <v>134</v>
      </c>
      <c r="D116" s="183" t="s">
        <v>1179</v>
      </c>
      <c r="E116" s="183" t="s">
        <v>3607</v>
      </c>
      <c r="F116" s="212" t="s">
        <v>3608</v>
      </c>
      <c r="G116" s="182" t="s">
        <v>212</v>
      </c>
      <c r="H116" s="182" t="s">
        <v>214</v>
      </c>
      <c r="I116" s="182" t="s">
        <v>214</v>
      </c>
      <c r="J116" s="52" t="s">
        <v>1493</v>
      </c>
      <c r="K116" s="182" t="s">
        <v>216</v>
      </c>
      <c r="L116" s="182" t="s">
        <v>216</v>
      </c>
      <c r="M116" s="182" t="s">
        <v>216</v>
      </c>
      <c r="N116" s="182" t="s">
        <v>216</v>
      </c>
      <c r="O116" s="1031">
        <v>4.1000000000000003E-3</v>
      </c>
      <c r="P116" s="263">
        <v>0</v>
      </c>
      <c r="Q116" s="178">
        <v>0</v>
      </c>
      <c r="R116" s="183"/>
      <c r="S116" s="183"/>
      <c r="T116" s="183"/>
      <c r="U116" s="183"/>
      <c r="V116" s="183"/>
      <c r="W116" s="183"/>
      <c r="X116" s="170">
        <f>(IF(G116="C",1,IF(G116="EA",0.5,0))*0.1)+(IF(H116="C",1,IF(H116="EA",0.5,0))*0.05)+(IF(I116="C",1,IF(I116="EA",0.5,0))*0.1)+(IF(J116="C",1,IF(J116="EA",0.5,0))*0.05)+(IF(K116="C",1,IF(K116="EA",0.5,0))*0.1)+(IF(L116="C",1,IF(L116="EA",0.5,0))*0.2)+(IF(M116="C",1,IF(M116="EA",0.5,0))*0.35)+(IF(N116="C",1,IF(N116="EA",0.5,0))*0.05)</f>
        <v>0.17499999999999999</v>
      </c>
      <c r="Y116" s="368">
        <f t="shared" si="2"/>
        <v>7.1750000000000004E-4</v>
      </c>
      <c r="Z116" s="338" t="str">
        <f t="shared" si="3"/>
        <v>Em andamento</v>
      </c>
      <c r="AA116" s="377" t="str">
        <f>IF(C116="Supra-regional","abrange-cidade",IF(C116="Em definição","sem-mapa",IF(E116&lt;&gt;0,"local-def","local-em-def")))</f>
        <v>local-def</v>
      </c>
    </row>
    <row r="117" spans="1:27" ht="105" hidden="1" x14ac:dyDescent="0.25">
      <c r="A117" s="182">
        <v>17</v>
      </c>
      <c r="B117" s="183" t="s">
        <v>3609</v>
      </c>
      <c r="C117" s="53" t="s">
        <v>136</v>
      </c>
      <c r="D117" s="53" t="s">
        <v>554</v>
      </c>
      <c r="E117" s="183" t="s">
        <v>3610</v>
      </c>
      <c r="F117" s="212" t="s">
        <v>3611</v>
      </c>
      <c r="G117" s="182" t="s">
        <v>214</v>
      </c>
      <c r="H117" s="182" t="s">
        <v>214</v>
      </c>
      <c r="I117" s="182" t="s">
        <v>214</v>
      </c>
      <c r="J117" s="52" t="s">
        <v>214</v>
      </c>
      <c r="K117" s="182" t="s">
        <v>212</v>
      </c>
      <c r="L117" s="182" t="s">
        <v>216</v>
      </c>
      <c r="M117" s="182" t="s">
        <v>216</v>
      </c>
      <c r="N117" s="182" t="s">
        <v>216</v>
      </c>
      <c r="O117" s="1031">
        <v>4.1000000000000003E-3</v>
      </c>
      <c r="P117" s="261">
        <v>0</v>
      </c>
      <c r="Q117" s="178">
        <v>0</v>
      </c>
      <c r="R117" s="183"/>
      <c r="S117" s="183"/>
      <c r="T117" s="183"/>
      <c r="U117" s="183"/>
      <c r="V117" s="183"/>
      <c r="W117" s="183"/>
      <c r="X117" s="170">
        <f>(IF(G117="C",1,IF(G117="EA",0.5,0))*0.1)+(IF(H117="C",1,IF(H117="EA",0.5,0))*0.05)+(IF(I117="C",1,IF(I117="EA",0.5,0))*0.1)+(IF(J117="C",1,IF(J117="EA",0.5,0))*0.05)+(IF(K117="C",1,IF(K117="EA",0.5,0))*0.1)+(IF(L117="C",1,IF(L117="EA",0.5,0))*0.2)+(IF(M117="C",1,IF(M117="EA",0.5,0))*0.35)+(IF(N117="C",1,IF(N117="EA",0.5,0))*0.05)</f>
        <v>0.25</v>
      </c>
      <c r="Y117" s="368">
        <f t="shared" si="2"/>
        <v>1.0250000000000001E-3</v>
      </c>
      <c r="Z117" s="338" t="str">
        <f t="shared" si="3"/>
        <v>Em andamento</v>
      </c>
      <c r="AA117" s="377" t="str">
        <f>IF(C117="Supra-regional","abrange-cidade",IF(C117="Em definição","sem-mapa",IF(E117&lt;&gt;0,"local-def","local-em-def")))</f>
        <v>local-def</v>
      </c>
    </row>
    <row r="118" spans="1:27" ht="45" hidden="1" x14ac:dyDescent="0.25">
      <c r="A118" s="182">
        <v>17</v>
      </c>
      <c r="B118" s="183" t="s">
        <v>3612</v>
      </c>
      <c r="C118" s="53" t="s">
        <v>136</v>
      </c>
      <c r="D118" s="53" t="s">
        <v>554</v>
      </c>
      <c r="E118" s="183" t="s">
        <v>3613</v>
      </c>
      <c r="F118" s="212" t="s">
        <v>3614</v>
      </c>
      <c r="G118" s="182" t="s">
        <v>214</v>
      </c>
      <c r="H118" s="182" t="s">
        <v>212</v>
      </c>
      <c r="I118" s="182" t="s">
        <v>214</v>
      </c>
      <c r="J118" s="52" t="s">
        <v>214</v>
      </c>
      <c r="K118" s="182" t="s">
        <v>212</v>
      </c>
      <c r="L118" s="182" t="s">
        <v>216</v>
      </c>
      <c r="M118" s="182" t="s">
        <v>216</v>
      </c>
      <c r="N118" s="182" t="s">
        <v>216</v>
      </c>
      <c r="O118" s="1031">
        <v>4.1000000000000003E-3</v>
      </c>
      <c r="P118" s="261">
        <v>0</v>
      </c>
      <c r="Q118" s="178">
        <v>0</v>
      </c>
      <c r="R118" s="214"/>
      <c r="S118" s="183"/>
      <c r="T118" s="183"/>
      <c r="U118" s="183"/>
      <c r="V118" s="183"/>
      <c r="W118" s="183"/>
      <c r="X118" s="170">
        <f>(IF(G118="C",1,IF(G118="EA",0.5,0))*0.1)+(IF(H118="C",1,IF(H118="EA",0.5,0))*0.05)+(IF(I118="C",1,IF(I118="EA",0.5,0))*0.1)+(IF(J118="C",1,IF(J118="EA",0.5,0))*0.05)+(IF(K118="C",1,IF(K118="EA",0.5,0))*0.1)+(IF(L118="C",1,IF(L118="EA",0.5,0))*0.2)+(IF(M118="C",1,IF(M118="EA",0.5,0))*0.35)+(IF(N118="C",1,IF(N118="EA",0.5,0))*0.05)</f>
        <v>0.27500000000000002</v>
      </c>
      <c r="Y118" s="368">
        <f t="shared" si="2"/>
        <v>1.1275000000000002E-3</v>
      </c>
      <c r="Z118" s="338" t="str">
        <f t="shared" si="3"/>
        <v>Em andamento</v>
      </c>
      <c r="AA118" s="377" t="str">
        <f>IF(C118="Supra-regional","abrange-cidade",IF(C118="Em definição","sem-mapa",IF(E118&lt;&gt;0,"local-def","local-em-def")))</f>
        <v>local-def</v>
      </c>
    </row>
    <row r="119" spans="1:27" ht="45" hidden="1" x14ac:dyDescent="0.25">
      <c r="A119" s="182">
        <v>17</v>
      </c>
      <c r="B119" s="183" t="s">
        <v>3615</v>
      </c>
      <c r="C119" s="53" t="s">
        <v>136</v>
      </c>
      <c r="D119" s="53" t="s">
        <v>630</v>
      </c>
      <c r="E119" s="183" t="s">
        <v>3616</v>
      </c>
      <c r="F119" s="212" t="s">
        <v>3617</v>
      </c>
      <c r="G119" s="182" t="s">
        <v>214</v>
      </c>
      <c r="H119" s="182" t="s">
        <v>212</v>
      </c>
      <c r="I119" s="182" t="s">
        <v>214</v>
      </c>
      <c r="J119" s="52" t="s">
        <v>214</v>
      </c>
      <c r="K119" s="182" t="s">
        <v>212</v>
      </c>
      <c r="L119" s="182" t="s">
        <v>216</v>
      </c>
      <c r="M119" s="182" t="s">
        <v>216</v>
      </c>
      <c r="N119" s="182" t="s">
        <v>216</v>
      </c>
      <c r="O119" s="1031">
        <v>4.1000000000000003E-3</v>
      </c>
      <c r="P119" s="261">
        <v>0</v>
      </c>
      <c r="Q119" s="178">
        <v>0</v>
      </c>
      <c r="R119" s="214"/>
      <c r="S119" s="183"/>
      <c r="T119" s="183"/>
      <c r="U119" s="183"/>
      <c r="V119" s="183"/>
      <c r="W119" s="183"/>
      <c r="X119" s="170">
        <f>(IF(G119="C",1,IF(G119="EA",0.5,0))*0.1)+(IF(H119="C",1,IF(H119="EA",0.5,0))*0.05)+(IF(I119="C",1,IF(I119="EA",0.5,0))*0.1)+(IF(J119="C",1,IF(J119="EA",0.5,0))*0.05)+(IF(K119="C",1,IF(K119="EA",0.5,0))*0.1)+(IF(L119="C",1,IF(L119="EA",0.5,0))*0.2)+(IF(M119="C",1,IF(M119="EA",0.5,0))*0.35)+(IF(N119="C",1,IF(N119="EA",0.5,0))*0.05)</f>
        <v>0.27500000000000002</v>
      </c>
      <c r="Y119" s="368">
        <f t="shared" si="2"/>
        <v>1.1275000000000002E-3</v>
      </c>
      <c r="Z119" s="338" t="str">
        <f t="shared" si="3"/>
        <v>Em andamento</v>
      </c>
      <c r="AA119" s="377" t="str">
        <f>IF(C119="Supra-regional","abrange-cidade",IF(C119="Em definição","sem-mapa",IF(E119&lt;&gt;0,"local-def","local-em-def")))</f>
        <v>local-def</v>
      </c>
    </row>
    <row r="120" spans="1:27" ht="75" hidden="1" x14ac:dyDescent="0.25">
      <c r="A120" s="182">
        <v>17</v>
      </c>
      <c r="B120" s="183" t="s">
        <v>3618</v>
      </c>
      <c r="C120" s="53" t="s">
        <v>138</v>
      </c>
      <c r="D120" s="183" t="s">
        <v>138</v>
      </c>
      <c r="E120" s="183" t="s">
        <v>3619</v>
      </c>
      <c r="F120" s="212" t="s">
        <v>3620</v>
      </c>
      <c r="G120" s="182" t="s">
        <v>214</v>
      </c>
      <c r="H120" s="182" t="s">
        <v>212</v>
      </c>
      <c r="I120" s="182" t="s">
        <v>214</v>
      </c>
      <c r="J120" s="52" t="s">
        <v>214</v>
      </c>
      <c r="K120" s="182" t="s">
        <v>212</v>
      </c>
      <c r="L120" s="182" t="s">
        <v>216</v>
      </c>
      <c r="M120" s="182" t="s">
        <v>216</v>
      </c>
      <c r="N120" s="182" t="s">
        <v>216</v>
      </c>
      <c r="O120" s="1031">
        <v>4.1000000000000003E-3</v>
      </c>
      <c r="P120" s="261">
        <v>180775.92</v>
      </c>
      <c r="Q120" s="178">
        <v>0</v>
      </c>
      <c r="R120" s="214"/>
      <c r="S120" s="183"/>
      <c r="T120" s="183"/>
      <c r="U120" s="183"/>
      <c r="V120" s="183"/>
      <c r="W120" s="183"/>
      <c r="X120" s="170">
        <f>(IF(G120="C",1,IF(G120="EA",0.5,0))*0.1)+(IF(H120="C",1,IF(H120="EA",0.5,0))*0.05)+(IF(I120="C",1,IF(I120="EA",0.5,0))*0.1)+(IF(J120="C",1,IF(J120="EA",0.5,0))*0.05)+(IF(K120="C",1,IF(K120="EA",0.5,0))*0.1)+(IF(L120="C",1,IF(L120="EA",0.5,0))*0.2)+(IF(M120="C",1,IF(M120="EA",0.5,0))*0.35)+(IF(N120="C",1,IF(N120="EA",0.5,0))*0.05)</f>
        <v>0.27500000000000002</v>
      </c>
      <c r="Y120" s="368">
        <f t="shared" si="2"/>
        <v>1.1275000000000002E-3</v>
      </c>
      <c r="Z120" s="338" t="str">
        <f t="shared" si="3"/>
        <v>Em andamento</v>
      </c>
      <c r="AA120" s="377" t="str">
        <f>IF(C120="Supra-regional","abrange-cidade",IF(C120="Em definição","sem-mapa",IF(E120&lt;&gt;0,"local-def","local-em-def")))</f>
        <v>local-def</v>
      </c>
    </row>
    <row r="121" spans="1:27" ht="30" hidden="1" x14ac:dyDescent="0.25">
      <c r="A121" s="182">
        <v>17</v>
      </c>
      <c r="B121" s="183" t="s">
        <v>3621</v>
      </c>
      <c r="C121" s="53" t="s">
        <v>138</v>
      </c>
      <c r="D121" s="183" t="s">
        <v>138</v>
      </c>
      <c r="E121" s="183" t="s">
        <v>3622</v>
      </c>
      <c r="F121" s="212" t="s">
        <v>3623</v>
      </c>
      <c r="G121" s="182" t="s">
        <v>214</v>
      </c>
      <c r="H121" s="182" t="s">
        <v>212</v>
      </c>
      <c r="I121" s="182" t="s">
        <v>214</v>
      </c>
      <c r="J121" s="52" t="s">
        <v>214</v>
      </c>
      <c r="K121" s="182" t="s">
        <v>212</v>
      </c>
      <c r="L121" s="182" t="s">
        <v>216</v>
      </c>
      <c r="M121" s="182" t="s">
        <v>216</v>
      </c>
      <c r="N121" s="182" t="s">
        <v>216</v>
      </c>
      <c r="O121" s="1031">
        <v>4.1000000000000003E-3</v>
      </c>
      <c r="P121" s="261">
        <v>106200</v>
      </c>
      <c r="Q121" s="178">
        <v>0</v>
      </c>
      <c r="R121" s="214"/>
      <c r="S121" s="183"/>
      <c r="T121" s="183"/>
      <c r="U121" s="183"/>
      <c r="V121" s="183"/>
      <c r="W121" s="183"/>
      <c r="X121" s="170">
        <f>(IF(G121="C",1,IF(G121="EA",0.5,0))*0.1)+(IF(H121="C",1,IF(H121="EA",0.5,0))*0.05)+(IF(I121="C",1,IF(I121="EA",0.5,0))*0.1)+(IF(J121="C",1,IF(J121="EA",0.5,0))*0.05)+(IF(K121="C",1,IF(K121="EA",0.5,0))*0.1)+(IF(L121="C",1,IF(L121="EA",0.5,0))*0.2)+(IF(M121="C",1,IF(M121="EA",0.5,0))*0.35)+(IF(N121="C",1,IF(N121="EA",0.5,0))*0.05)</f>
        <v>0.27500000000000002</v>
      </c>
      <c r="Y121" s="368">
        <f t="shared" si="2"/>
        <v>1.1275000000000002E-3</v>
      </c>
      <c r="Z121" s="338" t="str">
        <f t="shared" si="3"/>
        <v>Em andamento</v>
      </c>
      <c r="AA121" s="377" t="str">
        <f>IF(C121="Supra-regional","abrange-cidade",IF(C121="Em definição","sem-mapa",IF(E121&lt;&gt;0,"local-def","local-em-def")))</f>
        <v>local-def</v>
      </c>
    </row>
    <row r="122" spans="1:27" ht="45" hidden="1" x14ac:dyDescent="0.25">
      <c r="A122" s="182">
        <v>17</v>
      </c>
      <c r="B122" s="183" t="s">
        <v>3624</v>
      </c>
      <c r="C122" s="53" t="s">
        <v>138</v>
      </c>
      <c r="D122" s="183" t="s">
        <v>138</v>
      </c>
      <c r="E122" s="183" t="s">
        <v>3625</v>
      </c>
      <c r="F122" s="212" t="s">
        <v>3626</v>
      </c>
      <c r="G122" s="182" t="s">
        <v>214</v>
      </c>
      <c r="H122" s="182" t="s">
        <v>212</v>
      </c>
      <c r="I122" s="182" t="s">
        <v>214</v>
      </c>
      <c r="J122" s="52" t="s">
        <v>214</v>
      </c>
      <c r="K122" s="182" t="s">
        <v>212</v>
      </c>
      <c r="L122" s="182" t="s">
        <v>216</v>
      </c>
      <c r="M122" s="182" t="s">
        <v>216</v>
      </c>
      <c r="N122" s="182" t="s">
        <v>216</v>
      </c>
      <c r="O122" s="1031">
        <v>4.1000000000000003E-3</v>
      </c>
      <c r="P122" s="261">
        <v>0</v>
      </c>
      <c r="Q122" s="178">
        <v>0</v>
      </c>
      <c r="R122" s="214"/>
      <c r="S122" s="183"/>
      <c r="T122" s="183"/>
      <c r="U122" s="183"/>
      <c r="V122" s="183"/>
      <c r="W122" s="183"/>
      <c r="X122" s="170">
        <f>(IF(G122="C",1,IF(G122="EA",0.5,0))*0.1)+(IF(H122="C",1,IF(H122="EA",0.5,0))*0.05)+(IF(I122="C",1,IF(I122="EA",0.5,0))*0.1)+(IF(J122="C",1,IF(J122="EA",0.5,0))*0.05)+(IF(K122="C",1,IF(K122="EA",0.5,0))*0.1)+(IF(L122="C",1,IF(L122="EA",0.5,0))*0.2)+(IF(M122="C",1,IF(M122="EA",0.5,0))*0.35)+(IF(N122="C",1,IF(N122="EA",0.5,0))*0.05)</f>
        <v>0.27500000000000002</v>
      </c>
      <c r="Y122" s="368">
        <f t="shared" si="2"/>
        <v>1.1275000000000002E-3</v>
      </c>
      <c r="Z122" s="338" t="str">
        <f t="shared" si="3"/>
        <v>Em andamento</v>
      </c>
      <c r="AA122" s="377" t="str">
        <f>IF(C122="Supra-regional","abrange-cidade",IF(C122="Em definição","sem-mapa",IF(E122&lt;&gt;0,"local-def","local-em-def")))</f>
        <v>local-def</v>
      </c>
    </row>
    <row r="123" spans="1:27" ht="45" hidden="1" x14ac:dyDescent="0.25">
      <c r="A123" s="182">
        <v>17</v>
      </c>
      <c r="B123" s="183" t="s">
        <v>3627</v>
      </c>
      <c r="C123" s="53" t="s">
        <v>138</v>
      </c>
      <c r="D123" s="53" t="s">
        <v>2273</v>
      </c>
      <c r="E123" s="183" t="s">
        <v>3628</v>
      </c>
      <c r="F123" s="212" t="s">
        <v>3629</v>
      </c>
      <c r="G123" s="182" t="s">
        <v>214</v>
      </c>
      <c r="H123" s="182" t="s">
        <v>216</v>
      </c>
      <c r="I123" s="182" t="s">
        <v>214</v>
      </c>
      <c r="J123" s="52" t="s">
        <v>1493</v>
      </c>
      <c r="K123" s="182" t="s">
        <v>214</v>
      </c>
      <c r="L123" s="182" t="s">
        <v>216</v>
      </c>
      <c r="M123" s="182" t="s">
        <v>216</v>
      </c>
      <c r="N123" s="182" t="s">
        <v>216</v>
      </c>
      <c r="O123" s="1031">
        <v>4.1000000000000003E-3</v>
      </c>
      <c r="P123" s="261">
        <v>0</v>
      </c>
      <c r="Q123" s="178">
        <v>0</v>
      </c>
      <c r="R123" s="183"/>
      <c r="S123" s="183"/>
      <c r="T123" s="183"/>
      <c r="U123" s="183"/>
      <c r="V123" s="183"/>
      <c r="W123" s="183"/>
      <c r="X123" s="170">
        <f>(IF(G123="C",1,IF(G123="EA",0.5,0))*0.1)+(IF(H123="C",1,IF(H123="EA",0.5,0))*0.05)+(IF(I123="C",1,IF(I123="EA",0.5,0))*0.1)+(IF(J123="C",1,IF(J123="EA",0.5,0))*0.05)+(IF(K123="C",1,IF(K123="EA",0.5,0))*0.1)+(IF(L123="C",1,IF(L123="EA",0.5,0))*0.2)+(IF(M123="C",1,IF(M123="EA",0.5,0))*0.35)+(IF(N123="C",1,IF(N123="EA",0.5,0))*0.05)</f>
        <v>0.15000000000000002</v>
      </c>
      <c r="Y123" s="368">
        <f t="shared" si="2"/>
        <v>6.150000000000001E-4</v>
      </c>
      <c r="Z123" s="338" t="str">
        <f t="shared" si="3"/>
        <v>Em andamento</v>
      </c>
      <c r="AA123" s="377" t="str">
        <f>IF(C123="Supra-regional","abrange-cidade",IF(C123="Em definição","sem-mapa",IF(E123&lt;&gt;0,"local-def","local-em-def")))</f>
        <v>local-def</v>
      </c>
    </row>
    <row r="124" spans="1:27" ht="45" hidden="1" x14ac:dyDescent="0.25">
      <c r="A124" s="182">
        <v>17</v>
      </c>
      <c r="B124" s="183" t="s">
        <v>3630</v>
      </c>
      <c r="C124" s="183" t="s">
        <v>138</v>
      </c>
      <c r="D124" s="183" t="s">
        <v>2273</v>
      </c>
      <c r="E124" s="183" t="s">
        <v>3631</v>
      </c>
      <c r="F124" s="212" t="s">
        <v>3632</v>
      </c>
      <c r="G124" s="182" t="s">
        <v>212</v>
      </c>
      <c r="H124" s="182" t="s">
        <v>212</v>
      </c>
      <c r="I124" s="182" t="s">
        <v>214</v>
      </c>
      <c r="J124" s="52" t="s">
        <v>1493</v>
      </c>
      <c r="K124" s="182" t="s">
        <v>214</v>
      </c>
      <c r="L124" s="182" t="s">
        <v>216</v>
      </c>
      <c r="M124" s="182" t="s">
        <v>216</v>
      </c>
      <c r="N124" s="182" t="s">
        <v>216</v>
      </c>
      <c r="O124" s="1031">
        <v>4.1000000000000003E-3</v>
      </c>
      <c r="P124" s="261">
        <v>0</v>
      </c>
      <c r="Q124" s="178">
        <v>0</v>
      </c>
      <c r="R124" s="183"/>
      <c r="S124" s="183"/>
      <c r="T124" s="183"/>
      <c r="U124" s="183"/>
      <c r="V124" s="183"/>
      <c r="W124" s="183"/>
      <c r="X124" s="170">
        <f>(IF(G124="C",1,IF(G124="EA",0.5,0))*0.1)+(IF(H124="C",1,IF(H124="EA",0.5,0))*0.05)+(IF(I124="C",1,IF(I124="EA",0.5,0))*0.1)+(IF(J124="C",1,IF(J124="EA",0.5,0))*0.05)+(IF(K124="C",1,IF(K124="EA",0.5,0))*0.1)+(IF(L124="C",1,IF(L124="EA",0.5,0))*0.2)+(IF(M124="C",1,IF(M124="EA",0.5,0))*0.35)+(IF(N124="C",1,IF(N124="EA",0.5,0))*0.05)</f>
        <v>0.25</v>
      </c>
      <c r="Y124" s="368">
        <f t="shared" si="2"/>
        <v>1.0250000000000001E-3</v>
      </c>
      <c r="Z124" s="338" t="str">
        <f t="shared" si="3"/>
        <v>Em andamento</v>
      </c>
      <c r="AA124" s="377" t="str">
        <f>IF(C124="Supra-regional","abrange-cidade",IF(C124="Em definição","sem-mapa",IF(E124&lt;&gt;0,"local-def","local-em-def")))</f>
        <v>local-def</v>
      </c>
    </row>
    <row r="125" spans="1:27" ht="30" hidden="1" x14ac:dyDescent="0.25">
      <c r="A125" s="182">
        <v>17</v>
      </c>
      <c r="B125" s="183" t="s">
        <v>3633</v>
      </c>
      <c r="C125" s="183" t="s">
        <v>140</v>
      </c>
      <c r="D125" s="183" t="s">
        <v>140</v>
      </c>
      <c r="E125" s="183" t="s">
        <v>3634</v>
      </c>
      <c r="F125" s="212" t="s">
        <v>3635</v>
      </c>
      <c r="G125" s="182" t="s">
        <v>212</v>
      </c>
      <c r="H125" s="182" t="s">
        <v>212</v>
      </c>
      <c r="I125" s="182" t="s">
        <v>212</v>
      </c>
      <c r="J125" s="52" t="s">
        <v>1286</v>
      </c>
      <c r="K125" s="182" t="s">
        <v>212</v>
      </c>
      <c r="L125" s="182" t="s">
        <v>212</v>
      </c>
      <c r="M125" s="182" t="s">
        <v>214</v>
      </c>
      <c r="N125" s="182" t="s">
        <v>214</v>
      </c>
      <c r="O125" s="1031">
        <v>4.1000000000000003E-3</v>
      </c>
      <c r="P125" s="263">
        <v>4643490.08</v>
      </c>
      <c r="Q125" s="178">
        <v>0</v>
      </c>
      <c r="R125" s="183"/>
      <c r="S125" s="183"/>
      <c r="T125" s="183"/>
      <c r="U125" s="183"/>
      <c r="V125" s="183"/>
      <c r="W125" s="183"/>
      <c r="X125" s="170">
        <f>(IF(G125="C",1,IF(G125="EA",0.5,0))*0.1)+(IF(H125="C",1,IF(H125="EA",0.5,0))*0.05)+(IF(I125="C",1,IF(I125="EA",0.5,0))*0.1)+(IF(J125="C",1,IF(J125="EA",0.5,0))*0.05)+(IF(K125="C",1,IF(K125="EA",0.5,0))*0.1)+(IF(L125="C",1,IF(L125="EA",0.5,0))*0.2)+(IF(M125="C",1,IF(M125="EA",0.5,0))*0.35)+(IF(N125="C",1,IF(N125="EA",0.5,0))*0.05)</f>
        <v>0.80000000000000016</v>
      </c>
      <c r="Y125" s="368">
        <f t="shared" si="2"/>
        <v>3.2800000000000008E-3</v>
      </c>
      <c r="Z125" s="338" t="str">
        <f t="shared" si="3"/>
        <v>Em andamento</v>
      </c>
      <c r="AA125" s="377" t="str">
        <f>IF(C125="Supra-regional","abrange-cidade",IF(C125="Em definição","sem-mapa",IF(E125&lt;&gt;0,"local-def","local-em-def")))</f>
        <v>local-def</v>
      </c>
    </row>
    <row r="126" spans="1:27" ht="75" hidden="1" x14ac:dyDescent="0.25">
      <c r="A126" s="182">
        <v>17</v>
      </c>
      <c r="B126" s="183" t="s">
        <v>3636</v>
      </c>
      <c r="C126" s="183" t="s">
        <v>140</v>
      </c>
      <c r="D126" s="183" t="s">
        <v>140</v>
      </c>
      <c r="E126" s="183" t="s">
        <v>3637</v>
      </c>
      <c r="F126" s="212" t="s">
        <v>3638</v>
      </c>
      <c r="G126" s="182" t="s">
        <v>212</v>
      </c>
      <c r="H126" s="182" t="s">
        <v>212</v>
      </c>
      <c r="I126" s="182" t="s">
        <v>214</v>
      </c>
      <c r="J126" s="52" t="s">
        <v>1493</v>
      </c>
      <c r="K126" s="182" t="s">
        <v>214</v>
      </c>
      <c r="L126" s="182" t="s">
        <v>216</v>
      </c>
      <c r="M126" s="182" t="s">
        <v>216</v>
      </c>
      <c r="N126" s="182" t="s">
        <v>216</v>
      </c>
      <c r="O126" s="1031">
        <v>4.1000000000000003E-3</v>
      </c>
      <c r="P126" s="263">
        <v>0</v>
      </c>
      <c r="Q126" s="178">
        <v>0</v>
      </c>
      <c r="R126" s="183"/>
      <c r="S126" s="183"/>
      <c r="T126" s="183"/>
      <c r="U126" s="183"/>
      <c r="V126" s="183"/>
      <c r="W126" s="183"/>
      <c r="X126" s="170">
        <f>(IF(G126="C",1,IF(G126="EA",0.5,0))*0.1)+(IF(H126="C",1,IF(H126="EA",0.5,0))*0.05)+(IF(I126="C",1,IF(I126="EA",0.5,0))*0.1)+(IF(J126="C",1,IF(J126="EA",0.5,0))*0.05)+(IF(K126="C",1,IF(K126="EA",0.5,0))*0.1)+(IF(L126="C",1,IF(L126="EA",0.5,0))*0.2)+(IF(M126="C",1,IF(M126="EA",0.5,0))*0.35)+(IF(N126="C",1,IF(N126="EA",0.5,0))*0.05)</f>
        <v>0.25</v>
      </c>
      <c r="Y126" s="368">
        <f t="shared" si="2"/>
        <v>1.0250000000000001E-3</v>
      </c>
      <c r="Z126" s="338" t="str">
        <f t="shared" si="3"/>
        <v>Em andamento</v>
      </c>
      <c r="AA126" s="377" t="str">
        <f>IF(C126="Supra-regional","abrange-cidade",IF(C126="Em definição","sem-mapa",IF(E126&lt;&gt;0,"local-def","local-em-def")))</f>
        <v>local-def</v>
      </c>
    </row>
    <row r="127" spans="1:27" ht="60" hidden="1" x14ac:dyDescent="0.25">
      <c r="A127" s="182">
        <v>17</v>
      </c>
      <c r="B127" s="183" t="s">
        <v>3639</v>
      </c>
      <c r="C127" s="183" t="s">
        <v>140</v>
      </c>
      <c r="D127" s="183" t="s">
        <v>140</v>
      </c>
      <c r="E127" s="183" t="s">
        <v>3640</v>
      </c>
      <c r="F127" s="212" t="s">
        <v>3641</v>
      </c>
      <c r="G127" s="182" t="s">
        <v>212</v>
      </c>
      <c r="H127" s="182" t="s">
        <v>212</v>
      </c>
      <c r="I127" s="182" t="s">
        <v>212</v>
      </c>
      <c r="J127" s="52" t="s">
        <v>1286</v>
      </c>
      <c r="K127" s="182" t="s">
        <v>212</v>
      </c>
      <c r="L127" s="182" t="s">
        <v>212</v>
      </c>
      <c r="M127" s="182" t="s">
        <v>212</v>
      </c>
      <c r="N127" s="182" t="s">
        <v>212</v>
      </c>
      <c r="O127" s="1031">
        <v>4.1000000000000003E-3</v>
      </c>
      <c r="P127" s="263">
        <v>2946604.21</v>
      </c>
      <c r="Q127" s="178">
        <v>0</v>
      </c>
      <c r="R127" s="183" t="s">
        <v>3479</v>
      </c>
      <c r="S127" s="183"/>
      <c r="T127" s="183"/>
      <c r="U127" s="183"/>
      <c r="V127" s="183"/>
      <c r="W127" s="183"/>
      <c r="X127" s="170">
        <f>(IF(G127="C",1,IF(G127="EA",0.5,0))*0.1)+(IF(H127="C",1,IF(H127="EA",0.5,0))*0.05)+(IF(I127="C",1,IF(I127="EA",0.5,0))*0.1)+(IF(J127="C",1,IF(J127="EA",0.5,0))*0.05)+(IF(K127="C",1,IF(K127="EA",0.5,0))*0.1)+(IF(L127="C",1,IF(L127="EA",0.5,0))*0.2)+(IF(M127="C",1,IF(M127="EA",0.5,0))*0.35)+(IF(N127="C",1,IF(N127="EA",0.5,0))*0.05)</f>
        <v>1</v>
      </c>
      <c r="Y127" s="368">
        <f t="shared" si="2"/>
        <v>4.1000000000000003E-3</v>
      </c>
      <c r="Z127" s="338" t="str">
        <f t="shared" si="3"/>
        <v>Concluído</v>
      </c>
      <c r="AA127" s="377" t="str">
        <f>IF(C127="Supra-regional","abrange-cidade",IF(C127="Em definição","sem-mapa",IF(E127&lt;&gt;0,"local-def","local-em-def")))</f>
        <v>local-def</v>
      </c>
    </row>
    <row r="128" spans="1:27" ht="45" hidden="1" x14ac:dyDescent="0.25">
      <c r="A128" s="182">
        <v>17</v>
      </c>
      <c r="B128" s="183" t="s">
        <v>3642</v>
      </c>
      <c r="C128" s="183" t="s">
        <v>140</v>
      </c>
      <c r="D128" s="183" t="s">
        <v>140</v>
      </c>
      <c r="E128" s="183" t="s">
        <v>3643</v>
      </c>
      <c r="F128" s="212" t="s">
        <v>3644</v>
      </c>
      <c r="G128" s="182" t="s">
        <v>214</v>
      </c>
      <c r="H128" s="182" t="s">
        <v>216</v>
      </c>
      <c r="I128" s="182" t="s">
        <v>216</v>
      </c>
      <c r="J128" s="52" t="s">
        <v>1493</v>
      </c>
      <c r="K128" s="182" t="s">
        <v>216</v>
      </c>
      <c r="L128" s="182" t="s">
        <v>216</v>
      </c>
      <c r="M128" s="182" t="s">
        <v>216</v>
      </c>
      <c r="N128" s="182" t="s">
        <v>216</v>
      </c>
      <c r="O128" s="1031">
        <v>4.1000000000000003E-3</v>
      </c>
      <c r="P128" s="263">
        <v>0</v>
      </c>
      <c r="Q128" s="178">
        <v>0</v>
      </c>
      <c r="R128" s="183"/>
      <c r="S128" s="183"/>
      <c r="T128" s="183"/>
      <c r="U128" s="183"/>
      <c r="V128" s="183"/>
      <c r="W128" s="183"/>
      <c r="X128" s="170">
        <f>(IF(G128="C",1,IF(G128="EA",0.5,0))*0.1)+(IF(H128="C",1,IF(H128="EA",0.5,0))*0.05)+(IF(I128="C",1,IF(I128="EA",0.5,0))*0.1)+(IF(J128="C",1,IF(J128="EA",0.5,0))*0.05)+(IF(K128="C",1,IF(K128="EA",0.5,0))*0.1)+(IF(L128="C",1,IF(L128="EA",0.5,0))*0.2)+(IF(M128="C",1,IF(M128="EA",0.5,0))*0.35)+(IF(N128="C",1,IF(N128="EA",0.5,0))*0.05)</f>
        <v>0.05</v>
      </c>
      <c r="Y128" s="368">
        <f t="shared" si="2"/>
        <v>2.0500000000000002E-4</v>
      </c>
      <c r="Z128" s="338" t="str">
        <f t="shared" si="3"/>
        <v>Em andamento</v>
      </c>
      <c r="AA128" s="377" t="str">
        <f>IF(C128="Supra-regional","abrange-cidade",IF(C128="Em definição","sem-mapa",IF(E128&lt;&gt;0,"local-def","local-em-def")))</f>
        <v>local-def</v>
      </c>
    </row>
    <row r="129" spans="1:27" hidden="1" x14ac:dyDescent="0.25">
      <c r="A129" s="182">
        <v>17</v>
      </c>
      <c r="B129" s="183" t="s">
        <v>3645</v>
      </c>
      <c r="C129" s="183" t="s">
        <v>2466</v>
      </c>
      <c r="D129" s="183"/>
      <c r="E129" s="183"/>
      <c r="F129" s="182"/>
      <c r="G129" s="182" t="s">
        <v>216</v>
      </c>
      <c r="H129" s="182" t="s">
        <v>216</v>
      </c>
      <c r="I129" s="182" t="s">
        <v>216</v>
      </c>
      <c r="J129" s="52" t="s">
        <v>1493</v>
      </c>
      <c r="K129" s="182" t="s">
        <v>216</v>
      </c>
      <c r="L129" s="182" t="s">
        <v>216</v>
      </c>
      <c r="M129" s="182" t="s">
        <v>216</v>
      </c>
      <c r="N129" s="182" t="s">
        <v>216</v>
      </c>
      <c r="O129" s="1031">
        <v>4.1000000000000003E-3</v>
      </c>
      <c r="P129" s="261">
        <v>0</v>
      </c>
      <c r="Q129" s="178">
        <v>0</v>
      </c>
      <c r="R129" s="183"/>
      <c r="S129" s="183"/>
      <c r="T129" s="183"/>
      <c r="U129" s="183"/>
      <c r="V129" s="183"/>
      <c r="W129" s="183"/>
      <c r="X129" s="170">
        <f>(IF(G129="C",1,IF(G129="EA",0.5,0))*0.1)+(IF(H129="C",1,IF(H129="EA",0.5,0))*0.05)+(IF(I129="C",1,IF(I129="EA",0.5,0))*0.1)+(IF(J129="C",1,IF(J129="EA",0.5,0))*0.05)+(IF(K129="C",1,IF(K129="EA",0.5,0))*0.1)+(IF(L129="C",1,IF(L129="EA",0.5,0))*0.2)+(IF(M129="C",1,IF(M129="EA",0.5,0))*0.35)+(IF(N129="C",1,IF(N129="EA",0.5,0))*0.05)</f>
        <v>0</v>
      </c>
      <c r="Y129" s="368">
        <f t="shared" si="2"/>
        <v>0</v>
      </c>
      <c r="Z129" s="338" t="str">
        <f t="shared" si="3"/>
        <v>Não Iniciado</v>
      </c>
      <c r="AA129" s="377" t="str">
        <f>IF(C129="Supra-regional","abrange-cidade",IF(C129="Em definição","sem-mapa",IF(E129&lt;&gt;0,"local-def","local-em-def")))</f>
        <v>sem-mapa</v>
      </c>
    </row>
    <row r="130" spans="1:27" hidden="1" x14ac:dyDescent="0.25">
      <c r="A130" s="182">
        <v>17</v>
      </c>
      <c r="B130" s="183" t="s">
        <v>3646</v>
      </c>
      <c r="C130" s="183" t="s">
        <v>2466</v>
      </c>
      <c r="D130" s="183"/>
      <c r="E130" s="183"/>
      <c r="F130" s="182"/>
      <c r="G130" s="182" t="s">
        <v>216</v>
      </c>
      <c r="H130" s="182" t="s">
        <v>216</v>
      </c>
      <c r="I130" s="182" t="s">
        <v>216</v>
      </c>
      <c r="J130" s="52" t="s">
        <v>1493</v>
      </c>
      <c r="K130" s="182" t="s">
        <v>216</v>
      </c>
      <c r="L130" s="182" t="s">
        <v>216</v>
      </c>
      <c r="M130" s="182" t="s">
        <v>216</v>
      </c>
      <c r="N130" s="182" t="s">
        <v>216</v>
      </c>
      <c r="O130" s="1031">
        <v>4.1000000000000003E-3</v>
      </c>
      <c r="P130" s="261">
        <v>0</v>
      </c>
      <c r="Q130" s="178">
        <v>0</v>
      </c>
      <c r="R130" s="183"/>
      <c r="S130" s="183"/>
      <c r="T130" s="183"/>
      <c r="U130" s="183"/>
      <c r="V130" s="183"/>
      <c r="W130" s="183"/>
      <c r="X130" s="170">
        <f>(IF(G130="C",1,IF(G130="EA",0.5,0))*0.1)+(IF(H130="C",1,IF(H130="EA",0.5,0))*0.05)+(IF(I130="C",1,IF(I130="EA",0.5,0))*0.1)+(IF(J130="C",1,IF(J130="EA",0.5,0))*0.05)+(IF(K130="C",1,IF(K130="EA",0.5,0))*0.1)+(IF(L130="C",1,IF(L130="EA",0.5,0))*0.2)+(IF(M130="C",1,IF(M130="EA",0.5,0))*0.35)+(IF(N130="C",1,IF(N130="EA",0.5,0))*0.05)</f>
        <v>0</v>
      </c>
      <c r="Y130" s="368">
        <f t="shared" ref="Y130:Y193" si="4">X130*O130</f>
        <v>0</v>
      </c>
      <c r="Z130" s="338" t="str">
        <f t="shared" ref="Z130:Z193" si="5">IF(X130=0,"Não Iniciado",IF(X130&lt;1,"Em andamento","Concluído"))</f>
        <v>Não Iniciado</v>
      </c>
      <c r="AA130" s="377" t="str">
        <f>IF(C130="Supra-regional","abrange-cidade",IF(C130="Em definição","sem-mapa",IF(E130&lt;&gt;0,"local-def","local-em-def")))</f>
        <v>sem-mapa</v>
      </c>
    </row>
    <row r="131" spans="1:27" hidden="1" x14ac:dyDescent="0.25">
      <c r="A131" s="182">
        <v>17</v>
      </c>
      <c r="B131" s="183" t="s">
        <v>3647</v>
      </c>
      <c r="C131" s="183" t="s">
        <v>2466</v>
      </c>
      <c r="D131" s="183"/>
      <c r="E131" s="183"/>
      <c r="F131" s="182"/>
      <c r="G131" s="182" t="s">
        <v>216</v>
      </c>
      <c r="H131" s="182" t="s">
        <v>216</v>
      </c>
      <c r="I131" s="182" t="s">
        <v>216</v>
      </c>
      <c r="J131" s="52" t="s">
        <v>1493</v>
      </c>
      <c r="K131" s="182" t="s">
        <v>216</v>
      </c>
      <c r="L131" s="182" t="s">
        <v>216</v>
      </c>
      <c r="M131" s="182" t="s">
        <v>216</v>
      </c>
      <c r="N131" s="182" t="s">
        <v>216</v>
      </c>
      <c r="O131" s="1031">
        <v>4.1000000000000003E-3</v>
      </c>
      <c r="P131" s="261">
        <v>0</v>
      </c>
      <c r="Q131" s="178">
        <v>0</v>
      </c>
      <c r="R131" s="183"/>
      <c r="S131" s="183"/>
      <c r="T131" s="183"/>
      <c r="U131" s="183"/>
      <c r="V131" s="183"/>
      <c r="W131" s="183"/>
      <c r="X131" s="170">
        <f>(IF(G131="C",1,IF(G131="EA",0.5,0))*0.1)+(IF(H131="C",1,IF(H131="EA",0.5,0))*0.05)+(IF(I131="C",1,IF(I131="EA",0.5,0))*0.1)+(IF(J131="C",1,IF(J131="EA",0.5,0))*0.05)+(IF(K131="C",1,IF(K131="EA",0.5,0))*0.1)+(IF(L131="C",1,IF(L131="EA",0.5,0))*0.2)+(IF(M131="C",1,IF(M131="EA",0.5,0))*0.35)+(IF(N131="C",1,IF(N131="EA",0.5,0))*0.05)</f>
        <v>0</v>
      </c>
      <c r="Y131" s="368">
        <f t="shared" si="4"/>
        <v>0</v>
      </c>
      <c r="Z131" s="338" t="str">
        <f t="shared" si="5"/>
        <v>Não Iniciado</v>
      </c>
      <c r="AA131" s="377" t="str">
        <f>IF(C131="Supra-regional","abrange-cidade",IF(C131="Em definição","sem-mapa",IF(E131&lt;&gt;0,"local-def","local-em-def")))</f>
        <v>sem-mapa</v>
      </c>
    </row>
    <row r="132" spans="1:27" hidden="1" x14ac:dyDescent="0.25">
      <c r="A132" s="182">
        <v>17</v>
      </c>
      <c r="B132" s="183" t="s">
        <v>3648</v>
      </c>
      <c r="C132" s="183" t="s">
        <v>2466</v>
      </c>
      <c r="D132" s="183"/>
      <c r="E132" s="183"/>
      <c r="F132" s="182"/>
      <c r="G132" s="182" t="s">
        <v>216</v>
      </c>
      <c r="H132" s="182" t="s">
        <v>216</v>
      </c>
      <c r="I132" s="182" t="s">
        <v>216</v>
      </c>
      <c r="J132" s="52" t="s">
        <v>1493</v>
      </c>
      <c r="K132" s="182" t="s">
        <v>216</v>
      </c>
      <c r="L132" s="182" t="s">
        <v>216</v>
      </c>
      <c r="M132" s="182" t="s">
        <v>216</v>
      </c>
      <c r="N132" s="182" t="s">
        <v>216</v>
      </c>
      <c r="O132" s="1031">
        <v>4.1000000000000003E-3</v>
      </c>
      <c r="P132" s="261">
        <v>0</v>
      </c>
      <c r="Q132" s="178">
        <v>0</v>
      </c>
      <c r="R132" s="183"/>
      <c r="S132" s="183"/>
      <c r="T132" s="183"/>
      <c r="U132" s="183"/>
      <c r="V132" s="183"/>
      <c r="W132" s="183"/>
      <c r="X132" s="170">
        <f>(IF(G132="C",1,IF(G132="EA",0.5,0))*0.1)+(IF(H132="C",1,IF(H132="EA",0.5,0))*0.05)+(IF(I132="C",1,IF(I132="EA",0.5,0))*0.1)+(IF(J132="C",1,IF(J132="EA",0.5,0))*0.05)+(IF(K132="C",1,IF(K132="EA",0.5,0))*0.1)+(IF(L132="C",1,IF(L132="EA",0.5,0))*0.2)+(IF(M132="C",1,IF(M132="EA",0.5,0))*0.35)+(IF(N132="C",1,IF(N132="EA",0.5,0))*0.05)</f>
        <v>0</v>
      </c>
      <c r="Y132" s="368">
        <f t="shared" si="4"/>
        <v>0</v>
      </c>
      <c r="Z132" s="338" t="str">
        <f t="shared" si="5"/>
        <v>Não Iniciado</v>
      </c>
      <c r="AA132" s="377" t="str">
        <f>IF(C132="Supra-regional","abrange-cidade",IF(C132="Em definição","sem-mapa",IF(E132&lt;&gt;0,"local-def","local-em-def")))</f>
        <v>sem-mapa</v>
      </c>
    </row>
    <row r="133" spans="1:27" hidden="1" x14ac:dyDescent="0.25">
      <c r="A133" s="182">
        <v>17</v>
      </c>
      <c r="B133" s="183" t="s">
        <v>3649</v>
      </c>
      <c r="C133" s="183" t="s">
        <v>2466</v>
      </c>
      <c r="D133" s="183"/>
      <c r="E133" s="183"/>
      <c r="F133" s="182"/>
      <c r="G133" s="182" t="s">
        <v>216</v>
      </c>
      <c r="H133" s="182" t="s">
        <v>216</v>
      </c>
      <c r="I133" s="182" t="s">
        <v>216</v>
      </c>
      <c r="J133" s="52" t="s">
        <v>1493</v>
      </c>
      <c r="K133" s="182" t="s">
        <v>216</v>
      </c>
      <c r="L133" s="182" t="s">
        <v>216</v>
      </c>
      <c r="M133" s="182" t="s">
        <v>216</v>
      </c>
      <c r="N133" s="182" t="s">
        <v>216</v>
      </c>
      <c r="O133" s="1031">
        <v>4.1000000000000003E-3</v>
      </c>
      <c r="P133" s="261">
        <v>0</v>
      </c>
      <c r="Q133" s="178">
        <v>0</v>
      </c>
      <c r="R133" s="183"/>
      <c r="S133" s="183"/>
      <c r="T133" s="183"/>
      <c r="U133" s="183"/>
      <c r="V133" s="183"/>
      <c r="W133" s="183"/>
      <c r="X133" s="170">
        <f>(IF(G133="C",1,IF(G133="EA",0.5,0))*0.1)+(IF(H133="C",1,IF(H133="EA",0.5,0))*0.05)+(IF(I133="C",1,IF(I133="EA",0.5,0))*0.1)+(IF(J133="C",1,IF(J133="EA",0.5,0))*0.05)+(IF(K133="C",1,IF(K133="EA",0.5,0))*0.1)+(IF(L133="C",1,IF(L133="EA",0.5,0))*0.2)+(IF(M133="C",1,IF(M133="EA",0.5,0))*0.35)+(IF(N133="C",1,IF(N133="EA",0.5,0))*0.05)</f>
        <v>0</v>
      </c>
      <c r="Y133" s="368">
        <f t="shared" si="4"/>
        <v>0</v>
      </c>
      <c r="Z133" s="338" t="str">
        <f t="shared" si="5"/>
        <v>Não Iniciado</v>
      </c>
      <c r="AA133" s="377" t="str">
        <f>IF(C133="Supra-regional","abrange-cidade",IF(C133="Em definição","sem-mapa",IF(E133&lt;&gt;0,"local-def","local-em-def")))</f>
        <v>sem-mapa</v>
      </c>
    </row>
    <row r="134" spans="1:27" hidden="1" x14ac:dyDescent="0.25">
      <c r="A134" s="182">
        <v>17</v>
      </c>
      <c r="B134" s="183" t="s">
        <v>3650</v>
      </c>
      <c r="C134" s="183" t="s">
        <v>2466</v>
      </c>
      <c r="D134" s="183"/>
      <c r="E134" s="183"/>
      <c r="F134" s="182"/>
      <c r="G134" s="182" t="s">
        <v>216</v>
      </c>
      <c r="H134" s="182" t="s">
        <v>216</v>
      </c>
      <c r="I134" s="182" t="s">
        <v>216</v>
      </c>
      <c r="J134" s="52" t="s">
        <v>1493</v>
      </c>
      <c r="K134" s="182" t="s">
        <v>216</v>
      </c>
      <c r="L134" s="182" t="s">
        <v>216</v>
      </c>
      <c r="M134" s="182" t="s">
        <v>216</v>
      </c>
      <c r="N134" s="182" t="s">
        <v>216</v>
      </c>
      <c r="O134" s="1031">
        <v>4.1000000000000003E-3</v>
      </c>
      <c r="P134" s="261">
        <v>0</v>
      </c>
      <c r="Q134" s="178">
        <v>0</v>
      </c>
      <c r="R134" s="183"/>
      <c r="S134" s="183"/>
      <c r="T134" s="183"/>
      <c r="U134" s="183"/>
      <c r="V134" s="183"/>
      <c r="W134" s="183"/>
      <c r="X134" s="170">
        <f>(IF(G134="C",1,IF(G134="EA",0.5,0))*0.1)+(IF(H134="C",1,IF(H134="EA",0.5,0))*0.05)+(IF(I134="C",1,IF(I134="EA",0.5,0))*0.1)+(IF(J134="C",1,IF(J134="EA",0.5,0))*0.05)+(IF(K134="C",1,IF(K134="EA",0.5,0))*0.1)+(IF(L134="C",1,IF(L134="EA",0.5,0))*0.2)+(IF(M134="C",1,IF(M134="EA",0.5,0))*0.35)+(IF(N134="C",1,IF(N134="EA",0.5,0))*0.05)</f>
        <v>0</v>
      </c>
      <c r="Y134" s="368">
        <f t="shared" si="4"/>
        <v>0</v>
      </c>
      <c r="Z134" s="338" t="str">
        <f t="shared" si="5"/>
        <v>Não Iniciado</v>
      </c>
      <c r="AA134" s="377" t="str">
        <f>IF(C134="Supra-regional","abrange-cidade",IF(C134="Em definição","sem-mapa",IF(E134&lt;&gt;0,"local-def","local-em-def")))</f>
        <v>sem-mapa</v>
      </c>
    </row>
    <row r="135" spans="1:27" hidden="1" x14ac:dyDescent="0.25">
      <c r="A135" s="182">
        <v>17</v>
      </c>
      <c r="B135" s="183" t="s">
        <v>3651</v>
      </c>
      <c r="C135" s="183" t="s">
        <v>2466</v>
      </c>
      <c r="D135" s="183"/>
      <c r="E135" s="183"/>
      <c r="F135" s="182"/>
      <c r="G135" s="182" t="s">
        <v>216</v>
      </c>
      <c r="H135" s="182" t="s">
        <v>216</v>
      </c>
      <c r="I135" s="182" t="s">
        <v>216</v>
      </c>
      <c r="J135" s="52" t="s">
        <v>1493</v>
      </c>
      <c r="K135" s="182" t="s">
        <v>216</v>
      </c>
      <c r="L135" s="182" t="s">
        <v>216</v>
      </c>
      <c r="M135" s="182" t="s">
        <v>216</v>
      </c>
      <c r="N135" s="182" t="s">
        <v>216</v>
      </c>
      <c r="O135" s="1031">
        <v>4.1000000000000003E-3</v>
      </c>
      <c r="P135" s="261">
        <v>0</v>
      </c>
      <c r="Q135" s="178">
        <v>0</v>
      </c>
      <c r="R135" s="183"/>
      <c r="S135" s="183"/>
      <c r="T135" s="183"/>
      <c r="U135" s="183"/>
      <c r="V135" s="183"/>
      <c r="W135" s="183"/>
      <c r="X135" s="170">
        <f>(IF(G135="C",1,IF(G135="EA",0.5,0))*0.1)+(IF(H135="C",1,IF(H135="EA",0.5,0))*0.05)+(IF(I135="C",1,IF(I135="EA",0.5,0))*0.1)+(IF(J135="C",1,IF(J135="EA",0.5,0))*0.05)+(IF(K135="C",1,IF(K135="EA",0.5,0))*0.1)+(IF(L135="C",1,IF(L135="EA",0.5,0))*0.2)+(IF(M135="C",1,IF(M135="EA",0.5,0))*0.35)+(IF(N135="C",1,IF(N135="EA",0.5,0))*0.05)</f>
        <v>0</v>
      </c>
      <c r="Y135" s="368">
        <f t="shared" si="4"/>
        <v>0</v>
      </c>
      <c r="Z135" s="338" t="str">
        <f t="shared" si="5"/>
        <v>Não Iniciado</v>
      </c>
      <c r="AA135" s="377" t="str">
        <f>IF(C135="Supra-regional","abrange-cidade",IF(C135="Em definição","sem-mapa",IF(E135&lt;&gt;0,"local-def","local-em-def")))</f>
        <v>sem-mapa</v>
      </c>
    </row>
    <row r="136" spans="1:27" hidden="1" x14ac:dyDescent="0.25">
      <c r="A136" s="182">
        <v>17</v>
      </c>
      <c r="B136" s="183" t="s">
        <v>3652</v>
      </c>
      <c r="C136" s="183" t="s">
        <v>2466</v>
      </c>
      <c r="D136" s="183"/>
      <c r="E136" s="183"/>
      <c r="F136" s="182"/>
      <c r="G136" s="182" t="s">
        <v>216</v>
      </c>
      <c r="H136" s="182" t="s">
        <v>216</v>
      </c>
      <c r="I136" s="182" t="s">
        <v>216</v>
      </c>
      <c r="J136" s="52" t="s">
        <v>1493</v>
      </c>
      <c r="K136" s="182" t="s">
        <v>216</v>
      </c>
      <c r="L136" s="182" t="s">
        <v>216</v>
      </c>
      <c r="M136" s="182" t="s">
        <v>216</v>
      </c>
      <c r="N136" s="182" t="s">
        <v>216</v>
      </c>
      <c r="O136" s="1031">
        <v>4.1000000000000003E-3</v>
      </c>
      <c r="P136" s="261">
        <v>0</v>
      </c>
      <c r="Q136" s="178">
        <v>0</v>
      </c>
      <c r="R136" s="183"/>
      <c r="S136" s="183"/>
      <c r="T136" s="183"/>
      <c r="U136" s="183"/>
      <c r="V136" s="183"/>
      <c r="W136" s="183"/>
      <c r="X136" s="170">
        <f>(IF(G136="C",1,IF(G136="EA",0.5,0))*0.1)+(IF(H136="C",1,IF(H136="EA",0.5,0))*0.05)+(IF(I136="C",1,IF(I136="EA",0.5,0))*0.1)+(IF(J136="C",1,IF(J136="EA",0.5,0))*0.05)+(IF(K136="C",1,IF(K136="EA",0.5,0))*0.1)+(IF(L136="C",1,IF(L136="EA",0.5,0))*0.2)+(IF(M136="C",1,IF(M136="EA",0.5,0))*0.35)+(IF(N136="C",1,IF(N136="EA",0.5,0))*0.05)</f>
        <v>0</v>
      </c>
      <c r="Y136" s="368">
        <f t="shared" si="4"/>
        <v>0</v>
      </c>
      <c r="Z136" s="338" t="str">
        <f t="shared" si="5"/>
        <v>Não Iniciado</v>
      </c>
      <c r="AA136" s="377" t="str">
        <f>IF(C136="Supra-regional","abrange-cidade",IF(C136="Em definição","sem-mapa",IF(E136&lt;&gt;0,"local-def","local-em-def")))</f>
        <v>sem-mapa</v>
      </c>
    </row>
    <row r="137" spans="1:27" hidden="1" x14ac:dyDescent="0.25">
      <c r="A137" s="182">
        <v>17</v>
      </c>
      <c r="B137" s="183" t="s">
        <v>3653</v>
      </c>
      <c r="C137" s="183" t="s">
        <v>2466</v>
      </c>
      <c r="D137" s="183"/>
      <c r="E137" s="183"/>
      <c r="F137" s="182"/>
      <c r="G137" s="182" t="s">
        <v>216</v>
      </c>
      <c r="H137" s="182" t="s">
        <v>216</v>
      </c>
      <c r="I137" s="182" t="s">
        <v>216</v>
      </c>
      <c r="J137" s="52" t="s">
        <v>1493</v>
      </c>
      <c r="K137" s="182" t="s">
        <v>216</v>
      </c>
      <c r="L137" s="182" t="s">
        <v>216</v>
      </c>
      <c r="M137" s="182" t="s">
        <v>216</v>
      </c>
      <c r="N137" s="182" t="s">
        <v>216</v>
      </c>
      <c r="O137" s="1031">
        <v>4.1000000000000003E-3</v>
      </c>
      <c r="P137" s="261">
        <v>0</v>
      </c>
      <c r="Q137" s="178">
        <v>0</v>
      </c>
      <c r="R137" s="183"/>
      <c r="S137" s="183"/>
      <c r="T137" s="183"/>
      <c r="U137" s="183"/>
      <c r="V137" s="183"/>
      <c r="W137" s="183"/>
      <c r="X137" s="170">
        <f>(IF(G137="C",1,IF(G137="EA",0.5,0))*0.1)+(IF(H137="C",1,IF(H137="EA",0.5,0))*0.05)+(IF(I137="C",1,IF(I137="EA",0.5,0))*0.1)+(IF(J137="C",1,IF(J137="EA",0.5,0))*0.05)+(IF(K137="C",1,IF(K137="EA",0.5,0))*0.1)+(IF(L137="C",1,IF(L137="EA",0.5,0))*0.2)+(IF(M137="C",1,IF(M137="EA",0.5,0))*0.35)+(IF(N137="C",1,IF(N137="EA",0.5,0))*0.05)</f>
        <v>0</v>
      </c>
      <c r="Y137" s="368">
        <f t="shared" si="4"/>
        <v>0</v>
      </c>
      <c r="Z137" s="338" t="str">
        <f t="shared" si="5"/>
        <v>Não Iniciado</v>
      </c>
      <c r="AA137" s="377" t="str">
        <f>IF(C137="Supra-regional","abrange-cidade",IF(C137="Em definição","sem-mapa",IF(E137&lt;&gt;0,"local-def","local-em-def")))</f>
        <v>sem-mapa</v>
      </c>
    </row>
    <row r="138" spans="1:27" hidden="1" x14ac:dyDescent="0.25">
      <c r="A138" s="182">
        <v>17</v>
      </c>
      <c r="B138" s="183" t="s">
        <v>3654</v>
      </c>
      <c r="C138" s="183" t="s">
        <v>2466</v>
      </c>
      <c r="D138" s="183"/>
      <c r="E138" s="183"/>
      <c r="F138" s="182"/>
      <c r="G138" s="182" t="s">
        <v>216</v>
      </c>
      <c r="H138" s="182" t="s">
        <v>216</v>
      </c>
      <c r="I138" s="182" t="s">
        <v>216</v>
      </c>
      <c r="J138" s="52" t="s">
        <v>1493</v>
      </c>
      <c r="K138" s="182" t="s">
        <v>216</v>
      </c>
      <c r="L138" s="182" t="s">
        <v>216</v>
      </c>
      <c r="M138" s="182" t="s">
        <v>216</v>
      </c>
      <c r="N138" s="182" t="s">
        <v>216</v>
      </c>
      <c r="O138" s="1031">
        <v>4.1000000000000003E-3</v>
      </c>
      <c r="P138" s="261">
        <v>0</v>
      </c>
      <c r="Q138" s="178">
        <v>0</v>
      </c>
      <c r="R138" s="183"/>
      <c r="S138" s="183"/>
      <c r="T138" s="183"/>
      <c r="U138" s="183"/>
      <c r="V138" s="183"/>
      <c r="W138" s="183"/>
      <c r="X138" s="170">
        <f>(IF(G138="C",1,IF(G138="EA",0.5,0))*0.1)+(IF(H138="C",1,IF(H138="EA",0.5,0))*0.05)+(IF(I138="C",1,IF(I138="EA",0.5,0))*0.1)+(IF(J138="C",1,IF(J138="EA",0.5,0))*0.05)+(IF(K138="C",1,IF(K138="EA",0.5,0))*0.1)+(IF(L138="C",1,IF(L138="EA",0.5,0))*0.2)+(IF(M138="C",1,IF(M138="EA",0.5,0))*0.35)+(IF(N138="C",1,IF(N138="EA",0.5,0))*0.05)</f>
        <v>0</v>
      </c>
      <c r="Y138" s="368">
        <f t="shared" si="4"/>
        <v>0</v>
      </c>
      <c r="Z138" s="338" t="str">
        <f t="shared" si="5"/>
        <v>Não Iniciado</v>
      </c>
      <c r="AA138" s="377" t="str">
        <f>IF(C138="Supra-regional","abrange-cidade",IF(C138="Em definição","sem-mapa",IF(E138&lt;&gt;0,"local-def","local-em-def")))</f>
        <v>sem-mapa</v>
      </c>
    </row>
    <row r="139" spans="1:27" hidden="1" x14ac:dyDescent="0.25">
      <c r="A139" s="182">
        <v>17</v>
      </c>
      <c r="B139" s="183" t="s">
        <v>3655</v>
      </c>
      <c r="C139" s="183" t="s">
        <v>2466</v>
      </c>
      <c r="D139" s="183"/>
      <c r="E139" s="183"/>
      <c r="F139" s="182"/>
      <c r="G139" s="182" t="s">
        <v>216</v>
      </c>
      <c r="H139" s="182" t="s">
        <v>216</v>
      </c>
      <c r="I139" s="182" t="s">
        <v>216</v>
      </c>
      <c r="J139" s="52" t="s">
        <v>1493</v>
      </c>
      <c r="K139" s="182" t="s">
        <v>216</v>
      </c>
      <c r="L139" s="182" t="s">
        <v>216</v>
      </c>
      <c r="M139" s="182" t="s">
        <v>216</v>
      </c>
      <c r="N139" s="182" t="s">
        <v>216</v>
      </c>
      <c r="O139" s="1031">
        <v>4.1000000000000003E-3</v>
      </c>
      <c r="P139" s="261">
        <v>0</v>
      </c>
      <c r="Q139" s="178">
        <v>0</v>
      </c>
      <c r="R139" s="183"/>
      <c r="S139" s="183"/>
      <c r="T139" s="183"/>
      <c r="U139" s="183"/>
      <c r="V139" s="183"/>
      <c r="W139" s="183"/>
      <c r="X139" s="170">
        <f>(IF(G139="C",1,IF(G139="EA",0.5,0))*0.1)+(IF(H139="C",1,IF(H139="EA",0.5,0))*0.05)+(IF(I139="C",1,IF(I139="EA",0.5,0))*0.1)+(IF(J139="C",1,IF(J139="EA",0.5,0))*0.05)+(IF(K139="C",1,IF(K139="EA",0.5,0))*0.1)+(IF(L139="C",1,IF(L139="EA",0.5,0))*0.2)+(IF(M139="C",1,IF(M139="EA",0.5,0))*0.35)+(IF(N139="C",1,IF(N139="EA",0.5,0))*0.05)</f>
        <v>0</v>
      </c>
      <c r="Y139" s="368">
        <f t="shared" si="4"/>
        <v>0</v>
      </c>
      <c r="Z139" s="338" t="str">
        <f t="shared" si="5"/>
        <v>Não Iniciado</v>
      </c>
      <c r="AA139" s="377" t="str">
        <f>IF(C139="Supra-regional","abrange-cidade",IF(C139="Em definição","sem-mapa",IF(E139&lt;&gt;0,"local-def","local-em-def")))</f>
        <v>sem-mapa</v>
      </c>
    </row>
    <row r="140" spans="1:27" hidden="1" x14ac:dyDescent="0.25">
      <c r="A140" s="182">
        <v>17</v>
      </c>
      <c r="B140" s="183" t="s">
        <v>3656</v>
      </c>
      <c r="C140" s="183" t="s">
        <v>2466</v>
      </c>
      <c r="D140" s="183"/>
      <c r="E140" s="183"/>
      <c r="F140" s="182"/>
      <c r="G140" s="182" t="s">
        <v>216</v>
      </c>
      <c r="H140" s="182" t="s">
        <v>216</v>
      </c>
      <c r="I140" s="182" t="s">
        <v>216</v>
      </c>
      <c r="J140" s="52" t="s">
        <v>1493</v>
      </c>
      <c r="K140" s="182" t="s">
        <v>216</v>
      </c>
      <c r="L140" s="182" t="s">
        <v>216</v>
      </c>
      <c r="M140" s="182" t="s">
        <v>216</v>
      </c>
      <c r="N140" s="182" t="s">
        <v>216</v>
      </c>
      <c r="O140" s="1031">
        <v>4.1000000000000003E-3</v>
      </c>
      <c r="P140" s="261">
        <v>0</v>
      </c>
      <c r="Q140" s="178">
        <v>0</v>
      </c>
      <c r="R140" s="183"/>
      <c r="S140" s="183"/>
      <c r="T140" s="183"/>
      <c r="U140" s="183"/>
      <c r="V140" s="183"/>
      <c r="W140" s="183"/>
      <c r="X140" s="170">
        <f>(IF(G140="C",1,IF(G140="EA",0.5,0))*0.1)+(IF(H140="C",1,IF(H140="EA",0.5,0))*0.05)+(IF(I140="C",1,IF(I140="EA",0.5,0))*0.1)+(IF(J140="C",1,IF(J140="EA",0.5,0))*0.05)+(IF(K140="C",1,IF(K140="EA",0.5,0))*0.1)+(IF(L140="C",1,IF(L140="EA",0.5,0))*0.2)+(IF(M140="C",1,IF(M140="EA",0.5,0))*0.35)+(IF(N140="C",1,IF(N140="EA",0.5,0))*0.05)</f>
        <v>0</v>
      </c>
      <c r="Y140" s="368">
        <f t="shared" si="4"/>
        <v>0</v>
      </c>
      <c r="Z140" s="338" t="str">
        <f t="shared" si="5"/>
        <v>Não Iniciado</v>
      </c>
      <c r="AA140" s="377" t="str">
        <f>IF(C140="Supra-regional","abrange-cidade",IF(C140="Em definição","sem-mapa",IF(E140&lt;&gt;0,"local-def","local-em-def")))</f>
        <v>sem-mapa</v>
      </c>
    </row>
    <row r="141" spans="1:27" hidden="1" x14ac:dyDescent="0.25">
      <c r="A141" s="182">
        <v>17</v>
      </c>
      <c r="B141" s="183" t="s">
        <v>3657</v>
      </c>
      <c r="C141" s="183" t="s">
        <v>2466</v>
      </c>
      <c r="D141" s="183"/>
      <c r="E141" s="183"/>
      <c r="F141" s="182"/>
      <c r="G141" s="182" t="s">
        <v>216</v>
      </c>
      <c r="H141" s="182" t="s">
        <v>216</v>
      </c>
      <c r="I141" s="182" t="s">
        <v>216</v>
      </c>
      <c r="J141" s="52" t="s">
        <v>1493</v>
      </c>
      <c r="K141" s="182" t="s">
        <v>216</v>
      </c>
      <c r="L141" s="182" t="s">
        <v>216</v>
      </c>
      <c r="M141" s="182" t="s">
        <v>216</v>
      </c>
      <c r="N141" s="182" t="s">
        <v>216</v>
      </c>
      <c r="O141" s="1031">
        <v>4.1000000000000003E-3</v>
      </c>
      <c r="P141" s="261">
        <v>0</v>
      </c>
      <c r="Q141" s="178">
        <v>0</v>
      </c>
      <c r="R141" s="183"/>
      <c r="S141" s="183"/>
      <c r="T141" s="183"/>
      <c r="U141" s="183"/>
      <c r="V141" s="183"/>
      <c r="W141" s="183"/>
      <c r="X141" s="170">
        <f>(IF(G141="C",1,IF(G141="EA",0.5,0))*0.1)+(IF(H141="C",1,IF(H141="EA",0.5,0))*0.05)+(IF(I141="C",1,IF(I141="EA",0.5,0))*0.1)+(IF(J141="C",1,IF(J141="EA",0.5,0))*0.05)+(IF(K141="C",1,IF(K141="EA",0.5,0))*0.1)+(IF(L141="C",1,IF(L141="EA",0.5,0))*0.2)+(IF(M141="C",1,IF(M141="EA",0.5,0))*0.35)+(IF(N141="C",1,IF(N141="EA",0.5,0))*0.05)</f>
        <v>0</v>
      </c>
      <c r="Y141" s="368">
        <f t="shared" si="4"/>
        <v>0</v>
      </c>
      <c r="Z141" s="338" t="str">
        <f t="shared" si="5"/>
        <v>Não Iniciado</v>
      </c>
      <c r="AA141" s="377" t="str">
        <f>IF(C141="Supra-regional","abrange-cidade",IF(C141="Em definição","sem-mapa",IF(E141&lt;&gt;0,"local-def","local-em-def")))</f>
        <v>sem-mapa</v>
      </c>
    </row>
    <row r="142" spans="1:27" hidden="1" x14ac:dyDescent="0.25">
      <c r="A142" s="182">
        <v>17</v>
      </c>
      <c r="B142" s="183" t="s">
        <v>3658</v>
      </c>
      <c r="C142" s="183" t="s">
        <v>2466</v>
      </c>
      <c r="D142" s="183"/>
      <c r="E142" s="183"/>
      <c r="F142" s="182"/>
      <c r="G142" s="182" t="s">
        <v>216</v>
      </c>
      <c r="H142" s="182" t="s">
        <v>216</v>
      </c>
      <c r="I142" s="182" t="s">
        <v>216</v>
      </c>
      <c r="J142" s="52" t="s">
        <v>1493</v>
      </c>
      <c r="K142" s="182" t="s">
        <v>216</v>
      </c>
      <c r="L142" s="182" t="s">
        <v>216</v>
      </c>
      <c r="M142" s="182" t="s">
        <v>216</v>
      </c>
      <c r="N142" s="182" t="s">
        <v>216</v>
      </c>
      <c r="O142" s="1031">
        <v>4.1000000000000003E-3</v>
      </c>
      <c r="P142" s="261">
        <v>0</v>
      </c>
      <c r="Q142" s="178">
        <v>0</v>
      </c>
      <c r="R142" s="183"/>
      <c r="S142" s="183"/>
      <c r="T142" s="183"/>
      <c r="U142" s="183"/>
      <c r="V142" s="183"/>
      <c r="W142" s="183"/>
      <c r="X142" s="170">
        <f>(IF(G142="C",1,IF(G142="EA",0.5,0))*0.1)+(IF(H142="C",1,IF(H142="EA",0.5,0))*0.05)+(IF(I142="C",1,IF(I142="EA",0.5,0))*0.1)+(IF(J142="C",1,IF(J142="EA",0.5,0))*0.05)+(IF(K142="C",1,IF(K142="EA",0.5,0))*0.1)+(IF(L142="C",1,IF(L142="EA",0.5,0))*0.2)+(IF(M142="C",1,IF(M142="EA",0.5,0))*0.35)+(IF(N142="C",1,IF(N142="EA",0.5,0))*0.05)</f>
        <v>0</v>
      </c>
      <c r="Y142" s="368">
        <f t="shared" si="4"/>
        <v>0</v>
      </c>
      <c r="Z142" s="338" t="str">
        <f t="shared" si="5"/>
        <v>Não Iniciado</v>
      </c>
      <c r="AA142" s="377" t="str">
        <f>IF(C142="Supra-regional","abrange-cidade",IF(C142="Em definição","sem-mapa",IF(E142&lt;&gt;0,"local-def","local-em-def")))</f>
        <v>sem-mapa</v>
      </c>
    </row>
    <row r="143" spans="1:27" hidden="1" x14ac:dyDescent="0.25">
      <c r="A143" s="182">
        <v>17</v>
      </c>
      <c r="B143" s="183" t="s">
        <v>3659</v>
      </c>
      <c r="C143" s="183" t="s">
        <v>2466</v>
      </c>
      <c r="D143" s="183"/>
      <c r="E143" s="183"/>
      <c r="F143" s="182"/>
      <c r="G143" s="182" t="s">
        <v>216</v>
      </c>
      <c r="H143" s="182" t="s">
        <v>216</v>
      </c>
      <c r="I143" s="182" t="s">
        <v>216</v>
      </c>
      <c r="J143" s="52" t="s">
        <v>1493</v>
      </c>
      <c r="K143" s="182" t="s">
        <v>216</v>
      </c>
      <c r="L143" s="182" t="s">
        <v>216</v>
      </c>
      <c r="M143" s="182" t="s">
        <v>216</v>
      </c>
      <c r="N143" s="182" t="s">
        <v>216</v>
      </c>
      <c r="O143" s="1031">
        <v>4.1000000000000003E-3</v>
      </c>
      <c r="P143" s="261">
        <v>0</v>
      </c>
      <c r="Q143" s="178">
        <v>0</v>
      </c>
      <c r="R143" s="183"/>
      <c r="S143" s="183"/>
      <c r="T143" s="183"/>
      <c r="U143" s="183"/>
      <c r="V143" s="183"/>
      <c r="W143" s="183"/>
      <c r="X143" s="170">
        <f>(IF(G143="C",1,IF(G143="EA",0.5,0))*0.1)+(IF(H143="C",1,IF(H143="EA",0.5,0))*0.05)+(IF(I143="C",1,IF(I143="EA",0.5,0))*0.1)+(IF(J143="C",1,IF(J143="EA",0.5,0))*0.05)+(IF(K143="C",1,IF(K143="EA",0.5,0))*0.1)+(IF(L143="C",1,IF(L143="EA",0.5,0))*0.2)+(IF(M143="C",1,IF(M143="EA",0.5,0))*0.35)+(IF(N143="C",1,IF(N143="EA",0.5,0))*0.05)</f>
        <v>0</v>
      </c>
      <c r="Y143" s="368">
        <f t="shared" si="4"/>
        <v>0</v>
      </c>
      <c r="Z143" s="338" t="str">
        <f t="shared" si="5"/>
        <v>Não Iniciado</v>
      </c>
      <c r="AA143" s="377" t="str">
        <f>IF(C143="Supra-regional","abrange-cidade",IF(C143="Em definição","sem-mapa",IF(E143&lt;&gt;0,"local-def","local-em-def")))</f>
        <v>sem-mapa</v>
      </c>
    </row>
    <row r="144" spans="1:27" hidden="1" x14ac:dyDescent="0.25">
      <c r="A144" s="182">
        <v>17</v>
      </c>
      <c r="B144" s="183" t="s">
        <v>3660</v>
      </c>
      <c r="C144" s="183" t="s">
        <v>2466</v>
      </c>
      <c r="D144" s="183"/>
      <c r="E144" s="183"/>
      <c r="F144" s="182"/>
      <c r="G144" s="182" t="s">
        <v>216</v>
      </c>
      <c r="H144" s="182" t="s">
        <v>216</v>
      </c>
      <c r="I144" s="182" t="s">
        <v>216</v>
      </c>
      <c r="J144" s="52" t="s">
        <v>1493</v>
      </c>
      <c r="K144" s="182" t="s">
        <v>216</v>
      </c>
      <c r="L144" s="182" t="s">
        <v>216</v>
      </c>
      <c r="M144" s="182" t="s">
        <v>216</v>
      </c>
      <c r="N144" s="182" t="s">
        <v>216</v>
      </c>
      <c r="O144" s="1031">
        <v>4.1000000000000003E-3</v>
      </c>
      <c r="P144" s="261">
        <v>0</v>
      </c>
      <c r="Q144" s="178">
        <v>0</v>
      </c>
      <c r="R144" s="183"/>
      <c r="S144" s="183"/>
      <c r="T144" s="183"/>
      <c r="U144" s="183"/>
      <c r="V144" s="183"/>
      <c r="W144" s="183"/>
      <c r="X144" s="170">
        <f>(IF(G144="C",1,IF(G144="EA",0.5,0))*0.1)+(IF(H144="C",1,IF(H144="EA",0.5,0))*0.05)+(IF(I144="C",1,IF(I144="EA",0.5,0))*0.1)+(IF(J144="C",1,IF(J144="EA",0.5,0))*0.05)+(IF(K144="C",1,IF(K144="EA",0.5,0))*0.1)+(IF(L144="C",1,IF(L144="EA",0.5,0))*0.2)+(IF(M144="C",1,IF(M144="EA",0.5,0))*0.35)+(IF(N144="C",1,IF(N144="EA",0.5,0))*0.05)</f>
        <v>0</v>
      </c>
      <c r="Y144" s="368">
        <f t="shared" si="4"/>
        <v>0</v>
      </c>
      <c r="Z144" s="338" t="str">
        <f t="shared" si="5"/>
        <v>Não Iniciado</v>
      </c>
      <c r="AA144" s="377" t="str">
        <f>IF(C144="Supra-regional","abrange-cidade",IF(C144="Em definição","sem-mapa",IF(E144&lt;&gt;0,"local-def","local-em-def")))</f>
        <v>sem-mapa</v>
      </c>
    </row>
    <row r="145" spans="1:27" hidden="1" x14ac:dyDescent="0.25">
      <c r="A145" s="182">
        <v>17</v>
      </c>
      <c r="B145" s="183" t="s">
        <v>3661</v>
      </c>
      <c r="C145" s="183" t="s">
        <v>2466</v>
      </c>
      <c r="D145" s="183"/>
      <c r="E145" s="183"/>
      <c r="F145" s="182"/>
      <c r="G145" s="182" t="s">
        <v>216</v>
      </c>
      <c r="H145" s="182" t="s">
        <v>216</v>
      </c>
      <c r="I145" s="182" t="s">
        <v>216</v>
      </c>
      <c r="J145" s="52" t="s">
        <v>1493</v>
      </c>
      <c r="K145" s="182" t="s">
        <v>216</v>
      </c>
      <c r="L145" s="182" t="s">
        <v>216</v>
      </c>
      <c r="M145" s="182" t="s">
        <v>216</v>
      </c>
      <c r="N145" s="182" t="s">
        <v>216</v>
      </c>
      <c r="O145" s="1031">
        <v>4.1000000000000003E-3</v>
      </c>
      <c r="P145" s="261">
        <v>0</v>
      </c>
      <c r="Q145" s="178">
        <v>0</v>
      </c>
      <c r="R145" s="183"/>
      <c r="S145" s="183"/>
      <c r="T145" s="183"/>
      <c r="U145" s="183"/>
      <c r="V145" s="183"/>
      <c r="W145" s="183"/>
      <c r="X145" s="170">
        <f>(IF(G145="C",1,IF(G145="EA",0.5,0))*0.1)+(IF(H145="C",1,IF(H145="EA",0.5,0))*0.05)+(IF(I145="C",1,IF(I145="EA",0.5,0))*0.1)+(IF(J145="C",1,IF(J145="EA",0.5,0))*0.05)+(IF(K145="C",1,IF(K145="EA",0.5,0))*0.1)+(IF(L145="C",1,IF(L145="EA",0.5,0))*0.2)+(IF(M145="C",1,IF(M145="EA",0.5,0))*0.35)+(IF(N145="C",1,IF(N145="EA",0.5,0))*0.05)</f>
        <v>0</v>
      </c>
      <c r="Y145" s="368">
        <f t="shared" si="4"/>
        <v>0</v>
      </c>
      <c r="Z145" s="338" t="str">
        <f t="shared" si="5"/>
        <v>Não Iniciado</v>
      </c>
      <c r="AA145" s="377" t="str">
        <f>IF(C145="Supra-regional","abrange-cidade",IF(C145="Em definição","sem-mapa",IF(E145&lt;&gt;0,"local-def","local-em-def")))</f>
        <v>sem-mapa</v>
      </c>
    </row>
    <row r="146" spans="1:27" hidden="1" x14ac:dyDescent="0.25">
      <c r="A146" s="182">
        <v>17</v>
      </c>
      <c r="B146" s="183" t="s">
        <v>3662</v>
      </c>
      <c r="C146" s="183" t="s">
        <v>2466</v>
      </c>
      <c r="D146" s="183"/>
      <c r="E146" s="183"/>
      <c r="F146" s="182"/>
      <c r="G146" s="182" t="s">
        <v>216</v>
      </c>
      <c r="H146" s="182" t="s">
        <v>216</v>
      </c>
      <c r="I146" s="182" t="s">
        <v>216</v>
      </c>
      <c r="J146" s="52" t="s">
        <v>1493</v>
      </c>
      <c r="K146" s="182" t="s">
        <v>216</v>
      </c>
      <c r="L146" s="182" t="s">
        <v>216</v>
      </c>
      <c r="M146" s="182" t="s">
        <v>216</v>
      </c>
      <c r="N146" s="182" t="s">
        <v>216</v>
      </c>
      <c r="O146" s="1031">
        <v>4.1000000000000003E-3</v>
      </c>
      <c r="P146" s="261">
        <v>0</v>
      </c>
      <c r="Q146" s="178">
        <v>0</v>
      </c>
      <c r="R146" s="183"/>
      <c r="S146" s="183"/>
      <c r="T146" s="183"/>
      <c r="U146" s="183"/>
      <c r="V146" s="183"/>
      <c r="W146" s="183"/>
      <c r="X146" s="170">
        <f>(IF(G146="C",1,IF(G146="EA",0.5,0))*0.1)+(IF(H146="C",1,IF(H146="EA",0.5,0))*0.05)+(IF(I146="C",1,IF(I146="EA",0.5,0))*0.1)+(IF(J146="C",1,IF(J146="EA",0.5,0))*0.05)+(IF(K146="C",1,IF(K146="EA",0.5,0))*0.1)+(IF(L146="C",1,IF(L146="EA",0.5,0))*0.2)+(IF(M146="C",1,IF(M146="EA",0.5,0))*0.35)+(IF(N146="C",1,IF(N146="EA",0.5,0))*0.05)</f>
        <v>0</v>
      </c>
      <c r="Y146" s="368">
        <f t="shared" si="4"/>
        <v>0</v>
      </c>
      <c r="Z146" s="338" t="str">
        <f t="shared" si="5"/>
        <v>Não Iniciado</v>
      </c>
      <c r="AA146" s="377" t="str">
        <f>IF(C146="Supra-regional","abrange-cidade",IF(C146="Em definição","sem-mapa",IF(E146&lt;&gt;0,"local-def","local-em-def")))</f>
        <v>sem-mapa</v>
      </c>
    </row>
    <row r="147" spans="1:27" hidden="1" x14ac:dyDescent="0.25">
      <c r="A147" s="182">
        <v>17</v>
      </c>
      <c r="B147" s="183" t="s">
        <v>3663</v>
      </c>
      <c r="C147" s="183" t="s">
        <v>2466</v>
      </c>
      <c r="D147" s="183"/>
      <c r="E147" s="183"/>
      <c r="F147" s="182"/>
      <c r="G147" s="182" t="s">
        <v>216</v>
      </c>
      <c r="H147" s="182" t="s">
        <v>216</v>
      </c>
      <c r="I147" s="182" t="s">
        <v>216</v>
      </c>
      <c r="J147" s="52" t="s">
        <v>1493</v>
      </c>
      <c r="K147" s="182" t="s">
        <v>216</v>
      </c>
      <c r="L147" s="182" t="s">
        <v>216</v>
      </c>
      <c r="M147" s="182" t="s">
        <v>216</v>
      </c>
      <c r="N147" s="182" t="s">
        <v>216</v>
      </c>
      <c r="O147" s="1031">
        <v>4.1000000000000003E-3</v>
      </c>
      <c r="P147" s="261">
        <v>0</v>
      </c>
      <c r="Q147" s="178">
        <v>0</v>
      </c>
      <c r="R147" s="183"/>
      <c r="S147" s="183"/>
      <c r="T147" s="183"/>
      <c r="U147" s="183"/>
      <c r="V147" s="183"/>
      <c r="W147" s="183"/>
      <c r="X147" s="170">
        <f>(IF(G147="C",1,IF(G147="EA",0.5,0))*0.1)+(IF(H147="C",1,IF(H147="EA",0.5,0))*0.05)+(IF(I147="C",1,IF(I147="EA",0.5,0))*0.1)+(IF(J147="C",1,IF(J147="EA",0.5,0))*0.05)+(IF(K147="C",1,IF(K147="EA",0.5,0))*0.1)+(IF(L147="C",1,IF(L147="EA",0.5,0))*0.2)+(IF(M147="C",1,IF(M147="EA",0.5,0))*0.35)+(IF(N147="C",1,IF(N147="EA",0.5,0))*0.05)</f>
        <v>0</v>
      </c>
      <c r="Y147" s="368">
        <f t="shared" si="4"/>
        <v>0</v>
      </c>
      <c r="Z147" s="338" t="str">
        <f t="shared" si="5"/>
        <v>Não Iniciado</v>
      </c>
      <c r="AA147" s="377" t="str">
        <f>IF(C147="Supra-regional","abrange-cidade",IF(C147="Em definição","sem-mapa",IF(E147&lt;&gt;0,"local-def","local-em-def")))</f>
        <v>sem-mapa</v>
      </c>
    </row>
    <row r="148" spans="1:27" hidden="1" x14ac:dyDescent="0.25">
      <c r="A148" s="182">
        <v>17</v>
      </c>
      <c r="B148" s="183" t="s">
        <v>3664</v>
      </c>
      <c r="C148" s="183" t="s">
        <v>2466</v>
      </c>
      <c r="D148" s="183"/>
      <c r="E148" s="183"/>
      <c r="F148" s="182"/>
      <c r="G148" s="182" t="s">
        <v>216</v>
      </c>
      <c r="H148" s="182" t="s">
        <v>216</v>
      </c>
      <c r="I148" s="182" t="s">
        <v>216</v>
      </c>
      <c r="J148" s="52" t="s">
        <v>1493</v>
      </c>
      <c r="K148" s="182" t="s">
        <v>216</v>
      </c>
      <c r="L148" s="182" t="s">
        <v>216</v>
      </c>
      <c r="M148" s="182" t="s">
        <v>216</v>
      </c>
      <c r="N148" s="182" t="s">
        <v>216</v>
      </c>
      <c r="O148" s="1031">
        <v>4.1000000000000003E-3</v>
      </c>
      <c r="P148" s="261">
        <v>0</v>
      </c>
      <c r="Q148" s="178">
        <v>0</v>
      </c>
      <c r="R148" s="183"/>
      <c r="S148" s="183"/>
      <c r="T148" s="183"/>
      <c r="U148" s="183"/>
      <c r="V148" s="183"/>
      <c r="W148" s="183"/>
      <c r="X148" s="170">
        <f>(IF(G148="C",1,IF(G148="EA",0.5,0))*0.1)+(IF(H148="C",1,IF(H148="EA",0.5,0))*0.05)+(IF(I148="C",1,IF(I148="EA",0.5,0))*0.1)+(IF(J148="C",1,IF(J148="EA",0.5,0))*0.05)+(IF(K148="C",1,IF(K148="EA",0.5,0))*0.1)+(IF(L148="C",1,IF(L148="EA",0.5,0))*0.2)+(IF(M148="C",1,IF(M148="EA",0.5,0))*0.35)+(IF(N148="C",1,IF(N148="EA",0.5,0))*0.05)</f>
        <v>0</v>
      </c>
      <c r="Y148" s="368">
        <f t="shared" si="4"/>
        <v>0</v>
      </c>
      <c r="Z148" s="338" t="str">
        <f t="shared" si="5"/>
        <v>Não Iniciado</v>
      </c>
      <c r="AA148" s="377" t="str">
        <f>IF(C148="Supra-regional","abrange-cidade",IF(C148="Em definição","sem-mapa",IF(E148&lt;&gt;0,"local-def","local-em-def")))</f>
        <v>sem-mapa</v>
      </c>
    </row>
    <row r="149" spans="1:27" hidden="1" x14ac:dyDescent="0.25">
      <c r="A149" s="182">
        <v>17</v>
      </c>
      <c r="B149" s="183" t="s">
        <v>3665</v>
      </c>
      <c r="C149" s="183" t="s">
        <v>2466</v>
      </c>
      <c r="D149" s="183"/>
      <c r="E149" s="183"/>
      <c r="F149" s="182"/>
      <c r="G149" s="182" t="s">
        <v>216</v>
      </c>
      <c r="H149" s="182" t="s">
        <v>216</v>
      </c>
      <c r="I149" s="182" t="s">
        <v>216</v>
      </c>
      <c r="J149" s="52" t="s">
        <v>1493</v>
      </c>
      <c r="K149" s="182" t="s">
        <v>216</v>
      </c>
      <c r="L149" s="182" t="s">
        <v>216</v>
      </c>
      <c r="M149" s="182" t="s">
        <v>216</v>
      </c>
      <c r="N149" s="182" t="s">
        <v>216</v>
      </c>
      <c r="O149" s="1031">
        <v>4.1000000000000003E-3</v>
      </c>
      <c r="P149" s="261">
        <v>0</v>
      </c>
      <c r="Q149" s="178">
        <v>0</v>
      </c>
      <c r="R149" s="183"/>
      <c r="S149" s="183"/>
      <c r="T149" s="183"/>
      <c r="U149" s="183"/>
      <c r="V149" s="183"/>
      <c r="W149" s="183"/>
      <c r="X149" s="170">
        <f>(IF(G149="C",1,IF(G149="EA",0.5,0))*0.1)+(IF(H149="C",1,IF(H149="EA",0.5,0))*0.05)+(IF(I149="C",1,IF(I149="EA",0.5,0))*0.1)+(IF(J149="C",1,IF(J149="EA",0.5,0))*0.05)+(IF(K149="C",1,IF(K149="EA",0.5,0))*0.1)+(IF(L149="C",1,IF(L149="EA",0.5,0))*0.2)+(IF(M149="C",1,IF(M149="EA",0.5,0))*0.35)+(IF(N149="C",1,IF(N149="EA",0.5,0))*0.05)</f>
        <v>0</v>
      </c>
      <c r="Y149" s="368">
        <f t="shared" si="4"/>
        <v>0</v>
      </c>
      <c r="Z149" s="338" t="str">
        <f t="shared" si="5"/>
        <v>Não Iniciado</v>
      </c>
      <c r="AA149" s="377" t="str">
        <f>IF(C149="Supra-regional","abrange-cidade",IF(C149="Em definição","sem-mapa",IF(E149&lt;&gt;0,"local-def","local-em-def")))</f>
        <v>sem-mapa</v>
      </c>
    </row>
    <row r="150" spans="1:27" hidden="1" x14ac:dyDescent="0.25">
      <c r="A150" s="182">
        <v>17</v>
      </c>
      <c r="B150" s="183" t="s">
        <v>3666</v>
      </c>
      <c r="C150" s="183" t="s">
        <v>2466</v>
      </c>
      <c r="D150" s="183"/>
      <c r="E150" s="183"/>
      <c r="F150" s="182"/>
      <c r="G150" s="182" t="s">
        <v>216</v>
      </c>
      <c r="H150" s="182" t="s">
        <v>216</v>
      </c>
      <c r="I150" s="182" t="s">
        <v>216</v>
      </c>
      <c r="J150" s="52" t="s">
        <v>1493</v>
      </c>
      <c r="K150" s="182" t="s">
        <v>216</v>
      </c>
      <c r="L150" s="182" t="s">
        <v>216</v>
      </c>
      <c r="M150" s="182" t="s">
        <v>216</v>
      </c>
      <c r="N150" s="182" t="s">
        <v>216</v>
      </c>
      <c r="O150" s="1031">
        <v>4.1000000000000003E-3</v>
      </c>
      <c r="P150" s="261">
        <v>0</v>
      </c>
      <c r="Q150" s="178">
        <v>0</v>
      </c>
      <c r="R150" s="183"/>
      <c r="S150" s="183"/>
      <c r="T150" s="183"/>
      <c r="U150" s="183"/>
      <c r="V150" s="183"/>
      <c r="W150" s="183"/>
      <c r="X150" s="170">
        <f>(IF(G150="C",1,IF(G150="EA",0.5,0))*0.1)+(IF(H150="C",1,IF(H150="EA",0.5,0))*0.05)+(IF(I150="C",1,IF(I150="EA",0.5,0))*0.1)+(IF(J150="C",1,IF(J150="EA",0.5,0))*0.05)+(IF(K150="C",1,IF(K150="EA",0.5,0))*0.1)+(IF(L150="C",1,IF(L150="EA",0.5,0))*0.2)+(IF(M150="C",1,IF(M150="EA",0.5,0))*0.35)+(IF(N150="C",1,IF(N150="EA",0.5,0))*0.05)</f>
        <v>0</v>
      </c>
      <c r="Y150" s="368">
        <f t="shared" si="4"/>
        <v>0</v>
      </c>
      <c r="Z150" s="338" t="str">
        <f t="shared" si="5"/>
        <v>Não Iniciado</v>
      </c>
      <c r="AA150" s="377" t="str">
        <f>IF(C150="Supra-regional","abrange-cidade",IF(C150="Em definição","sem-mapa",IF(E150&lt;&gt;0,"local-def","local-em-def")))</f>
        <v>sem-mapa</v>
      </c>
    </row>
    <row r="151" spans="1:27" hidden="1" x14ac:dyDescent="0.25">
      <c r="A151" s="182">
        <v>17</v>
      </c>
      <c r="B151" s="183" t="s">
        <v>3667</v>
      </c>
      <c r="C151" s="183" t="s">
        <v>2466</v>
      </c>
      <c r="D151" s="183"/>
      <c r="E151" s="183"/>
      <c r="F151" s="182"/>
      <c r="G151" s="182" t="s">
        <v>216</v>
      </c>
      <c r="H151" s="182" t="s">
        <v>216</v>
      </c>
      <c r="I151" s="182" t="s">
        <v>216</v>
      </c>
      <c r="J151" s="52" t="s">
        <v>1493</v>
      </c>
      <c r="K151" s="182" t="s">
        <v>216</v>
      </c>
      <c r="L151" s="182" t="s">
        <v>216</v>
      </c>
      <c r="M151" s="182" t="s">
        <v>216</v>
      </c>
      <c r="N151" s="182" t="s">
        <v>216</v>
      </c>
      <c r="O151" s="1031">
        <v>4.1000000000000003E-3</v>
      </c>
      <c r="P151" s="261">
        <v>0</v>
      </c>
      <c r="Q151" s="178">
        <v>0</v>
      </c>
      <c r="R151" s="183"/>
      <c r="S151" s="183"/>
      <c r="T151" s="183"/>
      <c r="U151" s="183"/>
      <c r="V151" s="183"/>
      <c r="W151" s="183"/>
      <c r="X151" s="170">
        <f>(IF(G151="C",1,IF(G151="EA",0.5,0))*0.1)+(IF(H151="C",1,IF(H151="EA",0.5,0))*0.05)+(IF(I151="C",1,IF(I151="EA",0.5,0))*0.1)+(IF(J151="C",1,IF(J151="EA",0.5,0))*0.05)+(IF(K151="C",1,IF(K151="EA",0.5,0))*0.1)+(IF(L151="C",1,IF(L151="EA",0.5,0))*0.2)+(IF(M151="C",1,IF(M151="EA",0.5,0))*0.35)+(IF(N151="C",1,IF(N151="EA",0.5,0))*0.05)</f>
        <v>0</v>
      </c>
      <c r="Y151" s="368">
        <f t="shared" si="4"/>
        <v>0</v>
      </c>
      <c r="Z151" s="338" t="str">
        <f t="shared" si="5"/>
        <v>Não Iniciado</v>
      </c>
      <c r="AA151" s="377" t="str">
        <f>IF(C151="Supra-regional","abrange-cidade",IF(C151="Em definição","sem-mapa",IF(E151&lt;&gt;0,"local-def","local-em-def")))</f>
        <v>sem-mapa</v>
      </c>
    </row>
    <row r="152" spans="1:27" hidden="1" x14ac:dyDescent="0.25">
      <c r="A152" s="182">
        <v>17</v>
      </c>
      <c r="B152" s="183" t="s">
        <v>3668</v>
      </c>
      <c r="C152" s="183" t="s">
        <v>2466</v>
      </c>
      <c r="D152" s="183"/>
      <c r="E152" s="183"/>
      <c r="F152" s="182"/>
      <c r="G152" s="182" t="s">
        <v>216</v>
      </c>
      <c r="H152" s="182" t="s">
        <v>216</v>
      </c>
      <c r="I152" s="182" t="s">
        <v>216</v>
      </c>
      <c r="J152" s="52" t="s">
        <v>1493</v>
      </c>
      <c r="K152" s="182" t="s">
        <v>216</v>
      </c>
      <c r="L152" s="182" t="s">
        <v>216</v>
      </c>
      <c r="M152" s="182" t="s">
        <v>216</v>
      </c>
      <c r="N152" s="182" t="s">
        <v>216</v>
      </c>
      <c r="O152" s="1031">
        <v>4.1000000000000003E-3</v>
      </c>
      <c r="P152" s="261">
        <v>0</v>
      </c>
      <c r="Q152" s="178">
        <v>0</v>
      </c>
      <c r="R152" s="183"/>
      <c r="S152" s="183"/>
      <c r="T152" s="183"/>
      <c r="U152" s="183"/>
      <c r="V152" s="183"/>
      <c r="W152" s="183"/>
      <c r="X152" s="170">
        <f>(IF(G152="C",1,IF(G152="EA",0.5,0))*0.1)+(IF(H152="C",1,IF(H152="EA",0.5,0))*0.05)+(IF(I152="C",1,IF(I152="EA",0.5,0))*0.1)+(IF(J152="C",1,IF(J152="EA",0.5,0))*0.05)+(IF(K152="C",1,IF(K152="EA",0.5,0))*0.1)+(IF(L152="C",1,IF(L152="EA",0.5,0))*0.2)+(IF(M152="C",1,IF(M152="EA",0.5,0))*0.35)+(IF(N152="C",1,IF(N152="EA",0.5,0))*0.05)</f>
        <v>0</v>
      </c>
      <c r="Y152" s="368">
        <f t="shared" si="4"/>
        <v>0</v>
      </c>
      <c r="Z152" s="338" t="str">
        <f t="shared" si="5"/>
        <v>Não Iniciado</v>
      </c>
      <c r="AA152" s="377" t="str">
        <f>IF(C152="Supra-regional","abrange-cidade",IF(C152="Em definição","sem-mapa",IF(E152&lt;&gt;0,"local-def","local-em-def")))</f>
        <v>sem-mapa</v>
      </c>
    </row>
    <row r="153" spans="1:27" hidden="1" x14ac:dyDescent="0.25">
      <c r="A153" s="182">
        <v>17</v>
      </c>
      <c r="B153" s="183" t="s">
        <v>3669</v>
      </c>
      <c r="C153" s="183" t="s">
        <v>2466</v>
      </c>
      <c r="D153" s="183"/>
      <c r="E153" s="183"/>
      <c r="F153" s="182"/>
      <c r="G153" s="182" t="s">
        <v>216</v>
      </c>
      <c r="H153" s="182" t="s">
        <v>216</v>
      </c>
      <c r="I153" s="182" t="s">
        <v>216</v>
      </c>
      <c r="J153" s="52" t="s">
        <v>1493</v>
      </c>
      <c r="K153" s="182" t="s">
        <v>216</v>
      </c>
      <c r="L153" s="182" t="s">
        <v>216</v>
      </c>
      <c r="M153" s="182" t="s">
        <v>216</v>
      </c>
      <c r="N153" s="182" t="s">
        <v>216</v>
      </c>
      <c r="O153" s="1031">
        <v>4.1000000000000003E-3</v>
      </c>
      <c r="P153" s="261">
        <v>0</v>
      </c>
      <c r="Q153" s="178">
        <v>0</v>
      </c>
      <c r="R153" s="183"/>
      <c r="S153" s="183"/>
      <c r="T153" s="183"/>
      <c r="U153" s="183"/>
      <c r="V153" s="183"/>
      <c r="W153" s="183"/>
      <c r="X153" s="170">
        <f>(IF(G153="C",1,IF(G153="EA",0.5,0))*0.1)+(IF(H153="C",1,IF(H153="EA",0.5,0))*0.05)+(IF(I153="C",1,IF(I153="EA",0.5,0))*0.1)+(IF(J153="C",1,IF(J153="EA",0.5,0))*0.05)+(IF(K153="C",1,IF(K153="EA",0.5,0))*0.1)+(IF(L153="C",1,IF(L153="EA",0.5,0))*0.2)+(IF(M153="C",1,IF(M153="EA",0.5,0))*0.35)+(IF(N153="C",1,IF(N153="EA",0.5,0))*0.05)</f>
        <v>0</v>
      </c>
      <c r="Y153" s="368">
        <f t="shared" si="4"/>
        <v>0</v>
      </c>
      <c r="Z153" s="338" t="str">
        <f t="shared" si="5"/>
        <v>Não Iniciado</v>
      </c>
      <c r="AA153" s="377" t="str">
        <f>IF(C153="Supra-regional","abrange-cidade",IF(C153="Em definição","sem-mapa",IF(E153&lt;&gt;0,"local-def","local-em-def")))</f>
        <v>sem-mapa</v>
      </c>
    </row>
    <row r="154" spans="1:27" hidden="1" x14ac:dyDescent="0.25">
      <c r="A154" s="182">
        <v>17</v>
      </c>
      <c r="B154" s="183" t="s">
        <v>3670</v>
      </c>
      <c r="C154" s="183" t="s">
        <v>2466</v>
      </c>
      <c r="D154" s="183"/>
      <c r="E154" s="183"/>
      <c r="F154" s="182"/>
      <c r="G154" s="182" t="s">
        <v>216</v>
      </c>
      <c r="H154" s="182" t="s">
        <v>216</v>
      </c>
      <c r="I154" s="182" t="s">
        <v>216</v>
      </c>
      <c r="J154" s="52" t="s">
        <v>1493</v>
      </c>
      <c r="K154" s="182" t="s">
        <v>216</v>
      </c>
      <c r="L154" s="182" t="s">
        <v>216</v>
      </c>
      <c r="M154" s="182" t="s">
        <v>216</v>
      </c>
      <c r="N154" s="182" t="s">
        <v>216</v>
      </c>
      <c r="O154" s="1031">
        <v>4.1000000000000003E-3</v>
      </c>
      <c r="P154" s="261">
        <v>0</v>
      </c>
      <c r="Q154" s="178">
        <v>0</v>
      </c>
      <c r="R154" s="183"/>
      <c r="S154" s="183"/>
      <c r="T154" s="183"/>
      <c r="U154" s="183"/>
      <c r="V154" s="183"/>
      <c r="W154" s="183"/>
      <c r="X154" s="170">
        <f>(IF(G154="C",1,IF(G154="EA",0.5,0))*0.1)+(IF(H154="C",1,IF(H154="EA",0.5,0))*0.05)+(IF(I154="C",1,IF(I154="EA",0.5,0))*0.1)+(IF(J154="C",1,IF(J154="EA",0.5,0))*0.05)+(IF(K154="C",1,IF(K154="EA",0.5,0))*0.1)+(IF(L154="C",1,IF(L154="EA",0.5,0))*0.2)+(IF(M154="C",1,IF(M154="EA",0.5,0))*0.35)+(IF(N154="C",1,IF(N154="EA",0.5,0))*0.05)</f>
        <v>0</v>
      </c>
      <c r="Y154" s="368">
        <f t="shared" si="4"/>
        <v>0</v>
      </c>
      <c r="Z154" s="338" t="str">
        <f t="shared" si="5"/>
        <v>Não Iniciado</v>
      </c>
      <c r="AA154" s="377" t="str">
        <f>IF(C154="Supra-regional","abrange-cidade",IF(C154="Em definição","sem-mapa",IF(E154&lt;&gt;0,"local-def","local-em-def")))</f>
        <v>sem-mapa</v>
      </c>
    </row>
    <row r="155" spans="1:27" hidden="1" x14ac:dyDescent="0.25">
      <c r="A155" s="182">
        <v>17</v>
      </c>
      <c r="B155" s="183" t="s">
        <v>3671</v>
      </c>
      <c r="C155" s="183" t="s">
        <v>2466</v>
      </c>
      <c r="D155" s="183"/>
      <c r="E155" s="183"/>
      <c r="F155" s="182"/>
      <c r="G155" s="182" t="s">
        <v>216</v>
      </c>
      <c r="H155" s="182" t="s">
        <v>216</v>
      </c>
      <c r="I155" s="182" t="s">
        <v>216</v>
      </c>
      <c r="J155" s="52" t="s">
        <v>1493</v>
      </c>
      <c r="K155" s="182" t="s">
        <v>216</v>
      </c>
      <c r="L155" s="182" t="s">
        <v>216</v>
      </c>
      <c r="M155" s="182" t="s">
        <v>216</v>
      </c>
      <c r="N155" s="182" t="s">
        <v>216</v>
      </c>
      <c r="O155" s="1031">
        <v>4.1000000000000003E-3</v>
      </c>
      <c r="P155" s="261">
        <v>0</v>
      </c>
      <c r="Q155" s="178">
        <v>0</v>
      </c>
      <c r="R155" s="183"/>
      <c r="S155" s="183"/>
      <c r="T155" s="183"/>
      <c r="U155" s="183"/>
      <c r="V155" s="183"/>
      <c r="W155" s="183"/>
      <c r="X155" s="170">
        <f>(IF(G155="C",1,IF(G155="EA",0.5,0))*0.1)+(IF(H155="C",1,IF(H155="EA",0.5,0))*0.05)+(IF(I155="C",1,IF(I155="EA",0.5,0))*0.1)+(IF(J155="C",1,IF(J155="EA",0.5,0))*0.05)+(IF(K155="C",1,IF(K155="EA",0.5,0))*0.1)+(IF(L155="C",1,IF(L155="EA",0.5,0))*0.2)+(IF(M155="C",1,IF(M155="EA",0.5,0))*0.35)+(IF(N155="C",1,IF(N155="EA",0.5,0))*0.05)</f>
        <v>0</v>
      </c>
      <c r="Y155" s="368">
        <f t="shared" si="4"/>
        <v>0</v>
      </c>
      <c r="Z155" s="338" t="str">
        <f t="shared" si="5"/>
        <v>Não Iniciado</v>
      </c>
      <c r="AA155" s="377" t="str">
        <f>IF(C155="Supra-regional","abrange-cidade",IF(C155="Em definição","sem-mapa",IF(E155&lt;&gt;0,"local-def","local-em-def")))</f>
        <v>sem-mapa</v>
      </c>
    </row>
    <row r="156" spans="1:27" hidden="1" x14ac:dyDescent="0.25">
      <c r="A156" s="182">
        <v>17</v>
      </c>
      <c r="B156" s="183" t="s">
        <v>3672</v>
      </c>
      <c r="C156" s="183" t="s">
        <v>2466</v>
      </c>
      <c r="D156" s="183"/>
      <c r="E156" s="183"/>
      <c r="F156" s="182"/>
      <c r="G156" s="182" t="s">
        <v>216</v>
      </c>
      <c r="H156" s="182" t="s">
        <v>216</v>
      </c>
      <c r="I156" s="182" t="s">
        <v>216</v>
      </c>
      <c r="J156" s="52" t="s">
        <v>1493</v>
      </c>
      <c r="K156" s="182" t="s">
        <v>216</v>
      </c>
      <c r="L156" s="182" t="s">
        <v>216</v>
      </c>
      <c r="M156" s="182" t="s">
        <v>216</v>
      </c>
      <c r="N156" s="182" t="s">
        <v>216</v>
      </c>
      <c r="O156" s="1031">
        <v>4.1000000000000003E-3</v>
      </c>
      <c r="P156" s="261">
        <v>0</v>
      </c>
      <c r="Q156" s="178">
        <v>0</v>
      </c>
      <c r="R156" s="183"/>
      <c r="S156" s="183"/>
      <c r="T156" s="183"/>
      <c r="U156" s="183"/>
      <c r="V156" s="183"/>
      <c r="W156" s="183"/>
      <c r="X156" s="170">
        <f>(IF(G156="C",1,IF(G156="EA",0.5,0))*0.1)+(IF(H156="C",1,IF(H156="EA",0.5,0))*0.05)+(IF(I156="C",1,IF(I156="EA",0.5,0))*0.1)+(IF(J156="C",1,IF(J156="EA",0.5,0))*0.05)+(IF(K156="C",1,IF(K156="EA",0.5,0))*0.1)+(IF(L156="C",1,IF(L156="EA",0.5,0))*0.2)+(IF(M156="C",1,IF(M156="EA",0.5,0))*0.35)+(IF(N156="C",1,IF(N156="EA",0.5,0))*0.05)</f>
        <v>0</v>
      </c>
      <c r="Y156" s="368">
        <f t="shared" si="4"/>
        <v>0</v>
      </c>
      <c r="Z156" s="338" t="str">
        <f t="shared" si="5"/>
        <v>Não Iniciado</v>
      </c>
      <c r="AA156" s="377" t="str">
        <f>IF(C156="Supra-regional","abrange-cidade",IF(C156="Em definição","sem-mapa",IF(E156&lt;&gt;0,"local-def","local-em-def")))</f>
        <v>sem-mapa</v>
      </c>
    </row>
    <row r="157" spans="1:27" hidden="1" x14ac:dyDescent="0.25">
      <c r="A157" s="182">
        <v>17</v>
      </c>
      <c r="B157" s="183" t="s">
        <v>3673</v>
      </c>
      <c r="C157" s="183" t="s">
        <v>2466</v>
      </c>
      <c r="D157" s="183"/>
      <c r="E157" s="183"/>
      <c r="F157" s="182"/>
      <c r="G157" s="182" t="s">
        <v>216</v>
      </c>
      <c r="H157" s="182" t="s">
        <v>216</v>
      </c>
      <c r="I157" s="182" t="s">
        <v>216</v>
      </c>
      <c r="J157" s="52" t="s">
        <v>1493</v>
      </c>
      <c r="K157" s="182" t="s">
        <v>216</v>
      </c>
      <c r="L157" s="182" t="s">
        <v>216</v>
      </c>
      <c r="M157" s="182" t="s">
        <v>216</v>
      </c>
      <c r="N157" s="182" t="s">
        <v>216</v>
      </c>
      <c r="O157" s="1031">
        <v>4.1000000000000003E-3</v>
      </c>
      <c r="P157" s="261">
        <v>0</v>
      </c>
      <c r="Q157" s="178">
        <v>0</v>
      </c>
      <c r="R157" s="183"/>
      <c r="S157" s="183"/>
      <c r="T157" s="183"/>
      <c r="U157" s="183"/>
      <c r="V157" s="183"/>
      <c r="W157" s="183"/>
      <c r="X157" s="170">
        <f>(IF(G157="C",1,IF(G157="EA",0.5,0))*0.1)+(IF(H157="C",1,IF(H157="EA",0.5,0))*0.05)+(IF(I157="C",1,IF(I157="EA",0.5,0))*0.1)+(IF(J157="C",1,IF(J157="EA",0.5,0))*0.05)+(IF(K157="C",1,IF(K157="EA",0.5,0))*0.1)+(IF(L157="C",1,IF(L157="EA",0.5,0))*0.2)+(IF(M157="C",1,IF(M157="EA",0.5,0))*0.35)+(IF(N157="C",1,IF(N157="EA",0.5,0))*0.05)</f>
        <v>0</v>
      </c>
      <c r="Y157" s="368">
        <f t="shared" si="4"/>
        <v>0</v>
      </c>
      <c r="Z157" s="338" t="str">
        <f t="shared" si="5"/>
        <v>Não Iniciado</v>
      </c>
      <c r="AA157" s="377" t="str">
        <f>IF(C157="Supra-regional","abrange-cidade",IF(C157="Em definição","sem-mapa",IF(E157&lt;&gt;0,"local-def","local-em-def")))</f>
        <v>sem-mapa</v>
      </c>
    </row>
    <row r="158" spans="1:27" hidden="1" x14ac:dyDescent="0.25">
      <c r="A158" s="182">
        <v>17</v>
      </c>
      <c r="B158" s="183" t="s">
        <v>3674</v>
      </c>
      <c r="C158" s="183" t="s">
        <v>2466</v>
      </c>
      <c r="D158" s="183"/>
      <c r="E158" s="183"/>
      <c r="F158" s="182"/>
      <c r="G158" s="182" t="s">
        <v>216</v>
      </c>
      <c r="H158" s="182" t="s">
        <v>216</v>
      </c>
      <c r="I158" s="182" t="s">
        <v>216</v>
      </c>
      <c r="J158" s="52" t="s">
        <v>1493</v>
      </c>
      <c r="K158" s="182" t="s">
        <v>216</v>
      </c>
      <c r="L158" s="182" t="s">
        <v>216</v>
      </c>
      <c r="M158" s="182" t="s">
        <v>216</v>
      </c>
      <c r="N158" s="182" t="s">
        <v>216</v>
      </c>
      <c r="O158" s="1031">
        <v>4.1000000000000003E-3</v>
      </c>
      <c r="P158" s="261">
        <v>0</v>
      </c>
      <c r="Q158" s="178">
        <v>0</v>
      </c>
      <c r="R158" s="183"/>
      <c r="S158" s="183"/>
      <c r="T158" s="183"/>
      <c r="U158" s="183"/>
      <c r="V158" s="183"/>
      <c r="W158" s="183"/>
      <c r="X158" s="170">
        <f>(IF(G158="C",1,IF(G158="EA",0.5,0))*0.1)+(IF(H158="C",1,IF(H158="EA",0.5,0))*0.05)+(IF(I158="C",1,IF(I158="EA",0.5,0))*0.1)+(IF(J158="C",1,IF(J158="EA",0.5,0))*0.05)+(IF(K158="C",1,IF(K158="EA",0.5,0))*0.1)+(IF(L158="C",1,IF(L158="EA",0.5,0))*0.2)+(IF(M158="C",1,IF(M158="EA",0.5,0))*0.35)+(IF(N158="C",1,IF(N158="EA",0.5,0))*0.05)</f>
        <v>0</v>
      </c>
      <c r="Y158" s="368">
        <f t="shared" si="4"/>
        <v>0</v>
      </c>
      <c r="Z158" s="338" t="str">
        <f t="shared" si="5"/>
        <v>Não Iniciado</v>
      </c>
      <c r="AA158" s="377" t="str">
        <f>IF(C158="Supra-regional","abrange-cidade",IF(C158="Em definição","sem-mapa",IF(E158&lt;&gt;0,"local-def","local-em-def")))</f>
        <v>sem-mapa</v>
      </c>
    </row>
    <row r="159" spans="1:27" hidden="1" x14ac:dyDescent="0.25">
      <c r="A159" s="182">
        <v>17</v>
      </c>
      <c r="B159" s="183" t="s">
        <v>3675</v>
      </c>
      <c r="C159" s="183" t="s">
        <v>2466</v>
      </c>
      <c r="D159" s="183"/>
      <c r="E159" s="183"/>
      <c r="F159" s="182"/>
      <c r="G159" s="182" t="s">
        <v>216</v>
      </c>
      <c r="H159" s="182" t="s">
        <v>216</v>
      </c>
      <c r="I159" s="182" t="s">
        <v>216</v>
      </c>
      <c r="J159" s="52" t="s">
        <v>1493</v>
      </c>
      <c r="K159" s="182" t="s">
        <v>216</v>
      </c>
      <c r="L159" s="182" t="s">
        <v>216</v>
      </c>
      <c r="M159" s="182" t="s">
        <v>216</v>
      </c>
      <c r="N159" s="182" t="s">
        <v>216</v>
      </c>
      <c r="O159" s="1031">
        <v>4.1000000000000003E-3</v>
      </c>
      <c r="P159" s="261">
        <v>0</v>
      </c>
      <c r="Q159" s="178">
        <v>0</v>
      </c>
      <c r="R159" s="183"/>
      <c r="S159" s="183"/>
      <c r="T159" s="183"/>
      <c r="U159" s="183"/>
      <c r="V159" s="183"/>
      <c r="W159" s="183"/>
      <c r="X159" s="170">
        <f>(IF(G159="C",1,IF(G159="EA",0.5,0))*0.1)+(IF(H159="C",1,IF(H159="EA",0.5,0))*0.05)+(IF(I159="C",1,IF(I159="EA",0.5,0))*0.1)+(IF(J159="C",1,IF(J159="EA",0.5,0))*0.05)+(IF(K159="C",1,IF(K159="EA",0.5,0))*0.1)+(IF(L159="C",1,IF(L159="EA",0.5,0))*0.2)+(IF(M159="C",1,IF(M159="EA",0.5,0))*0.35)+(IF(N159="C",1,IF(N159="EA",0.5,0))*0.05)</f>
        <v>0</v>
      </c>
      <c r="Y159" s="368">
        <f t="shared" si="4"/>
        <v>0</v>
      </c>
      <c r="Z159" s="338" t="str">
        <f t="shared" si="5"/>
        <v>Não Iniciado</v>
      </c>
      <c r="AA159" s="377" t="str">
        <f>IF(C159="Supra-regional","abrange-cidade",IF(C159="Em definição","sem-mapa",IF(E159&lt;&gt;0,"local-def","local-em-def")))</f>
        <v>sem-mapa</v>
      </c>
    </row>
    <row r="160" spans="1:27" hidden="1" x14ac:dyDescent="0.25">
      <c r="A160" s="182">
        <v>17</v>
      </c>
      <c r="B160" s="183" t="s">
        <v>3676</v>
      </c>
      <c r="C160" s="183" t="s">
        <v>2466</v>
      </c>
      <c r="D160" s="183"/>
      <c r="E160" s="183"/>
      <c r="F160" s="182"/>
      <c r="G160" s="182" t="s">
        <v>216</v>
      </c>
      <c r="H160" s="182" t="s">
        <v>216</v>
      </c>
      <c r="I160" s="182" t="s">
        <v>216</v>
      </c>
      <c r="J160" s="52" t="s">
        <v>1493</v>
      </c>
      <c r="K160" s="182" t="s">
        <v>216</v>
      </c>
      <c r="L160" s="182" t="s">
        <v>216</v>
      </c>
      <c r="M160" s="182" t="s">
        <v>216</v>
      </c>
      <c r="N160" s="182" t="s">
        <v>216</v>
      </c>
      <c r="O160" s="1031">
        <v>4.1000000000000003E-3</v>
      </c>
      <c r="P160" s="261">
        <v>0</v>
      </c>
      <c r="Q160" s="178">
        <v>0</v>
      </c>
      <c r="R160" s="183"/>
      <c r="S160" s="183"/>
      <c r="T160" s="183"/>
      <c r="U160" s="183"/>
      <c r="V160" s="183"/>
      <c r="W160" s="183"/>
      <c r="X160" s="170">
        <f>(IF(G160="C",1,IF(G160="EA",0.5,0))*0.1)+(IF(H160="C",1,IF(H160="EA",0.5,0))*0.05)+(IF(I160="C",1,IF(I160="EA",0.5,0))*0.1)+(IF(J160="C",1,IF(J160="EA",0.5,0))*0.05)+(IF(K160="C",1,IF(K160="EA",0.5,0))*0.1)+(IF(L160="C",1,IF(L160="EA",0.5,0))*0.2)+(IF(M160="C",1,IF(M160="EA",0.5,0))*0.35)+(IF(N160="C",1,IF(N160="EA",0.5,0))*0.05)</f>
        <v>0</v>
      </c>
      <c r="Y160" s="368">
        <f t="shared" si="4"/>
        <v>0</v>
      </c>
      <c r="Z160" s="338" t="str">
        <f t="shared" si="5"/>
        <v>Não Iniciado</v>
      </c>
      <c r="AA160" s="377" t="str">
        <f>IF(C160="Supra-regional","abrange-cidade",IF(C160="Em definição","sem-mapa",IF(E160&lt;&gt;0,"local-def","local-em-def")))</f>
        <v>sem-mapa</v>
      </c>
    </row>
    <row r="161" spans="1:27" hidden="1" x14ac:dyDescent="0.25">
      <c r="A161" s="182">
        <v>17</v>
      </c>
      <c r="B161" s="183" t="s">
        <v>3677</v>
      </c>
      <c r="C161" s="183" t="s">
        <v>2466</v>
      </c>
      <c r="D161" s="183"/>
      <c r="E161" s="183"/>
      <c r="F161" s="182"/>
      <c r="G161" s="182" t="s">
        <v>216</v>
      </c>
      <c r="H161" s="182" t="s">
        <v>216</v>
      </c>
      <c r="I161" s="182" t="s">
        <v>216</v>
      </c>
      <c r="J161" s="52" t="s">
        <v>1493</v>
      </c>
      <c r="K161" s="182" t="s">
        <v>216</v>
      </c>
      <c r="L161" s="182" t="s">
        <v>216</v>
      </c>
      <c r="M161" s="182" t="s">
        <v>216</v>
      </c>
      <c r="N161" s="182" t="s">
        <v>216</v>
      </c>
      <c r="O161" s="1031">
        <v>4.1000000000000003E-3</v>
      </c>
      <c r="P161" s="261">
        <v>0</v>
      </c>
      <c r="Q161" s="178">
        <v>0</v>
      </c>
      <c r="R161" s="183"/>
      <c r="S161" s="183"/>
      <c r="T161" s="183"/>
      <c r="U161" s="183"/>
      <c r="V161" s="183"/>
      <c r="W161" s="183"/>
      <c r="X161" s="170">
        <f>(IF(G161="C",1,IF(G161="EA",0.5,0))*0.1)+(IF(H161="C",1,IF(H161="EA",0.5,0))*0.05)+(IF(I161="C",1,IF(I161="EA",0.5,0))*0.1)+(IF(J161="C",1,IF(J161="EA",0.5,0))*0.05)+(IF(K161="C",1,IF(K161="EA",0.5,0))*0.1)+(IF(L161="C",1,IF(L161="EA",0.5,0))*0.2)+(IF(M161="C",1,IF(M161="EA",0.5,0))*0.35)+(IF(N161="C",1,IF(N161="EA",0.5,0))*0.05)</f>
        <v>0</v>
      </c>
      <c r="Y161" s="368">
        <f t="shared" si="4"/>
        <v>0</v>
      </c>
      <c r="Z161" s="338" t="str">
        <f t="shared" si="5"/>
        <v>Não Iniciado</v>
      </c>
      <c r="AA161" s="377" t="str">
        <f>IF(C161="Supra-regional","abrange-cidade",IF(C161="Em definição","sem-mapa",IF(E161&lt;&gt;0,"local-def","local-em-def")))</f>
        <v>sem-mapa</v>
      </c>
    </row>
    <row r="162" spans="1:27" hidden="1" x14ac:dyDescent="0.25">
      <c r="A162" s="182">
        <v>17</v>
      </c>
      <c r="B162" s="183" t="s">
        <v>3678</v>
      </c>
      <c r="C162" s="183" t="s">
        <v>2466</v>
      </c>
      <c r="D162" s="183"/>
      <c r="E162" s="183"/>
      <c r="F162" s="215"/>
      <c r="G162" s="182" t="s">
        <v>216</v>
      </c>
      <c r="H162" s="182" t="s">
        <v>216</v>
      </c>
      <c r="I162" s="182" t="s">
        <v>216</v>
      </c>
      <c r="J162" s="52" t="s">
        <v>1493</v>
      </c>
      <c r="K162" s="182" t="s">
        <v>216</v>
      </c>
      <c r="L162" s="182" t="s">
        <v>216</v>
      </c>
      <c r="M162" s="182" t="s">
        <v>216</v>
      </c>
      <c r="N162" s="182" t="s">
        <v>216</v>
      </c>
      <c r="O162" s="1031">
        <v>4.1000000000000003E-3</v>
      </c>
      <c r="P162" s="261">
        <v>0</v>
      </c>
      <c r="Q162" s="178">
        <v>0</v>
      </c>
      <c r="R162" s="183"/>
      <c r="S162" s="183"/>
      <c r="T162" s="183"/>
      <c r="U162" s="183"/>
      <c r="V162" s="183"/>
      <c r="W162" s="183"/>
      <c r="X162" s="170">
        <f>(IF(G162="C",1,IF(G162="EA",0.5,0))*0.1)+(IF(H162="C",1,IF(H162="EA",0.5,0))*0.05)+(IF(I162="C",1,IF(I162="EA",0.5,0))*0.1)+(IF(J162="C",1,IF(J162="EA",0.5,0))*0.05)+(IF(K162="C",1,IF(K162="EA",0.5,0))*0.1)+(IF(L162="C",1,IF(L162="EA",0.5,0))*0.2)+(IF(M162="C",1,IF(M162="EA",0.5,0))*0.35)+(IF(N162="C",1,IF(N162="EA",0.5,0))*0.05)</f>
        <v>0</v>
      </c>
      <c r="Y162" s="368">
        <f t="shared" si="4"/>
        <v>0</v>
      </c>
      <c r="Z162" s="338" t="str">
        <f t="shared" si="5"/>
        <v>Não Iniciado</v>
      </c>
      <c r="AA162" s="377" t="str">
        <f>IF(C162="Supra-regional","abrange-cidade",IF(C162="Em definição","sem-mapa",IF(E162&lt;&gt;0,"local-def","local-em-def")))</f>
        <v>sem-mapa</v>
      </c>
    </row>
    <row r="163" spans="1:27" hidden="1" x14ac:dyDescent="0.25">
      <c r="A163" s="182">
        <v>17</v>
      </c>
      <c r="B163" s="183" t="s">
        <v>3679</v>
      </c>
      <c r="C163" s="183" t="s">
        <v>2466</v>
      </c>
      <c r="D163" s="183"/>
      <c r="E163" s="183"/>
      <c r="F163" s="182"/>
      <c r="G163" s="182" t="s">
        <v>216</v>
      </c>
      <c r="H163" s="182" t="s">
        <v>216</v>
      </c>
      <c r="I163" s="182" t="s">
        <v>216</v>
      </c>
      <c r="J163" s="52" t="s">
        <v>1493</v>
      </c>
      <c r="K163" s="182" t="s">
        <v>216</v>
      </c>
      <c r="L163" s="182" t="s">
        <v>216</v>
      </c>
      <c r="M163" s="182" t="s">
        <v>216</v>
      </c>
      <c r="N163" s="182" t="s">
        <v>216</v>
      </c>
      <c r="O163" s="1031">
        <v>4.1000000000000003E-3</v>
      </c>
      <c r="P163" s="261">
        <v>0</v>
      </c>
      <c r="Q163" s="178">
        <v>0</v>
      </c>
      <c r="R163" s="183"/>
      <c r="S163" s="183"/>
      <c r="T163" s="183"/>
      <c r="U163" s="183"/>
      <c r="V163" s="183"/>
      <c r="W163" s="183"/>
      <c r="X163" s="170">
        <f>(IF(G163="C",1,IF(G163="EA",0.5,0))*0.1)+(IF(H163="C",1,IF(H163="EA",0.5,0))*0.05)+(IF(I163="C",1,IF(I163="EA",0.5,0))*0.1)+(IF(J163="C",1,IF(J163="EA",0.5,0))*0.05)+(IF(K163="C",1,IF(K163="EA",0.5,0))*0.1)+(IF(L163="C",1,IF(L163="EA",0.5,0))*0.2)+(IF(M163="C",1,IF(M163="EA",0.5,0))*0.35)+(IF(N163="C",1,IF(N163="EA",0.5,0))*0.05)</f>
        <v>0</v>
      </c>
      <c r="Y163" s="368">
        <f t="shared" si="4"/>
        <v>0</v>
      </c>
      <c r="Z163" s="338" t="str">
        <f t="shared" si="5"/>
        <v>Não Iniciado</v>
      </c>
      <c r="AA163" s="377" t="str">
        <f>IF(C163="Supra-regional","abrange-cidade",IF(C163="Em definição","sem-mapa",IF(E163&lt;&gt;0,"local-def","local-em-def")))</f>
        <v>sem-mapa</v>
      </c>
    </row>
    <row r="164" spans="1:27" ht="60" hidden="1" x14ac:dyDescent="0.25">
      <c r="A164" s="182">
        <v>17</v>
      </c>
      <c r="B164" s="183" t="s">
        <v>3680</v>
      </c>
      <c r="C164" s="183" t="s">
        <v>142</v>
      </c>
      <c r="D164" s="183" t="s">
        <v>142</v>
      </c>
      <c r="E164" s="183" t="s">
        <v>3681</v>
      </c>
      <c r="F164" s="182" t="s">
        <v>3682</v>
      </c>
      <c r="G164" s="182" t="s">
        <v>212</v>
      </c>
      <c r="H164" s="182" t="s">
        <v>212</v>
      </c>
      <c r="I164" s="182" t="s">
        <v>212</v>
      </c>
      <c r="J164" s="52" t="s">
        <v>1286</v>
      </c>
      <c r="K164" s="182" t="s">
        <v>212</v>
      </c>
      <c r="L164" s="182" t="s">
        <v>212</v>
      </c>
      <c r="M164" s="182" t="s">
        <v>214</v>
      </c>
      <c r="N164" s="182" t="s">
        <v>214</v>
      </c>
      <c r="O164" s="1031">
        <v>4.1000000000000003E-3</v>
      </c>
      <c r="P164" s="263">
        <v>5183486.0999999996</v>
      </c>
      <c r="Q164" s="178">
        <v>0</v>
      </c>
      <c r="R164" s="183"/>
      <c r="S164" s="183"/>
      <c r="T164" s="183"/>
      <c r="U164" s="183"/>
      <c r="V164" s="183"/>
      <c r="W164" s="183"/>
      <c r="X164" s="170">
        <f>(IF(G164="C",1,IF(G164="EA",0.5,0))*0.1)+(IF(H164="C",1,IF(H164="EA",0.5,0))*0.05)+(IF(I164="C",1,IF(I164="EA",0.5,0))*0.1)+(IF(J164="C",1,IF(J164="EA",0.5,0))*0.05)+(IF(K164="C",1,IF(K164="EA",0.5,0))*0.1)+(IF(L164="C",1,IF(L164="EA",0.5,0))*0.2)+(IF(M164="C",1,IF(M164="EA",0.5,0))*0.35)+(IF(N164="C",1,IF(N164="EA",0.5,0))*0.05)</f>
        <v>0.80000000000000016</v>
      </c>
      <c r="Y164" s="368">
        <f t="shared" si="4"/>
        <v>3.2800000000000008E-3</v>
      </c>
      <c r="Z164" s="338" t="str">
        <f t="shared" si="5"/>
        <v>Em andamento</v>
      </c>
      <c r="AA164" s="377" t="str">
        <f>IF(C164="Supra-regional","abrange-cidade",IF(C164="Em definição","sem-mapa",IF(E164&lt;&gt;0,"local-def","local-em-def")))</f>
        <v>local-def</v>
      </c>
    </row>
    <row r="165" spans="1:27" ht="30" hidden="1" x14ac:dyDescent="0.25">
      <c r="A165" s="182">
        <v>17</v>
      </c>
      <c r="B165" s="183" t="s">
        <v>3683</v>
      </c>
      <c r="C165" s="183" t="s">
        <v>142</v>
      </c>
      <c r="D165" s="183" t="s">
        <v>3684</v>
      </c>
      <c r="E165" s="183" t="s">
        <v>3685</v>
      </c>
      <c r="F165" s="182" t="s">
        <v>3686</v>
      </c>
      <c r="G165" s="182" t="s">
        <v>212</v>
      </c>
      <c r="H165" s="182" t="s">
        <v>212</v>
      </c>
      <c r="I165" s="182" t="s">
        <v>212</v>
      </c>
      <c r="J165" s="52" t="s">
        <v>1286</v>
      </c>
      <c r="K165" s="182" t="s">
        <v>212</v>
      </c>
      <c r="L165" s="182" t="s">
        <v>212</v>
      </c>
      <c r="M165" s="182" t="s">
        <v>212</v>
      </c>
      <c r="N165" s="182" t="s">
        <v>212</v>
      </c>
      <c r="O165" s="1031">
        <v>4.1000000000000003E-3</v>
      </c>
      <c r="P165" s="261">
        <v>0</v>
      </c>
      <c r="Q165" s="178">
        <v>0</v>
      </c>
      <c r="R165" s="183" t="s">
        <v>3479</v>
      </c>
      <c r="S165" s="183"/>
      <c r="T165" s="183"/>
      <c r="U165" s="183"/>
      <c r="V165" s="183"/>
      <c r="W165" s="183"/>
      <c r="X165" s="170">
        <f>(IF(G165="C",1,IF(G165="EA",0.5,0))*0.1)+(IF(H165="C",1,IF(H165="EA",0.5,0))*0.05)+(IF(I165="C",1,IF(I165="EA",0.5,0))*0.1)+(IF(J165="C",1,IF(J165="EA",0.5,0))*0.05)+(IF(K165="C",1,IF(K165="EA",0.5,0))*0.1)+(IF(L165="C",1,IF(L165="EA",0.5,0))*0.2)+(IF(M165="C",1,IF(M165="EA",0.5,0))*0.35)+(IF(N165="C",1,IF(N165="EA",0.5,0))*0.05)</f>
        <v>1</v>
      </c>
      <c r="Y165" s="368">
        <f t="shared" si="4"/>
        <v>4.1000000000000003E-3</v>
      </c>
      <c r="Z165" s="338" t="str">
        <f t="shared" si="5"/>
        <v>Concluído</v>
      </c>
      <c r="AA165" s="377" t="str">
        <f>IF(C165="Supra-regional","abrange-cidade",IF(C165="Em definição","sem-mapa",IF(E165&lt;&gt;0,"local-def","local-em-def")))</f>
        <v>local-def</v>
      </c>
    </row>
    <row r="166" spans="1:27" ht="45" hidden="1" x14ac:dyDescent="0.25">
      <c r="A166" s="182">
        <v>17</v>
      </c>
      <c r="B166" s="183" t="s">
        <v>3687</v>
      </c>
      <c r="C166" s="183" t="s">
        <v>142</v>
      </c>
      <c r="D166" s="183" t="s">
        <v>3684</v>
      </c>
      <c r="E166" s="183" t="s">
        <v>3688</v>
      </c>
      <c r="F166" s="182" t="s">
        <v>3689</v>
      </c>
      <c r="G166" s="182" t="s">
        <v>212</v>
      </c>
      <c r="H166" s="182" t="s">
        <v>216</v>
      </c>
      <c r="I166" s="182" t="s">
        <v>214</v>
      </c>
      <c r="J166" s="52" t="s">
        <v>1493</v>
      </c>
      <c r="K166" s="182" t="s">
        <v>214</v>
      </c>
      <c r="L166" s="182" t="s">
        <v>216</v>
      </c>
      <c r="M166" s="182" t="s">
        <v>216</v>
      </c>
      <c r="N166" s="182" t="s">
        <v>216</v>
      </c>
      <c r="O166" s="1031">
        <v>4.1000000000000003E-3</v>
      </c>
      <c r="P166" s="261">
        <v>0</v>
      </c>
      <c r="Q166" s="178">
        <v>0</v>
      </c>
      <c r="R166" s="183"/>
      <c r="S166" s="183"/>
      <c r="T166" s="183"/>
      <c r="U166" s="183"/>
      <c r="V166" s="183"/>
      <c r="W166" s="183"/>
      <c r="X166" s="170">
        <f>(IF(G166="C",1,IF(G166="EA",0.5,0))*0.1)+(IF(H166="C",1,IF(H166="EA",0.5,0))*0.05)+(IF(I166="C",1,IF(I166="EA",0.5,0))*0.1)+(IF(J166="C",1,IF(J166="EA",0.5,0))*0.05)+(IF(K166="C",1,IF(K166="EA",0.5,0))*0.1)+(IF(L166="C",1,IF(L166="EA",0.5,0))*0.2)+(IF(M166="C",1,IF(M166="EA",0.5,0))*0.35)+(IF(N166="C",1,IF(N166="EA",0.5,0))*0.05)</f>
        <v>0.2</v>
      </c>
      <c r="Y166" s="368">
        <f t="shared" si="4"/>
        <v>8.2000000000000009E-4</v>
      </c>
      <c r="Z166" s="338" t="str">
        <f t="shared" si="5"/>
        <v>Em andamento</v>
      </c>
      <c r="AA166" s="377" t="str">
        <f>IF(C166="Supra-regional","abrange-cidade",IF(C166="Em definição","sem-mapa",IF(E166&lt;&gt;0,"local-def","local-em-def")))</f>
        <v>local-def</v>
      </c>
    </row>
    <row r="167" spans="1:27" ht="45" hidden="1" x14ac:dyDescent="0.25">
      <c r="A167" s="182">
        <v>17</v>
      </c>
      <c r="B167" s="183" t="s">
        <v>3690</v>
      </c>
      <c r="C167" s="53" t="s">
        <v>144</v>
      </c>
      <c r="D167" s="53" t="s">
        <v>637</v>
      </c>
      <c r="E167" s="183" t="s">
        <v>3691</v>
      </c>
      <c r="F167" s="182" t="s">
        <v>3692</v>
      </c>
      <c r="G167" s="182" t="s">
        <v>214</v>
      </c>
      <c r="H167" s="182" t="s">
        <v>212</v>
      </c>
      <c r="I167" s="182" t="s">
        <v>214</v>
      </c>
      <c r="J167" s="52" t="s">
        <v>214</v>
      </c>
      <c r="K167" s="182" t="s">
        <v>212</v>
      </c>
      <c r="L167" s="182" t="s">
        <v>216</v>
      </c>
      <c r="M167" s="182" t="s">
        <v>216</v>
      </c>
      <c r="N167" s="182" t="s">
        <v>216</v>
      </c>
      <c r="O167" s="1031">
        <v>4.1000000000000003E-3</v>
      </c>
      <c r="P167" s="261">
        <v>164372.25</v>
      </c>
      <c r="Q167" s="178">
        <v>0</v>
      </c>
      <c r="R167" s="214"/>
      <c r="S167" s="183"/>
      <c r="T167" s="183"/>
      <c r="U167" s="183"/>
      <c r="V167" s="183"/>
      <c r="W167" s="183"/>
      <c r="X167" s="170">
        <f>(IF(G167="C",1,IF(G167="EA",0.5,0))*0.1)+(IF(H167="C",1,IF(H167="EA",0.5,0))*0.05)+(IF(I167="C",1,IF(I167="EA",0.5,0))*0.1)+(IF(J167="C",1,IF(J167="EA",0.5,0))*0.05)+(IF(K167="C",1,IF(K167="EA",0.5,0))*0.1)+(IF(L167="C",1,IF(L167="EA",0.5,0))*0.2)+(IF(M167="C",1,IF(M167="EA",0.5,0))*0.35)+(IF(N167="C",1,IF(N167="EA",0.5,0))*0.05)</f>
        <v>0.27500000000000002</v>
      </c>
      <c r="Y167" s="368">
        <f t="shared" si="4"/>
        <v>1.1275000000000002E-3</v>
      </c>
      <c r="Z167" s="338" t="str">
        <f t="shared" si="5"/>
        <v>Em andamento</v>
      </c>
      <c r="AA167" s="377" t="str">
        <f>IF(C167="Supra-regional","abrange-cidade",IF(C167="Em definição","sem-mapa",IF(E167&lt;&gt;0,"local-def","local-em-def")))</f>
        <v>local-def</v>
      </c>
    </row>
    <row r="168" spans="1:27" ht="105" hidden="1" x14ac:dyDescent="0.25">
      <c r="A168" s="182">
        <v>17</v>
      </c>
      <c r="B168" s="183" t="s">
        <v>3693</v>
      </c>
      <c r="C168" s="53" t="s">
        <v>144</v>
      </c>
      <c r="D168" s="53" t="s">
        <v>637</v>
      </c>
      <c r="E168" s="183" t="s">
        <v>3694</v>
      </c>
      <c r="F168" s="182" t="s">
        <v>3695</v>
      </c>
      <c r="G168" s="182" t="s">
        <v>214</v>
      </c>
      <c r="H168" s="182" t="s">
        <v>212</v>
      </c>
      <c r="I168" s="182" t="s">
        <v>214</v>
      </c>
      <c r="J168" s="52" t="s">
        <v>214</v>
      </c>
      <c r="K168" s="182" t="s">
        <v>212</v>
      </c>
      <c r="L168" s="182" t="s">
        <v>216</v>
      </c>
      <c r="M168" s="182" t="s">
        <v>216</v>
      </c>
      <c r="N168" s="182" t="s">
        <v>216</v>
      </c>
      <c r="O168" s="1031">
        <v>4.1000000000000003E-3</v>
      </c>
      <c r="P168" s="261">
        <v>98682.48</v>
      </c>
      <c r="Q168" s="178">
        <v>0</v>
      </c>
      <c r="R168" s="214"/>
      <c r="S168" s="183"/>
      <c r="T168" s="183"/>
      <c r="U168" s="183"/>
      <c r="V168" s="183"/>
      <c r="W168" s="183"/>
      <c r="X168" s="170">
        <f>(IF(G168="C",1,IF(G168="EA",0.5,0))*0.1)+(IF(H168="C",1,IF(H168="EA",0.5,0))*0.05)+(IF(I168="C",1,IF(I168="EA",0.5,0))*0.1)+(IF(J168="C",1,IF(J168="EA",0.5,0))*0.05)+(IF(K168="C",1,IF(K168="EA",0.5,0))*0.1)+(IF(L168="C",1,IF(L168="EA",0.5,0))*0.2)+(IF(M168="C",1,IF(M168="EA",0.5,0))*0.35)+(IF(N168="C",1,IF(N168="EA",0.5,0))*0.05)</f>
        <v>0.27500000000000002</v>
      </c>
      <c r="Y168" s="368">
        <f t="shared" si="4"/>
        <v>1.1275000000000002E-3</v>
      </c>
      <c r="Z168" s="338" t="str">
        <f t="shared" si="5"/>
        <v>Em andamento</v>
      </c>
      <c r="AA168" s="377" t="str">
        <f>IF(C168="Supra-regional","abrange-cidade",IF(C168="Em definição","sem-mapa",IF(E168&lt;&gt;0,"local-def","local-em-def")))</f>
        <v>local-def</v>
      </c>
    </row>
    <row r="169" spans="1:27" ht="45" hidden="1" x14ac:dyDescent="0.25">
      <c r="A169" s="182">
        <v>17</v>
      </c>
      <c r="B169" s="183" t="s">
        <v>3696</v>
      </c>
      <c r="C169" s="183" t="s">
        <v>144</v>
      </c>
      <c r="D169" s="183" t="s">
        <v>637</v>
      </c>
      <c r="E169" s="183" t="s">
        <v>3697</v>
      </c>
      <c r="F169" s="182" t="s">
        <v>3698</v>
      </c>
      <c r="G169" s="182" t="s">
        <v>212</v>
      </c>
      <c r="H169" s="182" t="s">
        <v>216</v>
      </c>
      <c r="I169" s="182" t="s">
        <v>214</v>
      </c>
      <c r="J169" s="52" t="s">
        <v>1493</v>
      </c>
      <c r="K169" s="182" t="s">
        <v>214</v>
      </c>
      <c r="L169" s="182" t="s">
        <v>216</v>
      </c>
      <c r="M169" s="182" t="s">
        <v>216</v>
      </c>
      <c r="N169" s="182" t="s">
        <v>216</v>
      </c>
      <c r="O169" s="1031">
        <v>4.1000000000000003E-3</v>
      </c>
      <c r="P169" s="261">
        <v>0</v>
      </c>
      <c r="Q169" s="178">
        <v>0</v>
      </c>
      <c r="R169" s="183"/>
      <c r="S169" s="183"/>
      <c r="T169" s="183"/>
      <c r="U169" s="183"/>
      <c r="V169" s="183"/>
      <c r="W169" s="183"/>
      <c r="X169" s="170">
        <f>(IF(G169="C",1,IF(G169="EA",0.5,0))*0.1)+(IF(H169="C",1,IF(H169="EA",0.5,0))*0.05)+(IF(I169="C",1,IF(I169="EA",0.5,0))*0.1)+(IF(J169="C",1,IF(J169="EA",0.5,0))*0.05)+(IF(K169="C",1,IF(K169="EA",0.5,0))*0.1)+(IF(L169="C",1,IF(L169="EA",0.5,0))*0.2)+(IF(M169="C",1,IF(M169="EA",0.5,0))*0.35)+(IF(N169="C",1,IF(N169="EA",0.5,0))*0.05)</f>
        <v>0.2</v>
      </c>
      <c r="Y169" s="368">
        <f t="shared" si="4"/>
        <v>8.2000000000000009E-4</v>
      </c>
      <c r="Z169" s="338" t="str">
        <f t="shared" si="5"/>
        <v>Em andamento</v>
      </c>
      <c r="AA169" s="377" t="str">
        <f>IF(C169="Supra-regional","abrange-cidade",IF(C169="Em definição","sem-mapa",IF(E169&lt;&gt;0,"local-def","local-em-def")))</f>
        <v>local-def</v>
      </c>
    </row>
    <row r="170" spans="1:27" ht="30" hidden="1" x14ac:dyDescent="0.25">
      <c r="A170" s="182">
        <v>17</v>
      </c>
      <c r="B170" s="183" t="s">
        <v>3699</v>
      </c>
      <c r="C170" s="183" t="s">
        <v>144</v>
      </c>
      <c r="D170" s="183" t="s">
        <v>637</v>
      </c>
      <c r="E170" s="183" t="s">
        <v>3700</v>
      </c>
      <c r="F170" s="182" t="s">
        <v>3701</v>
      </c>
      <c r="G170" s="182" t="s">
        <v>212</v>
      </c>
      <c r="H170" s="182" t="s">
        <v>212</v>
      </c>
      <c r="I170" s="182" t="s">
        <v>212</v>
      </c>
      <c r="J170" s="52" t="s">
        <v>1286</v>
      </c>
      <c r="K170" s="182" t="s">
        <v>212</v>
      </c>
      <c r="L170" s="182" t="s">
        <v>212</v>
      </c>
      <c r="M170" s="182" t="s">
        <v>212</v>
      </c>
      <c r="N170" s="182" t="s">
        <v>212</v>
      </c>
      <c r="O170" s="1031">
        <v>4.1000000000000003E-3</v>
      </c>
      <c r="P170" s="263">
        <v>1133268.3799999999</v>
      </c>
      <c r="Q170" s="178">
        <v>0</v>
      </c>
      <c r="R170" s="183" t="s">
        <v>3479</v>
      </c>
      <c r="S170" s="183"/>
      <c r="T170" s="183"/>
      <c r="U170" s="183"/>
      <c r="V170" s="183"/>
      <c r="W170" s="183"/>
      <c r="X170" s="170">
        <f>(IF(G170="C",1,IF(G170="EA",0.5,0))*0.1)+(IF(H170="C",1,IF(H170="EA",0.5,0))*0.05)+(IF(I170="C",1,IF(I170="EA",0.5,0))*0.1)+(IF(J170="C",1,IF(J170="EA",0.5,0))*0.05)+(IF(K170="C",1,IF(K170="EA",0.5,0))*0.1)+(IF(L170="C",1,IF(L170="EA",0.5,0))*0.2)+(IF(M170="C",1,IF(M170="EA",0.5,0))*0.35)+(IF(N170="C",1,IF(N170="EA",0.5,0))*0.05)</f>
        <v>1</v>
      </c>
      <c r="Y170" s="368">
        <f t="shared" si="4"/>
        <v>4.1000000000000003E-3</v>
      </c>
      <c r="Z170" s="338" t="str">
        <f t="shared" si="5"/>
        <v>Concluído</v>
      </c>
      <c r="AA170" s="377" t="str">
        <f>IF(C170="Supra-regional","abrange-cidade",IF(C170="Em definição","sem-mapa",IF(E170&lt;&gt;0,"local-def","local-em-def")))</f>
        <v>local-def</v>
      </c>
    </row>
    <row r="171" spans="1:27" ht="45" hidden="1" x14ac:dyDescent="0.25">
      <c r="A171" s="182">
        <v>17</v>
      </c>
      <c r="B171" s="183" t="s">
        <v>3702</v>
      </c>
      <c r="C171" s="53" t="s">
        <v>144</v>
      </c>
      <c r="D171" s="183" t="s">
        <v>830</v>
      </c>
      <c r="E171" s="183" t="s">
        <v>3703</v>
      </c>
      <c r="F171" s="182" t="s">
        <v>3704</v>
      </c>
      <c r="G171" s="182" t="s">
        <v>214</v>
      </c>
      <c r="H171" s="182" t="s">
        <v>212</v>
      </c>
      <c r="I171" s="182" t="s">
        <v>214</v>
      </c>
      <c r="J171" s="52" t="s">
        <v>214</v>
      </c>
      <c r="K171" s="182" t="s">
        <v>212</v>
      </c>
      <c r="L171" s="182" t="s">
        <v>216</v>
      </c>
      <c r="M171" s="182" t="s">
        <v>216</v>
      </c>
      <c r="N171" s="182" t="s">
        <v>216</v>
      </c>
      <c r="O171" s="1031">
        <v>4.1000000000000003E-3</v>
      </c>
      <c r="P171" s="261">
        <v>84092.45</v>
      </c>
      <c r="Q171" s="178">
        <v>0</v>
      </c>
      <c r="R171" s="214" t="s">
        <v>3705</v>
      </c>
      <c r="S171" s="183"/>
      <c r="T171" s="183"/>
      <c r="U171" s="183"/>
      <c r="V171" s="183"/>
      <c r="W171" s="183"/>
      <c r="X171" s="170">
        <f>(IF(G171="C",1,IF(G171="EA",0.5,0))*0.1)+(IF(H171="C",1,IF(H171="EA",0.5,0))*0.05)+(IF(I171="C",1,IF(I171="EA",0.5,0))*0.1)+(IF(J171="C",1,IF(J171="EA",0.5,0))*0.05)+(IF(K171="C",1,IF(K171="EA",0.5,0))*0.1)+(IF(L171="C",1,IF(L171="EA",0.5,0))*0.2)+(IF(M171="C",1,IF(M171="EA",0.5,0))*0.35)+(IF(N171="C",1,IF(N171="EA",0.5,0))*0.05)</f>
        <v>0.27500000000000002</v>
      </c>
      <c r="Y171" s="368">
        <f t="shared" si="4"/>
        <v>1.1275000000000002E-3</v>
      </c>
      <c r="Z171" s="338" t="str">
        <f t="shared" si="5"/>
        <v>Em andamento</v>
      </c>
      <c r="AA171" s="377" t="str">
        <f>IF(C171="Supra-regional","abrange-cidade",IF(C171="Em definição","sem-mapa",IF(E171&lt;&gt;0,"local-def","local-em-def")))</f>
        <v>local-def</v>
      </c>
    </row>
    <row r="172" spans="1:27" ht="45" hidden="1" x14ac:dyDescent="0.25">
      <c r="A172" s="182">
        <v>17</v>
      </c>
      <c r="B172" s="183" t="s">
        <v>3706</v>
      </c>
      <c r="C172" s="183" t="s">
        <v>144</v>
      </c>
      <c r="D172" s="183" t="s">
        <v>830</v>
      </c>
      <c r="E172" s="183" t="s">
        <v>3707</v>
      </c>
      <c r="F172" s="182" t="s">
        <v>3708</v>
      </c>
      <c r="G172" s="182" t="s">
        <v>212</v>
      </c>
      <c r="H172" s="182" t="s">
        <v>212</v>
      </c>
      <c r="I172" s="182" t="s">
        <v>212</v>
      </c>
      <c r="J172" s="52" t="s">
        <v>1286</v>
      </c>
      <c r="K172" s="182" t="s">
        <v>212</v>
      </c>
      <c r="L172" s="182" t="s">
        <v>212</v>
      </c>
      <c r="M172" s="182" t="s">
        <v>212</v>
      </c>
      <c r="N172" s="182" t="s">
        <v>212</v>
      </c>
      <c r="O172" s="1031">
        <v>4.1000000000000003E-3</v>
      </c>
      <c r="P172" s="263">
        <v>2882784.47</v>
      </c>
      <c r="Q172" s="178">
        <v>0</v>
      </c>
      <c r="R172" s="183" t="s">
        <v>3479</v>
      </c>
      <c r="S172" s="183"/>
      <c r="T172" s="183"/>
      <c r="U172" s="183"/>
      <c r="V172" s="183"/>
      <c r="W172" s="183"/>
      <c r="X172" s="170">
        <f>(IF(G172="C",1,IF(G172="EA",0.5,0))*0.1)+(IF(H172="C",1,IF(H172="EA",0.5,0))*0.05)+(IF(I172="C",1,IF(I172="EA",0.5,0))*0.1)+(IF(J172="C",1,IF(J172="EA",0.5,0))*0.05)+(IF(K172="C",1,IF(K172="EA",0.5,0))*0.1)+(IF(L172="C",1,IF(L172="EA",0.5,0))*0.2)+(IF(M172="C",1,IF(M172="EA",0.5,0))*0.35)+(IF(N172="C",1,IF(N172="EA",0.5,0))*0.05)</f>
        <v>1</v>
      </c>
      <c r="Y172" s="368">
        <f t="shared" si="4"/>
        <v>4.1000000000000003E-3</v>
      </c>
      <c r="Z172" s="338" t="str">
        <f t="shared" si="5"/>
        <v>Concluído</v>
      </c>
      <c r="AA172" s="377" t="str">
        <f>IF(C172="Supra-regional","abrange-cidade",IF(C172="Em definição","sem-mapa",IF(E172&lt;&gt;0,"local-def","local-em-def")))</f>
        <v>local-def</v>
      </c>
    </row>
    <row r="173" spans="1:27" ht="60" hidden="1" x14ac:dyDescent="0.25">
      <c r="A173" s="182">
        <v>17</v>
      </c>
      <c r="B173" s="183" t="s">
        <v>3709</v>
      </c>
      <c r="C173" s="183" t="s">
        <v>146</v>
      </c>
      <c r="D173" s="183" t="s">
        <v>2960</v>
      </c>
      <c r="E173" s="183" t="s">
        <v>3710</v>
      </c>
      <c r="F173" s="182" t="s">
        <v>3711</v>
      </c>
      <c r="G173" s="182" t="s">
        <v>212</v>
      </c>
      <c r="H173" s="182" t="s">
        <v>212</v>
      </c>
      <c r="I173" s="182" t="s">
        <v>214</v>
      </c>
      <c r="J173" s="52" t="s">
        <v>1493</v>
      </c>
      <c r="K173" s="182" t="s">
        <v>214</v>
      </c>
      <c r="L173" s="182" t="s">
        <v>216</v>
      </c>
      <c r="M173" s="182" t="s">
        <v>216</v>
      </c>
      <c r="N173" s="182" t="s">
        <v>216</v>
      </c>
      <c r="O173" s="1031">
        <v>4.1000000000000003E-3</v>
      </c>
      <c r="P173" s="261">
        <v>0</v>
      </c>
      <c r="Q173" s="178">
        <v>0</v>
      </c>
      <c r="R173" s="183"/>
      <c r="S173" s="183"/>
      <c r="T173" s="183"/>
      <c r="U173" s="183"/>
      <c r="V173" s="183"/>
      <c r="W173" s="183"/>
      <c r="X173" s="170">
        <f>(IF(G173="C",1,IF(G173="EA",0.5,0))*0.1)+(IF(H173="C",1,IF(H173="EA",0.5,0))*0.05)+(IF(I173="C",1,IF(I173="EA",0.5,0))*0.1)+(IF(J173="C",1,IF(J173="EA",0.5,0))*0.05)+(IF(K173="C",1,IF(K173="EA",0.5,0))*0.1)+(IF(L173="C",1,IF(L173="EA",0.5,0))*0.2)+(IF(M173="C",1,IF(M173="EA",0.5,0))*0.35)+(IF(N173="C",1,IF(N173="EA",0.5,0))*0.05)</f>
        <v>0.25</v>
      </c>
      <c r="Y173" s="368">
        <f t="shared" si="4"/>
        <v>1.0250000000000001E-3</v>
      </c>
      <c r="Z173" s="338" t="str">
        <f t="shared" si="5"/>
        <v>Em andamento</v>
      </c>
      <c r="AA173" s="377" t="str">
        <f>IF(C173="Supra-regional","abrange-cidade",IF(C173="Em definição","sem-mapa",IF(E173&lt;&gt;0,"local-def","local-em-def")))</f>
        <v>local-def</v>
      </c>
    </row>
    <row r="174" spans="1:27" ht="75" hidden="1" x14ac:dyDescent="0.25">
      <c r="A174" s="182">
        <v>17</v>
      </c>
      <c r="B174" s="183" t="s">
        <v>3712</v>
      </c>
      <c r="C174" s="183" t="s">
        <v>148</v>
      </c>
      <c r="D174" s="183" t="s">
        <v>1315</v>
      </c>
      <c r="E174" s="183" t="s">
        <v>3713</v>
      </c>
      <c r="F174" s="182" t="s">
        <v>3714</v>
      </c>
      <c r="G174" s="182" t="s">
        <v>212</v>
      </c>
      <c r="H174" s="182" t="s">
        <v>216</v>
      </c>
      <c r="I174" s="182" t="s">
        <v>216</v>
      </c>
      <c r="J174" s="52" t="s">
        <v>1493</v>
      </c>
      <c r="K174" s="182" t="s">
        <v>216</v>
      </c>
      <c r="L174" s="182" t="s">
        <v>216</v>
      </c>
      <c r="M174" s="182" t="s">
        <v>216</v>
      </c>
      <c r="N174" s="182" t="s">
        <v>216</v>
      </c>
      <c r="O174" s="1031">
        <v>4.1000000000000003E-3</v>
      </c>
      <c r="P174" s="261">
        <v>14021.75</v>
      </c>
      <c r="Q174" s="178">
        <v>0</v>
      </c>
      <c r="R174" s="183"/>
      <c r="S174" s="183"/>
      <c r="T174" s="183"/>
      <c r="U174" s="183"/>
      <c r="V174" s="183"/>
      <c r="W174" s="183"/>
      <c r="X174" s="170">
        <f>(IF(G174="C",1,IF(G174="EA",0.5,0))*0.1)+(IF(H174="C",1,IF(H174="EA",0.5,0))*0.05)+(IF(I174="C",1,IF(I174="EA",0.5,0))*0.1)+(IF(J174="C",1,IF(J174="EA",0.5,0))*0.05)+(IF(K174="C",1,IF(K174="EA",0.5,0))*0.1)+(IF(L174="C",1,IF(L174="EA",0.5,0))*0.2)+(IF(M174="C",1,IF(M174="EA",0.5,0))*0.35)+(IF(N174="C",1,IF(N174="EA",0.5,0))*0.05)</f>
        <v>0.1</v>
      </c>
      <c r="Y174" s="368">
        <f t="shared" si="4"/>
        <v>4.1000000000000005E-4</v>
      </c>
      <c r="Z174" s="338" t="str">
        <f t="shared" si="5"/>
        <v>Em andamento</v>
      </c>
      <c r="AA174" s="377" t="str">
        <f>IF(C174="Supra-regional","abrange-cidade",IF(C174="Em definição","sem-mapa",IF(E174&lt;&gt;0,"local-def","local-em-def")))</f>
        <v>local-def</v>
      </c>
    </row>
    <row r="175" spans="1:27" ht="30" hidden="1" x14ac:dyDescent="0.25">
      <c r="A175" s="182">
        <v>17</v>
      </c>
      <c r="B175" s="183" t="s">
        <v>3715</v>
      </c>
      <c r="C175" s="183" t="s">
        <v>148</v>
      </c>
      <c r="D175" s="183" t="s">
        <v>3716</v>
      </c>
      <c r="E175" s="183" t="s">
        <v>3717</v>
      </c>
      <c r="F175" s="182" t="s">
        <v>3718</v>
      </c>
      <c r="G175" s="182" t="s">
        <v>212</v>
      </c>
      <c r="H175" s="182" t="s">
        <v>216</v>
      </c>
      <c r="I175" s="182" t="s">
        <v>214</v>
      </c>
      <c r="J175" s="52" t="s">
        <v>1493</v>
      </c>
      <c r="K175" s="182" t="s">
        <v>216</v>
      </c>
      <c r="L175" s="182" t="s">
        <v>216</v>
      </c>
      <c r="M175" s="182" t="s">
        <v>216</v>
      </c>
      <c r="N175" s="182" t="s">
        <v>216</v>
      </c>
      <c r="O175" s="1031">
        <v>4.1000000000000003E-3</v>
      </c>
      <c r="P175" s="261">
        <v>79077.429999999993</v>
      </c>
      <c r="Q175" s="178">
        <v>0</v>
      </c>
      <c r="R175" s="183"/>
      <c r="S175" s="183"/>
      <c r="T175" s="183"/>
      <c r="U175" s="183"/>
      <c r="V175" s="183"/>
      <c r="W175" s="183"/>
      <c r="X175" s="170">
        <f>(IF(G175="C",1,IF(G175="EA",0.5,0))*0.1)+(IF(H175="C",1,IF(H175="EA",0.5,0))*0.05)+(IF(I175="C",1,IF(I175="EA",0.5,0))*0.1)+(IF(J175="C",1,IF(J175="EA",0.5,0))*0.05)+(IF(K175="C",1,IF(K175="EA",0.5,0))*0.1)+(IF(L175="C",1,IF(L175="EA",0.5,0))*0.2)+(IF(M175="C",1,IF(M175="EA",0.5,0))*0.35)+(IF(N175="C",1,IF(N175="EA",0.5,0))*0.05)</f>
        <v>0.15000000000000002</v>
      </c>
      <c r="Y175" s="368">
        <f t="shared" si="4"/>
        <v>6.150000000000001E-4</v>
      </c>
      <c r="Z175" s="338" t="str">
        <f t="shared" si="5"/>
        <v>Em andamento</v>
      </c>
      <c r="AA175" s="377" t="str">
        <f>IF(C175="Supra-regional","abrange-cidade",IF(C175="Em definição","sem-mapa",IF(E175&lt;&gt;0,"local-def","local-em-def")))</f>
        <v>local-def</v>
      </c>
    </row>
    <row r="176" spans="1:27" ht="45" hidden="1" x14ac:dyDescent="0.25">
      <c r="A176" s="182">
        <v>17</v>
      </c>
      <c r="B176" s="183" t="s">
        <v>3719</v>
      </c>
      <c r="C176" s="53" t="s">
        <v>148</v>
      </c>
      <c r="D176" s="53" t="s">
        <v>1315</v>
      </c>
      <c r="E176" s="183" t="s">
        <v>3720</v>
      </c>
      <c r="F176" s="182" t="s">
        <v>3721</v>
      </c>
      <c r="G176" s="182" t="s">
        <v>214</v>
      </c>
      <c r="H176" s="182" t="s">
        <v>216</v>
      </c>
      <c r="I176" s="182" t="s">
        <v>214</v>
      </c>
      <c r="J176" s="52" t="s">
        <v>1493</v>
      </c>
      <c r="K176" s="182" t="s">
        <v>214</v>
      </c>
      <c r="L176" s="182" t="s">
        <v>216</v>
      </c>
      <c r="M176" s="182" t="s">
        <v>216</v>
      </c>
      <c r="N176" s="182" t="s">
        <v>216</v>
      </c>
      <c r="O176" s="1031">
        <v>4.1000000000000003E-3</v>
      </c>
      <c r="P176" s="261">
        <v>0</v>
      </c>
      <c r="Q176" s="178">
        <v>0</v>
      </c>
      <c r="R176" s="183"/>
      <c r="S176" s="183"/>
      <c r="T176" s="183"/>
      <c r="U176" s="183"/>
      <c r="V176" s="183"/>
      <c r="W176" s="183"/>
      <c r="X176" s="170">
        <f>(IF(G176="C",1,IF(G176="EA",0.5,0))*0.1)+(IF(H176="C",1,IF(H176="EA",0.5,0))*0.05)+(IF(I176="C",1,IF(I176="EA",0.5,0))*0.1)+(IF(J176="C",1,IF(J176="EA",0.5,0))*0.05)+(IF(K176="C",1,IF(K176="EA",0.5,0))*0.1)+(IF(L176="C",1,IF(L176="EA",0.5,0))*0.2)+(IF(M176="C",1,IF(M176="EA",0.5,0))*0.35)+(IF(N176="C",1,IF(N176="EA",0.5,0))*0.05)</f>
        <v>0.15000000000000002</v>
      </c>
      <c r="Y176" s="368">
        <f t="shared" si="4"/>
        <v>6.150000000000001E-4</v>
      </c>
      <c r="Z176" s="338" t="str">
        <f t="shared" si="5"/>
        <v>Em andamento</v>
      </c>
      <c r="AA176" s="377" t="str">
        <f>IF(C176="Supra-regional","abrange-cidade",IF(C176="Em definição","sem-mapa",IF(E176&lt;&gt;0,"local-def","local-em-def")))</f>
        <v>local-def</v>
      </c>
    </row>
    <row r="177" spans="1:27" ht="30" hidden="1" x14ac:dyDescent="0.25">
      <c r="A177" s="182">
        <v>17</v>
      </c>
      <c r="B177" s="183" t="s">
        <v>3722</v>
      </c>
      <c r="C177" s="53" t="s">
        <v>148</v>
      </c>
      <c r="D177" s="53" t="s">
        <v>1315</v>
      </c>
      <c r="E177" s="183" t="s">
        <v>3723</v>
      </c>
      <c r="F177" s="182" t="s">
        <v>3724</v>
      </c>
      <c r="G177" s="182" t="s">
        <v>214</v>
      </c>
      <c r="H177" s="182" t="s">
        <v>216</v>
      </c>
      <c r="I177" s="182" t="s">
        <v>216</v>
      </c>
      <c r="J177" s="52" t="s">
        <v>1493</v>
      </c>
      <c r="K177" s="182" t="s">
        <v>216</v>
      </c>
      <c r="L177" s="182" t="s">
        <v>216</v>
      </c>
      <c r="M177" s="182" t="s">
        <v>216</v>
      </c>
      <c r="N177" s="182" t="s">
        <v>216</v>
      </c>
      <c r="O177" s="1031">
        <v>4.1000000000000003E-3</v>
      </c>
      <c r="P177" s="261">
        <v>0</v>
      </c>
      <c r="Q177" s="178">
        <v>0</v>
      </c>
      <c r="R177" s="183"/>
      <c r="S177" s="183"/>
      <c r="T177" s="183"/>
      <c r="U177" s="183"/>
      <c r="V177" s="183"/>
      <c r="W177" s="183"/>
      <c r="X177" s="170">
        <f>(IF(G177="C",1,IF(G177="EA",0.5,0))*0.1)+(IF(H177="C",1,IF(H177="EA",0.5,0))*0.05)+(IF(I177="C",1,IF(I177="EA",0.5,0))*0.1)+(IF(J177="C",1,IF(J177="EA",0.5,0))*0.05)+(IF(K177="C",1,IF(K177="EA",0.5,0))*0.1)+(IF(L177="C",1,IF(L177="EA",0.5,0))*0.2)+(IF(M177="C",1,IF(M177="EA",0.5,0))*0.35)+(IF(N177="C",1,IF(N177="EA",0.5,0))*0.05)</f>
        <v>0.05</v>
      </c>
      <c r="Y177" s="368">
        <f t="shared" si="4"/>
        <v>2.0500000000000002E-4</v>
      </c>
      <c r="Z177" s="338" t="str">
        <f t="shared" si="5"/>
        <v>Em andamento</v>
      </c>
      <c r="AA177" s="377" t="str">
        <f>IF(C177="Supra-regional","abrange-cidade",IF(C177="Em definição","sem-mapa",IF(E177&lt;&gt;0,"local-def","local-em-def")))</f>
        <v>local-def</v>
      </c>
    </row>
    <row r="178" spans="1:27" ht="30" hidden="1" x14ac:dyDescent="0.25">
      <c r="A178" s="182">
        <v>17</v>
      </c>
      <c r="B178" s="183" t="s">
        <v>3725</v>
      </c>
      <c r="C178" s="183" t="s">
        <v>148</v>
      </c>
      <c r="D178" s="183" t="s">
        <v>1315</v>
      </c>
      <c r="E178" s="183" t="s">
        <v>3726</v>
      </c>
      <c r="F178" s="182" t="s">
        <v>3727</v>
      </c>
      <c r="G178" s="182" t="s">
        <v>214</v>
      </c>
      <c r="H178" s="182" t="s">
        <v>216</v>
      </c>
      <c r="I178" s="182" t="s">
        <v>214</v>
      </c>
      <c r="J178" s="52" t="s">
        <v>1493</v>
      </c>
      <c r="K178" s="182" t="s">
        <v>216</v>
      </c>
      <c r="L178" s="182" t="s">
        <v>216</v>
      </c>
      <c r="M178" s="182" t="s">
        <v>216</v>
      </c>
      <c r="N178" s="182" t="s">
        <v>216</v>
      </c>
      <c r="O178" s="1031">
        <v>4.1000000000000003E-3</v>
      </c>
      <c r="P178" s="261">
        <v>0</v>
      </c>
      <c r="Q178" s="178">
        <v>0</v>
      </c>
      <c r="R178" s="183"/>
      <c r="S178" s="183"/>
      <c r="T178" s="183"/>
      <c r="U178" s="183"/>
      <c r="V178" s="183"/>
      <c r="W178" s="183"/>
      <c r="X178" s="170">
        <f>(IF(G178="C",1,IF(G178="EA",0.5,0))*0.1)+(IF(H178="C",1,IF(H178="EA",0.5,0))*0.05)+(IF(I178="C",1,IF(I178="EA",0.5,0))*0.1)+(IF(J178="C",1,IF(J178="EA",0.5,0))*0.05)+(IF(K178="C",1,IF(K178="EA",0.5,0))*0.1)+(IF(L178="C",1,IF(L178="EA",0.5,0))*0.2)+(IF(M178="C",1,IF(M178="EA",0.5,0))*0.35)+(IF(N178="C",1,IF(N178="EA",0.5,0))*0.05)</f>
        <v>0.1</v>
      </c>
      <c r="Y178" s="368">
        <f t="shared" si="4"/>
        <v>4.1000000000000005E-4</v>
      </c>
      <c r="Z178" s="338" t="str">
        <f t="shared" si="5"/>
        <v>Em andamento</v>
      </c>
      <c r="AA178" s="377" t="str">
        <f>IF(C178="Supra-regional","abrange-cidade",IF(C178="Em definição","sem-mapa",IF(E178&lt;&gt;0,"local-def","local-em-def")))</f>
        <v>local-def</v>
      </c>
    </row>
    <row r="179" spans="1:27" ht="45" hidden="1" x14ac:dyDescent="0.25">
      <c r="A179" s="182">
        <v>17</v>
      </c>
      <c r="B179" s="183" t="s">
        <v>3728</v>
      </c>
      <c r="C179" s="53" t="s">
        <v>148</v>
      </c>
      <c r="D179" s="53" t="s">
        <v>1315</v>
      </c>
      <c r="E179" s="183" t="s">
        <v>3729</v>
      </c>
      <c r="F179" s="182" t="s">
        <v>3730</v>
      </c>
      <c r="G179" s="182" t="s">
        <v>214</v>
      </c>
      <c r="H179" s="182" t="s">
        <v>216</v>
      </c>
      <c r="I179" s="182" t="s">
        <v>214</v>
      </c>
      <c r="J179" s="52" t="s">
        <v>1493</v>
      </c>
      <c r="K179" s="182" t="s">
        <v>214</v>
      </c>
      <c r="L179" s="182" t="s">
        <v>216</v>
      </c>
      <c r="M179" s="182" t="s">
        <v>216</v>
      </c>
      <c r="N179" s="182" t="s">
        <v>216</v>
      </c>
      <c r="O179" s="1031">
        <v>4.1000000000000003E-3</v>
      </c>
      <c r="P179" s="261">
        <v>0</v>
      </c>
      <c r="Q179" s="178">
        <v>0</v>
      </c>
      <c r="R179" s="183"/>
      <c r="S179" s="183"/>
      <c r="T179" s="183"/>
      <c r="U179" s="183"/>
      <c r="V179" s="183"/>
      <c r="W179" s="183"/>
      <c r="X179" s="170">
        <f>(IF(G179="C",1,IF(G179="EA",0.5,0))*0.1)+(IF(H179="C",1,IF(H179="EA",0.5,0))*0.05)+(IF(I179="C",1,IF(I179="EA",0.5,0))*0.1)+(IF(J179="C",1,IF(J179="EA",0.5,0))*0.05)+(IF(K179="C",1,IF(K179="EA",0.5,0))*0.1)+(IF(L179="C",1,IF(L179="EA",0.5,0))*0.2)+(IF(M179="C",1,IF(M179="EA",0.5,0))*0.35)+(IF(N179="C",1,IF(N179="EA",0.5,0))*0.05)</f>
        <v>0.15000000000000002</v>
      </c>
      <c r="Y179" s="368">
        <f t="shared" si="4"/>
        <v>6.150000000000001E-4</v>
      </c>
      <c r="Z179" s="338" t="str">
        <f t="shared" si="5"/>
        <v>Em andamento</v>
      </c>
      <c r="AA179" s="377" t="str">
        <f>IF(C179="Supra-regional","abrange-cidade",IF(C179="Em definição","sem-mapa",IF(E179&lt;&gt;0,"local-def","local-em-def")))</f>
        <v>local-def</v>
      </c>
    </row>
    <row r="180" spans="1:27" ht="45" hidden="1" x14ac:dyDescent="0.25">
      <c r="A180" s="182">
        <v>17</v>
      </c>
      <c r="B180" s="183" t="s">
        <v>3731</v>
      </c>
      <c r="C180" s="53" t="s">
        <v>148</v>
      </c>
      <c r="D180" s="53" t="s">
        <v>1315</v>
      </c>
      <c r="E180" s="183" t="s">
        <v>3732</v>
      </c>
      <c r="F180" s="182" t="s">
        <v>3733</v>
      </c>
      <c r="G180" s="182" t="s">
        <v>212</v>
      </c>
      <c r="H180" s="182" t="s">
        <v>214</v>
      </c>
      <c r="I180" s="182" t="s">
        <v>214</v>
      </c>
      <c r="J180" s="52" t="s">
        <v>1493</v>
      </c>
      <c r="K180" s="182" t="s">
        <v>216</v>
      </c>
      <c r="L180" s="182" t="s">
        <v>216</v>
      </c>
      <c r="M180" s="182" t="s">
        <v>216</v>
      </c>
      <c r="N180" s="182" t="s">
        <v>216</v>
      </c>
      <c r="O180" s="1031">
        <v>4.1000000000000003E-3</v>
      </c>
      <c r="P180" s="261">
        <v>0</v>
      </c>
      <c r="Q180" s="178">
        <v>0</v>
      </c>
      <c r="R180" s="183"/>
      <c r="S180" s="183"/>
      <c r="T180" s="183"/>
      <c r="U180" s="183"/>
      <c r="V180" s="183"/>
      <c r="W180" s="183"/>
      <c r="X180" s="170">
        <f>(IF(G180="C",1,IF(G180="EA",0.5,0))*0.1)+(IF(H180="C",1,IF(H180="EA",0.5,0))*0.05)+(IF(I180="C",1,IF(I180="EA",0.5,0))*0.1)+(IF(J180="C",1,IF(J180="EA",0.5,0))*0.05)+(IF(K180="C",1,IF(K180="EA",0.5,0))*0.1)+(IF(L180="C",1,IF(L180="EA",0.5,0))*0.2)+(IF(M180="C",1,IF(M180="EA",0.5,0))*0.35)+(IF(N180="C",1,IF(N180="EA",0.5,0))*0.05)</f>
        <v>0.17499999999999999</v>
      </c>
      <c r="Y180" s="368">
        <f t="shared" si="4"/>
        <v>7.1750000000000004E-4</v>
      </c>
      <c r="Z180" s="338" t="str">
        <f t="shared" si="5"/>
        <v>Em andamento</v>
      </c>
      <c r="AA180" s="377" t="str">
        <f>IF(C180="Supra-regional","abrange-cidade",IF(C180="Em definição","sem-mapa",IF(E180&lt;&gt;0,"local-def","local-em-def")))</f>
        <v>local-def</v>
      </c>
    </row>
    <row r="181" spans="1:27" ht="75" hidden="1" x14ac:dyDescent="0.25">
      <c r="A181" s="182">
        <v>17</v>
      </c>
      <c r="B181" s="183" t="s">
        <v>3734</v>
      </c>
      <c r="C181" s="53" t="s">
        <v>148</v>
      </c>
      <c r="D181" s="53" t="s">
        <v>1315</v>
      </c>
      <c r="E181" s="183" t="s">
        <v>3735</v>
      </c>
      <c r="F181" s="182" t="s">
        <v>3736</v>
      </c>
      <c r="G181" s="182" t="s">
        <v>214</v>
      </c>
      <c r="H181" s="182" t="s">
        <v>216</v>
      </c>
      <c r="I181" s="182" t="s">
        <v>216</v>
      </c>
      <c r="J181" s="52" t="s">
        <v>1493</v>
      </c>
      <c r="K181" s="182" t="s">
        <v>216</v>
      </c>
      <c r="L181" s="182" t="s">
        <v>216</v>
      </c>
      <c r="M181" s="182" t="s">
        <v>216</v>
      </c>
      <c r="N181" s="182" t="s">
        <v>216</v>
      </c>
      <c r="O181" s="1031">
        <v>4.1000000000000003E-3</v>
      </c>
      <c r="P181" s="261">
        <v>0</v>
      </c>
      <c r="Q181" s="178">
        <v>0</v>
      </c>
      <c r="R181" s="183"/>
      <c r="S181" s="183"/>
      <c r="T181" s="183"/>
      <c r="U181" s="183"/>
      <c r="V181" s="183"/>
      <c r="W181" s="183"/>
      <c r="X181" s="170">
        <f>(IF(G181="C",1,IF(G181="EA",0.5,0))*0.1)+(IF(H181="C",1,IF(H181="EA",0.5,0))*0.05)+(IF(I181="C",1,IF(I181="EA",0.5,0))*0.1)+(IF(J181="C",1,IF(J181="EA",0.5,0))*0.05)+(IF(K181="C",1,IF(K181="EA",0.5,0))*0.1)+(IF(L181="C",1,IF(L181="EA",0.5,0))*0.2)+(IF(M181="C",1,IF(M181="EA",0.5,0))*0.35)+(IF(N181="C",1,IF(N181="EA",0.5,0))*0.05)</f>
        <v>0.05</v>
      </c>
      <c r="Y181" s="368">
        <f t="shared" si="4"/>
        <v>2.0500000000000002E-4</v>
      </c>
      <c r="Z181" s="338" t="str">
        <f t="shared" si="5"/>
        <v>Em andamento</v>
      </c>
      <c r="AA181" s="377" t="str">
        <f>IF(C181="Supra-regional","abrange-cidade",IF(C181="Em definição","sem-mapa",IF(E181&lt;&gt;0,"local-def","local-em-def")))</f>
        <v>local-def</v>
      </c>
    </row>
    <row r="182" spans="1:27" ht="45" hidden="1" x14ac:dyDescent="0.25">
      <c r="A182" s="182">
        <v>17</v>
      </c>
      <c r="B182" s="183" t="s">
        <v>3737</v>
      </c>
      <c r="C182" s="53" t="s">
        <v>148</v>
      </c>
      <c r="D182" s="53" t="s">
        <v>1315</v>
      </c>
      <c r="E182" s="183" t="s">
        <v>3738</v>
      </c>
      <c r="F182" s="182" t="s">
        <v>3739</v>
      </c>
      <c r="G182" s="182" t="s">
        <v>214</v>
      </c>
      <c r="H182" s="182" t="s">
        <v>216</v>
      </c>
      <c r="I182" s="182" t="s">
        <v>216</v>
      </c>
      <c r="J182" s="52" t="s">
        <v>1493</v>
      </c>
      <c r="K182" s="182" t="s">
        <v>216</v>
      </c>
      <c r="L182" s="182" t="s">
        <v>216</v>
      </c>
      <c r="M182" s="182" t="s">
        <v>216</v>
      </c>
      <c r="N182" s="182" t="s">
        <v>216</v>
      </c>
      <c r="O182" s="1031">
        <v>4.1000000000000003E-3</v>
      </c>
      <c r="P182" s="261">
        <v>0</v>
      </c>
      <c r="Q182" s="178">
        <v>0</v>
      </c>
      <c r="R182" s="214"/>
      <c r="S182" s="183"/>
      <c r="T182" s="183"/>
      <c r="U182" s="183"/>
      <c r="V182" s="183"/>
      <c r="W182" s="183"/>
      <c r="X182" s="170">
        <f>(IF(G182="C",1,IF(G182="EA",0.5,0))*0.1)+(IF(H182="C",1,IF(H182="EA",0.5,0))*0.05)+(IF(I182="C",1,IF(I182="EA",0.5,0))*0.1)+(IF(J182="C",1,IF(J182="EA",0.5,0))*0.05)+(IF(K182="C",1,IF(K182="EA",0.5,0))*0.1)+(IF(L182="C",1,IF(L182="EA",0.5,0))*0.2)+(IF(M182="C",1,IF(M182="EA",0.5,0))*0.35)+(IF(N182="C",1,IF(N182="EA",0.5,0))*0.05)</f>
        <v>0.05</v>
      </c>
      <c r="Y182" s="368">
        <f t="shared" si="4"/>
        <v>2.0500000000000002E-4</v>
      </c>
      <c r="Z182" s="338" t="str">
        <f t="shared" si="5"/>
        <v>Em andamento</v>
      </c>
      <c r="AA182" s="377" t="str">
        <f>IF(C182="Supra-regional","abrange-cidade",IF(C182="Em definição","sem-mapa",IF(E182&lt;&gt;0,"local-def","local-em-def")))</f>
        <v>local-def</v>
      </c>
    </row>
    <row r="183" spans="1:27" ht="45" hidden="1" x14ac:dyDescent="0.25">
      <c r="A183" s="182">
        <v>17</v>
      </c>
      <c r="B183" s="183" t="s">
        <v>3740</v>
      </c>
      <c r="C183" s="53" t="s">
        <v>148</v>
      </c>
      <c r="D183" s="53" t="s">
        <v>1315</v>
      </c>
      <c r="E183" s="183" t="s">
        <v>3741</v>
      </c>
      <c r="F183" s="182" t="s">
        <v>3742</v>
      </c>
      <c r="G183" s="182" t="s">
        <v>214</v>
      </c>
      <c r="H183" s="182" t="s">
        <v>216</v>
      </c>
      <c r="I183" s="182" t="s">
        <v>216</v>
      </c>
      <c r="J183" s="52" t="s">
        <v>1493</v>
      </c>
      <c r="K183" s="182" t="s">
        <v>216</v>
      </c>
      <c r="L183" s="182" t="s">
        <v>216</v>
      </c>
      <c r="M183" s="182" t="s">
        <v>216</v>
      </c>
      <c r="N183" s="182" t="s">
        <v>216</v>
      </c>
      <c r="O183" s="1031">
        <v>4.1000000000000003E-3</v>
      </c>
      <c r="P183" s="261">
        <v>0</v>
      </c>
      <c r="Q183" s="178">
        <v>0</v>
      </c>
      <c r="R183" s="214"/>
      <c r="S183" s="183"/>
      <c r="T183" s="183"/>
      <c r="U183" s="183"/>
      <c r="V183" s="183"/>
      <c r="W183" s="183"/>
      <c r="X183" s="170">
        <f>(IF(G183="C",1,IF(G183="EA",0.5,0))*0.1)+(IF(H183="C",1,IF(H183="EA",0.5,0))*0.05)+(IF(I183="C",1,IF(I183="EA",0.5,0))*0.1)+(IF(J183="C",1,IF(J183="EA",0.5,0))*0.05)+(IF(K183="C",1,IF(K183="EA",0.5,0))*0.1)+(IF(L183="C",1,IF(L183="EA",0.5,0))*0.2)+(IF(M183="C",1,IF(M183="EA",0.5,0))*0.35)+(IF(N183="C",1,IF(N183="EA",0.5,0))*0.05)</f>
        <v>0.05</v>
      </c>
      <c r="Y183" s="368">
        <f t="shared" si="4"/>
        <v>2.0500000000000002E-4</v>
      </c>
      <c r="Z183" s="338" t="str">
        <f t="shared" si="5"/>
        <v>Em andamento</v>
      </c>
      <c r="AA183" s="377" t="str">
        <f>IF(C183="Supra-regional","abrange-cidade",IF(C183="Em definição","sem-mapa",IF(E183&lt;&gt;0,"local-def","local-em-def")))</f>
        <v>local-def</v>
      </c>
    </row>
    <row r="184" spans="1:27" ht="30" hidden="1" x14ac:dyDescent="0.25">
      <c r="A184" s="182">
        <v>17</v>
      </c>
      <c r="B184" s="183" t="s">
        <v>3743</v>
      </c>
      <c r="C184" s="183" t="s">
        <v>150</v>
      </c>
      <c r="D184" s="183" t="s">
        <v>3076</v>
      </c>
      <c r="E184" s="183" t="s">
        <v>3744</v>
      </c>
      <c r="F184" s="212" t="s">
        <v>3745</v>
      </c>
      <c r="G184" s="182" t="s">
        <v>212</v>
      </c>
      <c r="H184" s="182" t="s">
        <v>212</v>
      </c>
      <c r="I184" s="182" t="s">
        <v>212</v>
      </c>
      <c r="J184" s="52" t="s">
        <v>1286</v>
      </c>
      <c r="K184" s="182" t="s">
        <v>212</v>
      </c>
      <c r="L184" s="182" t="s">
        <v>212</v>
      </c>
      <c r="M184" s="182" t="s">
        <v>212</v>
      </c>
      <c r="N184" s="182" t="s">
        <v>212</v>
      </c>
      <c r="O184" s="1031">
        <v>4.1000000000000003E-3</v>
      </c>
      <c r="P184" s="263">
        <v>5516159.2599999998</v>
      </c>
      <c r="Q184" s="178">
        <v>0</v>
      </c>
      <c r="R184" s="183"/>
      <c r="S184" s="183"/>
      <c r="T184" s="183"/>
      <c r="U184" s="183"/>
      <c r="V184" s="183"/>
      <c r="W184" s="183"/>
      <c r="X184" s="170">
        <f>(IF(G184="C",1,IF(G184="EA",0.5,0))*0.1)+(IF(H184="C",1,IF(H184="EA",0.5,0))*0.05)+(IF(I184="C",1,IF(I184="EA",0.5,0))*0.1)+(IF(J184="C",1,IF(J184="EA",0.5,0))*0.05)+(IF(K184="C",1,IF(K184="EA",0.5,0))*0.1)+(IF(L184="C",1,IF(L184="EA",0.5,0))*0.2)+(IF(M184="C",1,IF(M184="EA",0.5,0))*0.35)+(IF(N184="C",1,IF(N184="EA",0.5,0))*0.05)</f>
        <v>1</v>
      </c>
      <c r="Y184" s="368">
        <f t="shared" si="4"/>
        <v>4.1000000000000003E-3</v>
      </c>
      <c r="Z184" s="338" t="str">
        <f t="shared" si="5"/>
        <v>Concluído</v>
      </c>
      <c r="AA184" s="377" t="str">
        <f>IF(C184="Supra-regional","abrange-cidade",IF(C184="Em definição","sem-mapa",IF(E184&lt;&gt;0,"local-def","local-em-def")))</f>
        <v>local-def</v>
      </c>
    </row>
    <row r="185" spans="1:27" ht="45" hidden="1" x14ac:dyDescent="0.25">
      <c r="A185" s="182">
        <v>17</v>
      </c>
      <c r="B185" s="183" t="s">
        <v>3746</v>
      </c>
      <c r="C185" s="183" t="s">
        <v>150</v>
      </c>
      <c r="D185" s="183" t="s">
        <v>150</v>
      </c>
      <c r="E185" s="183" t="s">
        <v>3747</v>
      </c>
      <c r="F185" s="182" t="s">
        <v>3748</v>
      </c>
      <c r="G185" s="182" t="s">
        <v>212</v>
      </c>
      <c r="H185" s="182" t="s">
        <v>216</v>
      </c>
      <c r="I185" s="182" t="s">
        <v>214</v>
      </c>
      <c r="J185" s="52" t="s">
        <v>1493</v>
      </c>
      <c r="K185" s="182" t="s">
        <v>214</v>
      </c>
      <c r="L185" s="182" t="s">
        <v>216</v>
      </c>
      <c r="M185" s="182" t="s">
        <v>216</v>
      </c>
      <c r="N185" s="182" t="s">
        <v>216</v>
      </c>
      <c r="O185" s="1031">
        <v>4.1000000000000003E-3</v>
      </c>
      <c r="P185" s="261">
        <v>0</v>
      </c>
      <c r="Q185" s="178">
        <v>0</v>
      </c>
      <c r="R185" s="183"/>
      <c r="S185" s="183"/>
      <c r="T185" s="183"/>
      <c r="U185" s="183"/>
      <c r="V185" s="183"/>
      <c r="W185" s="183"/>
      <c r="X185" s="170">
        <f>(IF(G185="C",1,IF(G185="EA",0.5,0))*0.1)+(IF(H185="C",1,IF(H185="EA",0.5,0))*0.05)+(IF(I185="C",1,IF(I185="EA",0.5,0))*0.1)+(IF(J185="C",1,IF(J185="EA",0.5,0))*0.05)+(IF(K185="C",1,IF(K185="EA",0.5,0))*0.1)+(IF(L185="C",1,IF(L185="EA",0.5,0))*0.2)+(IF(M185="C",1,IF(M185="EA",0.5,0))*0.35)+(IF(N185="C",1,IF(N185="EA",0.5,0))*0.05)</f>
        <v>0.2</v>
      </c>
      <c r="Y185" s="368">
        <f t="shared" si="4"/>
        <v>8.2000000000000009E-4</v>
      </c>
      <c r="Z185" s="338" t="str">
        <f t="shared" si="5"/>
        <v>Em andamento</v>
      </c>
      <c r="AA185" s="377" t="str">
        <f>IF(C185="Supra-regional","abrange-cidade",IF(C185="Em definição","sem-mapa",IF(E185&lt;&gt;0,"local-def","local-em-def")))</f>
        <v>local-def</v>
      </c>
    </row>
    <row r="186" spans="1:27" ht="45" hidden="1" x14ac:dyDescent="0.25">
      <c r="A186" s="182">
        <v>17</v>
      </c>
      <c r="B186" s="183" t="s">
        <v>3749</v>
      </c>
      <c r="C186" s="183" t="s">
        <v>150</v>
      </c>
      <c r="D186" s="183" t="s">
        <v>150</v>
      </c>
      <c r="E186" s="183" t="s">
        <v>3750</v>
      </c>
      <c r="F186" s="182" t="s">
        <v>3751</v>
      </c>
      <c r="G186" s="182" t="s">
        <v>212</v>
      </c>
      <c r="H186" s="182" t="s">
        <v>216</v>
      </c>
      <c r="I186" s="182" t="s">
        <v>214</v>
      </c>
      <c r="J186" s="52" t="s">
        <v>1493</v>
      </c>
      <c r="K186" s="182" t="s">
        <v>214</v>
      </c>
      <c r="L186" s="182" t="s">
        <v>216</v>
      </c>
      <c r="M186" s="182" t="s">
        <v>216</v>
      </c>
      <c r="N186" s="182" t="s">
        <v>216</v>
      </c>
      <c r="O186" s="1031">
        <v>4.1000000000000003E-3</v>
      </c>
      <c r="P186" s="261">
        <v>0</v>
      </c>
      <c r="Q186" s="178">
        <v>0</v>
      </c>
      <c r="R186" s="183"/>
      <c r="S186" s="183"/>
      <c r="T186" s="183"/>
      <c r="U186" s="183"/>
      <c r="V186" s="183"/>
      <c r="W186" s="183"/>
      <c r="X186" s="170">
        <f>(IF(G186="C",1,IF(G186="EA",0.5,0))*0.1)+(IF(H186="C",1,IF(H186="EA",0.5,0))*0.05)+(IF(I186="C",1,IF(I186="EA",0.5,0))*0.1)+(IF(J186="C",1,IF(J186="EA",0.5,0))*0.05)+(IF(K186="C",1,IF(K186="EA",0.5,0))*0.1)+(IF(L186="C",1,IF(L186="EA",0.5,0))*0.2)+(IF(M186="C",1,IF(M186="EA",0.5,0))*0.35)+(IF(N186="C",1,IF(N186="EA",0.5,0))*0.05)</f>
        <v>0.2</v>
      </c>
      <c r="Y186" s="368">
        <f t="shared" si="4"/>
        <v>8.2000000000000009E-4</v>
      </c>
      <c r="Z186" s="338" t="str">
        <f t="shared" si="5"/>
        <v>Em andamento</v>
      </c>
      <c r="AA186" s="377" t="str">
        <f>IF(C186="Supra-regional","abrange-cidade",IF(C186="Em definição","sem-mapa",IF(E186&lt;&gt;0,"local-def","local-em-def")))</f>
        <v>local-def</v>
      </c>
    </row>
    <row r="187" spans="1:27" ht="120" hidden="1" x14ac:dyDescent="0.25">
      <c r="A187" s="182">
        <v>17</v>
      </c>
      <c r="B187" s="53" t="s">
        <v>3752</v>
      </c>
      <c r="C187" s="183" t="s">
        <v>150</v>
      </c>
      <c r="D187" s="183" t="s">
        <v>150</v>
      </c>
      <c r="E187" s="183" t="s">
        <v>3753</v>
      </c>
      <c r="F187" s="182" t="s">
        <v>3754</v>
      </c>
      <c r="G187" s="182" t="s">
        <v>212</v>
      </c>
      <c r="H187" s="182" t="s">
        <v>212</v>
      </c>
      <c r="I187" s="182" t="s">
        <v>212</v>
      </c>
      <c r="J187" s="52" t="s">
        <v>1286</v>
      </c>
      <c r="K187" s="182" t="s">
        <v>212</v>
      </c>
      <c r="L187" s="182" t="s">
        <v>212</v>
      </c>
      <c r="M187" s="182" t="s">
        <v>214</v>
      </c>
      <c r="N187" s="182" t="s">
        <v>214</v>
      </c>
      <c r="O187" s="1031">
        <v>4.1000000000000003E-3</v>
      </c>
      <c r="P187" s="261">
        <v>1329563.1000000001</v>
      </c>
      <c r="Q187" s="178">
        <v>0</v>
      </c>
      <c r="R187" s="183"/>
      <c r="S187" s="183"/>
      <c r="T187" s="183"/>
      <c r="U187" s="183"/>
      <c r="V187" s="183"/>
      <c r="W187" s="183"/>
      <c r="X187" s="170">
        <f>(IF(G187="C",1,IF(G187="EA",0.5,0))*0.1)+(IF(H187="C",1,IF(H187="EA",0.5,0))*0.05)+(IF(I187="C",1,IF(I187="EA",0.5,0))*0.1)+(IF(J187="C",1,IF(J187="EA",0.5,0))*0.05)+(IF(K187="C",1,IF(K187="EA",0.5,0))*0.1)+(IF(L187="C",1,IF(L187="EA",0.5,0))*0.2)+(IF(M187="C",1,IF(M187="EA",0.5,0))*0.35)+(IF(N187="C",1,IF(N187="EA",0.5,0))*0.05)</f>
        <v>0.80000000000000016</v>
      </c>
      <c r="Y187" s="368">
        <f t="shared" si="4"/>
        <v>3.2800000000000008E-3</v>
      </c>
      <c r="Z187" s="338" t="str">
        <f t="shared" si="5"/>
        <v>Em andamento</v>
      </c>
      <c r="AA187" s="377" t="str">
        <f>IF(C187="Supra-regional","abrange-cidade",IF(C187="Em definição","sem-mapa",IF(E187&lt;&gt;0,"local-def","local-em-def")))</f>
        <v>local-def</v>
      </c>
    </row>
    <row r="188" spans="1:27" ht="30" hidden="1" x14ac:dyDescent="0.25">
      <c r="A188" s="182">
        <v>17</v>
      </c>
      <c r="B188" s="183" t="s">
        <v>3755</v>
      </c>
      <c r="C188" s="183" t="s">
        <v>150</v>
      </c>
      <c r="D188" s="183" t="s">
        <v>150</v>
      </c>
      <c r="E188" s="183" t="s">
        <v>3756</v>
      </c>
      <c r="F188" s="182" t="s">
        <v>3757</v>
      </c>
      <c r="G188" s="182" t="s">
        <v>214</v>
      </c>
      <c r="H188" s="182" t="s">
        <v>212</v>
      </c>
      <c r="I188" s="182" t="s">
        <v>214</v>
      </c>
      <c r="J188" s="52" t="s">
        <v>214</v>
      </c>
      <c r="K188" s="182" t="s">
        <v>212</v>
      </c>
      <c r="L188" s="182" t="s">
        <v>216</v>
      </c>
      <c r="M188" s="182" t="s">
        <v>216</v>
      </c>
      <c r="N188" s="182" t="s">
        <v>216</v>
      </c>
      <c r="O188" s="1031">
        <v>4.1000000000000003E-3</v>
      </c>
      <c r="P188" s="261">
        <v>58886.51</v>
      </c>
      <c r="Q188" s="178">
        <v>0</v>
      </c>
      <c r="R188" s="214"/>
      <c r="S188" s="183"/>
      <c r="T188" s="183"/>
      <c r="U188" s="183"/>
      <c r="V188" s="183"/>
      <c r="W188" s="183"/>
      <c r="X188" s="170">
        <f>(IF(G188="C",1,IF(G188="EA",0.5,0))*0.1)+(IF(H188="C",1,IF(H188="EA",0.5,0))*0.05)+(IF(I188="C",1,IF(I188="EA",0.5,0))*0.1)+(IF(J188="C",1,IF(J188="EA",0.5,0))*0.05)+(IF(K188="C",1,IF(K188="EA",0.5,0))*0.1)+(IF(L188="C",1,IF(L188="EA",0.5,0))*0.2)+(IF(M188="C",1,IF(M188="EA",0.5,0))*0.35)+(IF(N188="C",1,IF(N188="EA",0.5,0))*0.05)</f>
        <v>0.27500000000000002</v>
      </c>
      <c r="Y188" s="368">
        <f t="shared" si="4"/>
        <v>1.1275000000000002E-3</v>
      </c>
      <c r="Z188" s="338" t="str">
        <f t="shared" si="5"/>
        <v>Em andamento</v>
      </c>
      <c r="AA188" s="377" t="str">
        <f>IF(C188="Supra-regional","abrange-cidade",IF(C188="Em definição","sem-mapa",IF(E188&lt;&gt;0,"local-def","local-em-def")))</f>
        <v>local-def</v>
      </c>
    </row>
    <row r="189" spans="1:27" ht="45" hidden="1" x14ac:dyDescent="0.25">
      <c r="A189" s="182">
        <v>17</v>
      </c>
      <c r="B189" s="183" t="s">
        <v>3758</v>
      </c>
      <c r="C189" s="183" t="s">
        <v>150</v>
      </c>
      <c r="D189" s="183" t="s">
        <v>3759</v>
      </c>
      <c r="E189" s="183" t="s">
        <v>3760</v>
      </c>
      <c r="F189" s="182" t="s">
        <v>3761</v>
      </c>
      <c r="G189" s="182" t="s">
        <v>212</v>
      </c>
      <c r="H189" s="182" t="s">
        <v>216</v>
      </c>
      <c r="I189" s="182" t="s">
        <v>214</v>
      </c>
      <c r="J189" s="52" t="s">
        <v>1493</v>
      </c>
      <c r="K189" s="182" t="s">
        <v>214</v>
      </c>
      <c r="L189" s="182" t="s">
        <v>216</v>
      </c>
      <c r="M189" s="182" t="s">
        <v>216</v>
      </c>
      <c r="N189" s="182" t="s">
        <v>216</v>
      </c>
      <c r="O189" s="1031">
        <v>4.1000000000000003E-3</v>
      </c>
      <c r="P189" s="261">
        <v>0</v>
      </c>
      <c r="Q189" s="178">
        <v>0</v>
      </c>
      <c r="R189" s="183"/>
      <c r="S189" s="183"/>
      <c r="T189" s="183"/>
      <c r="U189" s="183"/>
      <c r="V189" s="183"/>
      <c r="W189" s="183"/>
      <c r="X189" s="170">
        <f>(IF(G189="C",1,IF(G189="EA",0.5,0))*0.1)+(IF(H189="C",1,IF(H189="EA",0.5,0))*0.05)+(IF(I189="C",1,IF(I189="EA",0.5,0))*0.1)+(IF(J189="C",1,IF(J189="EA",0.5,0))*0.05)+(IF(K189="C",1,IF(K189="EA",0.5,0))*0.1)+(IF(L189="C",1,IF(L189="EA",0.5,0))*0.2)+(IF(M189="C",1,IF(M189="EA",0.5,0))*0.35)+(IF(N189="C",1,IF(N189="EA",0.5,0))*0.05)</f>
        <v>0.2</v>
      </c>
      <c r="Y189" s="368">
        <f t="shared" si="4"/>
        <v>8.2000000000000009E-4</v>
      </c>
      <c r="Z189" s="338" t="str">
        <f t="shared" si="5"/>
        <v>Em andamento</v>
      </c>
      <c r="AA189" s="377" t="str">
        <f>IF(C189="Supra-regional","abrange-cidade",IF(C189="Em definição","sem-mapa",IF(E189&lt;&gt;0,"local-def","local-em-def")))</f>
        <v>local-def</v>
      </c>
    </row>
    <row r="190" spans="1:27" ht="45" hidden="1" x14ac:dyDescent="0.25">
      <c r="A190" s="182">
        <v>17</v>
      </c>
      <c r="B190" s="183" t="s">
        <v>3762</v>
      </c>
      <c r="C190" s="183" t="s">
        <v>150</v>
      </c>
      <c r="D190" s="183" t="s">
        <v>3759</v>
      </c>
      <c r="E190" s="183" t="s">
        <v>3763</v>
      </c>
      <c r="F190" s="182" t="s">
        <v>3764</v>
      </c>
      <c r="G190" s="182" t="s">
        <v>212</v>
      </c>
      <c r="H190" s="182" t="s">
        <v>216</v>
      </c>
      <c r="I190" s="182" t="s">
        <v>216</v>
      </c>
      <c r="J190" s="52" t="s">
        <v>1493</v>
      </c>
      <c r="K190" s="182" t="s">
        <v>214</v>
      </c>
      <c r="L190" s="182" t="s">
        <v>216</v>
      </c>
      <c r="M190" s="182" t="s">
        <v>216</v>
      </c>
      <c r="N190" s="182" t="s">
        <v>216</v>
      </c>
      <c r="O190" s="1031">
        <v>4.1000000000000003E-3</v>
      </c>
      <c r="P190" s="261">
        <v>0</v>
      </c>
      <c r="Q190" s="178">
        <v>0</v>
      </c>
      <c r="R190" s="183"/>
      <c r="S190" s="183"/>
      <c r="T190" s="183"/>
      <c r="U190" s="183"/>
      <c r="V190" s="183"/>
      <c r="W190" s="183"/>
      <c r="X190" s="170">
        <f>(IF(G190="C",1,IF(G190="EA",0.5,0))*0.1)+(IF(H190="C",1,IF(H190="EA",0.5,0))*0.05)+(IF(I190="C",1,IF(I190="EA",0.5,0))*0.1)+(IF(J190="C",1,IF(J190="EA",0.5,0))*0.05)+(IF(K190="C",1,IF(K190="EA",0.5,0))*0.1)+(IF(L190="C",1,IF(L190="EA",0.5,0))*0.2)+(IF(M190="C",1,IF(M190="EA",0.5,0))*0.35)+(IF(N190="C",1,IF(N190="EA",0.5,0))*0.05)</f>
        <v>0.15000000000000002</v>
      </c>
      <c r="Y190" s="368">
        <f t="shared" si="4"/>
        <v>6.150000000000001E-4</v>
      </c>
      <c r="Z190" s="338" t="str">
        <f t="shared" si="5"/>
        <v>Em andamento</v>
      </c>
      <c r="AA190" s="377" t="str">
        <f>IF(C190="Supra-regional","abrange-cidade",IF(C190="Em definição","sem-mapa",IF(E190&lt;&gt;0,"local-def","local-em-def")))</f>
        <v>local-def</v>
      </c>
    </row>
    <row r="191" spans="1:27" hidden="1" x14ac:dyDescent="0.25">
      <c r="A191" s="182">
        <v>17</v>
      </c>
      <c r="B191" s="183" t="s">
        <v>3765</v>
      </c>
      <c r="C191" s="183" t="s">
        <v>2466</v>
      </c>
      <c r="D191" s="183"/>
      <c r="E191" s="183"/>
      <c r="F191" s="182"/>
      <c r="G191" s="182" t="s">
        <v>216</v>
      </c>
      <c r="H191" s="182" t="s">
        <v>216</v>
      </c>
      <c r="I191" s="182" t="s">
        <v>216</v>
      </c>
      <c r="J191" s="52" t="s">
        <v>1493</v>
      </c>
      <c r="K191" s="182" t="s">
        <v>216</v>
      </c>
      <c r="L191" s="182" t="s">
        <v>216</v>
      </c>
      <c r="M191" s="182" t="s">
        <v>216</v>
      </c>
      <c r="N191" s="182" t="s">
        <v>216</v>
      </c>
      <c r="O191" s="1031">
        <v>4.1000000000000003E-3</v>
      </c>
      <c r="P191" s="263">
        <v>0</v>
      </c>
      <c r="Q191" s="178">
        <v>0</v>
      </c>
      <c r="R191" s="183"/>
      <c r="S191" s="183"/>
      <c r="T191" s="183"/>
      <c r="U191" s="183"/>
      <c r="V191" s="183"/>
      <c r="W191" s="183"/>
      <c r="X191" s="170">
        <f>(IF(G191="C",1,IF(G191="EA",0.5,0))*0.1)+(IF(H191="C",1,IF(H191="EA",0.5,0))*0.05)+(IF(I191="C",1,IF(I191="EA",0.5,0))*0.1)+(IF(J191="C",1,IF(J191="EA",0.5,0))*0.05)+(IF(K191="C",1,IF(K191="EA",0.5,0))*0.1)+(IF(L191="C",1,IF(L191="EA",0.5,0))*0.2)+(IF(M191="C",1,IF(M191="EA",0.5,0))*0.35)+(IF(N191="C",1,IF(N191="EA",0.5,0))*0.05)</f>
        <v>0</v>
      </c>
      <c r="Y191" s="368">
        <f t="shared" si="4"/>
        <v>0</v>
      </c>
      <c r="Z191" s="338" t="str">
        <f t="shared" si="5"/>
        <v>Não Iniciado</v>
      </c>
      <c r="AA191" s="377" t="str">
        <f>IF(C191="Supra-regional","abrange-cidade",IF(C191="Em definição","sem-mapa",IF(E191&lt;&gt;0,"local-def","local-em-def")))</f>
        <v>sem-mapa</v>
      </c>
    </row>
    <row r="192" spans="1:27" hidden="1" x14ac:dyDescent="0.25">
      <c r="A192" s="182">
        <v>17</v>
      </c>
      <c r="B192" s="183" t="s">
        <v>3766</v>
      </c>
      <c r="C192" s="183" t="s">
        <v>2466</v>
      </c>
      <c r="D192" s="183"/>
      <c r="E192" s="183"/>
      <c r="F192" s="182"/>
      <c r="G192" s="182" t="s">
        <v>216</v>
      </c>
      <c r="H192" s="182" t="s">
        <v>216</v>
      </c>
      <c r="I192" s="182" t="s">
        <v>216</v>
      </c>
      <c r="J192" s="52" t="s">
        <v>1493</v>
      </c>
      <c r="K192" s="182" t="s">
        <v>216</v>
      </c>
      <c r="L192" s="182" t="s">
        <v>216</v>
      </c>
      <c r="M192" s="182" t="s">
        <v>216</v>
      </c>
      <c r="N192" s="182" t="s">
        <v>216</v>
      </c>
      <c r="O192" s="1031">
        <v>4.1000000000000003E-3</v>
      </c>
      <c r="P192" s="263">
        <v>0</v>
      </c>
      <c r="Q192" s="178">
        <v>0</v>
      </c>
      <c r="R192" s="183"/>
      <c r="S192" s="183"/>
      <c r="T192" s="183"/>
      <c r="U192" s="183"/>
      <c r="V192" s="183"/>
      <c r="W192" s="183"/>
      <c r="X192" s="170">
        <f>(IF(G192="C",1,IF(G192="EA",0.5,0))*0.1)+(IF(H192="C",1,IF(H192="EA",0.5,0))*0.05)+(IF(I192="C",1,IF(I192="EA",0.5,0))*0.1)+(IF(J192="C",1,IF(J192="EA",0.5,0))*0.05)+(IF(K192="C",1,IF(K192="EA",0.5,0))*0.1)+(IF(L192="C",1,IF(L192="EA",0.5,0))*0.2)+(IF(M192="C",1,IF(M192="EA",0.5,0))*0.35)+(IF(N192="C",1,IF(N192="EA",0.5,0))*0.05)</f>
        <v>0</v>
      </c>
      <c r="Y192" s="368">
        <f t="shared" si="4"/>
        <v>0</v>
      </c>
      <c r="Z192" s="338" t="str">
        <f t="shared" si="5"/>
        <v>Não Iniciado</v>
      </c>
      <c r="AA192" s="377" t="str">
        <f>IF(C192="Supra-regional","abrange-cidade",IF(C192="Em definição","sem-mapa",IF(E192&lt;&gt;0,"local-def","local-em-def")))</f>
        <v>sem-mapa</v>
      </c>
    </row>
    <row r="193" spans="1:27" ht="45" hidden="1" x14ac:dyDescent="0.25">
      <c r="A193" s="182">
        <v>17</v>
      </c>
      <c r="B193" s="183" t="s">
        <v>3767</v>
      </c>
      <c r="C193" s="53" t="s">
        <v>152</v>
      </c>
      <c r="D193" s="53" t="s">
        <v>645</v>
      </c>
      <c r="E193" s="183" t="s">
        <v>3768</v>
      </c>
      <c r="F193" s="182" t="s">
        <v>3769</v>
      </c>
      <c r="G193" s="182" t="s">
        <v>214</v>
      </c>
      <c r="H193" s="182" t="s">
        <v>216</v>
      </c>
      <c r="I193" s="182" t="s">
        <v>214</v>
      </c>
      <c r="J193" s="52" t="s">
        <v>1493</v>
      </c>
      <c r="K193" s="182" t="s">
        <v>214</v>
      </c>
      <c r="L193" s="182" t="s">
        <v>216</v>
      </c>
      <c r="M193" s="182" t="s">
        <v>216</v>
      </c>
      <c r="N193" s="182" t="s">
        <v>216</v>
      </c>
      <c r="O193" s="1031">
        <v>4.1000000000000003E-3</v>
      </c>
      <c r="P193" s="261">
        <v>0</v>
      </c>
      <c r="Q193" s="178">
        <v>0</v>
      </c>
      <c r="R193" s="183"/>
      <c r="S193" s="183"/>
      <c r="T193" s="183"/>
      <c r="U193" s="183"/>
      <c r="V193" s="183"/>
      <c r="W193" s="183"/>
      <c r="X193" s="170">
        <f>(IF(G193="C",1,IF(G193="EA",0.5,0))*0.1)+(IF(H193="C",1,IF(H193="EA",0.5,0))*0.05)+(IF(I193="C",1,IF(I193="EA",0.5,0))*0.1)+(IF(J193="C",1,IF(J193="EA",0.5,0))*0.05)+(IF(K193="C",1,IF(K193="EA",0.5,0))*0.1)+(IF(L193="C",1,IF(L193="EA",0.5,0))*0.2)+(IF(M193="C",1,IF(M193="EA",0.5,0))*0.35)+(IF(N193="C",1,IF(N193="EA",0.5,0))*0.05)</f>
        <v>0.15000000000000002</v>
      </c>
      <c r="Y193" s="368">
        <f t="shared" si="4"/>
        <v>6.150000000000001E-4</v>
      </c>
      <c r="Z193" s="338" t="str">
        <f t="shared" si="5"/>
        <v>Em andamento</v>
      </c>
      <c r="AA193" s="377" t="str">
        <f>IF(C193="Supra-regional","abrange-cidade",IF(C193="Em definição","sem-mapa",IF(E193&lt;&gt;0,"local-def","local-em-def")))</f>
        <v>local-def</v>
      </c>
    </row>
    <row r="194" spans="1:27" ht="75" hidden="1" x14ac:dyDescent="0.25">
      <c r="A194" s="182">
        <v>17</v>
      </c>
      <c r="B194" s="183" t="s">
        <v>3770</v>
      </c>
      <c r="C194" s="183" t="s">
        <v>152</v>
      </c>
      <c r="D194" s="53" t="s">
        <v>645</v>
      </c>
      <c r="E194" s="183" t="s">
        <v>3771</v>
      </c>
      <c r="F194" s="182" t="s">
        <v>3772</v>
      </c>
      <c r="G194" s="182" t="s">
        <v>212</v>
      </c>
      <c r="H194" s="182" t="s">
        <v>212</v>
      </c>
      <c r="I194" s="182" t="s">
        <v>214</v>
      </c>
      <c r="J194" s="52" t="s">
        <v>1493</v>
      </c>
      <c r="K194" s="182" t="s">
        <v>214</v>
      </c>
      <c r="L194" s="182" t="s">
        <v>216</v>
      </c>
      <c r="M194" s="182" t="s">
        <v>216</v>
      </c>
      <c r="N194" s="182" t="s">
        <v>216</v>
      </c>
      <c r="O194" s="1031">
        <v>4.1000000000000003E-3</v>
      </c>
      <c r="P194" s="261">
        <v>0</v>
      </c>
      <c r="Q194" s="178">
        <v>0</v>
      </c>
      <c r="R194" s="183"/>
      <c r="S194" s="183"/>
      <c r="T194" s="183"/>
      <c r="U194" s="183"/>
      <c r="V194" s="183"/>
      <c r="W194" s="183"/>
      <c r="X194" s="170">
        <f>(IF(G194="C",1,IF(G194="EA",0.5,0))*0.1)+(IF(H194="C",1,IF(H194="EA",0.5,0))*0.05)+(IF(I194="C",1,IF(I194="EA",0.5,0))*0.1)+(IF(J194="C",1,IF(J194="EA",0.5,0))*0.05)+(IF(K194="C",1,IF(K194="EA",0.5,0))*0.1)+(IF(L194="C",1,IF(L194="EA",0.5,0))*0.2)+(IF(M194="C",1,IF(M194="EA",0.5,0))*0.35)+(IF(N194="C",1,IF(N194="EA",0.5,0))*0.05)</f>
        <v>0.25</v>
      </c>
      <c r="Y194" s="368">
        <f t="shared" ref="Y194:Y257" si="6">X194*O194</f>
        <v>1.0250000000000001E-3</v>
      </c>
      <c r="Z194" s="338" t="str">
        <f t="shared" ref="Z194:Z257" si="7">IF(X194=0,"Não Iniciado",IF(X194&lt;1,"Em andamento","Concluído"))</f>
        <v>Em andamento</v>
      </c>
      <c r="AA194" s="377" t="str">
        <f>IF(C194="Supra-regional","abrange-cidade",IF(C194="Em definição","sem-mapa",IF(E194&lt;&gt;0,"local-def","local-em-def")))</f>
        <v>local-def</v>
      </c>
    </row>
    <row r="195" spans="1:27" ht="30" hidden="1" x14ac:dyDescent="0.25">
      <c r="A195" s="182">
        <v>17</v>
      </c>
      <c r="B195" s="183" t="s">
        <v>3773</v>
      </c>
      <c r="C195" s="183" t="s">
        <v>152</v>
      </c>
      <c r="D195" s="53" t="s">
        <v>645</v>
      </c>
      <c r="E195" s="183" t="s">
        <v>3774</v>
      </c>
      <c r="F195" s="182" t="s">
        <v>3775</v>
      </c>
      <c r="G195" s="182" t="s">
        <v>212</v>
      </c>
      <c r="H195" s="182" t="s">
        <v>212</v>
      </c>
      <c r="I195" s="182" t="s">
        <v>212</v>
      </c>
      <c r="J195" s="52" t="s">
        <v>1286</v>
      </c>
      <c r="K195" s="182" t="s">
        <v>212</v>
      </c>
      <c r="L195" s="182" t="s">
        <v>212</v>
      </c>
      <c r="M195" s="182" t="s">
        <v>212</v>
      </c>
      <c r="N195" s="182" t="s">
        <v>212</v>
      </c>
      <c r="O195" s="1031">
        <v>4.1000000000000003E-3</v>
      </c>
      <c r="P195" s="263">
        <v>1323104.46</v>
      </c>
      <c r="Q195" s="178">
        <v>0</v>
      </c>
      <c r="R195" s="183" t="s">
        <v>3479</v>
      </c>
      <c r="S195" s="183"/>
      <c r="T195" s="183"/>
      <c r="U195" s="183"/>
      <c r="V195" s="183"/>
      <c r="W195" s="183"/>
      <c r="X195" s="170">
        <f>(IF(G195="C",1,IF(G195="EA",0.5,0))*0.1)+(IF(H195="C",1,IF(H195="EA",0.5,0))*0.05)+(IF(I195="C",1,IF(I195="EA",0.5,0))*0.1)+(IF(J195="C",1,IF(J195="EA",0.5,0))*0.05)+(IF(K195="C",1,IF(K195="EA",0.5,0))*0.1)+(IF(L195="C",1,IF(L195="EA",0.5,0))*0.2)+(IF(M195="C",1,IF(M195="EA",0.5,0))*0.35)+(IF(N195="C",1,IF(N195="EA",0.5,0))*0.05)</f>
        <v>1</v>
      </c>
      <c r="Y195" s="368">
        <f t="shared" si="6"/>
        <v>4.1000000000000003E-3</v>
      </c>
      <c r="Z195" s="338" t="str">
        <f t="shared" si="7"/>
        <v>Concluído</v>
      </c>
      <c r="AA195" s="377" t="str">
        <f>IF(C195="Supra-regional","abrange-cidade",IF(C195="Em definição","sem-mapa",IF(E195&lt;&gt;0,"local-def","local-em-def")))</f>
        <v>local-def</v>
      </c>
    </row>
    <row r="196" spans="1:27" ht="75" hidden="1" x14ac:dyDescent="0.25">
      <c r="A196" s="182">
        <v>17</v>
      </c>
      <c r="B196" s="183" t="s">
        <v>3776</v>
      </c>
      <c r="C196" s="53" t="s">
        <v>152</v>
      </c>
      <c r="D196" s="53" t="s">
        <v>152</v>
      </c>
      <c r="E196" s="183" t="s">
        <v>3777</v>
      </c>
      <c r="F196" s="182" t="s">
        <v>3778</v>
      </c>
      <c r="G196" s="182" t="s">
        <v>216</v>
      </c>
      <c r="H196" s="182" t="s">
        <v>216</v>
      </c>
      <c r="I196" s="182" t="s">
        <v>214</v>
      </c>
      <c r="J196" s="52" t="s">
        <v>1493</v>
      </c>
      <c r="K196" s="182" t="s">
        <v>216</v>
      </c>
      <c r="L196" s="182" t="s">
        <v>216</v>
      </c>
      <c r="M196" s="182" t="s">
        <v>216</v>
      </c>
      <c r="N196" s="182" t="s">
        <v>216</v>
      </c>
      <c r="O196" s="1031">
        <v>4.1000000000000003E-3</v>
      </c>
      <c r="P196" s="261">
        <v>0</v>
      </c>
      <c r="Q196" s="178">
        <v>0</v>
      </c>
      <c r="R196" s="183"/>
      <c r="S196" s="183"/>
      <c r="T196" s="183"/>
      <c r="U196" s="183"/>
      <c r="V196" s="183"/>
      <c r="W196" s="183"/>
      <c r="X196" s="170">
        <f>(IF(G196="C",1,IF(G196="EA",0.5,0))*0.1)+(IF(H196="C",1,IF(H196="EA",0.5,0))*0.05)+(IF(I196="C",1,IF(I196="EA",0.5,0))*0.1)+(IF(J196="C",1,IF(J196="EA",0.5,0))*0.05)+(IF(K196="C",1,IF(K196="EA",0.5,0))*0.1)+(IF(L196="C",1,IF(L196="EA",0.5,0))*0.2)+(IF(M196="C",1,IF(M196="EA",0.5,0))*0.35)+(IF(N196="C",1,IF(N196="EA",0.5,0))*0.05)</f>
        <v>0.05</v>
      </c>
      <c r="Y196" s="368">
        <f t="shared" si="6"/>
        <v>2.0500000000000002E-4</v>
      </c>
      <c r="Z196" s="338" t="str">
        <f t="shared" si="7"/>
        <v>Em andamento</v>
      </c>
      <c r="AA196" s="377" t="str">
        <f>IF(C196="Supra-regional","abrange-cidade",IF(C196="Em definição","sem-mapa",IF(E196&lt;&gt;0,"local-def","local-em-def")))</f>
        <v>local-def</v>
      </c>
    </row>
    <row r="197" spans="1:27" ht="45" hidden="1" x14ac:dyDescent="0.25">
      <c r="A197" s="182">
        <v>17</v>
      </c>
      <c r="B197" s="183" t="s">
        <v>3779</v>
      </c>
      <c r="C197" s="53" t="s">
        <v>152</v>
      </c>
      <c r="D197" s="53" t="s">
        <v>152</v>
      </c>
      <c r="E197" s="183" t="s">
        <v>3780</v>
      </c>
      <c r="F197" s="182" t="s">
        <v>3781</v>
      </c>
      <c r="G197" s="182" t="s">
        <v>214</v>
      </c>
      <c r="H197" s="182" t="s">
        <v>212</v>
      </c>
      <c r="I197" s="182" t="s">
        <v>214</v>
      </c>
      <c r="J197" s="52" t="s">
        <v>1493</v>
      </c>
      <c r="K197" s="182" t="s">
        <v>216</v>
      </c>
      <c r="L197" s="182" t="s">
        <v>216</v>
      </c>
      <c r="M197" s="182" t="s">
        <v>216</v>
      </c>
      <c r="N197" s="182" t="s">
        <v>216</v>
      </c>
      <c r="O197" s="1031">
        <v>4.1000000000000003E-3</v>
      </c>
      <c r="P197" s="261">
        <v>0</v>
      </c>
      <c r="Q197" s="178">
        <v>0</v>
      </c>
      <c r="R197" s="183"/>
      <c r="S197" s="183"/>
      <c r="T197" s="183"/>
      <c r="U197" s="183"/>
      <c r="V197" s="183"/>
      <c r="W197" s="183"/>
      <c r="X197" s="170">
        <f>(IF(G197="C",1,IF(G197="EA",0.5,0))*0.1)+(IF(H197="C",1,IF(H197="EA",0.5,0))*0.05)+(IF(I197="C",1,IF(I197="EA",0.5,0))*0.1)+(IF(J197="C",1,IF(J197="EA",0.5,0))*0.05)+(IF(K197="C",1,IF(K197="EA",0.5,0))*0.1)+(IF(L197="C",1,IF(L197="EA",0.5,0))*0.2)+(IF(M197="C",1,IF(M197="EA",0.5,0))*0.35)+(IF(N197="C",1,IF(N197="EA",0.5,0))*0.05)</f>
        <v>0.15000000000000002</v>
      </c>
      <c r="Y197" s="368">
        <f t="shared" si="6"/>
        <v>6.150000000000001E-4</v>
      </c>
      <c r="Z197" s="338" t="str">
        <f t="shared" si="7"/>
        <v>Em andamento</v>
      </c>
      <c r="AA197" s="377" t="str">
        <f>IF(C197="Supra-regional","abrange-cidade",IF(C197="Em definição","sem-mapa",IF(E197&lt;&gt;0,"local-def","local-em-def")))</f>
        <v>local-def</v>
      </c>
    </row>
    <row r="198" spans="1:27" ht="45" hidden="1" x14ac:dyDescent="0.25">
      <c r="A198" s="182">
        <v>17</v>
      </c>
      <c r="B198" s="183" t="s">
        <v>3782</v>
      </c>
      <c r="C198" s="183" t="s">
        <v>152</v>
      </c>
      <c r="D198" s="183" t="s">
        <v>3783</v>
      </c>
      <c r="E198" s="183" t="s">
        <v>3784</v>
      </c>
      <c r="F198" s="182" t="s">
        <v>3785</v>
      </c>
      <c r="G198" s="182" t="s">
        <v>212</v>
      </c>
      <c r="H198" s="182" t="s">
        <v>216</v>
      </c>
      <c r="I198" s="182" t="s">
        <v>214</v>
      </c>
      <c r="J198" s="52" t="s">
        <v>1493</v>
      </c>
      <c r="K198" s="182" t="s">
        <v>214</v>
      </c>
      <c r="L198" s="182" t="s">
        <v>216</v>
      </c>
      <c r="M198" s="182" t="s">
        <v>216</v>
      </c>
      <c r="N198" s="182" t="s">
        <v>216</v>
      </c>
      <c r="O198" s="1031">
        <v>4.1000000000000003E-3</v>
      </c>
      <c r="P198" s="261">
        <v>0</v>
      </c>
      <c r="Q198" s="178">
        <v>0</v>
      </c>
      <c r="R198" s="183"/>
      <c r="S198" s="183"/>
      <c r="T198" s="183"/>
      <c r="U198" s="183"/>
      <c r="V198" s="183"/>
      <c r="W198" s="183"/>
      <c r="X198" s="170">
        <f>(IF(G198="C",1,IF(G198="EA",0.5,0))*0.1)+(IF(H198="C",1,IF(H198="EA",0.5,0))*0.05)+(IF(I198="C",1,IF(I198="EA",0.5,0))*0.1)+(IF(J198="C",1,IF(J198="EA",0.5,0))*0.05)+(IF(K198="C",1,IF(K198="EA",0.5,0))*0.1)+(IF(L198="C",1,IF(L198="EA",0.5,0))*0.2)+(IF(M198="C",1,IF(M198="EA",0.5,0))*0.35)+(IF(N198="C",1,IF(N198="EA",0.5,0))*0.05)</f>
        <v>0.2</v>
      </c>
      <c r="Y198" s="368">
        <f t="shared" si="6"/>
        <v>8.2000000000000009E-4</v>
      </c>
      <c r="Z198" s="338" t="str">
        <f t="shared" si="7"/>
        <v>Em andamento</v>
      </c>
      <c r="AA198" s="377" t="str">
        <f>IF(C198="Supra-regional","abrange-cidade",IF(C198="Em definição","sem-mapa",IF(E198&lt;&gt;0,"local-def","local-em-def")))</f>
        <v>local-def</v>
      </c>
    </row>
    <row r="199" spans="1:27" ht="45" hidden="1" x14ac:dyDescent="0.25">
      <c r="A199" s="182">
        <v>17</v>
      </c>
      <c r="B199" s="183" t="s">
        <v>3786</v>
      </c>
      <c r="C199" s="183" t="s">
        <v>152</v>
      </c>
      <c r="D199" s="183" t="s">
        <v>3783</v>
      </c>
      <c r="E199" s="183" t="s">
        <v>3787</v>
      </c>
      <c r="F199" s="182" t="s">
        <v>3788</v>
      </c>
      <c r="G199" s="182" t="s">
        <v>212</v>
      </c>
      <c r="H199" s="182" t="s">
        <v>216</v>
      </c>
      <c r="I199" s="182" t="s">
        <v>214</v>
      </c>
      <c r="J199" s="52" t="s">
        <v>1493</v>
      </c>
      <c r="K199" s="182" t="s">
        <v>216</v>
      </c>
      <c r="L199" s="182" t="s">
        <v>216</v>
      </c>
      <c r="M199" s="182" t="s">
        <v>216</v>
      </c>
      <c r="N199" s="182" t="s">
        <v>216</v>
      </c>
      <c r="O199" s="1031">
        <v>4.1000000000000003E-3</v>
      </c>
      <c r="P199" s="261">
        <v>0</v>
      </c>
      <c r="Q199" s="178">
        <v>0</v>
      </c>
      <c r="R199" s="183"/>
      <c r="S199" s="183"/>
      <c r="T199" s="183"/>
      <c r="U199" s="183"/>
      <c r="V199" s="183"/>
      <c r="W199" s="183"/>
      <c r="X199" s="170">
        <f>(IF(G199="C",1,IF(G199="EA",0.5,0))*0.1)+(IF(H199="C",1,IF(H199="EA",0.5,0))*0.05)+(IF(I199="C",1,IF(I199="EA",0.5,0))*0.1)+(IF(J199="C",1,IF(J199="EA",0.5,0))*0.05)+(IF(K199="C",1,IF(K199="EA",0.5,0))*0.1)+(IF(L199="C",1,IF(L199="EA",0.5,0))*0.2)+(IF(M199="C",1,IF(M199="EA",0.5,0))*0.35)+(IF(N199="C",1,IF(N199="EA",0.5,0))*0.05)</f>
        <v>0.15000000000000002</v>
      </c>
      <c r="Y199" s="368">
        <f t="shared" si="6"/>
        <v>6.150000000000001E-4</v>
      </c>
      <c r="Z199" s="338" t="str">
        <f t="shared" si="7"/>
        <v>Em andamento</v>
      </c>
      <c r="AA199" s="377" t="str">
        <f>IF(C199="Supra-regional","abrange-cidade",IF(C199="Em definição","sem-mapa",IF(E199&lt;&gt;0,"local-def","local-em-def")))</f>
        <v>local-def</v>
      </c>
    </row>
    <row r="200" spans="1:27" ht="60" hidden="1" x14ac:dyDescent="0.25">
      <c r="A200" s="182">
        <v>17</v>
      </c>
      <c r="B200" s="183" t="s">
        <v>3789</v>
      </c>
      <c r="C200" s="183" t="s">
        <v>152</v>
      </c>
      <c r="D200" s="183" t="s">
        <v>2912</v>
      </c>
      <c r="E200" s="183" t="s">
        <v>3790</v>
      </c>
      <c r="F200" s="182" t="s">
        <v>3791</v>
      </c>
      <c r="G200" s="182" t="s">
        <v>212</v>
      </c>
      <c r="H200" s="182" t="s">
        <v>216</v>
      </c>
      <c r="I200" s="182" t="s">
        <v>214</v>
      </c>
      <c r="J200" s="52" t="s">
        <v>1493</v>
      </c>
      <c r="K200" s="182" t="s">
        <v>214</v>
      </c>
      <c r="L200" s="182" t="s">
        <v>216</v>
      </c>
      <c r="M200" s="182" t="s">
        <v>216</v>
      </c>
      <c r="N200" s="182" t="s">
        <v>216</v>
      </c>
      <c r="O200" s="1031">
        <v>4.1000000000000003E-3</v>
      </c>
      <c r="P200" s="261">
        <v>0</v>
      </c>
      <c r="Q200" s="178">
        <v>0</v>
      </c>
      <c r="R200" s="183"/>
      <c r="S200" s="183"/>
      <c r="T200" s="183"/>
      <c r="U200" s="183"/>
      <c r="V200" s="183"/>
      <c r="W200" s="183"/>
      <c r="X200" s="170">
        <f>(IF(G200="C",1,IF(G200="EA",0.5,0))*0.1)+(IF(H200="C",1,IF(H200="EA",0.5,0))*0.05)+(IF(I200="C",1,IF(I200="EA",0.5,0))*0.1)+(IF(J200="C",1,IF(J200="EA",0.5,0))*0.05)+(IF(K200="C",1,IF(K200="EA",0.5,0))*0.1)+(IF(L200="C",1,IF(L200="EA",0.5,0))*0.2)+(IF(M200="C",1,IF(M200="EA",0.5,0))*0.35)+(IF(N200="C",1,IF(N200="EA",0.5,0))*0.05)</f>
        <v>0.2</v>
      </c>
      <c r="Y200" s="368">
        <f t="shared" si="6"/>
        <v>8.2000000000000009E-4</v>
      </c>
      <c r="Z200" s="338" t="str">
        <f t="shared" si="7"/>
        <v>Em andamento</v>
      </c>
      <c r="AA200" s="377" t="str">
        <f>IF(C200="Supra-regional","abrange-cidade",IF(C200="Em definição","sem-mapa",IF(E200&lt;&gt;0,"local-def","local-em-def")))</f>
        <v>local-def</v>
      </c>
    </row>
    <row r="201" spans="1:27" ht="45" hidden="1" x14ac:dyDescent="0.25">
      <c r="A201" s="182">
        <v>17</v>
      </c>
      <c r="B201" s="183" t="s">
        <v>3792</v>
      </c>
      <c r="C201" s="183" t="s">
        <v>152</v>
      </c>
      <c r="D201" s="183" t="s">
        <v>152</v>
      </c>
      <c r="E201" s="183" t="s">
        <v>3793</v>
      </c>
      <c r="F201" s="212" t="s">
        <v>3794</v>
      </c>
      <c r="G201" s="182" t="s">
        <v>216</v>
      </c>
      <c r="H201" s="182" t="s">
        <v>216</v>
      </c>
      <c r="I201" s="182" t="s">
        <v>216</v>
      </c>
      <c r="J201" s="52" t="s">
        <v>1493</v>
      </c>
      <c r="K201" s="182" t="s">
        <v>216</v>
      </c>
      <c r="L201" s="182" t="s">
        <v>216</v>
      </c>
      <c r="M201" s="182" t="s">
        <v>216</v>
      </c>
      <c r="N201" s="182" t="s">
        <v>216</v>
      </c>
      <c r="O201" s="1031">
        <v>4.1000000000000003E-3</v>
      </c>
      <c r="P201" s="263">
        <v>0</v>
      </c>
      <c r="Q201" s="178">
        <v>0</v>
      </c>
      <c r="R201" s="183"/>
      <c r="S201" s="183"/>
      <c r="T201" s="183"/>
      <c r="U201" s="183"/>
      <c r="V201" s="183"/>
      <c r="W201" s="183"/>
      <c r="X201" s="170">
        <f>(IF(G201="C",1,IF(G201="EA",0.5,0))*0.1)+(IF(H201="C",1,IF(H201="EA",0.5,0))*0.05)+(IF(I201="C",1,IF(I201="EA",0.5,0))*0.1)+(IF(J201="C",1,IF(J201="EA",0.5,0))*0.05)+(IF(K201="C",1,IF(K201="EA",0.5,0))*0.1)+(IF(L201="C",1,IF(L201="EA",0.5,0))*0.2)+(IF(M201="C",1,IF(M201="EA",0.5,0))*0.35)+(IF(N201="C",1,IF(N201="EA",0.5,0))*0.05)</f>
        <v>0</v>
      </c>
      <c r="Y201" s="368">
        <f t="shared" si="6"/>
        <v>0</v>
      </c>
      <c r="Z201" s="338" t="str">
        <f t="shared" si="7"/>
        <v>Não Iniciado</v>
      </c>
      <c r="AA201" s="377" t="str">
        <f>IF(C201="Supra-regional","abrange-cidade",IF(C201="Em definição","sem-mapa",IF(E201&lt;&gt;0,"local-def","local-em-def")))</f>
        <v>local-def</v>
      </c>
    </row>
    <row r="202" spans="1:27" ht="45" hidden="1" x14ac:dyDescent="0.25">
      <c r="A202" s="182">
        <v>17</v>
      </c>
      <c r="B202" s="183" t="s">
        <v>3795</v>
      </c>
      <c r="C202" s="53" t="s">
        <v>154</v>
      </c>
      <c r="D202" s="53" t="s">
        <v>154</v>
      </c>
      <c r="E202" s="183" t="s">
        <v>3796</v>
      </c>
      <c r="F202" s="182" t="s">
        <v>3797</v>
      </c>
      <c r="G202" s="182" t="s">
        <v>214</v>
      </c>
      <c r="H202" s="182" t="s">
        <v>212</v>
      </c>
      <c r="I202" s="182" t="s">
        <v>214</v>
      </c>
      <c r="J202" s="52" t="s">
        <v>214</v>
      </c>
      <c r="K202" s="182" t="s">
        <v>212</v>
      </c>
      <c r="L202" s="182" t="s">
        <v>216</v>
      </c>
      <c r="M202" s="182" t="s">
        <v>216</v>
      </c>
      <c r="N202" s="182" t="s">
        <v>216</v>
      </c>
      <c r="O202" s="1031">
        <v>4.1000000000000003E-3</v>
      </c>
      <c r="P202" s="261">
        <v>38200</v>
      </c>
      <c r="Q202" s="178">
        <v>0</v>
      </c>
      <c r="R202" s="214"/>
      <c r="S202" s="183"/>
      <c r="T202" s="183"/>
      <c r="U202" s="183"/>
      <c r="V202" s="183"/>
      <c r="W202" s="183"/>
      <c r="X202" s="170">
        <f>(IF(G202="C",1,IF(G202="EA",0.5,0))*0.1)+(IF(H202="C",1,IF(H202="EA",0.5,0))*0.05)+(IF(I202="C",1,IF(I202="EA",0.5,0))*0.1)+(IF(J202="C",1,IF(J202="EA",0.5,0))*0.05)+(IF(K202="C",1,IF(K202="EA",0.5,0))*0.1)+(IF(L202="C",1,IF(L202="EA",0.5,0))*0.2)+(IF(M202="C",1,IF(M202="EA",0.5,0))*0.35)+(IF(N202="C",1,IF(N202="EA",0.5,0))*0.05)</f>
        <v>0.27500000000000002</v>
      </c>
      <c r="Y202" s="368">
        <f t="shared" si="6"/>
        <v>1.1275000000000002E-3</v>
      </c>
      <c r="Z202" s="338" t="str">
        <f t="shared" si="7"/>
        <v>Em andamento</v>
      </c>
      <c r="AA202" s="377" t="str">
        <f>IF(C202="Supra-regional","abrange-cidade",IF(C202="Em definição","sem-mapa",IF(E202&lt;&gt;0,"local-def","local-em-def")))</f>
        <v>local-def</v>
      </c>
    </row>
    <row r="203" spans="1:27" ht="30" hidden="1" x14ac:dyDescent="0.25">
      <c r="A203" s="182">
        <v>17</v>
      </c>
      <c r="B203" s="183" t="s">
        <v>3798</v>
      </c>
      <c r="C203" s="53" t="s">
        <v>154</v>
      </c>
      <c r="D203" s="53" t="s">
        <v>154</v>
      </c>
      <c r="E203" s="183" t="s">
        <v>3799</v>
      </c>
      <c r="F203" s="182" t="s">
        <v>3800</v>
      </c>
      <c r="G203" s="182" t="s">
        <v>214</v>
      </c>
      <c r="H203" s="182" t="s">
        <v>212</v>
      </c>
      <c r="I203" s="182" t="s">
        <v>214</v>
      </c>
      <c r="J203" s="52" t="s">
        <v>214</v>
      </c>
      <c r="K203" s="182" t="s">
        <v>212</v>
      </c>
      <c r="L203" s="182" t="s">
        <v>216</v>
      </c>
      <c r="M203" s="182" t="s">
        <v>216</v>
      </c>
      <c r="N203" s="182" t="s">
        <v>216</v>
      </c>
      <c r="O203" s="1031">
        <v>4.1000000000000003E-3</v>
      </c>
      <c r="P203" s="261">
        <v>0</v>
      </c>
      <c r="Q203" s="178">
        <v>0</v>
      </c>
      <c r="R203" s="214"/>
      <c r="S203" s="183"/>
      <c r="T203" s="183"/>
      <c r="U203" s="183"/>
      <c r="V203" s="183"/>
      <c r="W203" s="183"/>
      <c r="X203" s="170">
        <f>(IF(G203="C",1,IF(G203="EA",0.5,0))*0.1)+(IF(H203="C",1,IF(H203="EA",0.5,0))*0.05)+(IF(I203="C",1,IF(I203="EA",0.5,0))*0.1)+(IF(J203="C",1,IF(J203="EA",0.5,0))*0.05)+(IF(K203="C",1,IF(K203="EA",0.5,0))*0.1)+(IF(L203="C",1,IF(L203="EA",0.5,0))*0.2)+(IF(M203="C",1,IF(M203="EA",0.5,0))*0.35)+(IF(N203="C",1,IF(N203="EA",0.5,0))*0.05)</f>
        <v>0.27500000000000002</v>
      </c>
      <c r="Y203" s="368">
        <f t="shared" si="6"/>
        <v>1.1275000000000002E-3</v>
      </c>
      <c r="Z203" s="338" t="str">
        <f t="shared" si="7"/>
        <v>Em andamento</v>
      </c>
      <c r="AA203" s="377" t="str">
        <f>IF(C203="Supra-regional","abrange-cidade",IF(C203="Em definição","sem-mapa",IF(E203&lt;&gt;0,"local-def","local-em-def")))</f>
        <v>local-def</v>
      </c>
    </row>
    <row r="204" spans="1:27" ht="45" hidden="1" x14ac:dyDescent="0.25">
      <c r="A204" s="182">
        <v>17</v>
      </c>
      <c r="B204" s="183" t="s">
        <v>3801</v>
      </c>
      <c r="C204" s="183" t="s">
        <v>154</v>
      </c>
      <c r="D204" s="183" t="s">
        <v>154</v>
      </c>
      <c r="E204" s="183" t="s">
        <v>3802</v>
      </c>
      <c r="F204" s="212" t="s">
        <v>3803</v>
      </c>
      <c r="G204" s="182" t="s">
        <v>216</v>
      </c>
      <c r="H204" s="182" t="s">
        <v>216</v>
      </c>
      <c r="I204" s="182" t="s">
        <v>216</v>
      </c>
      <c r="J204" s="52" t="s">
        <v>1493</v>
      </c>
      <c r="K204" s="182" t="s">
        <v>216</v>
      </c>
      <c r="L204" s="182" t="s">
        <v>216</v>
      </c>
      <c r="M204" s="182" t="s">
        <v>216</v>
      </c>
      <c r="N204" s="182" t="s">
        <v>216</v>
      </c>
      <c r="O204" s="1031">
        <v>4.1000000000000003E-3</v>
      </c>
      <c r="P204" s="263">
        <v>0</v>
      </c>
      <c r="Q204" s="178">
        <v>0</v>
      </c>
      <c r="R204" s="183"/>
      <c r="S204" s="183"/>
      <c r="T204" s="183"/>
      <c r="U204" s="183"/>
      <c r="V204" s="183"/>
      <c r="W204" s="183"/>
      <c r="X204" s="170">
        <f>(IF(G204="C",1,IF(G204="EA",0.5,0))*0.1)+(IF(H204="C",1,IF(H204="EA",0.5,0))*0.05)+(IF(I204="C",1,IF(I204="EA",0.5,0))*0.1)+(IF(J204="C",1,IF(J204="EA",0.5,0))*0.05)+(IF(K204="C",1,IF(K204="EA",0.5,0))*0.1)+(IF(L204="C",1,IF(L204="EA",0.5,0))*0.2)+(IF(M204="C",1,IF(M204="EA",0.5,0))*0.35)+(IF(N204="C",1,IF(N204="EA",0.5,0))*0.05)</f>
        <v>0</v>
      </c>
      <c r="Y204" s="368">
        <f t="shared" si="6"/>
        <v>0</v>
      </c>
      <c r="Z204" s="338" t="str">
        <f t="shared" si="7"/>
        <v>Não Iniciado</v>
      </c>
      <c r="AA204" s="377" t="str">
        <f>IF(C204="Supra-regional","abrange-cidade",IF(C204="Em definição","sem-mapa",IF(E204&lt;&gt;0,"local-def","local-em-def")))</f>
        <v>local-def</v>
      </c>
    </row>
    <row r="205" spans="1:27" ht="45" hidden="1" x14ac:dyDescent="0.25">
      <c r="A205" s="182">
        <v>17</v>
      </c>
      <c r="B205" s="183" t="s">
        <v>3804</v>
      </c>
      <c r="C205" s="53" t="s">
        <v>156</v>
      </c>
      <c r="D205" s="53" t="s">
        <v>600</v>
      </c>
      <c r="E205" s="183" t="s">
        <v>3805</v>
      </c>
      <c r="F205" s="182" t="s">
        <v>3806</v>
      </c>
      <c r="G205" s="182" t="s">
        <v>214</v>
      </c>
      <c r="H205" s="182" t="s">
        <v>216</v>
      </c>
      <c r="I205" s="182" t="s">
        <v>214</v>
      </c>
      <c r="J205" s="52" t="s">
        <v>1493</v>
      </c>
      <c r="K205" s="182" t="s">
        <v>214</v>
      </c>
      <c r="L205" s="182" t="s">
        <v>216</v>
      </c>
      <c r="M205" s="182" t="s">
        <v>216</v>
      </c>
      <c r="N205" s="182" t="s">
        <v>216</v>
      </c>
      <c r="O205" s="1031">
        <v>4.1000000000000003E-3</v>
      </c>
      <c r="P205" s="261">
        <v>0</v>
      </c>
      <c r="Q205" s="178">
        <v>0</v>
      </c>
      <c r="R205" s="183"/>
      <c r="S205" s="183"/>
      <c r="T205" s="183"/>
      <c r="U205" s="183"/>
      <c r="V205" s="183"/>
      <c r="W205" s="183"/>
      <c r="X205" s="170">
        <f>(IF(G205="C",1,IF(G205="EA",0.5,0))*0.1)+(IF(H205="C",1,IF(H205="EA",0.5,0))*0.05)+(IF(I205="C",1,IF(I205="EA",0.5,0))*0.1)+(IF(J205="C",1,IF(J205="EA",0.5,0))*0.05)+(IF(K205="C",1,IF(K205="EA",0.5,0))*0.1)+(IF(L205="C",1,IF(L205="EA",0.5,0))*0.2)+(IF(M205="C",1,IF(M205="EA",0.5,0))*0.35)+(IF(N205="C",1,IF(N205="EA",0.5,0))*0.05)</f>
        <v>0.15000000000000002</v>
      </c>
      <c r="Y205" s="368">
        <f t="shared" si="6"/>
        <v>6.150000000000001E-4</v>
      </c>
      <c r="Z205" s="338" t="str">
        <f t="shared" si="7"/>
        <v>Em andamento</v>
      </c>
      <c r="AA205" s="377" t="str">
        <f>IF(C205="Supra-regional","abrange-cidade",IF(C205="Em definição","sem-mapa",IF(E205&lt;&gt;0,"local-def","local-em-def")))</f>
        <v>local-def</v>
      </c>
    </row>
    <row r="206" spans="1:27" ht="45" hidden="1" x14ac:dyDescent="0.25">
      <c r="A206" s="182">
        <v>17</v>
      </c>
      <c r="B206" s="183" t="s">
        <v>3807</v>
      </c>
      <c r="C206" s="53" t="s">
        <v>156</v>
      </c>
      <c r="D206" s="53" t="s">
        <v>597</v>
      </c>
      <c r="E206" s="183" t="s">
        <v>3808</v>
      </c>
      <c r="F206" s="182" t="s">
        <v>3809</v>
      </c>
      <c r="G206" s="182" t="s">
        <v>214</v>
      </c>
      <c r="H206" s="182" t="s">
        <v>216</v>
      </c>
      <c r="I206" s="182" t="s">
        <v>214</v>
      </c>
      <c r="J206" s="52" t="s">
        <v>1493</v>
      </c>
      <c r="K206" s="182" t="s">
        <v>214</v>
      </c>
      <c r="L206" s="182" t="s">
        <v>216</v>
      </c>
      <c r="M206" s="182" t="s">
        <v>216</v>
      </c>
      <c r="N206" s="182" t="s">
        <v>216</v>
      </c>
      <c r="O206" s="1031">
        <v>4.1000000000000003E-3</v>
      </c>
      <c r="P206" s="261">
        <v>0</v>
      </c>
      <c r="Q206" s="178">
        <v>0</v>
      </c>
      <c r="R206" s="183"/>
      <c r="S206" s="183"/>
      <c r="T206" s="183"/>
      <c r="U206" s="183"/>
      <c r="V206" s="183"/>
      <c r="W206" s="183"/>
      <c r="X206" s="170">
        <f>(IF(G206="C",1,IF(G206="EA",0.5,0))*0.1)+(IF(H206="C",1,IF(H206="EA",0.5,0))*0.05)+(IF(I206="C",1,IF(I206="EA",0.5,0))*0.1)+(IF(J206="C",1,IF(J206="EA",0.5,0))*0.05)+(IF(K206="C",1,IF(K206="EA",0.5,0))*0.1)+(IF(L206="C",1,IF(L206="EA",0.5,0))*0.2)+(IF(M206="C",1,IF(M206="EA",0.5,0))*0.35)+(IF(N206="C",1,IF(N206="EA",0.5,0))*0.05)</f>
        <v>0.15000000000000002</v>
      </c>
      <c r="Y206" s="368">
        <f t="shared" si="6"/>
        <v>6.150000000000001E-4</v>
      </c>
      <c r="Z206" s="338" t="str">
        <f t="shared" si="7"/>
        <v>Em andamento</v>
      </c>
      <c r="AA206" s="377" t="str">
        <f>IF(C206="Supra-regional","abrange-cidade",IF(C206="Em definição","sem-mapa",IF(E206&lt;&gt;0,"local-def","local-em-def")))</f>
        <v>local-def</v>
      </c>
    </row>
    <row r="207" spans="1:27" ht="60" hidden="1" x14ac:dyDescent="0.25">
      <c r="A207" s="182">
        <v>17</v>
      </c>
      <c r="B207" s="183" t="s">
        <v>3810</v>
      </c>
      <c r="C207" s="53" t="s">
        <v>156</v>
      </c>
      <c r="D207" s="53" t="s">
        <v>597</v>
      </c>
      <c r="E207" s="183" t="s">
        <v>3811</v>
      </c>
      <c r="F207" s="182" t="s">
        <v>3812</v>
      </c>
      <c r="G207" s="182" t="s">
        <v>214</v>
      </c>
      <c r="H207" s="182" t="s">
        <v>212</v>
      </c>
      <c r="I207" s="182" t="s">
        <v>214</v>
      </c>
      <c r="J207" s="52" t="s">
        <v>214</v>
      </c>
      <c r="K207" s="182" t="s">
        <v>212</v>
      </c>
      <c r="L207" s="182" t="s">
        <v>216</v>
      </c>
      <c r="M207" s="182" t="s">
        <v>216</v>
      </c>
      <c r="N207" s="182" t="s">
        <v>216</v>
      </c>
      <c r="O207" s="1031">
        <v>4.1000000000000003E-3</v>
      </c>
      <c r="P207" s="261">
        <v>0</v>
      </c>
      <c r="Q207" s="178">
        <v>0</v>
      </c>
      <c r="R207" s="183"/>
      <c r="S207" s="183"/>
      <c r="T207" s="183"/>
      <c r="U207" s="183"/>
      <c r="V207" s="183"/>
      <c r="W207" s="183"/>
      <c r="X207" s="170">
        <f>(IF(G207="C",1,IF(G207="EA",0.5,0))*0.1)+(IF(H207="C",1,IF(H207="EA",0.5,0))*0.05)+(IF(I207="C",1,IF(I207="EA",0.5,0))*0.1)+(IF(J207="C",1,IF(J207="EA",0.5,0))*0.05)+(IF(K207="C",1,IF(K207="EA",0.5,0))*0.1)+(IF(L207="C",1,IF(L207="EA",0.5,0))*0.2)+(IF(M207="C",1,IF(M207="EA",0.5,0))*0.35)+(IF(N207="C",1,IF(N207="EA",0.5,0))*0.05)</f>
        <v>0.27500000000000002</v>
      </c>
      <c r="Y207" s="368">
        <f t="shared" si="6"/>
        <v>1.1275000000000002E-3</v>
      </c>
      <c r="Z207" s="338" t="str">
        <f t="shared" si="7"/>
        <v>Em andamento</v>
      </c>
      <c r="AA207" s="377" t="str">
        <f>IF(C207="Supra-regional","abrange-cidade",IF(C207="Em definição","sem-mapa",IF(E207&lt;&gt;0,"local-def","local-em-def")))</f>
        <v>local-def</v>
      </c>
    </row>
    <row r="208" spans="1:27" ht="30" hidden="1" x14ac:dyDescent="0.25">
      <c r="A208" s="182">
        <v>17</v>
      </c>
      <c r="B208" s="183" t="s">
        <v>3813</v>
      </c>
      <c r="C208" s="53" t="s">
        <v>156</v>
      </c>
      <c r="D208" s="53" t="s">
        <v>597</v>
      </c>
      <c r="E208" s="183" t="s">
        <v>3814</v>
      </c>
      <c r="F208" s="182" t="s">
        <v>3815</v>
      </c>
      <c r="G208" s="182" t="s">
        <v>214</v>
      </c>
      <c r="H208" s="182" t="s">
        <v>212</v>
      </c>
      <c r="I208" s="182" t="s">
        <v>214</v>
      </c>
      <c r="J208" s="52" t="s">
        <v>214</v>
      </c>
      <c r="K208" s="182" t="s">
        <v>212</v>
      </c>
      <c r="L208" s="182" t="s">
        <v>216</v>
      </c>
      <c r="M208" s="182" t="s">
        <v>216</v>
      </c>
      <c r="N208" s="182" t="s">
        <v>216</v>
      </c>
      <c r="O208" s="1031">
        <v>4.1000000000000003E-3</v>
      </c>
      <c r="P208" s="261">
        <v>0</v>
      </c>
      <c r="Q208" s="178">
        <v>0</v>
      </c>
      <c r="R208" s="214"/>
      <c r="S208" s="183"/>
      <c r="T208" s="183"/>
      <c r="U208" s="183"/>
      <c r="V208" s="183"/>
      <c r="W208" s="183"/>
      <c r="X208" s="170">
        <f>(IF(G208="C",1,IF(G208="EA",0.5,0))*0.1)+(IF(H208="C",1,IF(H208="EA",0.5,0))*0.05)+(IF(I208="C",1,IF(I208="EA",0.5,0))*0.1)+(IF(J208="C",1,IF(J208="EA",0.5,0))*0.05)+(IF(K208="C",1,IF(K208="EA",0.5,0))*0.1)+(IF(L208="C",1,IF(L208="EA",0.5,0))*0.2)+(IF(M208="C",1,IF(M208="EA",0.5,0))*0.35)+(IF(N208="C",1,IF(N208="EA",0.5,0))*0.05)</f>
        <v>0.27500000000000002</v>
      </c>
      <c r="Y208" s="368">
        <f t="shared" si="6"/>
        <v>1.1275000000000002E-3</v>
      </c>
      <c r="Z208" s="338" t="str">
        <f t="shared" si="7"/>
        <v>Em andamento</v>
      </c>
      <c r="AA208" s="377" t="str">
        <f>IF(C208="Supra-regional","abrange-cidade",IF(C208="Em definição","sem-mapa",IF(E208&lt;&gt;0,"local-def","local-em-def")))</f>
        <v>local-def</v>
      </c>
    </row>
    <row r="209" spans="1:27" ht="45" hidden="1" x14ac:dyDescent="0.25">
      <c r="A209" s="182">
        <v>17</v>
      </c>
      <c r="B209" s="183" t="s">
        <v>3816</v>
      </c>
      <c r="C209" s="53" t="s">
        <v>156</v>
      </c>
      <c r="D209" s="53" t="s">
        <v>597</v>
      </c>
      <c r="E209" s="183" t="s">
        <v>3817</v>
      </c>
      <c r="F209" s="182" t="s">
        <v>3818</v>
      </c>
      <c r="G209" s="182" t="s">
        <v>214</v>
      </c>
      <c r="H209" s="182" t="s">
        <v>216</v>
      </c>
      <c r="I209" s="182" t="s">
        <v>214</v>
      </c>
      <c r="J209" s="52" t="s">
        <v>1493</v>
      </c>
      <c r="K209" s="182" t="s">
        <v>214</v>
      </c>
      <c r="L209" s="182" t="s">
        <v>216</v>
      </c>
      <c r="M209" s="182" t="s">
        <v>216</v>
      </c>
      <c r="N209" s="182" t="s">
        <v>216</v>
      </c>
      <c r="O209" s="1031">
        <v>4.1000000000000003E-3</v>
      </c>
      <c r="P209" s="261">
        <v>0</v>
      </c>
      <c r="Q209" s="178">
        <v>0</v>
      </c>
      <c r="R209" s="183"/>
      <c r="S209" s="183"/>
      <c r="T209" s="183"/>
      <c r="U209" s="183"/>
      <c r="V209" s="183"/>
      <c r="W209" s="183"/>
      <c r="X209" s="170">
        <f>(IF(G209="C",1,IF(G209="EA",0.5,0))*0.1)+(IF(H209="C",1,IF(H209="EA",0.5,0))*0.05)+(IF(I209="C",1,IF(I209="EA",0.5,0))*0.1)+(IF(J209="C",1,IF(J209="EA",0.5,0))*0.05)+(IF(K209="C",1,IF(K209="EA",0.5,0))*0.1)+(IF(L209="C",1,IF(L209="EA",0.5,0))*0.2)+(IF(M209="C",1,IF(M209="EA",0.5,0))*0.35)+(IF(N209="C",1,IF(N209="EA",0.5,0))*0.05)</f>
        <v>0.15000000000000002</v>
      </c>
      <c r="Y209" s="368">
        <f t="shared" si="6"/>
        <v>6.150000000000001E-4</v>
      </c>
      <c r="Z209" s="338" t="str">
        <f t="shared" si="7"/>
        <v>Em andamento</v>
      </c>
      <c r="AA209" s="377" t="str">
        <f>IF(C209="Supra-regional","abrange-cidade",IF(C209="Em definição","sem-mapa",IF(E209&lt;&gt;0,"local-def","local-em-def")))</f>
        <v>local-def</v>
      </c>
    </row>
    <row r="210" spans="1:27" ht="75" hidden="1" x14ac:dyDescent="0.25">
      <c r="A210" s="182">
        <v>17</v>
      </c>
      <c r="B210" s="183" t="s">
        <v>3819</v>
      </c>
      <c r="C210" s="53" t="s">
        <v>156</v>
      </c>
      <c r="D210" s="53" t="s">
        <v>597</v>
      </c>
      <c r="E210" s="183" t="s">
        <v>3820</v>
      </c>
      <c r="F210" s="182" t="s">
        <v>3821</v>
      </c>
      <c r="G210" s="182" t="s">
        <v>214</v>
      </c>
      <c r="H210" s="182" t="s">
        <v>212</v>
      </c>
      <c r="I210" s="182" t="s">
        <v>214</v>
      </c>
      <c r="J210" s="52" t="s">
        <v>214</v>
      </c>
      <c r="K210" s="182" t="s">
        <v>212</v>
      </c>
      <c r="L210" s="182" t="s">
        <v>216</v>
      </c>
      <c r="M210" s="182" t="s">
        <v>216</v>
      </c>
      <c r="N210" s="182" t="s">
        <v>216</v>
      </c>
      <c r="O210" s="1031">
        <v>4.1000000000000003E-3</v>
      </c>
      <c r="P210" s="261">
        <v>0</v>
      </c>
      <c r="Q210" s="178">
        <v>0</v>
      </c>
      <c r="R210" s="214"/>
      <c r="S210" s="183"/>
      <c r="T210" s="183"/>
      <c r="U210" s="183"/>
      <c r="V210" s="183"/>
      <c r="W210" s="183"/>
      <c r="X210" s="170">
        <f>(IF(G210="C",1,IF(G210="EA",0.5,0))*0.1)+(IF(H210="C",1,IF(H210="EA",0.5,0))*0.05)+(IF(I210="C",1,IF(I210="EA",0.5,0))*0.1)+(IF(J210="C",1,IF(J210="EA",0.5,0))*0.05)+(IF(K210="C",1,IF(K210="EA",0.5,0))*0.1)+(IF(L210="C",1,IF(L210="EA",0.5,0))*0.2)+(IF(M210="C",1,IF(M210="EA",0.5,0))*0.35)+(IF(N210="C",1,IF(N210="EA",0.5,0))*0.05)</f>
        <v>0.27500000000000002</v>
      </c>
      <c r="Y210" s="368">
        <f t="shared" si="6"/>
        <v>1.1275000000000002E-3</v>
      </c>
      <c r="Z210" s="338" t="str">
        <f t="shared" si="7"/>
        <v>Em andamento</v>
      </c>
      <c r="AA210" s="377" t="str">
        <f>IF(C210="Supra-regional","abrange-cidade",IF(C210="Em definição","sem-mapa",IF(E210&lt;&gt;0,"local-def","local-em-def")))</f>
        <v>local-def</v>
      </c>
    </row>
    <row r="211" spans="1:27" ht="45" hidden="1" x14ac:dyDescent="0.25">
      <c r="A211" s="182">
        <v>17</v>
      </c>
      <c r="B211" s="183" t="s">
        <v>3822</v>
      </c>
      <c r="C211" s="53" t="s">
        <v>156</v>
      </c>
      <c r="D211" s="53" t="s">
        <v>597</v>
      </c>
      <c r="E211" s="183" t="s">
        <v>3823</v>
      </c>
      <c r="F211" s="182" t="s">
        <v>3824</v>
      </c>
      <c r="G211" s="182" t="s">
        <v>214</v>
      </c>
      <c r="H211" s="182" t="s">
        <v>214</v>
      </c>
      <c r="I211" s="182" t="s">
        <v>214</v>
      </c>
      <c r="J211" s="52" t="s">
        <v>1493</v>
      </c>
      <c r="K211" s="182" t="s">
        <v>216</v>
      </c>
      <c r="L211" s="182" t="s">
        <v>216</v>
      </c>
      <c r="M211" s="182" t="s">
        <v>216</v>
      </c>
      <c r="N211" s="182" t="s">
        <v>216</v>
      </c>
      <c r="O211" s="1031">
        <v>4.1000000000000003E-3</v>
      </c>
      <c r="P211" s="261">
        <v>0</v>
      </c>
      <c r="Q211" s="178">
        <v>0</v>
      </c>
      <c r="R211" s="183"/>
      <c r="S211" s="183"/>
      <c r="T211" s="183"/>
      <c r="U211" s="183"/>
      <c r="V211" s="183"/>
      <c r="W211" s="183"/>
      <c r="X211" s="170">
        <f>(IF(G211="C",1,IF(G211="EA",0.5,0))*0.1)+(IF(H211="C",1,IF(H211="EA",0.5,0))*0.05)+(IF(I211="C",1,IF(I211="EA",0.5,0))*0.1)+(IF(J211="C",1,IF(J211="EA",0.5,0))*0.05)+(IF(K211="C",1,IF(K211="EA",0.5,0))*0.1)+(IF(L211="C",1,IF(L211="EA",0.5,0))*0.2)+(IF(M211="C",1,IF(M211="EA",0.5,0))*0.35)+(IF(N211="C",1,IF(N211="EA",0.5,0))*0.05)</f>
        <v>0.125</v>
      </c>
      <c r="Y211" s="368">
        <f t="shared" si="6"/>
        <v>5.1250000000000004E-4</v>
      </c>
      <c r="Z211" s="338" t="str">
        <f t="shared" si="7"/>
        <v>Em andamento</v>
      </c>
      <c r="AA211" s="377" t="str">
        <f>IF(C211="Supra-regional","abrange-cidade",IF(C211="Em definição","sem-mapa",IF(E211&lt;&gt;0,"local-def","local-em-def")))</f>
        <v>local-def</v>
      </c>
    </row>
    <row r="212" spans="1:27" ht="60" hidden="1" x14ac:dyDescent="0.25">
      <c r="A212" s="182">
        <v>17</v>
      </c>
      <c r="B212" s="183" t="s">
        <v>3825</v>
      </c>
      <c r="C212" s="53" t="s">
        <v>156</v>
      </c>
      <c r="D212" s="53" t="s">
        <v>597</v>
      </c>
      <c r="E212" s="183" t="s">
        <v>3826</v>
      </c>
      <c r="F212" s="182" t="s">
        <v>3827</v>
      </c>
      <c r="G212" s="182" t="s">
        <v>214</v>
      </c>
      <c r="H212" s="182" t="s">
        <v>214</v>
      </c>
      <c r="I212" s="182" t="s">
        <v>214</v>
      </c>
      <c r="J212" s="52" t="s">
        <v>1388</v>
      </c>
      <c r="K212" s="182" t="s">
        <v>216</v>
      </c>
      <c r="L212" s="182" t="s">
        <v>216</v>
      </c>
      <c r="M212" s="182" t="s">
        <v>216</v>
      </c>
      <c r="N212" s="182" t="s">
        <v>216</v>
      </c>
      <c r="O212" s="1031">
        <v>4.1000000000000003E-3</v>
      </c>
      <c r="P212" s="261">
        <v>0</v>
      </c>
      <c r="Q212" s="178">
        <v>0</v>
      </c>
      <c r="R212" s="214"/>
      <c r="S212" s="183"/>
      <c r="T212" s="183"/>
      <c r="U212" s="183"/>
      <c r="V212" s="183"/>
      <c r="W212" s="183"/>
      <c r="X212" s="170">
        <f>(IF(G212="C",1,IF(G212="EA",0.5,0))*0.1)+(IF(H212="C",1,IF(H212="EA",0.5,0))*0.05)+(IF(I212="C",1,IF(I212="EA",0.5,0))*0.1)+(IF(J212="C",1,IF(J212="EA",0.5,0))*0.05)+(IF(K212="C",1,IF(K212="EA",0.5,0))*0.1)+(IF(L212="C",1,IF(L212="EA",0.5,0))*0.2)+(IF(M212="C",1,IF(M212="EA",0.5,0))*0.35)+(IF(N212="C",1,IF(N212="EA",0.5,0))*0.05)</f>
        <v>0.15</v>
      </c>
      <c r="Y212" s="368">
        <f t="shared" si="6"/>
        <v>6.1499999999999999E-4</v>
      </c>
      <c r="Z212" s="338" t="str">
        <f t="shared" si="7"/>
        <v>Em andamento</v>
      </c>
      <c r="AA212" s="377" t="str">
        <f>IF(C212="Supra-regional","abrange-cidade",IF(C212="Em definição","sem-mapa",IF(E212&lt;&gt;0,"local-def","local-em-def")))</f>
        <v>local-def</v>
      </c>
    </row>
    <row r="213" spans="1:27" ht="30" hidden="1" x14ac:dyDescent="0.25">
      <c r="A213" s="182">
        <v>17</v>
      </c>
      <c r="B213" s="183" t="s">
        <v>3828</v>
      </c>
      <c r="C213" s="53" t="s">
        <v>156</v>
      </c>
      <c r="D213" s="53" t="s">
        <v>597</v>
      </c>
      <c r="E213" s="183" t="s">
        <v>3829</v>
      </c>
      <c r="F213" s="182" t="s">
        <v>3830</v>
      </c>
      <c r="G213" s="182" t="s">
        <v>214</v>
      </c>
      <c r="H213" s="182" t="s">
        <v>212</v>
      </c>
      <c r="I213" s="182" t="s">
        <v>214</v>
      </c>
      <c r="J213" s="52" t="s">
        <v>214</v>
      </c>
      <c r="K213" s="182" t="s">
        <v>212</v>
      </c>
      <c r="L213" s="182" t="s">
        <v>216</v>
      </c>
      <c r="M213" s="182" t="s">
        <v>216</v>
      </c>
      <c r="N213" s="182" t="s">
        <v>216</v>
      </c>
      <c r="O213" s="1031">
        <v>4.1000000000000003E-3</v>
      </c>
      <c r="P213" s="261">
        <v>0</v>
      </c>
      <c r="Q213" s="178">
        <v>0</v>
      </c>
      <c r="R213" s="214"/>
      <c r="S213" s="183"/>
      <c r="T213" s="183"/>
      <c r="U213" s="183"/>
      <c r="V213" s="183"/>
      <c r="W213" s="183"/>
      <c r="X213" s="170">
        <f>(IF(G213="C",1,IF(G213="EA",0.5,0))*0.1)+(IF(H213="C",1,IF(H213="EA",0.5,0))*0.05)+(IF(I213="C",1,IF(I213="EA",0.5,0))*0.1)+(IF(J213="C",1,IF(J213="EA",0.5,0))*0.05)+(IF(K213="C",1,IF(K213="EA",0.5,0))*0.1)+(IF(L213="C",1,IF(L213="EA",0.5,0))*0.2)+(IF(M213="C",1,IF(M213="EA",0.5,0))*0.35)+(IF(N213="C",1,IF(N213="EA",0.5,0))*0.05)</f>
        <v>0.27500000000000002</v>
      </c>
      <c r="Y213" s="368">
        <f t="shared" si="6"/>
        <v>1.1275000000000002E-3</v>
      </c>
      <c r="Z213" s="338" t="str">
        <f t="shared" si="7"/>
        <v>Em andamento</v>
      </c>
      <c r="AA213" s="377" t="str">
        <f>IF(C213="Supra-regional","abrange-cidade",IF(C213="Em definição","sem-mapa",IF(E213&lt;&gt;0,"local-def","local-em-def")))</f>
        <v>local-def</v>
      </c>
    </row>
    <row r="214" spans="1:27" ht="75" hidden="1" x14ac:dyDescent="0.25">
      <c r="A214" s="182">
        <v>17</v>
      </c>
      <c r="B214" s="183" t="s">
        <v>3831</v>
      </c>
      <c r="C214" s="53" t="s">
        <v>156</v>
      </c>
      <c r="D214" s="53" t="s">
        <v>597</v>
      </c>
      <c r="E214" s="183" t="s">
        <v>3832</v>
      </c>
      <c r="F214" s="182" t="s">
        <v>3833</v>
      </c>
      <c r="G214" s="182" t="s">
        <v>214</v>
      </c>
      <c r="H214" s="182" t="s">
        <v>212</v>
      </c>
      <c r="I214" s="182" t="s">
        <v>214</v>
      </c>
      <c r="J214" s="52" t="s">
        <v>1493</v>
      </c>
      <c r="K214" s="182" t="s">
        <v>216</v>
      </c>
      <c r="L214" s="182" t="s">
        <v>216</v>
      </c>
      <c r="M214" s="182" t="s">
        <v>216</v>
      </c>
      <c r="N214" s="182" t="s">
        <v>216</v>
      </c>
      <c r="O214" s="1031">
        <v>4.1000000000000003E-3</v>
      </c>
      <c r="P214" s="261">
        <v>0</v>
      </c>
      <c r="Q214" s="178">
        <v>0</v>
      </c>
      <c r="R214" s="183"/>
      <c r="S214" s="183"/>
      <c r="T214" s="183"/>
      <c r="U214" s="183"/>
      <c r="V214" s="183"/>
      <c r="W214" s="183"/>
      <c r="X214" s="170">
        <f>(IF(G214="C",1,IF(G214="EA",0.5,0))*0.1)+(IF(H214="C",1,IF(H214="EA",0.5,0))*0.05)+(IF(I214="C",1,IF(I214="EA",0.5,0))*0.1)+(IF(J214="C",1,IF(J214="EA",0.5,0))*0.05)+(IF(K214="C",1,IF(K214="EA",0.5,0))*0.1)+(IF(L214="C",1,IF(L214="EA",0.5,0))*0.2)+(IF(M214="C",1,IF(M214="EA",0.5,0))*0.35)+(IF(N214="C",1,IF(N214="EA",0.5,0))*0.05)</f>
        <v>0.15000000000000002</v>
      </c>
      <c r="Y214" s="368">
        <f t="shared" si="6"/>
        <v>6.150000000000001E-4</v>
      </c>
      <c r="Z214" s="338" t="str">
        <f t="shared" si="7"/>
        <v>Em andamento</v>
      </c>
      <c r="AA214" s="377" t="str">
        <f>IF(C214="Supra-regional","abrange-cidade",IF(C214="Em definição","sem-mapa",IF(E214&lt;&gt;0,"local-def","local-em-def")))</f>
        <v>local-def</v>
      </c>
    </row>
    <row r="215" spans="1:27" ht="45" hidden="1" x14ac:dyDescent="0.25">
      <c r="A215" s="182">
        <v>17</v>
      </c>
      <c r="B215" s="183" t="s">
        <v>3834</v>
      </c>
      <c r="C215" s="53" t="s">
        <v>156</v>
      </c>
      <c r="D215" s="53" t="s">
        <v>597</v>
      </c>
      <c r="E215" s="183" t="s">
        <v>3835</v>
      </c>
      <c r="F215" s="182" t="s">
        <v>3836</v>
      </c>
      <c r="G215" s="182" t="s">
        <v>214</v>
      </c>
      <c r="H215" s="182" t="s">
        <v>212</v>
      </c>
      <c r="I215" s="182" t="s">
        <v>214</v>
      </c>
      <c r="J215" s="52" t="s">
        <v>1493</v>
      </c>
      <c r="K215" s="182" t="s">
        <v>216</v>
      </c>
      <c r="L215" s="182" t="s">
        <v>216</v>
      </c>
      <c r="M215" s="182" t="s">
        <v>216</v>
      </c>
      <c r="N215" s="182" t="s">
        <v>216</v>
      </c>
      <c r="O215" s="1031">
        <v>4.1000000000000003E-3</v>
      </c>
      <c r="P215" s="261">
        <v>0</v>
      </c>
      <c r="Q215" s="178">
        <v>0</v>
      </c>
      <c r="R215" s="183"/>
      <c r="S215" s="183"/>
      <c r="T215" s="183"/>
      <c r="U215" s="183"/>
      <c r="V215" s="183"/>
      <c r="W215" s="183"/>
      <c r="X215" s="170">
        <f>(IF(G215="C",1,IF(G215="EA",0.5,0))*0.1)+(IF(H215="C",1,IF(H215="EA",0.5,0))*0.05)+(IF(I215="C",1,IF(I215="EA",0.5,0))*0.1)+(IF(J215="C",1,IF(J215="EA",0.5,0))*0.05)+(IF(K215="C",1,IF(K215="EA",0.5,0))*0.1)+(IF(L215="C",1,IF(L215="EA",0.5,0))*0.2)+(IF(M215="C",1,IF(M215="EA",0.5,0))*0.35)+(IF(N215="C",1,IF(N215="EA",0.5,0))*0.05)</f>
        <v>0.15000000000000002</v>
      </c>
      <c r="Y215" s="368">
        <f t="shared" si="6"/>
        <v>6.150000000000001E-4</v>
      </c>
      <c r="Z215" s="338" t="str">
        <f t="shared" si="7"/>
        <v>Em andamento</v>
      </c>
      <c r="AA215" s="377" t="str">
        <f>IF(C215="Supra-regional","abrange-cidade",IF(C215="Em definição","sem-mapa",IF(E215&lt;&gt;0,"local-def","local-em-def")))</f>
        <v>local-def</v>
      </c>
    </row>
    <row r="216" spans="1:27" ht="30" hidden="1" x14ac:dyDescent="0.25">
      <c r="A216" s="182">
        <v>17</v>
      </c>
      <c r="B216" s="183" t="s">
        <v>3837</v>
      </c>
      <c r="C216" s="53" t="s">
        <v>160</v>
      </c>
      <c r="D216" s="53" t="s">
        <v>3838</v>
      </c>
      <c r="E216" s="183" t="s">
        <v>3839</v>
      </c>
      <c r="F216" s="182" t="s">
        <v>3840</v>
      </c>
      <c r="G216" s="182" t="s">
        <v>214</v>
      </c>
      <c r="H216" s="182" t="s">
        <v>212</v>
      </c>
      <c r="I216" s="182" t="s">
        <v>214</v>
      </c>
      <c r="J216" s="52" t="s">
        <v>214</v>
      </c>
      <c r="K216" s="182" t="s">
        <v>212</v>
      </c>
      <c r="L216" s="182" t="s">
        <v>216</v>
      </c>
      <c r="M216" s="182" t="s">
        <v>216</v>
      </c>
      <c r="N216" s="182" t="s">
        <v>216</v>
      </c>
      <c r="O216" s="1031">
        <v>4.1000000000000003E-3</v>
      </c>
      <c r="P216" s="263">
        <v>25983.16</v>
      </c>
      <c r="Q216" s="178">
        <v>0</v>
      </c>
      <c r="R216" s="214"/>
      <c r="S216" s="183"/>
      <c r="T216" s="183"/>
      <c r="U216" s="183"/>
      <c r="V216" s="183"/>
      <c r="W216" s="183"/>
      <c r="X216" s="170">
        <f>(IF(G216="C",1,IF(G216="EA",0.5,0))*0.1)+(IF(H216="C",1,IF(H216="EA",0.5,0))*0.05)+(IF(I216="C",1,IF(I216="EA",0.5,0))*0.1)+(IF(J216="C",1,IF(J216="EA",0.5,0))*0.05)+(IF(K216="C",1,IF(K216="EA",0.5,0))*0.1)+(IF(L216="C",1,IF(L216="EA",0.5,0))*0.2)+(IF(M216="C",1,IF(M216="EA",0.5,0))*0.35)+(IF(N216="C",1,IF(N216="EA",0.5,0))*0.05)</f>
        <v>0.27500000000000002</v>
      </c>
      <c r="Y216" s="368">
        <f t="shared" si="6"/>
        <v>1.1275000000000002E-3</v>
      </c>
      <c r="Z216" s="338" t="str">
        <f t="shared" si="7"/>
        <v>Em andamento</v>
      </c>
      <c r="AA216" s="377" t="str">
        <f>IF(C216="Supra-regional","abrange-cidade",IF(C216="Em definição","sem-mapa",IF(E216&lt;&gt;0,"local-def","local-em-def")))</f>
        <v>local-def</v>
      </c>
    </row>
    <row r="217" spans="1:27" ht="30" hidden="1" x14ac:dyDescent="0.25">
      <c r="A217" s="182">
        <v>17</v>
      </c>
      <c r="B217" s="183" t="s">
        <v>3841</v>
      </c>
      <c r="C217" s="53" t="s">
        <v>160</v>
      </c>
      <c r="D217" s="53" t="s">
        <v>3838</v>
      </c>
      <c r="E217" s="183" t="s">
        <v>3842</v>
      </c>
      <c r="F217" s="182" t="s">
        <v>3843</v>
      </c>
      <c r="G217" s="182" t="s">
        <v>214</v>
      </c>
      <c r="H217" s="182" t="s">
        <v>212</v>
      </c>
      <c r="I217" s="182" t="s">
        <v>214</v>
      </c>
      <c r="J217" s="52" t="s">
        <v>214</v>
      </c>
      <c r="K217" s="182" t="s">
        <v>212</v>
      </c>
      <c r="L217" s="182" t="s">
        <v>216</v>
      </c>
      <c r="M217" s="182" t="s">
        <v>216</v>
      </c>
      <c r="N217" s="182" t="s">
        <v>216</v>
      </c>
      <c r="O217" s="1031">
        <v>4.1000000000000003E-3</v>
      </c>
      <c r="P217" s="261">
        <v>0</v>
      </c>
      <c r="Q217" s="178">
        <v>0</v>
      </c>
      <c r="R217" s="214"/>
      <c r="S217" s="183"/>
      <c r="T217" s="183"/>
      <c r="U217" s="183"/>
      <c r="V217" s="183"/>
      <c r="W217" s="183"/>
      <c r="X217" s="170">
        <f>(IF(G217="C",1,IF(G217="EA",0.5,0))*0.1)+(IF(H217="C",1,IF(H217="EA",0.5,0))*0.05)+(IF(I217="C",1,IF(I217="EA",0.5,0))*0.1)+(IF(J217="C",1,IF(J217="EA",0.5,0))*0.05)+(IF(K217="C",1,IF(K217="EA",0.5,0))*0.1)+(IF(L217="C",1,IF(L217="EA",0.5,0))*0.2)+(IF(M217="C",1,IF(M217="EA",0.5,0))*0.35)+(IF(N217="C",1,IF(N217="EA",0.5,0))*0.05)</f>
        <v>0.27500000000000002</v>
      </c>
      <c r="Y217" s="368">
        <f t="shared" si="6"/>
        <v>1.1275000000000002E-3</v>
      </c>
      <c r="Z217" s="338" t="str">
        <f t="shared" si="7"/>
        <v>Em andamento</v>
      </c>
      <c r="AA217" s="377" t="str">
        <f>IF(C217="Supra-regional","abrange-cidade",IF(C217="Em definição","sem-mapa",IF(E217&lt;&gt;0,"local-def","local-em-def")))</f>
        <v>local-def</v>
      </c>
    </row>
    <row r="218" spans="1:27" ht="45" hidden="1" x14ac:dyDescent="0.25">
      <c r="A218" s="182">
        <v>17</v>
      </c>
      <c r="B218" s="183" t="s">
        <v>3844</v>
      </c>
      <c r="C218" s="53" t="s">
        <v>160</v>
      </c>
      <c r="D218" s="53" t="s">
        <v>3838</v>
      </c>
      <c r="E218" s="183" t="s">
        <v>3845</v>
      </c>
      <c r="F218" s="182" t="s">
        <v>3846</v>
      </c>
      <c r="G218" s="182" t="s">
        <v>214</v>
      </c>
      <c r="H218" s="182" t="s">
        <v>214</v>
      </c>
      <c r="I218" s="182" t="s">
        <v>214</v>
      </c>
      <c r="J218" s="52" t="s">
        <v>1493</v>
      </c>
      <c r="K218" s="182" t="s">
        <v>216</v>
      </c>
      <c r="L218" s="182" t="s">
        <v>216</v>
      </c>
      <c r="M218" s="182" t="s">
        <v>216</v>
      </c>
      <c r="N218" s="182" t="s">
        <v>216</v>
      </c>
      <c r="O218" s="1031">
        <v>4.1000000000000003E-3</v>
      </c>
      <c r="P218" s="261">
        <v>0</v>
      </c>
      <c r="Q218" s="178">
        <v>0</v>
      </c>
      <c r="R218" s="183"/>
      <c r="S218" s="183"/>
      <c r="T218" s="183"/>
      <c r="U218" s="183"/>
      <c r="V218" s="183"/>
      <c r="W218" s="183"/>
      <c r="X218" s="170">
        <f>(IF(G218="C",1,IF(G218="EA",0.5,0))*0.1)+(IF(H218="C",1,IF(H218="EA",0.5,0))*0.05)+(IF(I218="C",1,IF(I218="EA",0.5,0))*0.1)+(IF(J218="C",1,IF(J218="EA",0.5,0))*0.05)+(IF(K218="C",1,IF(K218="EA",0.5,0))*0.1)+(IF(L218="C",1,IF(L218="EA",0.5,0))*0.2)+(IF(M218="C",1,IF(M218="EA",0.5,0))*0.35)+(IF(N218="C",1,IF(N218="EA",0.5,0))*0.05)</f>
        <v>0.125</v>
      </c>
      <c r="Y218" s="368">
        <f t="shared" si="6"/>
        <v>5.1250000000000004E-4</v>
      </c>
      <c r="Z218" s="338" t="str">
        <f t="shared" si="7"/>
        <v>Em andamento</v>
      </c>
      <c r="AA218" s="377" t="str">
        <f>IF(C218="Supra-regional","abrange-cidade",IF(C218="Em definição","sem-mapa",IF(E218&lt;&gt;0,"local-def","local-em-def")))</f>
        <v>local-def</v>
      </c>
    </row>
    <row r="219" spans="1:27" ht="45" hidden="1" x14ac:dyDescent="0.25">
      <c r="A219" s="182">
        <v>17</v>
      </c>
      <c r="B219" s="183" t="s">
        <v>3847</v>
      </c>
      <c r="C219" s="53" t="s">
        <v>160</v>
      </c>
      <c r="D219" s="53" t="s">
        <v>3838</v>
      </c>
      <c r="E219" s="183" t="s">
        <v>3848</v>
      </c>
      <c r="F219" s="182" t="s">
        <v>3849</v>
      </c>
      <c r="G219" s="182" t="s">
        <v>214</v>
      </c>
      <c r="H219" s="182" t="s">
        <v>216</v>
      </c>
      <c r="I219" s="182" t="s">
        <v>214</v>
      </c>
      <c r="J219" s="52" t="s">
        <v>1493</v>
      </c>
      <c r="K219" s="182" t="s">
        <v>214</v>
      </c>
      <c r="L219" s="182" t="s">
        <v>216</v>
      </c>
      <c r="M219" s="182" t="s">
        <v>216</v>
      </c>
      <c r="N219" s="182" t="s">
        <v>216</v>
      </c>
      <c r="O219" s="1031">
        <v>4.1000000000000003E-3</v>
      </c>
      <c r="P219" s="261">
        <v>0</v>
      </c>
      <c r="Q219" s="178">
        <v>0</v>
      </c>
      <c r="R219" s="183"/>
      <c r="S219" s="183"/>
      <c r="T219" s="183"/>
      <c r="U219" s="183"/>
      <c r="V219" s="183"/>
      <c r="W219" s="183"/>
      <c r="X219" s="170">
        <f>(IF(G219="C",1,IF(G219="EA",0.5,0))*0.1)+(IF(H219="C",1,IF(H219="EA",0.5,0))*0.05)+(IF(I219="C",1,IF(I219="EA",0.5,0))*0.1)+(IF(J219="C",1,IF(J219="EA",0.5,0))*0.05)+(IF(K219="C",1,IF(K219="EA",0.5,0))*0.1)+(IF(L219="C",1,IF(L219="EA",0.5,0))*0.2)+(IF(M219="C",1,IF(M219="EA",0.5,0))*0.35)+(IF(N219="C",1,IF(N219="EA",0.5,0))*0.05)</f>
        <v>0.15000000000000002</v>
      </c>
      <c r="Y219" s="368">
        <f t="shared" si="6"/>
        <v>6.150000000000001E-4</v>
      </c>
      <c r="Z219" s="338" t="str">
        <f t="shared" si="7"/>
        <v>Em andamento</v>
      </c>
      <c r="AA219" s="377" t="str">
        <f>IF(C219="Supra-regional","abrange-cidade",IF(C219="Em definição","sem-mapa",IF(E219&lt;&gt;0,"local-def","local-em-def")))</f>
        <v>local-def</v>
      </c>
    </row>
    <row r="220" spans="1:27" ht="30" hidden="1" x14ac:dyDescent="0.25">
      <c r="A220" s="182">
        <v>17</v>
      </c>
      <c r="B220" s="183" t="s">
        <v>3850</v>
      </c>
      <c r="C220" s="53" t="s">
        <v>160</v>
      </c>
      <c r="D220" s="53" t="s">
        <v>3838</v>
      </c>
      <c r="E220" s="183" t="s">
        <v>3851</v>
      </c>
      <c r="F220" s="182" t="s">
        <v>3852</v>
      </c>
      <c r="G220" s="182" t="s">
        <v>214</v>
      </c>
      <c r="H220" s="182" t="s">
        <v>212</v>
      </c>
      <c r="I220" s="182" t="s">
        <v>214</v>
      </c>
      <c r="J220" s="52" t="s">
        <v>214</v>
      </c>
      <c r="K220" s="182" t="s">
        <v>212</v>
      </c>
      <c r="L220" s="182" t="s">
        <v>216</v>
      </c>
      <c r="M220" s="182" t="s">
        <v>216</v>
      </c>
      <c r="N220" s="182" t="s">
        <v>216</v>
      </c>
      <c r="O220" s="1031">
        <v>4.1000000000000003E-3</v>
      </c>
      <c r="P220" s="261">
        <v>0</v>
      </c>
      <c r="Q220" s="178">
        <v>0</v>
      </c>
      <c r="R220" s="214"/>
      <c r="S220" s="183"/>
      <c r="T220" s="183"/>
      <c r="U220" s="183"/>
      <c r="V220" s="183"/>
      <c r="W220" s="183"/>
      <c r="X220" s="170">
        <f>(IF(G220="C",1,IF(G220="EA",0.5,0))*0.1)+(IF(H220="C",1,IF(H220="EA",0.5,0))*0.05)+(IF(I220="C",1,IF(I220="EA",0.5,0))*0.1)+(IF(J220="C",1,IF(J220="EA",0.5,0))*0.05)+(IF(K220="C",1,IF(K220="EA",0.5,0))*0.1)+(IF(L220="C",1,IF(L220="EA",0.5,0))*0.2)+(IF(M220="C",1,IF(M220="EA",0.5,0))*0.35)+(IF(N220="C",1,IF(N220="EA",0.5,0))*0.05)</f>
        <v>0.27500000000000002</v>
      </c>
      <c r="Y220" s="368">
        <f t="shared" si="6"/>
        <v>1.1275000000000002E-3</v>
      </c>
      <c r="Z220" s="338" t="str">
        <f t="shared" si="7"/>
        <v>Em andamento</v>
      </c>
      <c r="AA220" s="377" t="str">
        <f>IF(C220="Supra-regional","abrange-cidade",IF(C220="Em definição","sem-mapa",IF(E220&lt;&gt;0,"local-def","local-em-def")))</f>
        <v>local-def</v>
      </c>
    </row>
    <row r="221" spans="1:27" ht="30" hidden="1" x14ac:dyDescent="0.25">
      <c r="A221" s="182">
        <v>17</v>
      </c>
      <c r="B221" s="183" t="s">
        <v>3853</v>
      </c>
      <c r="C221" s="53" t="s">
        <v>160</v>
      </c>
      <c r="D221" s="53" t="s">
        <v>3838</v>
      </c>
      <c r="E221" s="183" t="s">
        <v>3854</v>
      </c>
      <c r="F221" s="182" t="s">
        <v>3855</v>
      </c>
      <c r="G221" s="182" t="s">
        <v>214</v>
      </c>
      <c r="H221" s="182" t="s">
        <v>216</v>
      </c>
      <c r="I221" s="182" t="s">
        <v>216</v>
      </c>
      <c r="J221" s="52" t="s">
        <v>1493</v>
      </c>
      <c r="K221" s="182" t="s">
        <v>216</v>
      </c>
      <c r="L221" s="182" t="s">
        <v>216</v>
      </c>
      <c r="M221" s="182" t="s">
        <v>216</v>
      </c>
      <c r="N221" s="182" t="s">
        <v>216</v>
      </c>
      <c r="O221" s="1031">
        <v>4.1000000000000003E-3</v>
      </c>
      <c r="P221" s="261">
        <v>0</v>
      </c>
      <c r="Q221" s="178">
        <v>0</v>
      </c>
      <c r="R221" s="214"/>
      <c r="S221" s="183"/>
      <c r="T221" s="183"/>
      <c r="U221" s="183"/>
      <c r="V221" s="183"/>
      <c r="W221" s="183"/>
      <c r="X221" s="170">
        <f>(IF(G221="C",1,IF(G221="EA",0.5,0))*0.1)+(IF(H221="C",1,IF(H221="EA",0.5,0))*0.05)+(IF(I221="C",1,IF(I221="EA",0.5,0))*0.1)+(IF(J221="C",1,IF(J221="EA",0.5,0))*0.05)+(IF(K221="C",1,IF(K221="EA",0.5,0))*0.1)+(IF(L221="C",1,IF(L221="EA",0.5,0))*0.2)+(IF(M221="C",1,IF(M221="EA",0.5,0))*0.35)+(IF(N221="C",1,IF(N221="EA",0.5,0))*0.05)</f>
        <v>0.05</v>
      </c>
      <c r="Y221" s="368">
        <f t="shared" si="6"/>
        <v>2.0500000000000002E-4</v>
      </c>
      <c r="Z221" s="338" t="str">
        <f t="shared" si="7"/>
        <v>Em andamento</v>
      </c>
      <c r="AA221" s="377" t="str">
        <f>IF(C221="Supra-regional","abrange-cidade",IF(C221="Em definição","sem-mapa",IF(E221&lt;&gt;0,"local-def","local-em-def")))</f>
        <v>local-def</v>
      </c>
    </row>
    <row r="222" spans="1:27" ht="60" hidden="1" x14ac:dyDescent="0.25">
      <c r="A222" s="182">
        <v>17</v>
      </c>
      <c r="B222" s="183" t="s">
        <v>3856</v>
      </c>
      <c r="C222" s="53" t="s">
        <v>160</v>
      </c>
      <c r="D222" s="53" t="s">
        <v>3838</v>
      </c>
      <c r="E222" s="183" t="s">
        <v>3857</v>
      </c>
      <c r="F222" s="182" t="s">
        <v>3858</v>
      </c>
      <c r="G222" s="182" t="s">
        <v>214</v>
      </c>
      <c r="H222" s="182" t="s">
        <v>216</v>
      </c>
      <c r="I222" s="182" t="s">
        <v>216</v>
      </c>
      <c r="J222" s="52" t="s">
        <v>1493</v>
      </c>
      <c r="K222" s="182" t="s">
        <v>216</v>
      </c>
      <c r="L222" s="182" t="s">
        <v>216</v>
      </c>
      <c r="M222" s="182" t="s">
        <v>216</v>
      </c>
      <c r="N222" s="182" t="s">
        <v>216</v>
      </c>
      <c r="O222" s="1031">
        <v>4.1000000000000003E-3</v>
      </c>
      <c r="P222" s="261">
        <v>0</v>
      </c>
      <c r="Q222" s="178">
        <v>0</v>
      </c>
      <c r="R222" s="214"/>
      <c r="S222" s="183"/>
      <c r="T222" s="183"/>
      <c r="U222" s="183"/>
      <c r="V222" s="183"/>
      <c r="W222" s="183"/>
      <c r="X222" s="170">
        <f>(IF(G222="C",1,IF(G222="EA",0.5,0))*0.1)+(IF(H222="C",1,IF(H222="EA",0.5,0))*0.05)+(IF(I222="C",1,IF(I222="EA",0.5,0))*0.1)+(IF(J222="C",1,IF(J222="EA",0.5,0))*0.05)+(IF(K222="C",1,IF(K222="EA",0.5,0))*0.1)+(IF(L222="C",1,IF(L222="EA",0.5,0))*0.2)+(IF(M222="C",1,IF(M222="EA",0.5,0))*0.35)+(IF(N222="C",1,IF(N222="EA",0.5,0))*0.05)</f>
        <v>0.05</v>
      </c>
      <c r="Y222" s="368">
        <f t="shared" si="6"/>
        <v>2.0500000000000002E-4</v>
      </c>
      <c r="Z222" s="338" t="str">
        <f t="shared" si="7"/>
        <v>Em andamento</v>
      </c>
      <c r="AA222" s="377" t="str">
        <f>IF(C222="Supra-regional","abrange-cidade",IF(C222="Em definição","sem-mapa",IF(E222&lt;&gt;0,"local-def","local-em-def")))</f>
        <v>local-def</v>
      </c>
    </row>
    <row r="223" spans="1:27" ht="30" hidden="1" x14ac:dyDescent="0.25">
      <c r="A223" s="182">
        <v>17</v>
      </c>
      <c r="B223" s="183" t="s">
        <v>3859</v>
      </c>
      <c r="C223" s="183" t="s">
        <v>160</v>
      </c>
      <c r="D223" s="183" t="s">
        <v>3838</v>
      </c>
      <c r="E223" s="183" t="s">
        <v>3860</v>
      </c>
      <c r="F223" s="212" t="s">
        <v>3861</v>
      </c>
      <c r="G223" s="182" t="s">
        <v>212</v>
      </c>
      <c r="H223" s="182" t="s">
        <v>216</v>
      </c>
      <c r="I223" s="182" t="s">
        <v>214</v>
      </c>
      <c r="J223" s="52" t="s">
        <v>1493</v>
      </c>
      <c r="K223" s="182" t="s">
        <v>216</v>
      </c>
      <c r="L223" s="182" t="s">
        <v>216</v>
      </c>
      <c r="M223" s="182" t="s">
        <v>216</v>
      </c>
      <c r="N223" s="182" t="s">
        <v>216</v>
      </c>
      <c r="O223" s="1031">
        <v>4.1000000000000003E-3</v>
      </c>
      <c r="P223" s="261">
        <v>0</v>
      </c>
      <c r="Q223" s="178">
        <v>0</v>
      </c>
      <c r="R223" s="183"/>
      <c r="S223" s="183"/>
      <c r="T223" s="183"/>
      <c r="U223" s="183"/>
      <c r="V223" s="183"/>
      <c r="W223" s="183"/>
      <c r="X223" s="170">
        <f>(IF(G223="C",1,IF(G223="EA",0.5,0))*0.1)+(IF(H223="C",1,IF(H223="EA",0.5,0))*0.05)+(IF(I223="C",1,IF(I223="EA",0.5,0))*0.1)+(IF(J223="C",1,IF(J223="EA",0.5,0))*0.05)+(IF(K223="C",1,IF(K223="EA",0.5,0))*0.1)+(IF(L223="C",1,IF(L223="EA",0.5,0))*0.2)+(IF(M223="C",1,IF(M223="EA",0.5,0))*0.35)+(IF(N223="C",1,IF(N223="EA",0.5,0))*0.05)</f>
        <v>0.15000000000000002</v>
      </c>
      <c r="Y223" s="368">
        <f t="shared" si="6"/>
        <v>6.150000000000001E-4</v>
      </c>
      <c r="Z223" s="338" t="str">
        <f t="shared" si="7"/>
        <v>Em andamento</v>
      </c>
      <c r="AA223" s="377" t="str">
        <f>IF(C223="Supra-regional","abrange-cidade",IF(C223="Em definição","sem-mapa",IF(E223&lt;&gt;0,"local-def","local-em-def")))</f>
        <v>local-def</v>
      </c>
    </row>
    <row r="224" spans="1:27" ht="30" hidden="1" x14ac:dyDescent="0.25">
      <c r="A224" s="182">
        <v>17</v>
      </c>
      <c r="B224" s="183" t="s">
        <v>3862</v>
      </c>
      <c r="C224" s="183" t="s">
        <v>160</v>
      </c>
      <c r="D224" s="183" t="s">
        <v>3838</v>
      </c>
      <c r="E224" s="183" t="s">
        <v>3863</v>
      </c>
      <c r="F224" s="182" t="s">
        <v>3864</v>
      </c>
      <c r="G224" s="182" t="s">
        <v>216</v>
      </c>
      <c r="H224" s="182" t="s">
        <v>216</v>
      </c>
      <c r="I224" s="182" t="s">
        <v>214</v>
      </c>
      <c r="J224" s="52" t="s">
        <v>1493</v>
      </c>
      <c r="K224" s="182" t="s">
        <v>216</v>
      </c>
      <c r="L224" s="182" t="s">
        <v>216</v>
      </c>
      <c r="M224" s="182" t="s">
        <v>216</v>
      </c>
      <c r="N224" s="182" t="s">
        <v>216</v>
      </c>
      <c r="O224" s="1031">
        <v>4.1000000000000003E-3</v>
      </c>
      <c r="P224" s="261">
        <v>0</v>
      </c>
      <c r="Q224" s="178">
        <v>0</v>
      </c>
      <c r="R224" s="183"/>
      <c r="S224" s="183"/>
      <c r="T224" s="183"/>
      <c r="U224" s="183"/>
      <c r="V224" s="183"/>
      <c r="W224" s="183"/>
      <c r="X224" s="170">
        <f>(IF(G224="C",1,IF(G224="EA",0.5,0))*0.1)+(IF(H224="C",1,IF(H224="EA",0.5,0))*0.05)+(IF(I224="C",1,IF(I224="EA",0.5,0))*0.1)+(IF(J224="C",1,IF(J224="EA",0.5,0))*0.05)+(IF(K224="C",1,IF(K224="EA",0.5,0))*0.1)+(IF(L224="C",1,IF(L224="EA",0.5,0))*0.2)+(IF(M224="C",1,IF(M224="EA",0.5,0))*0.35)+(IF(N224="C",1,IF(N224="EA",0.5,0))*0.05)</f>
        <v>0.05</v>
      </c>
      <c r="Y224" s="368">
        <f t="shared" si="6"/>
        <v>2.0500000000000002E-4</v>
      </c>
      <c r="Z224" s="338" t="str">
        <f t="shared" si="7"/>
        <v>Em andamento</v>
      </c>
      <c r="AA224" s="377" t="str">
        <f>IF(C224="Supra-regional","abrange-cidade",IF(C224="Em definição","sem-mapa",IF(E224&lt;&gt;0,"local-def","local-em-def")))</f>
        <v>local-def</v>
      </c>
    </row>
    <row r="225" spans="1:27" ht="45" hidden="1" x14ac:dyDescent="0.25">
      <c r="A225" s="182">
        <v>17</v>
      </c>
      <c r="B225" s="183" t="s">
        <v>3865</v>
      </c>
      <c r="C225" s="183" t="s">
        <v>160</v>
      </c>
      <c r="D225" s="183" t="s">
        <v>3838</v>
      </c>
      <c r="E225" s="183" t="s">
        <v>3866</v>
      </c>
      <c r="F225" s="182" t="s">
        <v>3867</v>
      </c>
      <c r="G225" s="182" t="s">
        <v>212</v>
      </c>
      <c r="H225" s="182" t="s">
        <v>212</v>
      </c>
      <c r="I225" s="182" t="s">
        <v>212</v>
      </c>
      <c r="J225" s="52" t="s">
        <v>1286</v>
      </c>
      <c r="K225" s="182" t="s">
        <v>212</v>
      </c>
      <c r="L225" s="182" t="s">
        <v>212</v>
      </c>
      <c r="M225" s="182" t="s">
        <v>214</v>
      </c>
      <c r="N225" s="182" t="s">
        <v>214</v>
      </c>
      <c r="O225" s="1031">
        <v>4.1000000000000003E-3</v>
      </c>
      <c r="P225" s="261">
        <v>0</v>
      </c>
      <c r="Q225" s="178">
        <v>0</v>
      </c>
      <c r="R225" s="183"/>
      <c r="S225" s="183"/>
      <c r="T225" s="183"/>
      <c r="U225" s="183"/>
      <c r="V225" s="183"/>
      <c r="W225" s="183"/>
      <c r="X225" s="170">
        <f>(IF(G225="C",1,IF(G225="EA",0.5,0))*0.1)+(IF(H225="C",1,IF(H225="EA",0.5,0))*0.05)+(IF(I225="C",1,IF(I225="EA",0.5,0))*0.1)+(IF(J225="C",1,IF(J225="EA",0.5,0))*0.05)+(IF(K225="C",1,IF(K225="EA",0.5,0))*0.1)+(IF(L225="C",1,IF(L225="EA",0.5,0))*0.2)+(IF(M225="C",1,IF(M225="EA",0.5,0))*0.35)+(IF(N225="C",1,IF(N225="EA",0.5,0))*0.05)</f>
        <v>0.80000000000000016</v>
      </c>
      <c r="Y225" s="368">
        <f t="shared" si="6"/>
        <v>3.2800000000000008E-3</v>
      </c>
      <c r="Z225" s="338" t="str">
        <f t="shared" si="7"/>
        <v>Em andamento</v>
      </c>
      <c r="AA225" s="377" t="str">
        <f>IF(C225="Supra-regional","abrange-cidade",IF(C225="Em definição","sem-mapa",IF(E225&lt;&gt;0,"local-def","local-em-def")))</f>
        <v>local-def</v>
      </c>
    </row>
    <row r="226" spans="1:27" ht="45" hidden="1" x14ac:dyDescent="0.25">
      <c r="A226" s="182">
        <v>17</v>
      </c>
      <c r="B226" s="183" t="s">
        <v>3868</v>
      </c>
      <c r="C226" s="183" t="s">
        <v>160</v>
      </c>
      <c r="D226" s="183" t="s">
        <v>3838</v>
      </c>
      <c r="E226" s="183" t="s">
        <v>3869</v>
      </c>
      <c r="F226" s="182" t="s">
        <v>3870</v>
      </c>
      <c r="G226" s="182" t="s">
        <v>212</v>
      </c>
      <c r="H226" s="182" t="s">
        <v>212</v>
      </c>
      <c r="I226" s="182" t="s">
        <v>212</v>
      </c>
      <c r="J226" s="52" t="s">
        <v>1286</v>
      </c>
      <c r="K226" s="182" t="s">
        <v>212</v>
      </c>
      <c r="L226" s="182" t="s">
        <v>212</v>
      </c>
      <c r="M226" s="182" t="s">
        <v>214</v>
      </c>
      <c r="N226" s="182" t="s">
        <v>214</v>
      </c>
      <c r="O226" s="1031">
        <v>4.1000000000000003E-3</v>
      </c>
      <c r="P226" s="263">
        <v>5532439.3200000003</v>
      </c>
      <c r="Q226" s="178">
        <v>0</v>
      </c>
      <c r="R226" s="183"/>
      <c r="S226" s="183"/>
      <c r="T226" s="183"/>
      <c r="U226" s="183"/>
      <c r="V226" s="183"/>
      <c r="W226" s="183"/>
      <c r="X226" s="170">
        <f>(IF(G226="C",1,IF(G226="EA",0.5,0))*0.1)+(IF(H226="C",1,IF(H226="EA",0.5,0))*0.05)+(IF(I226="C",1,IF(I226="EA",0.5,0))*0.1)+(IF(J226="C",1,IF(J226="EA",0.5,0))*0.05)+(IF(K226="C",1,IF(K226="EA",0.5,0))*0.1)+(IF(L226="C",1,IF(L226="EA",0.5,0))*0.2)+(IF(M226="C",1,IF(M226="EA",0.5,0))*0.35)+(IF(N226="C",1,IF(N226="EA",0.5,0))*0.05)</f>
        <v>0.80000000000000016</v>
      </c>
      <c r="Y226" s="368">
        <f t="shared" si="6"/>
        <v>3.2800000000000008E-3</v>
      </c>
      <c r="Z226" s="338" t="str">
        <f t="shared" si="7"/>
        <v>Em andamento</v>
      </c>
      <c r="AA226" s="377" t="str">
        <f>IF(C226="Supra-regional","abrange-cidade",IF(C226="Em definição","sem-mapa",IF(E226&lt;&gt;0,"local-def","local-em-def")))</f>
        <v>local-def</v>
      </c>
    </row>
    <row r="227" spans="1:27" ht="30" hidden="1" x14ac:dyDescent="0.25">
      <c r="A227" s="182">
        <v>17</v>
      </c>
      <c r="B227" s="183" t="s">
        <v>3871</v>
      </c>
      <c r="C227" s="53" t="s">
        <v>160</v>
      </c>
      <c r="D227" s="53" t="s">
        <v>3872</v>
      </c>
      <c r="E227" s="181" t="s">
        <v>3873</v>
      </c>
      <c r="F227" s="212" t="s">
        <v>3874</v>
      </c>
      <c r="G227" s="182" t="s">
        <v>214</v>
      </c>
      <c r="H227" s="182" t="s">
        <v>216</v>
      </c>
      <c r="I227" s="182" t="s">
        <v>216</v>
      </c>
      <c r="J227" s="52" t="s">
        <v>1493</v>
      </c>
      <c r="K227" s="182" t="s">
        <v>216</v>
      </c>
      <c r="L227" s="182" t="s">
        <v>216</v>
      </c>
      <c r="M227" s="182" t="s">
        <v>216</v>
      </c>
      <c r="N227" s="182" t="s">
        <v>216</v>
      </c>
      <c r="O227" s="1031">
        <v>4.1000000000000003E-3</v>
      </c>
      <c r="P227" s="261">
        <v>0</v>
      </c>
      <c r="Q227" s="178">
        <v>0</v>
      </c>
      <c r="R227" s="183"/>
      <c r="S227" s="183"/>
      <c r="T227" s="183"/>
      <c r="U227" s="183"/>
      <c r="V227" s="183"/>
      <c r="W227" s="183"/>
      <c r="X227" s="170">
        <f>(IF(G227="C",1,IF(G227="EA",0.5,0))*0.1)+(IF(H227="C",1,IF(H227="EA",0.5,0))*0.05)+(IF(I227="C",1,IF(I227="EA",0.5,0))*0.1)+(IF(J227="C",1,IF(J227="EA",0.5,0))*0.05)+(IF(K227="C",1,IF(K227="EA",0.5,0))*0.1)+(IF(L227="C",1,IF(L227="EA",0.5,0))*0.2)+(IF(M227="C",1,IF(M227="EA",0.5,0))*0.35)+(IF(N227="C",1,IF(N227="EA",0.5,0))*0.05)</f>
        <v>0.05</v>
      </c>
      <c r="Y227" s="368">
        <f t="shared" si="6"/>
        <v>2.0500000000000002E-4</v>
      </c>
      <c r="Z227" s="338" t="str">
        <f t="shared" si="7"/>
        <v>Em andamento</v>
      </c>
      <c r="AA227" s="377" t="str">
        <f>IF(C227="Supra-regional","abrange-cidade",IF(C227="Em definição","sem-mapa",IF(E227&lt;&gt;0,"local-def","local-em-def")))</f>
        <v>local-def</v>
      </c>
    </row>
    <row r="228" spans="1:27" ht="45" hidden="1" x14ac:dyDescent="0.25">
      <c r="A228" s="182">
        <v>17</v>
      </c>
      <c r="B228" s="183" t="s">
        <v>3875</v>
      </c>
      <c r="C228" s="53" t="s">
        <v>160</v>
      </c>
      <c r="D228" s="53" t="s">
        <v>3872</v>
      </c>
      <c r="E228" s="183" t="s">
        <v>3876</v>
      </c>
      <c r="F228" s="182" t="s">
        <v>3877</v>
      </c>
      <c r="G228" s="182" t="s">
        <v>214</v>
      </c>
      <c r="H228" s="182" t="s">
        <v>214</v>
      </c>
      <c r="I228" s="182" t="s">
        <v>214</v>
      </c>
      <c r="J228" s="52" t="s">
        <v>1493</v>
      </c>
      <c r="K228" s="182" t="s">
        <v>214</v>
      </c>
      <c r="L228" s="182" t="s">
        <v>216</v>
      </c>
      <c r="M228" s="182" t="s">
        <v>216</v>
      </c>
      <c r="N228" s="182" t="s">
        <v>216</v>
      </c>
      <c r="O228" s="1031">
        <v>4.1000000000000003E-3</v>
      </c>
      <c r="P228" s="261">
        <v>0</v>
      </c>
      <c r="Q228" s="178">
        <v>0</v>
      </c>
      <c r="R228" s="183"/>
      <c r="S228" s="183"/>
      <c r="T228" s="183"/>
      <c r="U228" s="183"/>
      <c r="V228" s="183"/>
      <c r="W228" s="183"/>
      <c r="X228" s="170">
        <f>(IF(G228="C",1,IF(G228="EA",0.5,0))*0.1)+(IF(H228="C",1,IF(H228="EA",0.5,0))*0.05)+(IF(I228="C",1,IF(I228="EA",0.5,0))*0.1)+(IF(J228="C",1,IF(J228="EA",0.5,0))*0.05)+(IF(K228="C",1,IF(K228="EA",0.5,0))*0.1)+(IF(L228="C",1,IF(L228="EA",0.5,0))*0.2)+(IF(M228="C",1,IF(M228="EA",0.5,0))*0.35)+(IF(N228="C",1,IF(N228="EA",0.5,0))*0.05)</f>
        <v>0.17499999999999999</v>
      </c>
      <c r="Y228" s="368">
        <f t="shared" si="6"/>
        <v>7.1750000000000004E-4</v>
      </c>
      <c r="Z228" s="338" t="str">
        <f t="shared" si="7"/>
        <v>Em andamento</v>
      </c>
      <c r="AA228" s="377" t="str">
        <f>IF(C228="Supra-regional","abrange-cidade",IF(C228="Em definição","sem-mapa",IF(E228&lt;&gt;0,"local-def","local-em-def")))</f>
        <v>local-def</v>
      </c>
    </row>
    <row r="229" spans="1:27" ht="60" hidden="1" x14ac:dyDescent="0.25">
      <c r="A229" s="182">
        <v>17</v>
      </c>
      <c r="B229" s="183" t="s">
        <v>3878</v>
      </c>
      <c r="C229" s="183" t="s">
        <v>160</v>
      </c>
      <c r="D229" s="183" t="s">
        <v>3872</v>
      </c>
      <c r="E229" s="183" t="s">
        <v>3879</v>
      </c>
      <c r="F229" s="182" t="s">
        <v>3880</v>
      </c>
      <c r="G229" s="182" t="s">
        <v>216</v>
      </c>
      <c r="H229" s="182" t="s">
        <v>216</v>
      </c>
      <c r="I229" s="182" t="s">
        <v>214</v>
      </c>
      <c r="J229" s="52" t="s">
        <v>1493</v>
      </c>
      <c r="K229" s="182" t="s">
        <v>216</v>
      </c>
      <c r="L229" s="182" t="s">
        <v>216</v>
      </c>
      <c r="M229" s="182" t="s">
        <v>216</v>
      </c>
      <c r="N229" s="182" t="s">
        <v>216</v>
      </c>
      <c r="O229" s="1031">
        <v>4.1000000000000003E-3</v>
      </c>
      <c r="P229" s="261">
        <v>0</v>
      </c>
      <c r="Q229" s="178">
        <v>0</v>
      </c>
      <c r="R229" s="183"/>
      <c r="S229" s="183"/>
      <c r="T229" s="183"/>
      <c r="U229" s="183"/>
      <c r="V229" s="183"/>
      <c r="W229" s="183"/>
      <c r="X229" s="170">
        <f>(IF(G229="C",1,IF(G229="EA",0.5,0))*0.1)+(IF(H229="C",1,IF(H229="EA",0.5,0))*0.05)+(IF(I229="C",1,IF(I229="EA",0.5,0))*0.1)+(IF(J229="C",1,IF(J229="EA",0.5,0))*0.05)+(IF(K229="C",1,IF(K229="EA",0.5,0))*0.1)+(IF(L229="C",1,IF(L229="EA",0.5,0))*0.2)+(IF(M229="C",1,IF(M229="EA",0.5,0))*0.35)+(IF(N229="C",1,IF(N229="EA",0.5,0))*0.05)</f>
        <v>0.05</v>
      </c>
      <c r="Y229" s="368">
        <f t="shared" si="6"/>
        <v>2.0500000000000002E-4</v>
      </c>
      <c r="Z229" s="338" t="str">
        <f t="shared" si="7"/>
        <v>Em andamento</v>
      </c>
      <c r="AA229" s="377" t="str">
        <f>IF(C229="Supra-regional","abrange-cidade",IF(C229="Em definição","sem-mapa",IF(E229&lt;&gt;0,"local-def","local-em-def")))</f>
        <v>local-def</v>
      </c>
    </row>
    <row r="230" spans="1:27" ht="90" hidden="1" x14ac:dyDescent="0.25">
      <c r="A230" s="182">
        <v>17</v>
      </c>
      <c r="B230" s="183" t="s">
        <v>3881</v>
      </c>
      <c r="C230" s="183" t="s">
        <v>160</v>
      </c>
      <c r="D230" s="183" t="s">
        <v>3872</v>
      </c>
      <c r="E230" s="183" t="s">
        <v>3882</v>
      </c>
      <c r="F230" s="182" t="s">
        <v>3883</v>
      </c>
      <c r="G230" s="182" t="s">
        <v>216</v>
      </c>
      <c r="H230" s="182" t="s">
        <v>216</v>
      </c>
      <c r="I230" s="182" t="s">
        <v>214</v>
      </c>
      <c r="J230" s="52" t="s">
        <v>1493</v>
      </c>
      <c r="K230" s="182" t="s">
        <v>216</v>
      </c>
      <c r="L230" s="182" t="s">
        <v>216</v>
      </c>
      <c r="M230" s="182" t="s">
        <v>216</v>
      </c>
      <c r="N230" s="182" t="s">
        <v>216</v>
      </c>
      <c r="O230" s="1031">
        <v>4.1000000000000003E-3</v>
      </c>
      <c r="P230" s="261">
        <v>0</v>
      </c>
      <c r="Q230" s="178">
        <v>0</v>
      </c>
      <c r="R230" s="183"/>
      <c r="S230" s="183"/>
      <c r="T230" s="183"/>
      <c r="U230" s="183"/>
      <c r="V230" s="183"/>
      <c r="W230" s="183"/>
      <c r="X230" s="170">
        <f>(IF(G230="C",1,IF(G230="EA",0.5,0))*0.1)+(IF(H230="C",1,IF(H230="EA",0.5,0))*0.05)+(IF(I230="C",1,IF(I230="EA",0.5,0))*0.1)+(IF(J230="C",1,IF(J230="EA",0.5,0))*0.05)+(IF(K230="C",1,IF(K230="EA",0.5,0))*0.1)+(IF(L230="C",1,IF(L230="EA",0.5,0))*0.2)+(IF(M230="C",1,IF(M230="EA",0.5,0))*0.35)+(IF(N230="C",1,IF(N230="EA",0.5,0))*0.05)</f>
        <v>0.05</v>
      </c>
      <c r="Y230" s="368">
        <f t="shared" si="6"/>
        <v>2.0500000000000002E-4</v>
      </c>
      <c r="Z230" s="338" t="str">
        <f t="shared" si="7"/>
        <v>Em andamento</v>
      </c>
      <c r="AA230" s="377" t="str">
        <f>IF(C230="Supra-regional","abrange-cidade",IF(C230="Em definição","sem-mapa",IF(E230&lt;&gt;0,"local-def","local-em-def")))</f>
        <v>local-def</v>
      </c>
    </row>
    <row r="231" spans="1:27" ht="75" hidden="1" x14ac:dyDescent="0.25">
      <c r="A231" s="182">
        <v>17</v>
      </c>
      <c r="B231" s="183" t="s">
        <v>3884</v>
      </c>
      <c r="C231" s="183" t="s">
        <v>160</v>
      </c>
      <c r="D231" s="183" t="s">
        <v>3872</v>
      </c>
      <c r="E231" s="183" t="s">
        <v>3885</v>
      </c>
      <c r="F231" s="182" t="s">
        <v>3886</v>
      </c>
      <c r="G231" s="182" t="s">
        <v>216</v>
      </c>
      <c r="H231" s="182" t="s">
        <v>212</v>
      </c>
      <c r="I231" s="182" t="s">
        <v>214</v>
      </c>
      <c r="J231" s="52" t="s">
        <v>1493</v>
      </c>
      <c r="K231" s="182" t="s">
        <v>216</v>
      </c>
      <c r="L231" s="182" t="s">
        <v>216</v>
      </c>
      <c r="M231" s="182" t="s">
        <v>216</v>
      </c>
      <c r="N231" s="182" t="s">
        <v>216</v>
      </c>
      <c r="O231" s="1031">
        <v>4.1000000000000003E-3</v>
      </c>
      <c r="P231" s="261">
        <v>0</v>
      </c>
      <c r="Q231" s="178">
        <v>0</v>
      </c>
      <c r="R231" s="183"/>
      <c r="S231" s="183"/>
      <c r="T231" s="183"/>
      <c r="U231" s="183"/>
      <c r="V231" s="183"/>
      <c r="W231" s="183"/>
      <c r="X231" s="170">
        <f>(IF(G231="C",1,IF(G231="EA",0.5,0))*0.1)+(IF(H231="C",1,IF(H231="EA",0.5,0))*0.05)+(IF(I231="C",1,IF(I231="EA",0.5,0))*0.1)+(IF(J231="C",1,IF(J231="EA",0.5,0))*0.05)+(IF(K231="C",1,IF(K231="EA",0.5,0))*0.1)+(IF(L231="C",1,IF(L231="EA",0.5,0))*0.2)+(IF(M231="C",1,IF(M231="EA",0.5,0))*0.35)+(IF(N231="C",1,IF(N231="EA",0.5,0))*0.05)</f>
        <v>0.1</v>
      </c>
      <c r="Y231" s="368">
        <f t="shared" si="6"/>
        <v>4.1000000000000005E-4</v>
      </c>
      <c r="Z231" s="338" t="str">
        <f t="shared" si="7"/>
        <v>Em andamento</v>
      </c>
      <c r="AA231" s="377" t="str">
        <f>IF(C231="Supra-regional","abrange-cidade",IF(C231="Em definição","sem-mapa",IF(E231&lt;&gt;0,"local-def","local-em-def")))</f>
        <v>local-def</v>
      </c>
    </row>
    <row r="232" spans="1:27" ht="60" hidden="1" x14ac:dyDescent="0.25">
      <c r="A232" s="182">
        <v>17</v>
      </c>
      <c r="B232" s="183" t="s">
        <v>3887</v>
      </c>
      <c r="C232" s="183" t="s">
        <v>162</v>
      </c>
      <c r="D232" s="183" t="s">
        <v>2221</v>
      </c>
      <c r="E232" s="183" t="s">
        <v>3888</v>
      </c>
      <c r="F232" s="182" t="s">
        <v>3889</v>
      </c>
      <c r="G232" s="182" t="s">
        <v>212</v>
      </c>
      <c r="H232" s="182" t="s">
        <v>216</v>
      </c>
      <c r="I232" s="182" t="s">
        <v>214</v>
      </c>
      <c r="J232" s="52" t="s">
        <v>1493</v>
      </c>
      <c r="K232" s="182" t="s">
        <v>214</v>
      </c>
      <c r="L232" s="182" t="s">
        <v>216</v>
      </c>
      <c r="M232" s="182" t="s">
        <v>216</v>
      </c>
      <c r="N232" s="182" t="s">
        <v>216</v>
      </c>
      <c r="O232" s="1031">
        <v>4.1000000000000003E-3</v>
      </c>
      <c r="P232" s="261">
        <v>0</v>
      </c>
      <c r="Q232" s="178">
        <v>0</v>
      </c>
      <c r="R232" s="183"/>
      <c r="S232" s="183"/>
      <c r="T232" s="183"/>
      <c r="U232" s="183"/>
      <c r="V232" s="183"/>
      <c r="W232" s="183"/>
      <c r="X232" s="170">
        <f>(IF(G232="C",1,IF(G232="EA",0.5,0))*0.1)+(IF(H232="C",1,IF(H232="EA",0.5,0))*0.05)+(IF(I232="C",1,IF(I232="EA",0.5,0))*0.1)+(IF(J232="C",1,IF(J232="EA",0.5,0))*0.05)+(IF(K232="C",1,IF(K232="EA",0.5,0))*0.1)+(IF(L232="C",1,IF(L232="EA",0.5,0))*0.2)+(IF(M232="C",1,IF(M232="EA",0.5,0))*0.35)+(IF(N232="C",1,IF(N232="EA",0.5,0))*0.05)</f>
        <v>0.2</v>
      </c>
      <c r="Y232" s="368">
        <f t="shared" si="6"/>
        <v>8.2000000000000009E-4</v>
      </c>
      <c r="Z232" s="338" t="str">
        <f t="shared" si="7"/>
        <v>Em andamento</v>
      </c>
      <c r="AA232" s="377" t="str">
        <f>IF(C232="Supra-regional","abrange-cidade",IF(C232="Em definição","sem-mapa",IF(E232&lt;&gt;0,"local-def","local-em-def")))</f>
        <v>local-def</v>
      </c>
    </row>
    <row r="233" spans="1:27" ht="60" hidden="1" x14ac:dyDescent="0.25">
      <c r="A233" s="182">
        <v>17</v>
      </c>
      <c r="B233" s="183" t="s">
        <v>3890</v>
      </c>
      <c r="C233" s="53" t="s">
        <v>164</v>
      </c>
      <c r="D233" s="53" t="s">
        <v>164</v>
      </c>
      <c r="E233" s="183" t="s">
        <v>3891</v>
      </c>
      <c r="F233" s="182" t="s">
        <v>3892</v>
      </c>
      <c r="G233" s="182" t="s">
        <v>214</v>
      </c>
      <c r="H233" s="182" t="s">
        <v>216</v>
      </c>
      <c r="I233" s="182" t="s">
        <v>214</v>
      </c>
      <c r="J233" s="52" t="s">
        <v>1493</v>
      </c>
      <c r="K233" s="182" t="s">
        <v>214</v>
      </c>
      <c r="L233" s="182" t="s">
        <v>216</v>
      </c>
      <c r="M233" s="182" t="s">
        <v>216</v>
      </c>
      <c r="N233" s="182" t="s">
        <v>216</v>
      </c>
      <c r="O233" s="1031">
        <v>4.1000000000000003E-3</v>
      </c>
      <c r="P233" s="261">
        <v>0</v>
      </c>
      <c r="Q233" s="178">
        <v>0</v>
      </c>
      <c r="R233" s="183"/>
      <c r="S233" s="183"/>
      <c r="T233" s="183"/>
      <c r="U233" s="183"/>
      <c r="V233" s="183"/>
      <c r="W233" s="183"/>
      <c r="X233" s="170">
        <f>(IF(G233="C",1,IF(G233="EA",0.5,0))*0.1)+(IF(H233="C",1,IF(H233="EA",0.5,0))*0.05)+(IF(I233="C",1,IF(I233="EA",0.5,0))*0.1)+(IF(J233="C",1,IF(J233="EA",0.5,0))*0.05)+(IF(K233="C",1,IF(K233="EA",0.5,0))*0.1)+(IF(L233="C",1,IF(L233="EA",0.5,0))*0.2)+(IF(M233="C",1,IF(M233="EA",0.5,0))*0.35)+(IF(N233="C",1,IF(N233="EA",0.5,0))*0.05)</f>
        <v>0.15000000000000002</v>
      </c>
      <c r="Y233" s="368">
        <f t="shared" si="6"/>
        <v>6.150000000000001E-4</v>
      </c>
      <c r="Z233" s="338" t="str">
        <f t="shared" si="7"/>
        <v>Em andamento</v>
      </c>
      <c r="AA233" s="377" t="str">
        <f>IF(C233="Supra-regional","abrange-cidade",IF(C233="Em definição","sem-mapa",IF(E233&lt;&gt;0,"local-def","local-em-def")))</f>
        <v>local-def</v>
      </c>
    </row>
    <row r="234" spans="1:27" ht="75" hidden="1" x14ac:dyDescent="0.25">
      <c r="A234" s="182">
        <v>17</v>
      </c>
      <c r="B234" s="183" t="s">
        <v>3893</v>
      </c>
      <c r="C234" s="53" t="s">
        <v>164</v>
      </c>
      <c r="D234" s="53" t="s">
        <v>164</v>
      </c>
      <c r="E234" s="183" t="s">
        <v>3894</v>
      </c>
      <c r="F234" s="182" t="s">
        <v>3895</v>
      </c>
      <c r="G234" s="182" t="s">
        <v>214</v>
      </c>
      <c r="H234" s="182" t="s">
        <v>216</v>
      </c>
      <c r="I234" s="182" t="s">
        <v>214</v>
      </c>
      <c r="J234" s="52" t="s">
        <v>1493</v>
      </c>
      <c r="K234" s="182" t="s">
        <v>214</v>
      </c>
      <c r="L234" s="182" t="s">
        <v>216</v>
      </c>
      <c r="M234" s="182" t="s">
        <v>216</v>
      </c>
      <c r="N234" s="182" t="s">
        <v>216</v>
      </c>
      <c r="O234" s="1031">
        <v>4.1000000000000003E-3</v>
      </c>
      <c r="P234" s="261">
        <v>0</v>
      </c>
      <c r="Q234" s="178">
        <v>0</v>
      </c>
      <c r="R234" s="183"/>
      <c r="S234" s="183"/>
      <c r="T234" s="183"/>
      <c r="U234" s="183"/>
      <c r="V234" s="183"/>
      <c r="W234" s="183"/>
      <c r="X234" s="170">
        <f>(IF(G234="C",1,IF(G234="EA",0.5,0))*0.1)+(IF(H234="C",1,IF(H234="EA",0.5,0))*0.05)+(IF(I234="C",1,IF(I234="EA",0.5,0))*0.1)+(IF(J234="C",1,IF(J234="EA",0.5,0))*0.05)+(IF(K234="C",1,IF(K234="EA",0.5,0))*0.1)+(IF(L234="C",1,IF(L234="EA",0.5,0))*0.2)+(IF(M234="C",1,IF(M234="EA",0.5,0))*0.35)+(IF(N234="C",1,IF(N234="EA",0.5,0))*0.05)</f>
        <v>0.15000000000000002</v>
      </c>
      <c r="Y234" s="368">
        <f t="shared" si="6"/>
        <v>6.150000000000001E-4</v>
      </c>
      <c r="Z234" s="338" t="str">
        <f t="shared" si="7"/>
        <v>Em andamento</v>
      </c>
      <c r="AA234" s="377" t="str">
        <f>IF(C234="Supra-regional","abrange-cidade",IF(C234="Em definição","sem-mapa",IF(E234&lt;&gt;0,"local-def","local-em-def")))</f>
        <v>local-def</v>
      </c>
    </row>
    <row r="235" spans="1:27" ht="45" hidden="1" x14ac:dyDescent="0.25">
      <c r="A235" s="182">
        <v>17</v>
      </c>
      <c r="B235" s="183" t="s">
        <v>3896</v>
      </c>
      <c r="C235" s="53" t="s">
        <v>164</v>
      </c>
      <c r="D235" s="53" t="s">
        <v>164</v>
      </c>
      <c r="E235" s="183" t="s">
        <v>3897</v>
      </c>
      <c r="F235" s="182" t="s">
        <v>3898</v>
      </c>
      <c r="G235" s="182" t="s">
        <v>214</v>
      </c>
      <c r="H235" s="182" t="s">
        <v>212</v>
      </c>
      <c r="I235" s="182" t="s">
        <v>214</v>
      </c>
      <c r="J235" s="52" t="s">
        <v>1388</v>
      </c>
      <c r="K235" s="182" t="s">
        <v>216</v>
      </c>
      <c r="L235" s="182" t="s">
        <v>216</v>
      </c>
      <c r="M235" s="182" t="s">
        <v>216</v>
      </c>
      <c r="N235" s="182" t="s">
        <v>216</v>
      </c>
      <c r="O235" s="1031">
        <v>4.1000000000000003E-3</v>
      </c>
      <c r="P235" s="261">
        <v>125534.3</v>
      </c>
      <c r="Q235" s="178">
        <v>0</v>
      </c>
      <c r="R235" s="214"/>
      <c r="S235" s="183"/>
      <c r="T235" s="183"/>
      <c r="U235" s="183"/>
      <c r="V235" s="183"/>
      <c r="W235" s="183"/>
      <c r="X235" s="170">
        <f>(IF(G235="C",1,IF(G235="EA",0.5,0))*0.1)+(IF(H235="C",1,IF(H235="EA",0.5,0))*0.05)+(IF(I235="C",1,IF(I235="EA",0.5,0))*0.1)+(IF(J235="C",1,IF(J235="EA",0.5,0))*0.05)+(IF(K235="C",1,IF(K235="EA",0.5,0))*0.1)+(IF(L235="C",1,IF(L235="EA",0.5,0))*0.2)+(IF(M235="C",1,IF(M235="EA",0.5,0))*0.35)+(IF(N235="C",1,IF(N235="EA",0.5,0))*0.05)</f>
        <v>0.17500000000000002</v>
      </c>
      <c r="Y235" s="368">
        <f t="shared" si="6"/>
        <v>7.1750000000000015E-4</v>
      </c>
      <c r="Z235" s="338" t="str">
        <f t="shared" si="7"/>
        <v>Em andamento</v>
      </c>
      <c r="AA235" s="377" t="str">
        <f>IF(C235="Supra-regional","abrange-cidade",IF(C235="Em definição","sem-mapa",IF(E235&lt;&gt;0,"local-def","local-em-def")))</f>
        <v>local-def</v>
      </c>
    </row>
    <row r="236" spans="1:27" ht="45" hidden="1" x14ac:dyDescent="0.25">
      <c r="A236" s="182">
        <v>17</v>
      </c>
      <c r="B236" s="183" t="s">
        <v>3899</v>
      </c>
      <c r="C236" s="183" t="s">
        <v>166</v>
      </c>
      <c r="D236" s="183" t="s">
        <v>550</v>
      </c>
      <c r="E236" s="183" t="s">
        <v>3900</v>
      </c>
      <c r="F236" s="182" t="s">
        <v>3901</v>
      </c>
      <c r="G236" s="182" t="s">
        <v>212</v>
      </c>
      <c r="H236" s="182" t="s">
        <v>214</v>
      </c>
      <c r="I236" s="182" t="s">
        <v>214</v>
      </c>
      <c r="J236" s="52" t="s">
        <v>1493</v>
      </c>
      <c r="K236" s="182" t="s">
        <v>216</v>
      </c>
      <c r="L236" s="182" t="s">
        <v>216</v>
      </c>
      <c r="M236" s="182" t="s">
        <v>216</v>
      </c>
      <c r="N236" s="182" t="s">
        <v>216</v>
      </c>
      <c r="O236" s="1031">
        <v>4.1000000000000003E-3</v>
      </c>
      <c r="P236" s="261">
        <v>0</v>
      </c>
      <c r="Q236" s="178">
        <v>0</v>
      </c>
      <c r="R236" s="183"/>
      <c r="S236" s="183"/>
      <c r="T236" s="183"/>
      <c r="U236" s="183"/>
      <c r="V236" s="183"/>
      <c r="W236" s="183"/>
      <c r="X236" s="170">
        <f>(IF(G236="C",1,IF(G236="EA",0.5,0))*0.1)+(IF(H236="C",1,IF(H236="EA",0.5,0))*0.05)+(IF(I236="C",1,IF(I236="EA",0.5,0))*0.1)+(IF(J236="C",1,IF(J236="EA",0.5,0))*0.05)+(IF(K236="C",1,IF(K236="EA",0.5,0))*0.1)+(IF(L236="C",1,IF(L236="EA",0.5,0))*0.2)+(IF(M236="C",1,IF(M236="EA",0.5,0))*0.35)+(IF(N236="C",1,IF(N236="EA",0.5,0))*0.05)</f>
        <v>0.17499999999999999</v>
      </c>
      <c r="Y236" s="368">
        <f t="shared" si="6"/>
        <v>7.1750000000000004E-4</v>
      </c>
      <c r="Z236" s="338" t="str">
        <f t="shared" si="7"/>
        <v>Em andamento</v>
      </c>
      <c r="AA236" s="377" t="str">
        <f>IF(C236="Supra-regional","abrange-cidade",IF(C236="Em definição","sem-mapa",IF(E236&lt;&gt;0,"local-def","local-em-def")))</f>
        <v>local-def</v>
      </c>
    </row>
    <row r="237" spans="1:27" ht="60" hidden="1" x14ac:dyDescent="0.25">
      <c r="A237" s="182">
        <v>17</v>
      </c>
      <c r="B237" s="183" t="s">
        <v>3902</v>
      </c>
      <c r="C237" s="183" t="s">
        <v>166</v>
      </c>
      <c r="D237" s="183" t="s">
        <v>550</v>
      </c>
      <c r="E237" s="183" t="s">
        <v>3903</v>
      </c>
      <c r="F237" s="182" t="s">
        <v>3904</v>
      </c>
      <c r="G237" s="182" t="s">
        <v>212</v>
      </c>
      <c r="H237" s="182" t="s">
        <v>212</v>
      </c>
      <c r="I237" s="182" t="s">
        <v>212</v>
      </c>
      <c r="J237" s="52" t="s">
        <v>1286</v>
      </c>
      <c r="K237" s="182" t="s">
        <v>212</v>
      </c>
      <c r="L237" s="182" t="s">
        <v>212</v>
      </c>
      <c r="M237" s="182" t="s">
        <v>212</v>
      </c>
      <c r="N237" s="182" t="s">
        <v>212</v>
      </c>
      <c r="O237" s="1031">
        <v>4.1000000000000003E-3</v>
      </c>
      <c r="P237" s="263">
        <v>5048429.1500000004</v>
      </c>
      <c r="Q237" s="178">
        <v>0</v>
      </c>
      <c r="R237" s="183" t="s">
        <v>3479</v>
      </c>
      <c r="S237" s="183"/>
      <c r="T237" s="183"/>
      <c r="U237" s="183"/>
      <c r="V237" s="183"/>
      <c r="W237" s="183"/>
      <c r="X237" s="170">
        <f>(IF(G237="C",1,IF(G237="EA",0.5,0))*0.1)+(IF(H237="C",1,IF(H237="EA",0.5,0))*0.05)+(IF(I237="C",1,IF(I237="EA",0.5,0))*0.1)+(IF(J237="C",1,IF(J237="EA",0.5,0))*0.05)+(IF(K237="C",1,IF(K237="EA",0.5,0))*0.1)+(IF(L237="C",1,IF(L237="EA",0.5,0))*0.2)+(IF(M237="C",1,IF(M237="EA",0.5,0))*0.35)+(IF(N237="C",1,IF(N237="EA",0.5,0))*0.05)</f>
        <v>1</v>
      </c>
      <c r="Y237" s="368">
        <f t="shared" si="6"/>
        <v>4.1000000000000003E-3</v>
      </c>
      <c r="Z237" s="338" t="str">
        <f t="shared" si="7"/>
        <v>Concluído</v>
      </c>
      <c r="AA237" s="377" t="str">
        <f>IF(C237="Supra-regional","abrange-cidade",IF(C237="Em definição","sem-mapa",IF(E237&lt;&gt;0,"local-def","local-em-def")))</f>
        <v>local-def</v>
      </c>
    </row>
    <row r="238" spans="1:27" ht="45" hidden="1" x14ac:dyDescent="0.25">
      <c r="A238" s="182">
        <v>17</v>
      </c>
      <c r="B238" s="183" t="s">
        <v>3905</v>
      </c>
      <c r="C238" s="183" t="s">
        <v>166</v>
      </c>
      <c r="D238" s="183" t="s">
        <v>649</v>
      </c>
      <c r="E238" s="183" t="s">
        <v>3906</v>
      </c>
      <c r="F238" s="182" t="s">
        <v>3907</v>
      </c>
      <c r="G238" s="182" t="s">
        <v>212</v>
      </c>
      <c r="H238" s="182" t="s">
        <v>212</v>
      </c>
      <c r="I238" s="182" t="s">
        <v>212</v>
      </c>
      <c r="J238" s="52" t="s">
        <v>1286</v>
      </c>
      <c r="K238" s="182" t="s">
        <v>212</v>
      </c>
      <c r="L238" s="182" t="s">
        <v>212</v>
      </c>
      <c r="M238" s="182" t="s">
        <v>214</v>
      </c>
      <c r="N238" s="182" t="s">
        <v>214</v>
      </c>
      <c r="O238" s="1031">
        <v>4.1000000000000003E-3</v>
      </c>
      <c r="P238" s="261">
        <v>299899.45</v>
      </c>
      <c r="Q238" s="178">
        <v>0</v>
      </c>
      <c r="R238" s="183"/>
      <c r="S238" s="183"/>
      <c r="T238" s="183"/>
      <c r="U238" s="183"/>
      <c r="V238" s="183"/>
      <c r="W238" s="183"/>
      <c r="X238" s="170">
        <f>(IF(G238="C",1,IF(G238="EA",0.5,0))*0.1)+(IF(H238="C",1,IF(H238="EA",0.5,0))*0.05)+(IF(I238="C",1,IF(I238="EA",0.5,0))*0.1)+(IF(J238="C",1,IF(J238="EA",0.5,0))*0.05)+(IF(K238="C",1,IF(K238="EA",0.5,0))*0.1)+(IF(L238="C",1,IF(L238="EA",0.5,0))*0.2)+(IF(M238="C",1,IF(M238="EA",0.5,0))*0.35)+(IF(N238="C",1,IF(N238="EA",0.5,0))*0.05)</f>
        <v>0.80000000000000016</v>
      </c>
      <c r="Y238" s="368">
        <f t="shared" si="6"/>
        <v>3.2800000000000008E-3</v>
      </c>
      <c r="Z238" s="338" t="str">
        <f t="shared" si="7"/>
        <v>Em andamento</v>
      </c>
      <c r="AA238" s="377" t="str">
        <f>IF(C238="Supra-regional","abrange-cidade",IF(C238="Em definição","sem-mapa",IF(E238&lt;&gt;0,"local-def","local-em-def")))</f>
        <v>local-def</v>
      </c>
    </row>
    <row r="239" spans="1:27" ht="45" hidden="1" x14ac:dyDescent="0.25">
      <c r="A239" s="182">
        <v>17</v>
      </c>
      <c r="B239" s="183" t="s">
        <v>3908</v>
      </c>
      <c r="C239" s="53" t="s">
        <v>166</v>
      </c>
      <c r="D239" s="53" t="s">
        <v>649</v>
      </c>
      <c r="E239" s="183" t="s">
        <v>3909</v>
      </c>
      <c r="F239" s="182" t="s">
        <v>3910</v>
      </c>
      <c r="G239" s="182" t="s">
        <v>212</v>
      </c>
      <c r="H239" s="182" t="s">
        <v>214</v>
      </c>
      <c r="I239" s="182" t="s">
        <v>212</v>
      </c>
      <c r="J239" s="52" t="s">
        <v>1388</v>
      </c>
      <c r="K239" s="182" t="s">
        <v>216</v>
      </c>
      <c r="L239" s="182" t="s">
        <v>216</v>
      </c>
      <c r="M239" s="182" t="s">
        <v>216</v>
      </c>
      <c r="N239" s="182" t="s">
        <v>216</v>
      </c>
      <c r="O239" s="1031">
        <v>4.1000000000000003E-3</v>
      </c>
      <c r="P239" s="261">
        <v>0</v>
      </c>
      <c r="Q239" s="178">
        <v>0</v>
      </c>
      <c r="R239" s="214"/>
      <c r="S239" s="183"/>
      <c r="T239" s="183"/>
      <c r="U239" s="183"/>
      <c r="V239" s="183"/>
      <c r="W239" s="183"/>
      <c r="X239" s="170">
        <f>(IF(G239="C",1,IF(G239="EA",0.5,0))*0.1)+(IF(H239="C",1,IF(H239="EA",0.5,0))*0.05)+(IF(I239="C",1,IF(I239="EA",0.5,0))*0.1)+(IF(J239="C",1,IF(J239="EA",0.5,0))*0.05)+(IF(K239="C",1,IF(K239="EA",0.5,0))*0.1)+(IF(L239="C",1,IF(L239="EA",0.5,0))*0.2)+(IF(M239="C",1,IF(M239="EA",0.5,0))*0.35)+(IF(N239="C",1,IF(N239="EA",0.5,0))*0.05)</f>
        <v>0.25</v>
      </c>
      <c r="Y239" s="368">
        <f t="shared" si="6"/>
        <v>1.0250000000000001E-3</v>
      </c>
      <c r="Z239" s="338" t="str">
        <f t="shared" si="7"/>
        <v>Em andamento</v>
      </c>
      <c r="AA239" s="377" t="str">
        <f>IF(C239="Supra-regional","abrange-cidade",IF(C239="Em definição","sem-mapa",IF(E239&lt;&gt;0,"local-def","local-em-def")))</f>
        <v>local-def</v>
      </c>
    </row>
    <row r="240" spans="1:27" ht="60" hidden="1" x14ac:dyDescent="0.25">
      <c r="A240" s="182">
        <v>17</v>
      </c>
      <c r="B240" s="183" t="s">
        <v>3911</v>
      </c>
      <c r="C240" s="53" t="s">
        <v>166</v>
      </c>
      <c r="D240" s="53" t="s">
        <v>649</v>
      </c>
      <c r="E240" s="183" t="s">
        <v>3912</v>
      </c>
      <c r="F240" s="182" t="s">
        <v>3913</v>
      </c>
      <c r="G240" s="182" t="s">
        <v>214</v>
      </c>
      <c r="H240" s="182" t="s">
        <v>216</v>
      </c>
      <c r="I240" s="182" t="s">
        <v>216</v>
      </c>
      <c r="J240" s="52" t="s">
        <v>1493</v>
      </c>
      <c r="K240" s="182" t="s">
        <v>216</v>
      </c>
      <c r="L240" s="182" t="s">
        <v>216</v>
      </c>
      <c r="M240" s="182" t="s">
        <v>216</v>
      </c>
      <c r="N240" s="182" t="s">
        <v>216</v>
      </c>
      <c r="O240" s="1031">
        <v>4.1000000000000003E-3</v>
      </c>
      <c r="P240" s="261">
        <v>0</v>
      </c>
      <c r="Q240" s="178">
        <v>0</v>
      </c>
      <c r="R240" s="214"/>
      <c r="S240" s="183"/>
      <c r="T240" s="183"/>
      <c r="U240" s="183"/>
      <c r="V240" s="183"/>
      <c r="W240" s="183"/>
      <c r="X240" s="170">
        <f>(IF(G240="C",1,IF(G240="EA",0.5,0))*0.1)+(IF(H240="C",1,IF(H240="EA",0.5,0))*0.05)+(IF(I240="C",1,IF(I240="EA",0.5,0))*0.1)+(IF(J240="C",1,IF(J240="EA",0.5,0))*0.05)+(IF(K240="C",1,IF(K240="EA",0.5,0))*0.1)+(IF(L240="C",1,IF(L240="EA",0.5,0))*0.2)+(IF(M240="C",1,IF(M240="EA",0.5,0))*0.35)+(IF(N240="C",1,IF(N240="EA",0.5,0))*0.05)</f>
        <v>0.05</v>
      </c>
      <c r="Y240" s="368">
        <f t="shared" si="6"/>
        <v>2.0500000000000002E-4</v>
      </c>
      <c r="Z240" s="338" t="str">
        <f t="shared" si="7"/>
        <v>Em andamento</v>
      </c>
      <c r="AA240" s="377" t="str">
        <f>IF(C240="Supra-regional","abrange-cidade",IF(C240="Em definição","sem-mapa",IF(E240&lt;&gt;0,"local-def","local-em-def")))</f>
        <v>local-def</v>
      </c>
    </row>
    <row r="241" spans="1:27" ht="30" hidden="1" x14ac:dyDescent="0.25">
      <c r="A241" s="182">
        <v>17</v>
      </c>
      <c r="B241" s="183" t="s">
        <v>3914</v>
      </c>
      <c r="C241" s="183" t="s">
        <v>166</v>
      </c>
      <c r="D241" s="183" t="s">
        <v>649</v>
      </c>
      <c r="E241" s="183" t="s">
        <v>3915</v>
      </c>
      <c r="F241" s="182" t="s">
        <v>3916</v>
      </c>
      <c r="G241" s="182" t="s">
        <v>212</v>
      </c>
      <c r="H241" s="182" t="s">
        <v>212</v>
      </c>
      <c r="I241" s="182" t="s">
        <v>212</v>
      </c>
      <c r="J241" s="52" t="s">
        <v>1286</v>
      </c>
      <c r="K241" s="182" t="s">
        <v>212</v>
      </c>
      <c r="L241" s="182" t="s">
        <v>212</v>
      </c>
      <c r="M241" s="182" t="s">
        <v>212</v>
      </c>
      <c r="N241" s="182" t="s">
        <v>212</v>
      </c>
      <c r="O241" s="1031">
        <v>4.1000000000000003E-3</v>
      </c>
      <c r="P241" s="263" t="s">
        <v>3917</v>
      </c>
      <c r="Q241" s="178">
        <v>0</v>
      </c>
      <c r="R241" s="183" t="s">
        <v>3479</v>
      </c>
      <c r="S241" s="183"/>
      <c r="T241" s="183"/>
      <c r="U241" s="183"/>
      <c r="V241" s="183"/>
      <c r="W241" s="183"/>
      <c r="X241" s="170">
        <f>(IF(G241="C",1,IF(G241="EA",0.5,0))*0.1)+(IF(H241="C",1,IF(H241="EA",0.5,0))*0.05)+(IF(I241="C",1,IF(I241="EA",0.5,0))*0.1)+(IF(J241="C",1,IF(J241="EA",0.5,0))*0.05)+(IF(K241="C",1,IF(K241="EA",0.5,0))*0.1)+(IF(L241="C",1,IF(L241="EA",0.5,0))*0.2)+(IF(M241="C",1,IF(M241="EA",0.5,0))*0.35)+(IF(N241="C",1,IF(N241="EA",0.5,0))*0.05)</f>
        <v>1</v>
      </c>
      <c r="Y241" s="368">
        <f t="shared" si="6"/>
        <v>4.1000000000000003E-3</v>
      </c>
      <c r="Z241" s="338" t="str">
        <f t="shared" si="7"/>
        <v>Concluído</v>
      </c>
      <c r="AA241" s="377" t="str">
        <f>IF(C241="Supra-regional","abrange-cidade",IF(C241="Em definição","sem-mapa",IF(E241&lt;&gt;0,"local-def","local-em-def")))</f>
        <v>local-def</v>
      </c>
    </row>
    <row r="242" spans="1:27" ht="30" hidden="1" x14ac:dyDescent="0.25">
      <c r="A242" s="182">
        <v>17</v>
      </c>
      <c r="B242" s="183" t="s">
        <v>3918</v>
      </c>
      <c r="C242" s="53" t="s">
        <v>166</v>
      </c>
      <c r="D242" s="53" t="s">
        <v>2054</v>
      </c>
      <c r="E242" s="183" t="s">
        <v>3919</v>
      </c>
      <c r="F242" s="182" t="s">
        <v>3920</v>
      </c>
      <c r="G242" s="182" t="s">
        <v>214</v>
      </c>
      <c r="H242" s="182" t="s">
        <v>216</v>
      </c>
      <c r="I242" s="182" t="s">
        <v>216</v>
      </c>
      <c r="J242" s="52" t="s">
        <v>1493</v>
      </c>
      <c r="K242" s="182" t="s">
        <v>216</v>
      </c>
      <c r="L242" s="182" t="s">
        <v>216</v>
      </c>
      <c r="M242" s="182" t="s">
        <v>216</v>
      </c>
      <c r="N242" s="182" t="s">
        <v>216</v>
      </c>
      <c r="O242" s="1031">
        <v>4.1000000000000003E-3</v>
      </c>
      <c r="P242" s="263">
        <v>0</v>
      </c>
      <c r="Q242" s="178">
        <v>0</v>
      </c>
      <c r="R242" s="214"/>
      <c r="S242" s="183"/>
      <c r="T242" s="183"/>
      <c r="U242" s="183"/>
      <c r="V242" s="183"/>
      <c r="W242" s="183"/>
      <c r="X242" s="170">
        <f>(IF(G242="C",1,IF(G242="EA",0.5,0))*0.1)+(IF(H242="C",1,IF(H242="EA",0.5,0))*0.05)+(IF(I242="C",1,IF(I242="EA",0.5,0))*0.1)+(IF(J242="C",1,IF(J242="EA",0.5,0))*0.05)+(IF(K242="C",1,IF(K242="EA",0.5,0))*0.1)+(IF(L242="C",1,IF(L242="EA",0.5,0))*0.2)+(IF(M242="C",1,IF(M242="EA",0.5,0))*0.35)+(IF(N242="C",1,IF(N242="EA",0.5,0))*0.05)</f>
        <v>0.05</v>
      </c>
      <c r="Y242" s="368">
        <f t="shared" si="6"/>
        <v>2.0500000000000002E-4</v>
      </c>
      <c r="Z242" s="338" t="str">
        <f t="shared" si="7"/>
        <v>Em andamento</v>
      </c>
      <c r="AA242" s="377" t="str">
        <f>IF(C242="Supra-regional","abrange-cidade",IF(C242="Em definição","sem-mapa",IF(E242&lt;&gt;0,"local-def","local-em-def")))</f>
        <v>local-def</v>
      </c>
    </row>
    <row r="243" spans="1:27" ht="90" hidden="1" x14ac:dyDescent="0.25">
      <c r="A243" s="182">
        <v>17</v>
      </c>
      <c r="B243" s="183" t="s">
        <v>3921</v>
      </c>
      <c r="C243" s="183" t="s">
        <v>166</v>
      </c>
      <c r="D243" s="183" t="s">
        <v>2054</v>
      </c>
      <c r="E243" s="183" t="s">
        <v>3922</v>
      </c>
      <c r="F243" s="182" t="s">
        <v>3923</v>
      </c>
      <c r="G243" s="182" t="s">
        <v>216</v>
      </c>
      <c r="H243" s="182" t="s">
        <v>216</v>
      </c>
      <c r="I243" s="182" t="s">
        <v>214</v>
      </c>
      <c r="J243" s="52" t="s">
        <v>1493</v>
      </c>
      <c r="K243" s="182" t="s">
        <v>216</v>
      </c>
      <c r="L243" s="182" t="s">
        <v>216</v>
      </c>
      <c r="M243" s="182" t="s">
        <v>216</v>
      </c>
      <c r="N243" s="182" t="s">
        <v>216</v>
      </c>
      <c r="O243" s="1031">
        <v>4.1000000000000003E-3</v>
      </c>
      <c r="P243" s="263">
        <v>0</v>
      </c>
      <c r="Q243" s="178">
        <v>0</v>
      </c>
      <c r="R243" s="183"/>
      <c r="S243" s="183"/>
      <c r="T243" s="183"/>
      <c r="U243" s="183"/>
      <c r="V243" s="183"/>
      <c r="W243" s="183"/>
      <c r="X243" s="170">
        <f>(IF(G243="C",1,IF(G243="EA",0.5,0))*0.1)+(IF(H243="C",1,IF(H243="EA",0.5,0))*0.05)+(IF(I243="C",1,IF(I243="EA",0.5,0))*0.1)+(IF(J243="C",1,IF(J243="EA",0.5,0))*0.05)+(IF(K243="C",1,IF(K243="EA",0.5,0))*0.1)+(IF(L243="C",1,IF(L243="EA",0.5,0))*0.2)+(IF(M243="C",1,IF(M243="EA",0.5,0))*0.35)+(IF(N243="C",1,IF(N243="EA",0.5,0))*0.05)</f>
        <v>0.05</v>
      </c>
      <c r="Y243" s="368">
        <f t="shared" si="6"/>
        <v>2.0500000000000002E-4</v>
      </c>
      <c r="Z243" s="338" t="str">
        <f t="shared" si="7"/>
        <v>Em andamento</v>
      </c>
      <c r="AA243" s="377" t="str">
        <f>IF(C243="Supra-regional","abrange-cidade",IF(C243="Em definição","sem-mapa",IF(E243&lt;&gt;0,"local-def","local-em-def")))</f>
        <v>local-def</v>
      </c>
    </row>
    <row r="244" spans="1:27" ht="60" hidden="1" x14ac:dyDescent="0.25">
      <c r="A244" s="182">
        <v>17</v>
      </c>
      <c r="B244" s="183" t="s">
        <v>3924</v>
      </c>
      <c r="C244" s="53" t="s">
        <v>168</v>
      </c>
      <c r="D244" s="53" t="s">
        <v>2740</v>
      </c>
      <c r="E244" s="183" t="s">
        <v>3925</v>
      </c>
      <c r="F244" s="182" t="s">
        <v>3926</v>
      </c>
      <c r="G244" s="182" t="s">
        <v>214</v>
      </c>
      <c r="H244" s="182" t="s">
        <v>216</v>
      </c>
      <c r="I244" s="182" t="s">
        <v>214</v>
      </c>
      <c r="J244" s="52" t="s">
        <v>1493</v>
      </c>
      <c r="K244" s="182" t="s">
        <v>214</v>
      </c>
      <c r="L244" s="182" t="s">
        <v>216</v>
      </c>
      <c r="M244" s="182" t="s">
        <v>216</v>
      </c>
      <c r="N244" s="182" t="s">
        <v>216</v>
      </c>
      <c r="O244" s="1031">
        <v>4.1000000000000003E-3</v>
      </c>
      <c r="P244" s="261">
        <v>0</v>
      </c>
      <c r="Q244" s="178">
        <v>0</v>
      </c>
      <c r="R244" s="183"/>
      <c r="S244" s="183"/>
      <c r="T244" s="183"/>
      <c r="U244" s="183"/>
      <c r="V244" s="183"/>
      <c r="W244" s="183"/>
      <c r="X244" s="170">
        <f>(IF(G244="C",1,IF(G244="EA",0.5,0))*0.1)+(IF(H244="C",1,IF(H244="EA",0.5,0))*0.05)+(IF(I244="C",1,IF(I244="EA",0.5,0))*0.1)+(IF(J244="C",1,IF(J244="EA",0.5,0))*0.05)+(IF(K244="C",1,IF(K244="EA",0.5,0))*0.1)+(IF(L244="C",1,IF(L244="EA",0.5,0))*0.2)+(IF(M244="C",1,IF(M244="EA",0.5,0))*0.35)+(IF(N244="C",1,IF(N244="EA",0.5,0))*0.05)</f>
        <v>0.15000000000000002</v>
      </c>
      <c r="Y244" s="368">
        <f t="shared" si="6"/>
        <v>6.150000000000001E-4</v>
      </c>
      <c r="Z244" s="338" t="str">
        <f t="shared" si="7"/>
        <v>Em andamento</v>
      </c>
      <c r="AA244" s="377" t="str">
        <f>IF(C244="Supra-regional","abrange-cidade",IF(C244="Em definição","sem-mapa",IF(E244&lt;&gt;0,"local-def","local-em-def")))</f>
        <v>local-def</v>
      </c>
    </row>
    <row r="245" spans="1:27" ht="75" hidden="1" x14ac:dyDescent="0.25">
      <c r="A245" s="182">
        <v>17</v>
      </c>
      <c r="B245" s="183" t="s">
        <v>3927</v>
      </c>
      <c r="C245" s="183" t="s">
        <v>168</v>
      </c>
      <c r="D245" s="183" t="s">
        <v>2740</v>
      </c>
      <c r="E245" s="183" t="s">
        <v>3928</v>
      </c>
      <c r="F245" s="182" t="s">
        <v>3929</v>
      </c>
      <c r="G245" s="182" t="s">
        <v>212</v>
      </c>
      <c r="H245" s="182" t="s">
        <v>216</v>
      </c>
      <c r="I245" s="182" t="s">
        <v>214</v>
      </c>
      <c r="J245" s="52" t="s">
        <v>1493</v>
      </c>
      <c r="K245" s="182" t="s">
        <v>214</v>
      </c>
      <c r="L245" s="182" t="s">
        <v>216</v>
      </c>
      <c r="M245" s="182" t="s">
        <v>216</v>
      </c>
      <c r="N245" s="182" t="s">
        <v>216</v>
      </c>
      <c r="O245" s="1031">
        <v>4.1000000000000003E-3</v>
      </c>
      <c r="P245" s="261">
        <v>0</v>
      </c>
      <c r="Q245" s="178">
        <v>0</v>
      </c>
      <c r="R245" s="183"/>
      <c r="S245" s="183"/>
      <c r="T245" s="183"/>
      <c r="U245" s="183"/>
      <c r="V245" s="183"/>
      <c r="W245" s="183"/>
      <c r="X245" s="170">
        <f>(IF(G245="C",1,IF(G245="EA",0.5,0))*0.1)+(IF(H245="C",1,IF(H245="EA",0.5,0))*0.05)+(IF(I245="C",1,IF(I245="EA",0.5,0))*0.1)+(IF(J245="C",1,IF(J245="EA",0.5,0))*0.05)+(IF(K245="C",1,IF(K245="EA",0.5,0))*0.1)+(IF(L245="C",1,IF(L245="EA",0.5,0))*0.2)+(IF(M245="C",1,IF(M245="EA",0.5,0))*0.35)+(IF(N245="C",1,IF(N245="EA",0.5,0))*0.05)</f>
        <v>0.2</v>
      </c>
      <c r="Y245" s="368">
        <f t="shared" si="6"/>
        <v>8.2000000000000009E-4</v>
      </c>
      <c r="Z245" s="338" t="str">
        <f t="shared" si="7"/>
        <v>Em andamento</v>
      </c>
      <c r="AA245" s="377" t="str">
        <f>IF(C245="Supra-regional","abrange-cidade",IF(C245="Em definição","sem-mapa",IF(E245&lt;&gt;0,"local-def","local-em-def")))</f>
        <v>local-def</v>
      </c>
    </row>
    <row r="246" spans="1:27" ht="45" hidden="1" x14ac:dyDescent="0.25">
      <c r="A246" s="182">
        <v>17</v>
      </c>
      <c r="B246" s="183" t="s">
        <v>3930</v>
      </c>
      <c r="C246" s="53" t="s">
        <v>168</v>
      </c>
      <c r="D246" s="53" t="s">
        <v>168</v>
      </c>
      <c r="E246" s="183" t="s">
        <v>3931</v>
      </c>
      <c r="F246" s="182" t="s">
        <v>3932</v>
      </c>
      <c r="G246" s="182" t="s">
        <v>214</v>
      </c>
      <c r="H246" s="182" t="s">
        <v>214</v>
      </c>
      <c r="I246" s="182" t="s">
        <v>214</v>
      </c>
      <c r="J246" s="52" t="s">
        <v>1388</v>
      </c>
      <c r="K246" s="182" t="s">
        <v>216</v>
      </c>
      <c r="L246" s="182" t="s">
        <v>216</v>
      </c>
      <c r="M246" s="182" t="s">
        <v>216</v>
      </c>
      <c r="N246" s="182" t="s">
        <v>216</v>
      </c>
      <c r="O246" s="1031">
        <v>4.1000000000000003E-3</v>
      </c>
      <c r="P246" s="261">
        <v>0</v>
      </c>
      <c r="Q246" s="178">
        <v>0</v>
      </c>
      <c r="R246" s="214"/>
      <c r="S246" s="183"/>
      <c r="T246" s="183"/>
      <c r="U246" s="183"/>
      <c r="V246" s="183"/>
      <c r="W246" s="183"/>
      <c r="X246" s="170">
        <f>(IF(G246="C",1,IF(G246="EA",0.5,0))*0.1)+(IF(H246="C",1,IF(H246="EA",0.5,0))*0.05)+(IF(I246="C",1,IF(I246="EA",0.5,0))*0.1)+(IF(J246="C",1,IF(J246="EA",0.5,0))*0.05)+(IF(K246="C",1,IF(K246="EA",0.5,0))*0.1)+(IF(L246="C",1,IF(L246="EA",0.5,0))*0.2)+(IF(M246="C",1,IF(M246="EA",0.5,0))*0.35)+(IF(N246="C",1,IF(N246="EA",0.5,0))*0.05)</f>
        <v>0.15</v>
      </c>
      <c r="Y246" s="368">
        <f t="shared" si="6"/>
        <v>6.1499999999999999E-4</v>
      </c>
      <c r="Z246" s="338" t="str">
        <f t="shared" si="7"/>
        <v>Em andamento</v>
      </c>
      <c r="AA246" s="377" t="str">
        <f>IF(C246="Supra-regional","abrange-cidade",IF(C246="Em definição","sem-mapa",IF(E246&lt;&gt;0,"local-def","local-em-def")))</f>
        <v>local-def</v>
      </c>
    </row>
    <row r="247" spans="1:27" ht="45" hidden="1" x14ac:dyDescent="0.25">
      <c r="A247" s="182">
        <v>17</v>
      </c>
      <c r="B247" s="183" t="s">
        <v>3933</v>
      </c>
      <c r="C247" s="183" t="s">
        <v>168</v>
      </c>
      <c r="D247" s="183" t="s">
        <v>168</v>
      </c>
      <c r="E247" s="183" t="s">
        <v>3934</v>
      </c>
      <c r="F247" s="182" t="s">
        <v>3935</v>
      </c>
      <c r="G247" s="182" t="s">
        <v>212</v>
      </c>
      <c r="H247" s="182" t="s">
        <v>212</v>
      </c>
      <c r="I247" s="182" t="s">
        <v>214</v>
      </c>
      <c r="J247" s="52" t="s">
        <v>214</v>
      </c>
      <c r="K247" s="182" t="s">
        <v>212</v>
      </c>
      <c r="L247" s="182" t="s">
        <v>216</v>
      </c>
      <c r="M247" s="182" t="s">
        <v>216</v>
      </c>
      <c r="N247" s="182" t="s">
        <v>216</v>
      </c>
      <c r="O247" s="1031">
        <v>4.1000000000000003E-3</v>
      </c>
      <c r="P247" s="263">
        <v>0</v>
      </c>
      <c r="Q247" s="178">
        <v>0</v>
      </c>
      <c r="R247" s="183"/>
      <c r="S247" s="183"/>
      <c r="T247" s="183"/>
      <c r="U247" s="183"/>
      <c r="V247" s="183"/>
      <c r="W247" s="183"/>
      <c r="X247" s="170">
        <f>(IF(G247="C",1,IF(G247="EA",0.5,0))*0.1)+(IF(H247="C",1,IF(H247="EA",0.5,0))*0.05)+(IF(I247="C",1,IF(I247="EA",0.5,0))*0.1)+(IF(J247="C",1,IF(J247="EA",0.5,0))*0.05)+(IF(K247="C",1,IF(K247="EA",0.5,0))*0.1)+(IF(L247="C",1,IF(L247="EA",0.5,0))*0.2)+(IF(M247="C",1,IF(M247="EA",0.5,0))*0.35)+(IF(N247="C",1,IF(N247="EA",0.5,0))*0.05)</f>
        <v>0.32500000000000001</v>
      </c>
      <c r="Y247" s="368">
        <f t="shared" si="6"/>
        <v>1.3325000000000001E-3</v>
      </c>
      <c r="Z247" s="338" t="str">
        <f t="shared" si="7"/>
        <v>Em andamento</v>
      </c>
      <c r="AA247" s="377" t="str">
        <f>IF(C247="Supra-regional","abrange-cidade",IF(C247="Em definição","sem-mapa",IF(E247&lt;&gt;0,"local-def","local-em-def")))</f>
        <v>local-def</v>
      </c>
    </row>
    <row r="248" spans="1:27" ht="45" hidden="1" x14ac:dyDescent="0.25">
      <c r="A248" s="182">
        <v>17</v>
      </c>
      <c r="B248" s="183" t="s">
        <v>3936</v>
      </c>
      <c r="C248" s="183" t="s">
        <v>172</v>
      </c>
      <c r="D248" s="183" t="s">
        <v>834</v>
      </c>
      <c r="E248" s="183" t="s">
        <v>3937</v>
      </c>
      <c r="F248" s="212" t="s">
        <v>3938</v>
      </c>
      <c r="G248" s="182" t="s">
        <v>216</v>
      </c>
      <c r="H248" s="182" t="s">
        <v>216</v>
      </c>
      <c r="I248" s="182" t="s">
        <v>216</v>
      </c>
      <c r="J248" s="52" t="s">
        <v>1493</v>
      </c>
      <c r="K248" s="182" t="s">
        <v>216</v>
      </c>
      <c r="L248" s="182" t="s">
        <v>216</v>
      </c>
      <c r="M248" s="182" t="s">
        <v>216</v>
      </c>
      <c r="N248" s="182" t="s">
        <v>216</v>
      </c>
      <c r="O248" s="1031">
        <v>4.1000000000000003E-3</v>
      </c>
      <c r="P248" s="263">
        <v>0</v>
      </c>
      <c r="Q248" s="178">
        <v>0</v>
      </c>
      <c r="R248" s="183"/>
      <c r="S248" s="183"/>
      <c r="T248" s="183"/>
      <c r="U248" s="183"/>
      <c r="V248" s="183"/>
      <c r="W248" s="183"/>
      <c r="X248" s="170">
        <f>(IF(G248="C",1,IF(G248="EA",0.5,0))*0.1)+(IF(H248="C",1,IF(H248="EA",0.5,0))*0.05)+(IF(I248="C",1,IF(I248="EA",0.5,0))*0.1)+(IF(J248="C",1,IF(J248="EA",0.5,0))*0.05)+(IF(K248="C",1,IF(K248="EA",0.5,0))*0.1)+(IF(L248="C",1,IF(L248="EA",0.5,0))*0.2)+(IF(M248="C",1,IF(M248="EA",0.5,0))*0.35)+(IF(N248="C",1,IF(N248="EA",0.5,0))*0.05)</f>
        <v>0</v>
      </c>
      <c r="Y248" s="368">
        <f t="shared" si="6"/>
        <v>0</v>
      </c>
      <c r="Z248" s="338" t="str">
        <f t="shared" si="7"/>
        <v>Não Iniciado</v>
      </c>
      <c r="AA248" s="377" t="str">
        <f>IF(C248="Supra-regional","abrange-cidade",IF(C248="Em definição","sem-mapa",IF(E248&lt;&gt;0,"local-def","local-em-def")))</f>
        <v>local-def</v>
      </c>
    </row>
    <row r="249" spans="1:27" ht="30" hidden="1" x14ac:dyDescent="0.25">
      <c r="A249" s="182">
        <v>17</v>
      </c>
      <c r="B249" s="183" t="s">
        <v>3939</v>
      </c>
      <c r="C249" s="183" t="s">
        <v>168</v>
      </c>
      <c r="D249" s="183" t="s">
        <v>168</v>
      </c>
      <c r="E249" s="183" t="s">
        <v>3940</v>
      </c>
      <c r="F249" s="212" t="s">
        <v>3941</v>
      </c>
      <c r="G249" s="182" t="s">
        <v>216</v>
      </c>
      <c r="H249" s="182" t="s">
        <v>216</v>
      </c>
      <c r="I249" s="182" t="s">
        <v>216</v>
      </c>
      <c r="J249" s="52" t="s">
        <v>1493</v>
      </c>
      <c r="K249" s="182" t="s">
        <v>216</v>
      </c>
      <c r="L249" s="182" t="s">
        <v>216</v>
      </c>
      <c r="M249" s="182" t="s">
        <v>216</v>
      </c>
      <c r="N249" s="182" t="s">
        <v>216</v>
      </c>
      <c r="O249" s="1031">
        <v>4.1000000000000003E-3</v>
      </c>
      <c r="P249" s="263">
        <v>0</v>
      </c>
      <c r="Q249" s="178">
        <v>0</v>
      </c>
      <c r="R249" s="183"/>
      <c r="S249" s="183"/>
      <c r="T249" s="183"/>
      <c r="U249" s="183"/>
      <c r="V249" s="183"/>
      <c r="W249" s="183"/>
      <c r="X249" s="170">
        <f>(IF(G249="C",1,IF(G249="EA",0.5,0))*0.1)+(IF(H249="C",1,IF(H249="EA",0.5,0))*0.05)+(IF(I249="C",1,IF(I249="EA",0.5,0))*0.1)+(IF(J249="C",1,IF(J249="EA",0.5,0))*0.05)+(IF(K249="C",1,IF(K249="EA",0.5,0))*0.1)+(IF(L249="C",1,IF(L249="EA",0.5,0))*0.2)+(IF(M249="C",1,IF(M249="EA",0.5,0))*0.35)+(IF(N249="C",1,IF(N249="EA",0.5,0))*0.05)</f>
        <v>0</v>
      </c>
      <c r="Y249" s="368">
        <f t="shared" si="6"/>
        <v>0</v>
      </c>
      <c r="Z249" s="338" t="str">
        <f t="shared" si="7"/>
        <v>Não Iniciado</v>
      </c>
      <c r="AA249" s="377" t="str">
        <f>IF(C249="Supra-regional","abrange-cidade",IF(C249="Em definição","sem-mapa",IF(E249&lt;&gt;0,"local-def","local-em-def")))</f>
        <v>local-def</v>
      </c>
    </row>
    <row r="250" spans="1:27" ht="30" hidden="1" x14ac:dyDescent="0.25">
      <c r="A250" s="182">
        <v>17</v>
      </c>
      <c r="B250" s="183" t="s">
        <v>3942</v>
      </c>
      <c r="C250" s="183" t="s">
        <v>170</v>
      </c>
      <c r="D250" s="183" t="s">
        <v>626</v>
      </c>
      <c r="E250" s="183" t="s">
        <v>3943</v>
      </c>
      <c r="F250" s="182" t="s">
        <v>3944</v>
      </c>
      <c r="G250" s="182" t="s">
        <v>212</v>
      </c>
      <c r="H250" s="182" t="s">
        <v>212</v>
      </c>
      <c r="I250" s="182" t="s">
        <v>212</v>
      </c>
      <c r="J250" s="52" t="s">
        <v>1286</v>
      </c>
      <c r="K250" s="182" t="s">
        <v>212</v>
      </c>
      <c r="L250" s="182" t="s">
        <v>212</v>
      </c>
      <c r="M250" s="182" t="s">
        <v>212</v>
      </c>
      <c r="N250" s="182" t="s">
        <v>212</v>
      </c>
      <c r="O250" s="1031">
        <v>4.1000000000000003E-3</v>
      </c>
      <c r="P250" s="261">
        <v>0</v>
      </c>
      <c r="Q250" s="178">
        <v>0</v>
      </c>
      <c r="R250" s="183" t="s">
        <v>3479</v>
      </c>
      <c r="S250" s="183"/>
      <c r="T250" s="183"/>
      <c r="U250" s="183"/>
      <c r="V250" s="183"/>
      <c r="W250" s="183"/>
      <c r="X250" s="170">
        <f>(IF(G250="C",1,IF(G250="EA",0.5,0))*0.1)+(IF(H250="C",1,IF(H250="EA",0.5,0))*0.05)+(IF(I250="C",1,IF(I250="EA",0.5,0))*0.1)+(IF(J250="C",1,IF(J250="EA",0.5,0))*0.05)+(IF(K250="C",1,IF(K250="EA",0.5,0))*0.1)+(IF(L250="C",1,IF(L250="EA",0.5,0))*0.2)+(IF(M250="C",1,IF(M250="EA",0.5,0))*0.35)+(IF(N250="C",1,IF(N250="EA",0.5,0))*0.05)</f>
        <v>1</v>
      </c>
      <c r="Y250" s="368">
        <f t="shared" si="6"/>
        <v>4.1000000000000003E-3</v>
      </c>
      <c r="Z250" s="338" t="str">
        <f t="shared" si="7"/>
        <v>Concluído</v>
      </c>
      <c r="AA250" s="377" t="str">
        <f>IF(C250="Supra-regional","abrange-cidade",IF(C250="Em definição","sem-mapa",IF(E250&lt;&gt;0,"local-def","local-em-def")))</f>
        <v>local-def</v>
      </c>
    </row>
    <row r="251" spans="1:27" ht="30" hidden="1" x14ac:dyDescent="0.25">
      <c r="A251" s="182">
        <v>17</v>
      </c>
      <c r="B251" s="183" t="s">
        <v>3945</v>
      </c>
      <c r="C251" s="53" t="s">
        <v>172</v>
      </c>
      <c r="D251" s="53" t="s">
        <v>834</v>
      </c>
      <c r="E251" s="189" t="s">
        <v>3946</v>
      </c>
      <c r="F251" s="182" t="s">
        <v>3947</v>
      </c>
      <c r="G251" s="182" t="s">
        <v>214</v>
      </c>
      <c r="H251" s="182" t="s">
        <v>216</v>
      </c>
      <c r="I251" s="182" t="s">
        <v>216</v>
      </c>
      <c r="J251" s="52" t="s">
        <v>1493</v>
      </c>
      <c r="K251" s="182" t="s">
        <v>216</v>
      </c>
      <c r="L251" s="182" t="s">
        <v>216</v>
      </c>
      <c r="M251" s="182" t="s">
        <v>216</v>
      </c>
      <c r="N251" s="182" t="s">
        <v>216</v>
      </c>
      <c r="O251" s="1031">
        <v>4.1000000000000003E-3</v>
      </c>
      <c r="P251" s="261">
        <v>0</v>
      </c>
      <c r="Q251" s="178">
        <v>0</v>
      </c>
      <c r="R251" s="183"/>
      <c r="S251" s="183"/>
      <c r="T251" s="183"/>
      <c r="U251" s="183"/>
      <c r="V251" s="183"/>
      <c r="W251" s="183"/>
      <c r="X251" s="170">
        <f>(IF(G251="C",1,IF(G251="EA",0.5,0))*0.1)+(IF(H251="C",1,IF(H251="EA",0.5,0))*0.05)+(IF(I251="C",1,IF(I251="EA",0.5,0))*0.1)+(IF(J251="C",1,IF(J251="EA",0.5,0))*0.05)+(IF(K251="C",1,IF(K251="EA",0.5,0))*0.1)+(IF(L251="C",1,IF(L251="EA",0.5,0))*0.2)+(IF(M251="C",1,IF(M251="EA",0.5,0))*0.35)+(IF(N251="C",1,IF(N251="EA",0.5,0))*0.05)</f>
        <v>0.05</v>
      </c>
      <c r="Y251" s="368">
        <f t="shared" si="6"/>
        <v>2.0500000000000002E-4</v>
      </c>
      <c r="Z251" s="338" t="str">
        <f t="shared" si="7"/>
        <v>Em andamento</v>
      </c>
      <c r="AA251" s="377" t="str">
        <f>IF(C251="Supra-regional","abrange-cidade",IF(C251="Em definição","sem-mapa",IF(E251&lt;&gt;0,"local-def","local-em-def")))</f>
        <v>local-def</v>
      </c>
    </row>
    <row r="252" spans="1:27" ht="45" hidden="1" x14ac:dyDescent="0.25">
      <c r="A252" s="182">
        <v>17</v>
      </c>
      <c r="B252" s="183" t="s">
        <v>3948</v>
      </c>
      <c r="C252" s="183" t="s">
        <v>172</v>
      </c>
      <c r="D252" s="183" t="s">
        <v>834</v>
      </c>
      <c r="E252" s="183" t="s">
        <v>3949</v>
      </c>
      <c r="F252" s="182" t="s">
        <v>3950</v>
      </c>
      <c r="G252" s="182" t="s">
        <v>212</v>
      </c>
      <c r="H252" s="182" t="s">
        <v>216</v>
      </c>
      <c r="I252" s="182" t="s">
        <v>214</v>
      </c>
      <c r="J252" s="52" t="s">
        <v>1493</v>
      </c>
      <c r="K252" s="182" t="s">
        <v>214</v>
      </c>
      <c r="L252" s="182" t="s">
        <v>216</v>
      </c>
      <c r="M252" s="182" t="s">
        <v>216</v>
      </c>
      <c r="N252" s="182" t="s">
        <v>216</v>
      </c>
      <c r="O252" s="1031">
        <v>4.1000000000000003E-3</v>
      </c>
      <c r="P252" s="261">
        <v>9265.11</v>
      </c>
      <c r="Q252" s="178">
        <v>0</v>
      </c>
      <c r="R252" s="183"/>
      <c r="S252" s="183"/>
      <c r="T252" s="183"/>
      <c r="U252" s="183"/>
      <c r="V252" s="183"/>
      <c r="W252" s="183"/>
      <c r="X252" s="170">
        <f>(IF(G252="C",1,IF(G252="EA",0.5,0))*0.1)+(IF(H252="C",1,IF(H252="EA",0.5,0))*0.05)+(IF(I252="C",1,IF(I252="EA",0.5,0))*0.1)+(IF(J252="C",1,IF(J252="EA",0.5,0))*0.05)+(IF(K252="C",1,IF(K252="EA",0.5,0))*0.1)+(IF(L252="C",1,IF(L252="EA",0.5,0))*0.2)+(IF(M252="C",1,IF(M252="EA",0.5,0))*0.35)+(IF(N252="C",1,IF(N252="EA",0.5,0))*0.05)</f>
        <v>0.2</v>
      </c>
      <c r="Y252" s="368">
        <f t="shared" si="6"/>
        <v>8.2000000000000009E-4</v>
      </c>
      <c r="Z252" s="338" t="str">
        <f t="shared" si="7"/>
        <v>Em andamento</v>
      </c>
      <c r="AA252" s="377" t="str">
        <f>IF(C252="Supra-regional","abrange-cidade",IF(C252="Em definição","sem-mapa",IF(E252&lt;&gt;0,"local-def","local-em-def")))</f>
        <v>local-def</v>
      </c>
    </row>
    <row r="253" spans="1:27" ht="30" hidden="1" x14ac:dyDescent="0.25">
      <c r="A253" s="182">
        <v>17</v>
      </c>
      <c r="B253" s="183" t="s">
        <v>3951</v>
      </c>
      <c r="C253" s="183" t="s">
        <v>172</v>
      </c>
      <c r="D253" s="183" t="s">
        <v>834</v>
      </c>
      <c r="E253" s="216" t="s">
        <v>3952</v>
      </c>
      <c r="F253" s="182" t="s">
        <v>3953</v>
      </c>
      <c r="G253" s="182" t="s">
        <v>212</v>
      </c>
      <c r="H253" s="182" t="s">
        <v>216</v>
      </c>
      <c r="I253" s="182" t="s">
        <v>214</v>
      </c>
      <c r="J253" s="52" t="s">
        <v>1493</v>
      </c>
      <c r="K253" s="182" t="s">
        <v>216</v>
      </c>
      <c r="L253" s="182" t="s">
        <v>216</v>
      </c>
      <c r="M253" s="182" t="s">
        <v>216</v>
      </c>
      <c r="N253" s="182" t="s">
        <v>216</v>
      </c>
      <c r="O253" s="1031">
        <v>4.1000000000000003E-3</v>
      </c>
      <c r="P253" s="261">
        <v>0</v>
      </c>
      <c r="Q253" s="178">
        <v>0</v>
      </c>
      <c r="R253" s="183"/>
      <c r="S253" s="183"/>
      <c r="T253" s="183"/>
      <c r="U253" s="183"/>
      <c r="V253" s="183"/>
      <c r="W253" s="183"/>
      <c r="X253" s="170">
        <f>(IF(G253="C",1,IF(G253="EA",0.5,0))*0.1)+(IF(H253="C",1,IF(H253="EA",0.5,0))*0.05)+(IF(I253="C",1,IF(I253="EA",0.5,0))*0.1)+(IF(J253="C",1,IF(J253="EA",0.5,0))*0.05)+(IF(K253="C",1,IF(K253="EA",0.5,0))*0.1)+(IF(L253="C",1,IF(L253="EA",0.5,0))*0.2)+(IF(M253="C",1,IF(M253="EA",0.5,0))*0.35)+(IF(N253="C",1,IF(N253="EA",0.5,0))*0.05)</f>
        <v>0.15000000000000002</v>
      </c>
      <c r="Y253" s="368">
        <f t="shared" si="6"/>
        <v>6.150000000000001E-4</v>
      </c>
      <c r="Z253" s="338" t="str">
        <f t="shared" si="7"/>
        <v>Em andamento</v>
      </c>
      <c r="AA253" s="377" t="str">
        <f>IF(C253="Supra-regional","abrange-cidade",IF(C253="Em definição","sem-mapa",IF(E253&lt;&gt;0,"local-def","local-em-def")))</f>
        <v>local-def</v>
      </c>
    </row>
    <row r="254" spans="1:27" ht="45" hidden="1" x14ac:dyDescent="0.25">
      <c r="A254" s="182">
        <v>17</v>
      </c>
      <c r="B254" s="183" t="s">
        <v>3954</v>
      </c>
      <c r="C254" s="53" t="s">
        <v>172</v>
      </c>
      <c r="D254" s="53" t="s">
        <v>834</v>
      </c>
      <c r="E254" s="183" t="s">
        <v>3955</v>
      </c>
      <c r="F254" s="182" t="s">
        <v>3953</v>
      </c>
      <c r="G254" s="182" t="s">
        <v>216</v>
      </c>
      <c r="H254" s="182" t="s">
        <v>216</v>
      </c>
      <c r="I254" s="182" t="s">
        <v>214</v>
      </c>
      <c r="J254" s="52" t="s">
        <v>1493</v>
      </c>
      <c r="K254" s="182" t="s">
        <v>216</v>
      </c>
      <c r="L254" s="182" t="s">
        <v>216</v>
      </c>
      <c r="M254" s="182" t="s">
        <v>216</v>
      </c>
      <c r="N254" s="182" t="s">
        <v>216</v>
      </c>
      <c r="O254" s="1031">
        <v>4.1000000000000003E-3</v>
      </c>
      <c r="P254" s="261">
        <v>0</v>
      </c>
      <c r="Q254" s="178">
        <v>0</v>
      </c>
      <c r="R254" s="183"/>
      <c r="S254" s="183"/>
      <c r="T254" s="183"/>
      <c r="U254" s="183"/>
      <c r="V254" s="183"/>
      <c r="W254" s="183"/>
      <c r="X254" s="170">
        <f>(IF(G254="C",1,IF(G254="EA",0.5,0))*0.1)+(IF(H254="C",1,IF(H254="EA",0.5,0))*0.05)+(IF(I254="C",1,IF(I254="EA",0.5,0))*0.1)+(IF(J254="C",1,IF(J254="EA",0.5,0))*0.05)+(IF(K254="C",1,IF(K254="EA",0.5,0))*0.1)+(IF(L254="C",1,IF(L254="EA",0.5,0))*0.2)+(IF(M254="C",1,IF(M254="EA",0.5,0))*0.35)+(IF(N254="C",1,IF(N254="EA",0.5,0))*0.05)</f>
        <v>0.05</v>
      </c>
      <c r="Y254" s="368">
        <f t="shared" si="6"/>
        <v>2.0500000000000002E-4</v>
      </c>
      <c r="Z254" s="338" t="str">
        <f t="shared" si="7"/>
        <v>Em andamento</v>
      </c>
      <c r="AA254" s="377" t="str">
        <f>IF(C254="Supra-regional","abrange-cidade",IF(C254="Em definição","sem-mapa",IF(E254&lt;&gt;0,"local-def","local-em-def")))</f>
        <v>local-def</v>
      </c>
    </row>
    <row r="255" spans="1:27" ht="30" hidden="1" x14ac:dyDescent="0.25">
      <c r="A255" s="182">
        <v>17</v>
      </c>
      <c r="B255" s="183" t="s">
        <v>3956</v>
      </c>
      <c r="C255" s="183" t="s">
        <v>172</v>
      </c>
      <c r="D255" s="183" t="s">
        <v>834</v>
      </c>
      <c r="E255" s="183" t="s">
        <v>3957</v>
      </c>
      <c r="F255" s="212" t="s">
        <v>3958</v>
      </c>
      <c r="G255" s="182" t="s">
        <v>212</v>
      </c>
      <c r="H255" s="182" t="s">
        <v>214</v>
      </c>
      <c r="I255" s="182" t="s">
        <v>214</v>
      </c>
      <c r="J255" s="52" t="s">
        <v>1493</v>
      </c>
      <c r="K255" s="182" t="s">
        <v>216</v>
      </c>
      <c r="L255" s="182" t="s">
        <v>216</v>
      </c>
      <c r="M255" s="182" t="s">
        <v>216</v>
      </c>
      <c r="N255" s="182" t="s">
        <v>216</v>
      </c>
      <c r="O255" s="1031">
        <v>4.1000000000000003E-3</v>
      </c>
      <c r="P255" s="261">
        <v>0</v>
      </c>
      <c r="Q255" s="178">
        <v>0</v>
      </c>
      <c r="R255" s="183"/>
      <c r="S255" s="183"/>
      <c r="T255" s="183"/>
      <c r="U255" s="183"/>
      <c r="V255" s="183"/>
      <c r="W255" s="183"/>
      <c r="X255" s="170">
        <f>(IF(G255="C",1,IF(G255="EA",0.5,0))*0.1)+(IF(H255="C",1,IF(H255="EA",0.5,0))*0.05)+(IF(I255="C",1,IF(I255="EA",0.5,0))*0.1)+(IF(J255="C",1,IF(J255="EA",0.5,0))*0.05)+(IF(K255="C",1,IF(K255="EA",0.5,0))*0.1)+(IF(L255="C",1,IF(L255="EA",0.5,0))*0.2)+(IF(M255="C",1,IF(M255="EA",0.5,0))*0.35)+(IF(N255="C",1,IF(N255="EA",0.5,0))*0.05)</f>
        <v>0.17499999999999999</v>
      </c>
      <c r="Y255" s="368">
        <f t="shared" si="6"/>
        <v>7.1750000000000004E-4</v>
      </c>
      <c r="Z255" s="338" t="str">
        <f t="shared" si="7"/>
        <v>Em andamento</v>
      </c>
      <c r="AA255" s="377" t="str">
        <f>IF(C255="Supra-regional","abrange-cidade",IF(C255="Em definição","sem-mapa",IF(E255&lt;&gt;0,"local-def","local-em-def")))</f>
        <v>local-def</v>
      </c>
    </row>
    <row r="256" spans="1:27" ht="60" hidden="1" x14ac:dyDescent="0.25">
      <c r="A256" s="182">
        <v>17</v>
      </c>
      <c r="B256" s="183" t="s">
        <v>3959</v>
      </c>
      <c r="C256" s="53" t="s">
        <v>172</v>
      </c>
      <c r="D256" s="53" t="s">
        <v>834</v>
      </c>
      <c r="E256" s="183" t="s">
        <v>3960</v>
      </c>
      <c r="F256" s="182" t="s">
        <v>3961</v>
      </c>
      <c r="G256" s="182" t="s">
        <v>212</v>
      </c>
      <c r="H256" s="182" t="s">
        <v>212</v>
      </c>
      <c r="I256" s="182" t="s">
        <v>214</v>
      </c>
      <c r="J256" s="52" t="s">
        <v>214</v>
      </c>
      <c r="K256" s="182" t="s">
        <v>212</v>
      </c>
      <c r="L256" s="182" t="s">
        <v>216</v>
      </c>
      <c r="M256" s="182" t="s">
        <v>216</v>
      </c>
      <c r="N256" s="182" t="s">
        <v>216</v>
      </c>
      <c r="O256" s="1031">
        <v>4.1000000000000003E-3</v>
      </c>
      <c r="P256" s="261">
        <v>0</v>
      </c>
      <c r="Q256" s="178">
        <v>0</v>
      </c>
      <c r="R256" s="183"/>
      <c r="S256" s="183"/>
      <c r="T256" s="183"/>
      <c r="U256" s="183"/>
      <c r="V256" s="183"/>
      <c r="W256" s="183"/>
      <c r="X256" s="170">
        <f>(IF(G256="C",1,IF(G256="EA",0.5,0))*0.1)+(IF(H256="C",1,IF(H256="EA",0.5,0))*0.05)+(IF(I256="C",1,IF(I256="EA",0.5,0))*0.1)+(IF(J256="C",1,IF(J256="EA",0.5,0))*0.05)+(IF(K256="C",1,IF(K256="EA",0.5,0))*0.1)+(IF(L256="C",1,IF(L256="EA",0.5,0))*0.2)+(IF(M256="C",1,IF(M256="EA",0.5,0))*0.35)+(IF(N256="C",1,IF(N256="EA",0.5,0))*0.05)</f>
        <v>0.32500000000000001</v>
      </c>
      <c r="Y256" s="368">
        <f t="shared" si="6"/>
        <v>1.3325000000000001E-3</v>
      </c>
      <c r="Z256" s="338" t="str">
        <f t="shared" si="7"/>
        <v>Em andamento</v>
      </c>
      <c r="AA256" s="377" t="str">
        <f>IF(C256="Supra-regional","abrange-cidade",IF(C256="Em definição","sem-mapa",IF(E256&lt;&gt;0,"local-def","local-em-def")))</f>
        <v>local-def</v>
      </c>
    </row>
    <row r="257" spans="1:27" ht="30" hidden="1" x14ac:dyDescent="0.25">
      <c r="A257" s="182">
        <v>17</v>
      </c>
      <c r="B257" s="183" t="s">
        <v>3962</v>
      </c>
      <c r="C257" s="183" t="s">
        <v>172</v>
      </c>
      <c r="D257" s="183" t="s">
        <v>834</v>
      </c>
      <c r="E257" s="183" t="s">
        <v>3963</v>
      </c>
      <c r="F257" s="182" t="s">
        <v>3964</v>
      </c>
      <c r="G257" s="182" t="s">
        <v>212</v>
      </c>
      <c r="H257" s="182" t="s">
        <v>212</v>
      </c>
      <c r="I257" s="182" t="s">
        <v>212</v>
      </c>
      <c r="J257" s="52" t="s">
        <v>1286</v>
      </c>
      <c r="K257" s="182" t="s">
        <v>212</v>
      </c>
      <c r="L257" s="182" t="s">
        <v>212</v>
      </c>
      <c r="M257" s="182" t="s">
        <v>212</v>
      </c>
      <c r="N257" s="182" t="s">
        <v>212</v>
      </c>
      <c r="O257" s="1031">
        <v>4.1000000000000003E-3</v>
      </c>
      <c r="P257" s="263">
        <v>5235055.9800000004</v>
      </c>
      <c r="Q257" s="178">
        <v>0</v>
      </c>
      <c r="R257" s="183" t="s">
        <v>3479</v>
      </c>
      <c r="S257" s="183"/>
      <c r="T257" s="183"/>
      <c r="U257" s="183"/>
      <c r="V257" s="183"/>
      <c r="W257" s="183"/>
      <c r="X257" s="170">
        <f>(IF(G257="C",1,IF(G257="EA",0.5,0))*0.1)+(IF(H257="C",1,IF(H257="EA",0.5,0))*0.05)+(IF(I257="C",1,IF(I257="EA",0.5,0))*0.1)+(IF(J257="C",1,IF(J257="EA",0.5,0))*0.05)+(IF(K257="C",1,IF(K257="EA",0.5,0))*0.1)+(IF(L257="C",1,IF(L257="EA",0.5,0))*0.2)+(IF(M257="C",1,IF(M257="EA",0.5,0))*0.35)+(IF(N257="C",1,IF(N257="EA",0.5,0))*0.05)</f>
        <v>1</v>
      </c>
      <c r="Y257" s="368">
        <f t="shared" si="6"/>
        <v>4.1000000000000003E-3</v>
      </c>
      <c r="Z257" s="338" t="str">
        <f t="shared" si="7"/>
        <v>Concluído</v>
      </c>
      <c r="AA257" s="377" t="str">
        <f>IF(C257="Supra-regional","abrange-cidade",IF(C257="Em definição","sem-mapa",IF(E257&lt;&gt;0,"local-def","local-em-def")))</f>
        <v>local-def</v>
      </c>
    </row>
    <row r="258" spans="1:27" ht="60" hidden="1" x14ac:dyDescent="0.25">
      <c r="A258" s="182">
        <v>17</v>
      </c>
      <c r="B258" s="183" t="s">
        <v>3965</v>
      </c>
      <c r="C258" s="183" t="s">
        <v>172</v>
      </c>
      <c r="D258" s="183" t="s">
        <v>834</v>
      </c>
      <c r="E258" s="183" t="s">
        <v>3966</v>
      </c>
      <c r="F258" s="182" t="s">
        <v>3967</v>
      </c>
      <c r="G258" s="182" t="s">
        <v>212</v>
      </c>
      <c r="H258" s="182" t="s">
        <v>212</v>
      </c>
      <c r="I258" s="182" t="s">
        <v>212</v>
      </c>
      <c r="J258" s="52" t="s">
        <v>1286</v>
      </c>
      <c r="K258" s="182" t="s">
        <v>212</v>
      </c>
      <c r="L258" s="182" t="s">
        <v>212</v>
      </c>
      <c r="M258" s="182" t="s">
        <v>212</v>
      </c>
      <c r="N258" s="182" t="s">
        <v>212</v>
      </c>
      <c r="O258" s="1031">
        <v>4.1000000000000003E-3</v>
      </c>
      <c r="P258" s="261">
        <v>0</v>
      </c>
      <c r="Q258" s="178">
        <v>0</v>
      </c>
      <c r="R258" s="183"/>
      <c r="S258" s="183"/>
      <c r="T258" s="183"/>
      <c r="U258" s="183"/>
      <c r="V258" s="183"/>
      <c r="W258" s="183"/>
      <c r="X258" s="170">
        <f>(IF(G258="C",1,IF(G258="EA",0.5,0))*0.1)+(IF(H258="C",1,IF(H258="EA",0.5,0))*0.05)+(IF(I258="C",1,IF(I258="EA",0.5,0))*0.1)+(IF(J258="C",1,IF(J258="EA",0.5,0))*0.05)+(IF(K258="C",1,IF(K258="EA",0.5,0))*0.1)+(IF(L258="C",1,IF(L258="EA",0.5,0))*0.2)+(IF(M258="C",1,IF(M258="EA",0.5,0))*0.35)+(IF(N258="C",1,IF(N258="EA",0.5,0))*0.05)</f>
        <v>1</v>
      </c>
      <c r="Y258" s="368">
        <f t="shared" ref="Y258:Y321" si="8">X258*O258</f>
        <v>4.1000000000000003E-3</v>
      </c>
      <c r="Z258" s="338" t="str">
        <f t="shared" ref="Z258:Z321" si="9">IF(X258=0,"Não Iniciado",IF(X258&lt;1,"Em andamento","Concluído"))</f>
        <v>Concluído</v>
      </c>
      <c r="AA258" s="377" t="str">
        <f>IF(C258="Supra-regional","abrange-cidade",IF(C258="Em definição","sem-mapa",IF(E258&lt;&gt;0,"local-def","local-em-def")))</f>
        <v>local-def</v>
      </c>
    </row>
    <row r="259" spans="1:27" ht="75" hidden="1" x14ac:dyDescent="0.25">
      <c r="A259" s="182">
        <v>17</v>
      </c>
      <c r="B259" s="183" t="s">
        <v>3968</v>
      </c>
      <c r="C259" s="183" t="s">
        <v>172</v>
      </c>
      <c r="D259" s="183" t="s">
        <v>834</v>
      </c>
      <c r="E259" s="183" t="s">
        <v>3969</v>
      </c>
      <c r="F259" s="182" t="s">
        <v>3970</v>
      </c>
      <c r="G259" s="182" t="s">
        <v>212</v>
      </c>
      <c r="H259" s="182" t="s">
        <v>212</v>
      </c>
      <c r="I259" s="182" t="s">
        <v>212</v>
      </c>
      <c r="J259" s="52" t="s">
        <v>1286</v>
      </c>
      <c r="K259" s="182" t="s">
        <v>212</v>
      </c>
      <c r="L259" s="182" t="s">
        <v>212</v>
      </c>
      <c r="M259" s="182" t="s">
        <v>212</v>
      </c>
      <c r="N259" s="182" t="s">
        <v>212</v>
      </c>
      <c r="O259" s="1031">
        <v>4.1000000000000003E-3</v>
      </c>
      <c r="P259" s="263">
        <v>4598774.6399999997</v>
      </c>
      <c r="Q259" s="178">
        <v>0</v>
      </c>
      <c r="R259" s="183" t="s">
        <v>3479</v>
      </c>
      <c r="S259" s="183"/>
      <c r="T259" s="183"/>
      <c r="U259" s="183"/>
      <c r="V259" s="183"/>
      <c r="W259" s="183"/>
      <c r="X259" s="170">
        <f>(IF(G259="C",1,IF(G259="EA",0.5,0))*0.1)+(IF(H259="C",1,IF(H259="EA",0.5,0))*0.05)+(IF(I259="C",1,IF(I259="EA",0.5,0))*0.1)+(IF(J259="C",1,IF(J259="EA",0.5,0))*0.05)+(IF(K259="C",1,IF(K259="EA",0.5,0))*0.1)+(IF(L259="C",1,IF(L259="EA",0.5,0))*0.2)+(IF(M259="C",1,IF(M259="EA",0.5,0))*0.35)+(IF(N259="C",1,IF(N259="EA",0.5,0))*0.05)</f>
        <v>1</v>
      </c>
      <c r="Y259" s="368">
        <f t="shared" si="8"/>
        <v>4.1000000000000003E-3</v>
      </c>
      <c r="Z259" s="338" t="str">
        <f t="shared" si="9"/>
        <v>Concluído</v>
      </c>
      <c r="AA259" s="377" t="str">
        <f>IF(C259="Supra-regional","abrange-cidade",IF(C259="Em definição","sem-mapa",IF(E259&lt;&gt;0,"local-def","local-em-def")))</f>
        <v>local-def</v>
      </c>
    </row>
    <row r="260" spans="1:27" ht="45" hidden="1" x14ac:dyDescent="0.25">
      <c r="A260" s="182">
        <v>17</v>
      </c>
      <c r="B260" s="183" t="s">
        <v>3971</v>
      </c>
      <c r="C260" s="53" t="s">
        <v>172</v>
      </c>
      <c r="D260" s="53" t="s">
        <v>172</v>
      </c>
      <c r="E260" s="183" t="s">
        <v>3972</v>
      </c>
      <c r="F260" s="182" t="s">
        <v>3973</v>
      </c>
      <c r="G260" s="182" t="s">
        <v>214</v>
      </c>
      <c r="H260" s="182" t="s">
        <v>216</v>
      </c>
      <c r="I260" s="182" t="s">
        <v>214</v>
      </c>
      <c r="J260" s="52" t="s">
        <v>1493</v>
      </c>
      <c r="K260" s="182" t="s">
        <v>214</v>
      </c>
      <c r="L260" s="182" t="s">
        <v>216</v>
      </c>
      <c r="M260" s="182" t="s">
        <v>216</v>
      </c>
      <c r="N260" s="182" t="s">
        <v>216</v>
      </c>
      <c r="O260" s="1031">
        <v>4.1000000000000003E-3</v>
      </c>
      <c r="P260" s="261">
        <v>0</v>
      </c>
      <c r="Q260" s="178">
        <v>0</v>
      </c>
      <c r="R260" s="183"/>
      <c r="S260" s="183"/>
      <c r="T260" s="183"/>
      <c r="U260" s="183"/>
      <c r="V260" s="183"/>
      <c r="W260" s="183"/>
      <c r="X260" s="170">
        <f>(IF(G260="C",1,IF(G260="EA",0.5,0))*0.1)+(IF(H260="C",1,IF(H260="EA",0.5,0))*0.05)+(IF(I260="C",1,IF(I260="EA",0.5,0))*0.1)+(IF(J260="C",1,IF(J260="EA",0.5,0))*0.05)+(IF(K260="C",1,IF(K260="EA",0.5,0))*0.1)+(IF(L260="C",1,IF(L260="EA",0.5,0))*0.2)+(IF(M260="C",1,IF(M260="EA",0.5,0))*0.35)+(IF(N260="C",1,IF(N260="EA",0.5,0))*0.05)</f>
        <v>0.15000000000000002</v>
      </c>
      <c r="Y260" s="368">
        <f t="shared" si="8"/>
        <v>6.150000000000001E-4</v>
      </c>
      <c r="Z260" s="338" t="str">
        <f t="shared" si="9"/>
        <v>Em andamento</v>
      </c>
      <c r="AA260" s="377" t="str">
        <f>IF(C260="Supra-regional","abrange-cidade",IF(C260="Em definição","sem-mapa",IF(E260&lt;&gt;0,"local-def","local-em-def")))</f>
        <v>local-def</v>
      </c>
    </row>
    <row r="261" spans="1:27" ht="75" hidden="1" x14ac:dyDescent="0.25">
      <c r="A261" s="182">
        <v>17</v>
      </c>
      <c r="B261" s="183" t="s">
        <v>3974</v>
      </c>
      <c r="C261" s="53" t="s">
        <v>172</v>
      </c>
      <c r="D261" s="53" t="s">
        <v>172</v>
      </c>
      <c r="E261" s="183" t="s">
        <v>3975</v>
      </c>
      <c r="F261" s="182" t="s">
        <v>3976</v>
      </c>
      <c r="G261" s="182" t="s">
        <v>214</v>
      </c>
      <c r="H261" s="182" t="s">
        <v>214</v>
      </c>
      <c r="I261" s="182" t="s">
        <v>214</v>
      </c>
      <c r="J261" s="52" t="s">
        <v>1388</v>
      </c>
      <c r="K261" s="182" t="s">
        <v>216</v>
      </c>
      <c r="L261" s="182" t="s">
        <v>216</v>
      </c>
      <c r="M261" s="182" t="s">
        <v>216</v>
      </c>
      <c r="N261" s="182" t="s">
        <v>216</v>
      </c>
      <c r="O261" s="1031">
        <v>4.1000000000000003E-3</v>
      </c>
      <c r="P261" s="261">
        <v>0</v>
      </c>
      <c r="Q261" s="178">
        <v>0</v>
      </c>
      <c r="R261" s="214"/>
      <c r="S261" s="183"/>
      <c r="T261" s="183"/>
      <c r="U261" s="183"/>
      <c r="V261" s="183"/>
      <c r="W261" s="183"/>
      <c r="X261" s="170">
        <f>(IF(G261="C",1,IF(G261="EA",0.5,0))*0.1)+(IF(H261="C",1,IF(H261="EA",0.5,0))*0.05)+(IF(I261="C",1,IF(I261="EA",0.5,0))*0.1)+(IF(J261="C",1,IF(J261="EA",0.5,0))*0.05)+(IF(K261="C",1,IF(K261="EA",0.5,0))*0.1)+(IF(L261="C",1,IF(L261="EA",0.5,0))*0.2)+(IF(M261="C",1,IF(M261="EA",0.5,0))*0.35)+(IF(N261="C",1,IF(N261="EA",0.5,0))*0.05)</f>
        <v>0.15</v>
      </c>
      <c r="Y261" s="368">
        <f t="shared" si="8"/>
        <v>6.1499999999999999E-4</v>
      </c>
      <c r="Z261" s="338" t="str">
        <f t="shared" si="9"/>
        <v>Em andamento</v>
      </c>
      <c r="AA261" s="377" t="str">
        <f>IF(C261="Supra-regional","abrange-cidade",IF(C261="Em definição","sem-mapa",IF(E261&lt;&gt;0,"local-def","local-em-def")))</f>
        <v>local-def</v>
      </c>
    </row>
    <row r="262" spans="1:27" ht="90" hidden="1" x14ac:dyDescent="0.25">
      <c r="A262" s="182">
        <v>17</v>
      </c>
      <c r="B262" s="183" t="s">
        <v>3977</v>
      </c>
      <c r="C262" s="183" t="s">
        <v>172</v>
      </c>
      <c r="D262" s="183" t="s">
        <v>172</v>
      </c>
      <c r="E262" s="183" t="s">
        <v>3978</v>
      </c>
      <c r="F262" s="182" t="s">
        <v>3979</v>
      </c>
      <c r="G262" s="182" t="s">
        <v>212</v>
      </c>
      <c r="H262" s="182" t="s">
        <v>212</v>
      </c>
      <c r="I262" s="182" t="s">
        <v>212</v>
      </c>
      <c r="J262" s="52" t="s">
        <v>1286</v>
      </c>
      <c r="K262" s="182" t="s">
        <v>212</v>
      </c>
      <c r="L262" s="182" t="s">
        <v>212</v>
      </c>
      <c r="M262" s="182" t="s">
        <v>212</v>
      </c>
      <c r="N262" s="182" t="s">
        <v>212</v>
      </c>
      <c r="O262" s="1031">
        <v>4.1000000000000003E-3</v>
      </c>
      <c r="P262" s="263">
        <v>4201258.5599999996</v>
      </c>
      <c r="Q262" s="178">
        <v>0</v>
      </c>
      <c r="R262" s="183" t="s">
        <v>3479</v>
      </c>
      <c r="S262" s="183"/>
      <c r="T262" s="183"/>
      <c r="U262" s="183"/>
      <c r="V262" s="183"/>
      <c r="W262" s="183"/>
      <c r="X262" s="170">
        <f>(IF(G262="C",1,IF(G262="EA",0.5,0))*0.1)+(IF(H262="C",1,IF(H262="EA",0.5,0))*0.05)+(IF(I262="C",1,IF(I262="EA",0.5,0))*0.1)+(IF(J262="C",1,IF(J262="EA",0.5,0))*0.05)+(IF(K262="C",1,IF(K262="EA",0.5,0))*0.1)+(IF(L262="C",1,IF(L262="EA",0.5,0))*0.2)+(IF(M262="C",1,IF(M262="EA",0.5,0))*0.35)+(IF(N262="C",1,IF(N262="EA",0.5,0))*0.05)</f>
        <v>1</v>
      </c>
      <c r="Y262" s="368">
        <f t="shared" si="8"/>
        <v>4.1000000000000003E-3</v>
      </c>
      <c r="Z262" s="338" t="str">
        <f t="shared" si="9"/>
        <v>Concluído</v>
      </c>
      <c r="AA262" s="377" t="str">
        <f>IF(C262="Supra-regional","abrange-cidade",IF(C262="Em definição","sem-mapa",IF(E262&lt;&gt;0,"local-def","local-em-def")))</f>
        <v>local-def</v>
      </c>
    </row>
    <row r="263" spans="1:27" ht="30" hidden="1" x14ac:dyDescent="0.25">
      <c r="A263" s="182">
        <v>17</v>
      </c>
      <c r="B263" s="183" t="s">
        <v>3980</v>
      </c>
      <c r="C263" s="183" t="s">
        <v>176</v>
      </c>
      <c r="D263" s="183" t="s">
        <v>154</v>
      </c>
      <c r="E263" s="183" t="s">
        <v>3981</v>
      </c>
      <c r="F263" s="182" t="s">
        <v>3982</v>
      </c>
      <c r="G263" s="182" t="s">
        <v>212</v>
      </c>
      <c r="H263" s="182" t="s">
        <v>212</v>
      </c>
      <c r="I263" s="182" t="s">
        <v>214</v>
      </c>
      <c r="J263" s="52" t="s">
        <v>1493</v>
      </c>
      <c r="K263" s="182" t="s">
        <v>216</v>
      </c>
      <c r="L263" s="182" t="s">
        <v>216</v>
      </c>
      <c r="M263" s="182" t="s">
        <v>216</v>
      </c>
      <c r="N263" s="182" t="s">
        <v>216</v>
      </c>
      <c r="O263" s="1031">
        <v>4.1000000000000003E-3</v>
      </c>
      <c r="P263" s="261">
        <v>46251.74</v>
      </c>
      <c r="Q263" s="178">
        <v>0</v>
      </c>
      <c r="R263" s="183"/>
      <c r="S263" s="183"/>
      <c r="T263" s="183"/>
      <c r="U263" s="183"/>
      <c r="V263" s="183"/>
      <c r="W263" s="183"/>
      <c r="X263" s="170">
        <f>(IF(G263="C",1,IF(G263="EA",0.5,0))*0.1)+(IF(H263="C",1,IF(H263="EA",0.5,0))*0.05)+(IF(I263="C",1,IF(I263="EA",0.5,0))*0.1)+(IF(J263="C",1,IF(J263="EA",0.5,0))*0.05)+(IF(K263="C",1,IF(K263="EA",0.5,0))*0.1)+(IF(L263="C",1,IF(L263="EA",0.5,0))*0.2)+(IF(M263="C",1,IF(M263="EA",0.5,0))*0.35)+(IF(N263="C",1,IF(N263="EA",0.5,0))*0.05)</f>
        <v>0.2</v>
      </c>
      <c r="Y263" s="368">
        <f t="shared" si="8"/>
        <v>8.2000000000000009E-4</v>
      </c>
      <c r="Z263" s="338" t="str">
        <f t="shared" si="9"/>
        <v>Em andamento</v>
      </c>
      <c r="AA263" s="377" t="str">
        <f>IF(C263="Supra-regional","abrange-cidade",IF(C263="Em definição","sem-mapa",IF(E263&lt;&gt;0,"local-def","local-em-def")))</f>
        <v>local-def</v>
      </c>
    </row>
    <row r="264" spans="1:27" ht="30" hidden="1" x14ac:dyDescent="0.25">
      <c r="A264" s="182">
        <v>17</v>
      </c>
      <c r="B264" s="183" t="s">
        <v>3983</v>
      </c>
      <c r="C264" s="53" t="s">
        <v>178</v>
      </c>
      <c r="D264" s="53" t="s">
        <v>3984</v>
      </c>
      <c r="E264" s="183" t="s">
        <v>3985</v>
      </c>
      <c r="F264" s="182" t="s">
        <v>3986</v>
      </c>
      <c r="G264" s="182" t="s">
        <v>214</v>
      </c>
      <c r="H264" s="182" t="s">
        <v>216</v>
      </c>
      <c r="I264" s="182" t="s">
        <v>216</v>
      </c>
      <c r="J264" s="52" t="s">
        <v>1493</v>
      </c>
      <c r="K264" s="182" t="s">
        <v>216</v>
      </c>
      <c r="L264" s="182" t="s">
        <v>216</v>
      </c>
      <c r="M264" s="182" t="s">
        <v>216</v>
      </c>
      <c r="N264" s="182" t="s">
        <v>216</v>
      </c>
      <c r="O264" s="1031">
        <v>4.1000000000000003E-3</v>
      </c>
      <c r="P264" s="261">
        <v>0</v>
      </c>
      <c r="Q264" s="178">
        <v>0</v>
      </c>
      <c r="R264" s="214"/>
      <c r="S264" s="183"/>
      <c r="T264" s="183"/>
      <c r="U264" s="183"/>
      <c r="V264" s="183"/>
      <c r="W264" s="183"/>
      <c r="X264" s="170">
        <f>(IF(G264="C",1,IF(G264="EA",0.5,0))*0.1)+(IF(H264="C",1,IF(H264="EA",0.5,0))*0.05)+(IF(I264="C",1,IF(I264="EA",0.5,0))*0.1)+(IF(J264="C",1,IF(J264="EA",0.5,0))*0.05)+(IF(K264="C",1,IF(K264="EA",0.5,0))*0.1)+(IF(L264="C",1,IF(L264="EA",0.5,0))*0.2)+(IF(M264="C",1,IF(M264="EA",0.5,0))*0.35)+(IF(N264="C",1,IF(N264="EA",0.5,0))*0.05)</f>
        <v>0.05</v>
      </c>
      <c r="Y264" s="368">
        <f t="shared" si="8"/>
        <v>2.0500000000000002E-4</v>
      </c>
      <c r="Z264" s="338" t="str">
        <f t="shared" si="9"/>
        <v>Em andamento</v>
      </c>
      <c r="AA264" s="377" t="str">
        <f>IF(C264="Supra-regional","abrange-cidade",IF(C264="Em definição","sem-mapa",IF(E264&lt;&gt;0,"local-def","local-em-def")))</f>
        <v>local-def</v>
      </c>
    </row>
    <row r="265" spans="1:27" ht="75" hidden="1" x14ac:dyDescent="0.25">
      <c r="A265" s="182">
        <v>17</v>
      </c>
      <c r="B265" s="183" t="s">
        <v>3987</v>
      </c>
      <c r="C265" s="53" t="s">
        <v>178</v>
      </c>
      <c r="D265" s="53" t="s">
        <v>3984</v>
      </c>
      <c r="E265" s="183" t="s">
        <v>3988</v>
      </c>
      <c r="F265" s="182" t="s">
        <v>3989</v>
      </c>
      <c r="G265" s="182" t="s">
        <v>214</v>
      </c>
      <c r="H265" s="182" t="s">
        <v>212</v>
      </c>
      <c r="I265" s="182" t="s">
        <v>214</v>
      </c>
      <c r="J265" s="52" t="s">
        <v>1493</v>
      </c>
      <c r="K265" s="182" t="s">
        <v>214</v>
      </c>
      <c r="L265" s="182" t="s">
        <v>216</v>
      </c>
      <c r="M265" s="182" t="s">
        <v>216</v>
      </c>
      <c r="N265" s="182" t="s">
        <v>216</v>
      </c>
      <c r="O265" s="1031">
        <v>4.1000000000000003E-3</v>
      </c>
      <c r="P265" s="261">
        <v>0</v>
      </c>
      <c r="Q265" s="178">
        <v>0</v>
      </c>
      <c r="R265" s="183"/>
      <c r="S265" s="183"/>
      <c r="T265" s="183"/>
      <c r="U265" s="183"/>
      <c r="V265" s="183"/>
      <c r="W265" s="183"/>
      <c r="X265" s="170">
        <f>(IF(G265="C",1,IF(G265="EA",0.5,0))*0.1)+(IF(H265="C",1,IF(H265="EA",0.5,0))*0.05)+(IF(I265="C",1,IF(I265="EA",0.5,0))*0.1)+(IF(J265="C",1,IF(J265="EA",0.5,0))*0.05)+(IF(K265="C",1,IF(K265="EA",0.5,0))*0.1)+(IF(L265="C",1,IF(L265="EA",0.5,0))*0.2)+(IF(M265="C",1,IF(M265="EA",0.5,0))*0.35)+(IF(N265="C",1,IF(N265="EA",0.5,0))*0.05)</f>
        <v>0.2</v>
      </c>
      <c r="Y265" s="368">
        <f t="shared" si="8"/>
        <v>8.2000000000000009E-4</v>
      </c>
      <c r="Z265" s="338" t="str">
        <f t="shared" si="9"/>
        <v>Em andamento</v>
      </c>
      <c r="AA265" s="377" t="str">
        <f>IF(C265="Supra-regional","abrange-cidade",IF(C265="Em definição","sem-mapa",IF(E265&lt;&gt;0,"local-def","local-em-def")))</f>
        <v>local-def</v>
      </c>
    </row>
    <row r="266" spans="1:27" ht="30" hidden="1" x14ac:dyDescent="0.25">
      <c r="A266" s="182">
        <v>17</v>
      </c>
      <c r="B266" s="183" t="s">
        <v>3990</v>
      </c>
      <c r="C266" s="53" t="s">
        <v>178</v>
      </c>
      <c r="D266" s="53" t="s">
        <v>3984</v>
      </c>
      <c r="E266" s="189" t="s">
        <v>3991</v>
      </c>
      <c r="F266" s="182" t="s">
        <v>3992</v>
      </c>
      <c r="G266" s="182" t="s">
        <v>212</v>
      </c>
      <c r="H266" s="182" t="s">
        <v>212</v>
      </c>
      <c r="I266" s="182" t="s">
        <v>216</v>
      </c>
      <c r="J266" s="52" t="s">
        <v>1493</v>
      </c>
      <c r="K266" s="182" t="s">
        <v>216</v>
      </c>
      <c r="L266" s="182" t="s">
        <v>216</v>
      </c>
      <c r="M266" s="182" t="s">
        <v>216</v>
      </c>
      <c r="N266" s="182" t="s">
        <v>216</v>
      </c>
      <c r="O266" s="1031">
        <v>4.1000000000000003E-3</v>
      </c>
      <c r="P266" s="261">
        <v>0</v>
      </c>
      <c r="Q266" s="178">
        <v>0</v>
      </c>
      <c r="R266" s="183"/>
      <c r="S266" s="183"/>
      <c r="T266" s="183"/>
      <c r="U266" s="183"/>
      <c r="V266" s="183"/>
      <c r="W266" s="183"/>
      <c r="X266" s="170">
        <f>(IF(G266="C",1,IF(G266="EA",0.5,0))*0.1)+(IF(H266="C",1,IF(H266="EA",0.5,0))*0.05)+(IF(I266="C",1,IF(I266="EA",0.5,0))*0.1)+(IF(J266="C",1,IF(J266="EA",0.5,0))*0.05)+(IF(K266="C",1,IF(K266="EA",0.5,0))*0.1)+(IF(L266="C",1,IF(L266="EA",0.5,0))*0.2)+(IF(M266="C",1,IF(M266="EA",0.5,0))*0.35)+(IF(N266="C",1,IF(N266="EA",0.5,0))*0.05)</f>
        <v>0.15000000000000002</v>
      </c>
      <c r="Y266" s="368">
        <f t="shared" si="8"/>
        <v>6.150000000000001E-4</v>
      </c>
      <c r="Z266" s="338" t="str">
        <f t="shared" si="9"/>
        <v>Em andamento</v>
      </c>
      <c r="AA266" s="377" t="str">
        <f>IF(C266="Supra-regional","abrange-cidade",IF(C266="Em definição","sem-mapa",IF(E266&lt;&gt;0,"local-def","local-em-def")))</f>
        <v>local-def</v>
      </c>
    </row>
    <row r="267" spans="1:27" ht="30" hidden="1" x14ac:dyDescent="0.25">
      <c r="A267" s="182">
        <v>17</v>
      </c>
      <c r="B267" s="183" t="s">
        <v>3993</v>
      </c>
      <c r="C267" s="53" t="s">
        <v>178</v>
      </c>
      <c r="D267" s="53" t="s">
        <v>3984</v>
      </c>
      <c r="E267" s="183" t="s">
        <v>3994</v>
      </c>
      <c r="F267" s="212" t="s">
        <v>3995</v>
      </c>
      <c r="G267" s="182" t="s">
        <v>214</v>
      </c>
      <c r="H267" s="182" t="s">
        <v>216</v>
      </c>
      <c r="I267" s="182" t="s">
        <v>216</v>
      </c>
      <c r="J267" s="52" t="s">
        <v>1493</v>
      </c>
      <c r="K267" s="182" t="s">
        <v>216</v>
      </c>
      <c r="L267" s="182" t="s">
        <v>216</v>
      </c>
      <c r="M267" s="182" t="s">
        <v>216</v>
      </c>
      <c r="N267" s="182" t="s">
        <v>216</v>
      </c>
      <c r="O267" s="1031">
        <v>4.1000000000000003E-3</v>
      </c>
      <c r="P267" s="261">
        <v>0</v>
      </c>
      <c r="Q267" s="178">
        <v>0</v>
      </c>
      <c r="R267" s="214"/>
      <c r="S267" s="183"/>
      <c r="T267" s="183"/>
      <c r="U267" s="183"/>
      <c r="V267" s="183"/>
      <c r="W267" s="183"/>
      <c r="X267" s="170">
        <f>(IF(G267="C",1,IF(G267="EA",0.5,0))*0.1)+(IF(H267="C",1,IF(H267="EA",0.5,0))*0.05)+(IF(I267="C",1,IF(I267="EA",0.5,0))*0.1)+(IF(J267="C",1,IF(J267="EA",0.5,0))*0.05)+(IF(K267="C",1,IF(K267="EA",0.5,0))*0.1)+(IF(L267="C",1,IF(L267="EA",0.5,0))*0.2)+(IF(M267="C",1,IF(M267="EA",0.5,0))*0.35)+(IF(N267="C",1,IF(N267="EA",0.5,0))*0.05)</f>
        <v>0.05</v>
      </c>
      <c r="Y267" s="368">
        <f t="shared" si="8"/>
        <v>2.0500000000000002E-4</v>
      </c>
      <c r="Z267" s="338" t="str">
        <f t="shared" si="9"/>
        <v>Em andamento</v>
      </c>
      <c r="AA267" s="377" t="str">
        <f>IF(C267="Supra-regional","abrange-cidade",IF(C267="Em definição","sem-mapa",IF(E267&lt;&gt;0,"local-def","local-em-def")))</f>
        <v>local-def</v>
      </c>
    </row>
    <row r="268" spans="1:27" ht="30" hidden="1" x14ac:dyDescent="0.25">
      <c r="A268" s="182">
        <v>17</v>
      </c>
      <c r="B268" s="183" t="s">
        <v>3996</v>
      </c>
      <c r="C268" s="53" t="s">
        <v>178</v>
      </c>
      <c r="D268" s="53" t="s">
        <v>3984</v>
      </c>
      <c r="E268" s="183" t="s">
        <v>3997</v>
      </c>
      <c r="F268" s="182" t="s">
        <v>3998</v>
      </c>
      <c r="G268" s="182" t="s">
        <v>214</v>
      </c>
      <c r="H268" s="182" t="s">
        <v>214</v>
      </c>
      <c r="I268" s="182" t="s">
        <v>216</v>
      </c>
      <c r="J268" s="52" t="s">
        <v>1493</v>
      </c>
      <c r="K268" s="182" t="s">
        <v>216</v>
      </c>
      <c r="L268" s="182" t="s">
        <v>216</v>
      </c>
      <c r="M268" s="182" t="s">
        <v>216</v>
      </c>
      <c r="N268" s="182" t="s">
        <v>216</v>
      </c>
      <c r="O268" s="1031">
        <v>4.1000000000000003E-3</v>
      </c>
      <c r="P268" s="261">
        <v>0</v>
      </c>
      <c r="Q268" s="178">
        <v>0</v>
      </c>
      <c r="R268" s="214"/>
      <c r="S268" s="183"/>
      <c r="T268" s="183"/>
      <c r="U268" s="183"/>
      <c r="V268" s="183"/>
      <c r="W268" s="183"/>
      <c r="X268" s="170">
        <f>(IF(G268="C",1,IF(G268="EA",0.5,0))*0.1)+(IF(H268="C",1,IF(H268="EA",0.5,0))*0.05)+(IF(I268="C",1,IF(I268="EA",0.5,0))*0.1)+(IF(J268="C",1,IF(J268="EA",0.5,0))*0.05)+(IF(K268="C",1,IF(K268="EA",0.5,0))*0.1)+(IF(L268="C",1,IF(L268="EA",0.5,0))*0.2)+(IF(M268="C",1,IF(M268="EA",0.5,0))*0.35)+(IF(N268="C",1,IF(N268="EA",0.5,0))*0.05)</f>
        <v>7.5000000000000011E-2</v>
      </c>
      <c r="Y268" s="368">
        <f t="shared" si="8"/>
        <v>3.0750000000000005E-4</v>
      </c>
      <c r="Z268" s="338" t="str">
        <f t="shared" si="9"/>
        <v>Em andamento</v>
      </c>
      <c r="AA268" s="377" t="str">
        <f>IF(C268="Supra-regional","abrange-cidade",IF(C268="Em definição","sem-mapa",IF(E268&lt;&gt;0,"local-def","local-em-def")))</f>
        <v>local-def</v>
      </c>
    </row>
    <row r="269" spans="1:27" ht="60" hidden="1" x14ac:dyDescent="0.25">
      <c r="A269" s="182">
        <v>17</v>
      </c>
      <c r="B269" s="183" t="s">
        <v>3999</v>
      </c>
      <c r="C269" s="53" t="s">
        <v>178</v>
      </c>
      <c r="D269" s="53" t="s">
        <v>3984</v>
      </c>
      <c r="E269" s="183" t="s">
        <v>4000</v>
      </c>
      <c r="F269" s="182" t="s">
        <v>4001</v>
      </c>
      <c r="G269" s="182" t="s">
        <v>216</v>
      </c>
      <c r="H269" s="182" t="s">
        <v>214</v>
      </c>
      <c r="I269" s="182" t="s">
        <v>214</v>
      </c>
      <c r="J269" s="52" t="s">
        <v>1493</v>
      </c>
      <c r="K269" s="182" t="s">
        <v>216</v>
      </c>
      <c r="L269" s="182" t="s">
        <v>216</v>
      </c>
      <c r="M269" s="182" t="s">
        <v>216</v>
      </c>
      <c r="N269" s="182" t="s">
        <v>216</v>
      </c>
      <c r="O269" s="1031">
        <v>4.1000000000000003E-3</v>
      </c>
      <c r="P269" s="261">
        <v>0</v>
      </c>
      <c r="Q269" s="178">
        <v>0</v>
      </c>
      <c r="R269" s="183"/>
      <c r="S269" s="183"/>
      <c r="T269" s="183"/>
      <c r="U269" s="183"/>
      <c r="V269" s="183"/>
      <c r="W269" s="183"/>
      <c r="X269" s="170">
        <f>(IF(G269="C",1,IF(G269="EA",0.5,0))*0.1)+(IF(H269="C",1,IF(H269="EA",0.5,0))*0.05)+(IF(I269="C",1,IF(I269="EA",0.5,0))*0.1)+(IF(J269="C",1,IF(J269="EA",0.5,0))*0.05)+(IF(K269="C",1,IF(K269="EA",0.5,0))*0.1)+(IF(L269="C",1,IF(L269="EA",0.5,0))*0.2)+(IF(M269="C",1,IF(M269="EA",0.5,0))*0.35)+(IF(N269="C",1,IF(N269="EA",0.5,0))*0.05)</f>
        <v>7.5000000000000011E-2</v>
      </c>
      <c r="Y269" s="368">
        <f t="shared" si="8"/>
        <v>3.0750000000000005E-4</v>
      </c>
      <c r="Z269" s="338" t="str">
        <f t="shared" si="9"/>
        <v>Em andamento</v>
      </c>
      <c r="AA269" s="377" t="str">
        <f>IF(C269="Supra-regional","abrange-cidade",IF(C269="Em definição","sem-mapa",IF(E269&lt;&gt;0,"local-def","local-em-def")))</f>
        <v>local-def</v>
      </c>
    </row>
    <row r="270" spans="1:27" ht="30" hidden="1" x14ac:dyDescent="0.25">
      <c r="A270" s="182">
        <v>17</v>
      </c>
      <c r="B270" s="183" t="s">
        <v>4002</v>
      </c>
      <c r="C270" s="53" t="s">
        <v>178</v>
      </c>
      <c r="D270" s="53" t="s">
        <v>3984</v>
      </c>
      <c r="E270" s="183" t="s">
        <v>4003</v>
      </c>
      <c r="F270" s="182" t="s">
        <v>4004</v>
      </c>
      <c r="G270" s="182" t="s">
        <v>214</v>
      </c>
      <c r="H270" s="182" t="s">
        <v>216</v>
      </c>
      <c r="I270" s="182" t="s">
        <v>216</v>
      </c>
      <c r="J270" s="52" t="s">
        <v>1493</v>
      </c>
      <c r="K270" s="182" t="s">
        <v>216</v>
      </c>
      <c r="L270" s="182" t="s">
        <v>216</v>
      </c>
      <c r="M270" s="182" t="s">
        <v>216</v>
      </c>
      <c r="N270" s="182" t="s">
        <v>216</v>
      </c>
      <c r="O270" s="1031">
        <v>4.1000000000000003E-3</v>
      </c>
      <c r="P270" s="261">
        <v>0</v>
      </c>
      <c r="Q270" s="178">
        <v>0</v>
      </c>
      <c r="R270" s="183"/>
      <c r="S270" s="183"/>
      <c r="T270" s="183"/>
      <c r="U270" s="183"/>
      <c r="V270" s="183"/>
      <c r="W270" s="183"/>
      <c r="X270" s="170">
        <f>(IF(G270="C",1,IF(G270="EA",0.5,0))*0.1)+(IF(H270="C",1,IF(H270="EA",0.5,0))*0.05)+(IF(I270="C",1,IF(I270="EA",0.5,0))*0.1)+(IF(J270="C",1,IF(J270="EA",0.5,0))*0.05)+(IF(K270="C",1,IF(K270="EA",0.5,0))*0.1)+(IF(L270="C",1,IF(L270="EA",0.5,0))*0.2)+(IF(M270="C",1,IF(M270="EA",0.5,0))*0.35)+(IF(N270="C",1,IF(N270="EA",0.5,0))*0.05)</f>
        <v>0.05</v>
      </c>
      <c r="Y270" s="368">
        <f t="shared" si="8"/>
        <v>2.0500000000000002E-4</v>
      </c>
      <c r="Z270" s="338" t="str">
        <f t="shared" si="9"/>
        <v>Em andamento</v>
      </c>
      <c r="AA270" s="377" t="str">
        <f>IF(C270="Supra-regional","abrange-cidade",IF(C270="Em definição","sem-mapa",IF(E270&lt;&gt;0,"local-def","local-em-def")))</f>
        <v>local-def</v>
      </c>
    </row>
    <row r="271" spans="1:27" ht="45" hidden="1" x14ac:dyDescent="0.25">
      <c r="A271" s="182">
        <v>17</v>
      </c>
      <c r="B271" s="183" t="s">
        <v>4005</v>
      </c>
      <c r="C271" s="53" t="s">
        <v>178</v>
      </c>
      <c r="D271" s="53" t="s">
        <v>3984</v>
      </c>
      <c r="E271" s="183" t="s">
        <v>4006</v>
      </c>
      <c r="F271" s="182" t="s">
        <v>4007</v>
      </c>
      <c r="G271" s="182" t="s">
        <v>214</v>
      </c>
      <c r="H271" s="182" t="s">
        <v>212</v>
      </c>
      <c r="I271" s="182" t="s">
        <v>214</v>
      </c>
      <c r="J271" s="52" t="s">
        <v>1493</v>
      </c>
      <c r="K271" s="182" t="s">
        <v>216</v>
      </c>
      <c r="L271" s="182" t="s">
        <v>216</v>
      </c>
      <c r="M271" s="182" t="s">
        <v>216</v>
      </c>
      <c r="N271" s="182" t="s">
        <v>216</v>
      </c>
      <c r="O271" s="1031">
        <v>4.1000000000000003E-3</v>
      </c>
      <c r="P271" s="261">
        <v>0</v>
      </c>
      <c r="Q271" s="178">
        <v>0</v>
      </c>
      <c r="R271" s="183"/>
      <c r="S271" s="183"/>
      <c r="T271" s="183"/>
      <c r="U271" s="183"/>
      <c r="V271" s="183"/>
      <c r="W271" s="183"/>
      <c r="X271" s="170">
        <f>(IF(G271="C",1,IF(G271="EA",0.5,0))*0.1)+(IF(H271="C",1,IF(H271="EA",0.5,0))*0.05)+(IF(I271="C",1,IF(I271="EA",0.5,0))*0.1)+(IF(J271="C",1,IF(J271="EA",0.5,0))*0.05)+(IF(K271="C",1,IF(K271="EA",0.5,0))*0.1)+(IF(L271="C",1,IF(L271="EA",0.5,0))*0.2)+(IF(M271="C",1,IF(M271="EA",0.5,0))*0.35)+(IF(N271="C",1,IF(N271="EA",0.5,0))*0.05)</f>
        <v>0.15000000000000002</v>
      </c>
      <c r="Y271" s="368">
        <f t="shared" si="8"/>
        <v>6.150000000000001E-4</v>
      </c>
      <c r="Z271" s="338" t="str">
        <f t="shared" si="9"/>
        <v>Em andamento</v>
      </c>
      <c r="AA271" s="377" t="str">
        <f>IF(C271="Supra-regional","abrange-cidade",IF(C271="Em definição","sem-mapa",IF(E271&lt;&gt;0,"local-def","local-em-def")))</f>
        <v>local-def</v>
      </c>
    </row>
    <row r="272" spans="1:27" ht="30" hidden="1" x14ac:dyDescent="0.25">
      <c r="A272" s="182">
        <v>17</v>
      </c>
      <c r="B272" s="183" t="s">
        <v>4008</v>
      </c>
      <c r="C272" s="53" t="s">
        <v>178</v>
      </c>
      <c r="D272" s="53" t="s">
        <v>3984</v>
      </c>
      <c r="E272" s="183" t="s">
        <v>4009</v>
      </c>
      <c r="F272" s="182" t="s">
        <v>4010</v>
      </c>
      <c r="G272" s="182" t="s">
        <v>214</v>
      </c>
      <c r="H272" s="182" t="s">
        <v>212</v>
      </c>
      <c r="I272" s="182" t="s">
        <v>216</v>
      </c>
      <c r="J272" s="52" t="s">
        <v>1493</v>
      </c>
      <c r="K272" s="182" t="s">
        <v>216</v>
      </c>
      <c r="L272" s="182" t="s">
        <v>216</v>
      </c>
      <c r="M272" s="182" t="s">
        <v>216</v>
      </c>
      <c r="N272" s="182" t="s">
        <v>216</v>
      </c>
      <c r="O272" s="1031">
        <v>4.1000000000000003E-3</v>
      </c>
      <c r="P272" s="261">
        <v>0</v>
      </c>
      <c r="Q272" s="178">
        <v>0</v>
      </c>
      <c r="R272" s="214"/>
      <c r="S272" s="183"/>
      <c r="T272" s="183"/>
      <c r="U272" s="183"/>
      <c r="V272" s="183"/>
      <c r="W272" s="183"/>
      <c r="X272" s="170">
        <f>(IF(G272="C",1,IF(G272="EA",0.5,0))*0.1)+(IF(H272="C",1,IF(H272="EA",0.5,0))*0.05)+(IF(I272="C",1,IF(I272="EA",0.5,0))*0.1)+(IF(J272="C",1,IF(J272="EA",0.5,0))*0.05)+(IF(K272="C",1,IF(K272="EA",0.5,0))*0.1)+(IF(L272="C",1,IF(L272="EA",0.5,0))*0.2)+(IF(M272="C",1,IF(M272="EA",0.5,0))*0.35)+(IF(N272="C",1,IF(N272="EA",0.5,0))*0.05)</f>
        <v>0.1</v>
      </c>
      <c r="Y272" s="368">
        <f t="shared" si="8"/>
        <v>4.1000000000000005E-4</v>
      </c>
      <c r="Z272" s="338" t="str">
        <f t="shared" si="9"/>
        <v>Em andamento</v>
      </c>
      <c r="AA272" s="377" t="str">
        <f>IF(C272="Supra-regional","abrange-cidade",IF(C272="Em definição","sem-mapa",IF(E272&lt;&gt;0,"local-def","local-em-def")))</f>
        <v>local-def</v>
      </c>
    </row>
    <row r="273" spans="1:27" ht="30" hidden="1" x14ac:dyDescent="0.25">
      <c r="A273" s="182">
        <v>17</v>
      </c>
      <c r="B273" s="183" t="s">
        <v>4011</v>
      </c>
      <c r="C273" s="183" t="s">
        <v>178</v>
      </c>
      <c r="D273" s="183" t="s">
        <v>178</v>
      </c>
      <c r="E273" s="183" t="s">
        <v>4012</v>
      </c>
      <c r="F273" s="182" t="s">
        <v>4013</v>
      </c>
      <c r="G273" s="182" t="s">
        <v>214</v>
      </c>
      <c r="H273" s="182" t="s">
        <v>216</v>
      </c>
      <c r="I273" s="182" t="s">
        <v>214</v>
      </c>
      <c r="J273" s="52" t="s">
        <v>1493</v>
      </c>
      <c r="K273" s="182" t="s">
        <v>216</v>
      </c>
      <c r="L273" s="182" t="s">
        <v>216</v>
      </c>
      <c r="M273" s="182" t="s">
        <v>216</v>
      </c>
      <c r="N273" s="182" t="s">
        <v>216</v>
      </c>
      <c r="O273" s="1031">
        <v>4.1000000000000003E-3</v>
      </c>
      <c r="P273" s="261">
        <v>0</v>
      </c>
      <c r="Q273" s="178">
        <v>0</v>
      </c>
      <c r="R273" s="214"/>
      <c r="S273" s="183"/>
      <c r="T273" s="183"/>
      <c r="U273" s="183"/>
      <c r="V273" s="183"/>
      <c r="W273" s="183"/>
      <c r="X273" s="170">
        <f>(IF(G273="C",1,IF(G273="EA",0.5,0))*0.1)+(IF(H273="C",1,IF(H273="EA",0.5,0))*0.05)+(IF(I273="C",1,IF(I273="EA",0.5,0))*0.1)+(IF(J273="C",1,IF(J273="EA",0.5,0))*0.05)+(IF(K273="C",1,IF(K273="EA",0.5,0))*0.1)+(IF(L273="C",1,IF(L273="EA",0.5,0))*0.2)+(IF(M273="C",1,IF(M273="EA",0.5,0))*0.35)+(IF(N273="C",1,IF(N273="EA",0.5,0))*0.05)</f>
        <v>0.1</v>
      </c>
      <c r="Y273" s="368">
        <f t="shared" si="8"/>
        <v>4.1000000000000005E-4</v>
      </c>
      <c r="Z273" s="338" t="str">
        <f t="shared" si="9"/>
        <v>Em andamento</v>
      </c>
      <c r="AA273" s="377" t="str">
        <f>IF(C273="Supra-regional","abrange-cidade",IF(C273="Em definição","sem-mapa",IF(E273&lt;&gt;0,"local-def","local-em-def")))</f>
        <v>local-def</v>
      </c>
    </row>
    <row r="274" spans="1:27" ht="75" hidden="1" x14ac:dyDescent="0.25">
      <c r="A274" s="182">
        <v>17</v>
      </c>
      <c r="B274" s="183" t="s">
        <v>4014</v>
      </c>
      <c r="C274" s="183" t="s">
        <v>178</v>
      </c>
      <c r="D274" s="183" t="s">
        <v>178</v>
      </c>
      <c r="E274" s="183" t="s">
        <v>4015</v>
      </c>
      <c r="F274" s="182" t="s">
        <v>4016</v>
      </c>
      <c r="G274" s="182" t="s">
        <v>212</v>
      </c>
      <c r="H274" s="182" t="s">
        <v>212</v>
      </c>
      <c r="I274" s="182" t="s">
        <v>212</v>
      </c>
      <c r="J274" s="52" t="s">
        <v>1286</v>
      </c>
      <c r="K274" s="182" t="s">
        <v>212</v>
      </c>
      <c r="L274" s="182" t="s">
        <v>212</v>
      </c>
      <c r="M274" s="182" t="s">
        <v>212</v>
      </c>
      <c r="N274" s="182" t="s">
        <v>212</v>
      </c>
      <c r="O274" s="1031">
        <v>4.1000000000000003E-3</v>
      </c>
      <c r="P274" s="263">
        <v>5034486.8099999996</v>
      </c>
      <c r="Q274" s="178">
        <v>0</v>
      </c>
      <c r="R274" s="183" t="s">
        <v>3479</v>
      </c>
      <c r="S274" s="183"/>
      <c r="T274" s="183"/>
      <c r="U274" s="183"/>
      <c r="V274" s="183"/>
      <c r="W274" s="183"/>
      <c r="X274" s="170">
        <f>(IF(G274="C",1,IF(G274="EA",0.5,0))*0.1)+(IF(H274="C",1,IF(H274="EA",0.5,0))*0.05)+(IF(I274="C",1,IF(I274="EA",0.5,0))*0.1)+(IF(J274="C",1,IF(J274="EA",0.5,0))*0.05)+(IF(K274="C",1,IF(K274="EA",0.5,0))*0.1)+(IF(L274="C",1,IF(L274="EA",0.5,0))*0.2)+(IF(M274="C",1,IF(M274="EA",0.5,0))*0.35)+(IF(N274="C",1,IF(N274="EA",0.5,0))*0.05)</f>
        <v>1</v>
      </c>
      <c r="Y274" s="368">
        <f t="shared" si="8"/>
        <v>4.1000000000000003E-3</v>
      </c>
      <c r="Z274" s="338" t="str">
        <f t="shared" si="9"/>
        <v>Concluído</v>
      </c>
      <c r="AA274" s="377" t="str">
        <f>IF(C274="Supra-regional","abrange-cidade",IF(C274="Em definição","sem-mapa",IF(E274&lt;&gt;0,"local-def","local-em-def")))</f>
        <v>local-def</v>
      </c>
    </row>
    <row r="275" spans="1:27" ht="60" hidden="1" x14ac:dyDescent="0.25">
      <c r="A275" s="182">
        <v>17</v>
      </c>
      <c r="B275" s="183" t="s">
        <v>4017</v>
      </c>
      <c r="C275" s="183" t="s">
        <v>178</v>
      </c>
      <c r="D275" s="183" t="s">
        <v>178</v>
      </c>
      <c r="E275" s="183" t="s">
        <v>4018</v>
      </c>
      <c r="F275" s="182" t="s">
        <v>4019</v>
      </c>
      <c r="G275" s="182" t="s">
        <v>214</v>
      </c>
      <c r="H275" s="182" t="s">
        <v>212</v>
      </c>
      <c r="I275" s="182" t="s">
        <v>214</v>
      </c>
      <c r="J275" s="52" t="s">
        <v>1493</v>
      </c>
      <c r="K275" s="182" t="s">
        <v>216</v>
      </c>
      <c r="L275" s="182" t="s">
        <v>216</v>
      </c>
      <c r="M275" s="182" t="s">
        <v>216</v>
      </c>
      <c r="N275" s="182" t="s">
        <v>216</v>
      </c>
      <c r="O275" s="1031">
        <v>4.1000000000000003E-3</v>
      </c>
      <c r="P275" s="261">
        <v>0</v>
      </c>
      <c r="Q275" s="178">
        <v>0</v>
      </c>
      <c r="R275" s="183"/>
      <c r="S275" s="183"/>
      <c r="T275" s="183"/>
      <c r="U275" s="183"/>
      <c r="V275" s="183"/>
      <c r="W275" s="183"/>
      <c r="X275" s="170">
        <f>(IF(G275="C",1,IF(G275="EA",0.5,0))*0.1)+(IF(H275="C",1,IF(H275="EA",0.5,0))*0.05)+(IF(I275="C",1,IF(I275="EA",0.5,0))*0.1)+(IF(J275="C",1,IF(J275="EA",0.5,0))*0.05)+(IF(K275="C",1,IF(K275="EA",0.5,0))*0.1)+(IF(L275="C",1,IF(L275="EA",0.5,0))*0.2)+(IF(M275="C",1,IF(M275="EA",0.5,0))*0.35)+(IF(N275="C",1,IF(N275="EA",0.5,0))*0.05)</f>
        <v>0.15000000000000002</v>
      </c>
      <c r="Y275" s="368">
        <f t="shared" si="8"/>
        <v>6.150000000000001E-4</v>
      </c>
      <c r="Z275" s="338" t="str">
        <f t="shared" si="9"/>
        <v>Em andamento</v>
      </c>
      <c r="AA275" s="377" t="str">
        <f>IF(C275="Supra-regional","abrange-cidade",IF(C275="Em definição","sem-mapa",IF(E275&lt;&gt;0,"local-def","local-em-def")))</f>
        <v>local-def</v>
      </c>
    </row>
    <row r="276" spans="1:27" ht="45" hidden="1" x14ac:dyDescent="0.25">
      <c r="A276" s="182">
        <v>17</v>
      </c>
      <c r="B276" s="183" t="s">
        <v>4020</v>
      </c>
      <c r="C276" s="183" t="s">
        <v>178</v>
      </c>
      <c r="D276" s="183" t="s">
        <v>178</v>
      </c>
      <c r="E276" s="183" t="s">
        <v>4021</v>
      </c>
      <c r="F276" s="182" t="s">
        <v>4022</v>
      </c>
      <c r="G276" s="182" t="s">
        <v>216</v>
      </c>
      <c r="H276" s="182" t="s">
        <v>216</v>
      </c>
      <c r="I276" s="182" t="s">
        <v>216</v>
      </c>
      <c r="J276" s="52" t="s">
        <v>1493</v>
      </c>
      <c r="K276" s="182" t="s">
        <v>216</v>
      </c>
      <c r="L276" s="182" t="s">
        <v>216</v>
      </c>
      <c r="M276" s="182" t="s">
        <v>216</v>
      </c>
      <c r="N276" s="182" t="s">
        <v>216</v>
      </c>
      <c r="O276" s="1031">
        <v>4.1000000000000003E-3</v>
      </c>
      <c r="P276" s="261">
        <v>0</v>
      </c>
      <c r="Q276" s="178">
        <v>0</v>
      </c>
      <c r="R276" s="183"/>
      <c r="S276" s="183"/>
      <c r="T276" s="183"/>
      <c r="U276" s="183"/>
      <c r="V276" s="183"/>
      <c r="W276" s="183"/>
      <c r="X276" s="170">
        <f>(IF(G276="C",1,IF(G276="EA",0.5,0))*0.1)+(IF(H276="C",1,IF(H276="EA",0.5,0))*0.05)+(IF(I276="C",1,IF(I276="EA",0.5,0))*0.1)+(IF(J276="C",1,IF(J276="EA",0.5,0))*0.05)+(IF(K276="C",1,IF(K276="EA",0.5,0))*0.1)+(IF(L276="C",1,IF(L276="EA",0.5,0))*0.2)+(IF(M276="C",1,IF(M276="EA",0.5,0))*0.35)+(IF(N276="C",1,IF(N276="EA",0.5,0))*0.05)</f>
        <v>0</v>
      </c>
      <c r="Y276" s="368">
        <f t="shared" si="8"/>
        <v>0</v>
      </c>
      <c r="Z276" s="338" t="str">
        <f t="shared" si="9"/>
        <v>Não Iniciado</v>
      </c>
      <c r="AA276" s="377" t="str">
        <f>IF(C276="Supra-regional","abrange-cidade",IF(C276="Em definição","sem-mapa",IF(E276&lt;&gt;0,"local-def","local-em-def")))</f>
        <v>local-def</v>
      </c>
    </row>
    <row r="277" spans="1:27" ht="51.75" hidden="1" customHeight="1" x14ac:dyDescent="0.25">
      <c r="A277" s="182">
        <v>17</v>
      </c>
      <c r="B277" s="183" t="s">
        <v>4023</v>
      </c>
      <c r="C277" s="53" t="s">
        <v>178</v>
      </c>
      <c r="D277" s="53" t="s">
        <v>4024</v>
      </c>
      <c r="E277" s="183" t="s">
        <v>4025</v>
      </c>
      <c r="F277" s="182" t="s">
        <v>4026</v>
      </c>
      <c r="G277" s="182" t="s">
        <v>214</v>
      </c>
      <c r="H277" s="182" t="s">
        <v>216</v>
      </c>
      <c r="I277" s="182" t="s">
        <v>216</v>
      </c>
      <c r="J277" s="52" t="s">
        <v>1493</v>
      </c>
      <c r="K277" s="182" t="s">
        <v>216</v>
      </c>
      <c r="L277" s="182" t="s">
        <v>216</v>
      </c>
      <c r="M277" s="182" t="s">
        <v>216</v>
      </c>
      <c r="N277" s="182" t="s">
        <v>216</v>
      </c>
      <c r="O277" s="1031">
        <v>4.1000000000000003E-3</v>
      </c>
      <c r="P277" s="261">
        <v>0</v>
      </c>
      <c r="Q277" s="178">
        <v>0</v>
      </c>
      <c r="R277" s="183"/>
      <c r="S277" s="183"/>
      <c r="T277" s="183"/>
      <c r="U277" s="183"/>
      <c r="V277" s="183"/>
      <c r="W277" s="183"/>
      <c r="X277" s="170">
        <f>(IF(G277="C",1,IF(G277="EA",0.5,0))*0.1)+(IF(H277="C",1,IF(H277="EA",0.5,0))*0.05)+(IF(I277="C",1,IF(I277="EA",0.5,0))*0.1)+(IF(J277="C",1,IF(J277="EA",0.5,0))*0.05)+(IF(K277="C",1,IF(K277="EA",0.5,0))*0.1)+(IF(L277="C",1,IF(L277="EA",0.5,0))*0.2)+(IF(M277="C",1,IF(M277="EA",0.5,0))*0.35)+(IF(N277="C",1,IF(N277="EA",0.5,0))*0.05)</f>
        <v>0.05</v>
      </c>
      <c r="Y277" s="368">
        <f t="shared" si="8"/>
        <v>2.0500000000000002E-4</v>
      </c>
      <c r="Z277" s="338" t="str">
        <f t="shared" si="9"/>
        <v>Em andamento</v>
      </c>
      <c r="AA277" s="377" t="str">
        <f>IF(C277="Supra-regional","abrange-cidade",IF(C277="Em definição","sem-mapa",IF(E277&lt;&gt;0,"local-def","local-em-def")))</f>
        <v>local-def</v>
      </c>
    </row>
    <row r="278" spans="1:27" ht="45" hidden="1" x14ac:dyDescent="0.25">
      <c r="A278" s="182">
        <v>17</v>
      </c>
      <c r="B278" s="183" t="s">
        <v>4027</v>
      </c>
      <c r="C278" s="183" t="s">
        <v>178</v>
      </c>
      <c r="D278" s="183" t="s">
        <v>4024</v>
      </c>
      <c r="E278" s="189" t="s">
        <v>4028</v>
      </c>
      <c r="F278" s="182" t="s">
        <v>4029</v>
      </c>
      <c r="G278" s="182" t="s">
        <v>214</v>
      </c>
      <c r="H278" s="182" t="s">
        <v>216</v>
      </c>
      <c r="I278" s="182" t="s">
        <v>214</v>
      </c>
      <c r="J278" s="52" t="s">
        <v>1493</v>
      </c>
      <c r="K278" s="182" t="s">
        <v>216</v>
      </c>
      <c r="L278" s="182" t="s">
        <v>216</v>
      </c>
      <c r="M278" s="182" t="s">
        <v>216</v>
      </c>
      <c r="N278" s="182" t="s">
        <v>216</v>
      </c>
      <c r="O278" s="1031">
        <v>4.1000000000000003E-3</v>
      </c>
      <c r="P278" s="261">
        <v>0</v>
      </c>
      <c r="Q278" s="178">
        <v>0</v>
      </c>
      <c r="R278" s="183"/>
      <c r="S278" s="183"/>
      <c r="T278" s="183"/>
      <c r="U278" s="183"/>
      <c r="V278" s="183"/>
      <c r="W278" s="183"/>
      <c r="X278" s="170">
        <f>(IF(G278="C",1,IF(G278="EA",0.5,0))*0.1)+(IF(H278="C",1,IF(H278="EA",0.5,0))*0.05)+(IF(I278="C",1,IF(I278="EA",0.5,0))*0.1)+(IF(J278="C",1,IF(J278="EA",0.5,0))*0.05)+(IF(K278="C",1,IF(K278="EA",0.5,0))*0.1)+(IF(L278="C",1,IF(L278="EA",0.5,0))*0.2)+(IF(M278="C",1,IF(M278="EA",0.5,0))*0.35)+(IF(N278="C",1,IF(N278="EA",0.5,0))*0.05)</f>
        <v>0.1</v>
      </c>
      <c r="Y278" s="368">
        <f t="shared" si="8"/>
        <v>4.1000000000000005E-4</v>
      </c>
      <c r="Z278" s="338" t="str">
        <f t="shared" si="9"/>
        <v>Em andamento</v>
      </c>
      <c r="AA278" s="377" t="str">
        <f>IF(C278="Supra-regional","abrange-cidade",IF(C278="Em definição","sem-mapa",IF(E278&lt;&gt;0,"local-def","local-em-def")))</f>
        <v>local-def</v>
      </c>
    </row>
    <row r="279" spans="1:27" ht="45" hidden="1" x14ac:dyDescent="0.25">
      <c r="A279" s="182">
        <v>17</v>
      </c>
      <c r="B279" s="183" t="s">
        <v>4030</v>
      </c>
      <c r="C279" s="183" t="s">
        <v>178</v>
      </c>
      <c r="D279" s="183" t="s">
        <v>4024</v>
      </c>
      <c r="E279" s="183" t="s">
        <v>4031</v>
      </c>
      <c r="F279" s="212" t="s">
        <v>4032</v>
      </c>
      <c r="G279" s="182" t="s">
        <v>212</v>
      </c>
      <c r="H279" s="182" t="s">
        <v>216</v>
      </c>
      <c r="I279" s="182" t="s">
        <v>214</v>
      </c>
      <c r="J279" s="52" t="s">
        <v>1493</v>
      </c>
      <c r="K279" s="182" t="s">
        <v>216</v>
      </c>
      <c r="L279" s="182" t="s">
        <v>216</v>
      </c>
      <c r="M279" s="182" t="s">
        <v>216</v>
      </c>
      <c r="N279" s="182" t="s">
        <v>216</v>
      </c>
      <c r="O279" s="1031">
        <v>4.1000000000000003E-3</v>
      </c>
      <c r="P279" s="261">
        <v>0</v>
      </c>
      <c r="Q279" s="178">
        <v>0</v>
      </c>
      <c r="R279" s="183"/>
      <c r="S279" s="183"/>
      <c r="T279" s="183"/>
      <c r="U279" s="183"/>
      <c r="V279" s="183"/>
      <c r="W279" s="183"/>
      <c r="X279" s="170">
        <f>(IF(G279="C",1,IF(G279="EA",0.5,0))*0.1)+(IF(H279="C",1,IF(H279="EA",0.5,0))*0.05)+(IF(I279="C",1,IF(I279="EA",0.5,0))*0.1)+(IF(J279="C",1,IF(J279="EA",0.5,0))*0.05)+(IF(K279="C",1,IF(K279="EA",0.5,0))*0.1)+(IF(L279="C",1,IF(L279="EA",0.5,0))*0.2)+(IF(M279="C",1,IF(M279="EA",0.5,0))*0.35)+(IF(N279="C",1,IF(N279="EA",0.5,0))*0.05)</f>
        <v>0.15000000000000002</v>
      </c>
      <c r="Y279" s="368">
        <f t="shared" si="8"/>
        <v>6.150000000000001E-4</v>
      </c>
      <c r="Z279" s="338" t="str">
        <f t="shared" si="9"/>
        <v>Em andamento</v>
      </c>
      <c r="AA279" s="377" t="str">
        <f>IF(C279="Supra-regional","abrange-cidade",IF(C279="Em definição","sem-mapa",IF(E279&lt;&gt;0,"local-def","local-em-def")))</f>
        <v>local-def</v>
      </c>
    </row>
    <row r="280" spans="1:27" ht="30" hidden="1" x14ac:dyDescent="0.25">
      <c r="A280" s="182">
        <v>17</v>
      </c>
      <c r="B280" s="183" t="s">
        <v>4033</v>
      </c>
      <c r="C280" s="183" t="s">
        <v>178</v>
      </c>
      <c r="D280" s="183" t="s">
        <v>4024</v>
      </c>
      <c r="E280" s="183" t="s">
        <v>4034</v>
      </c>
      <c r="F280" s="182" t="s">
        <v>4035</v>
      </c>
      <c r="G280" s="182" t="s">
        <v>214</v>
      </c>
      <c r="H280" s="182" t="s">
        <v>214</v>
      </c>
      <c r="I280" s="182" t="s">
        <v>214</v>
      </c>
      <c r="J280" s="52" t="s">
        <v>1493</v>
      </c>
      <c r="K280" s="182" t="s">
        <v>216</v>
      </c>
      <c r="L280" s="182" t="s">
        <v>216</v>
      </c>
      <c r="M280" s="182" t="s">
        <v>216</v>
      </c>
      <c r="N280" s="182" t="s">
        <v>216</v>
      </c>
      <c r="O280" s="1031">
        <v>4.1000000000000003E-3</v>
      </c>
      <c r="P280" s="261">
        <v>0</v>
      </c>
      <c r="Q280" s="178">
        <v>0</v>
      </c>
      <c r="R280" s="183"/>
      <c r="S280" s="183"/>
      <c r="T280" s="183"/>
      <c r="U280" s="183"/>
      <c r="V280" s="183"/>
      <c r="W280" s="183"/>
      <c r="X280" s="170">
        <f>(IF(G280="C",1,IF(G280="EA",0.5,0))*0.1)+(IF(H280="C",1,IF(H280="EA",0.5,0))*0.05)+(IF(I280="C",1,IF(I280="EA",0.5,0))*0.1)+(IF(J280="C",1,IF(J280="EA",0.5,0))*0.05)+(IF(K280="C",1,IF(K280="EA",0.5,0))*0.1)+(IF(L280="C",1,IF(L280="EA",0.5,0))*0.2)+(IF(M280="C",1,IF(M280="EA",0.5,0))*0.35)+(IF(N280="C",1,IF(N280="EA",0.5,0))*0.05)</f>
        <v>0.125</v>
      </c>
      <c r="Y280" s="368">
        <f t="shared" si="8"/>
        <v>5.1250000000000004E-4</v>
      </c>
      <c r="Z280" s="338" t="str">
        <f t="shared" si="9"/>
        <v>Em andamento</v>
      </c>
      <c r="AA280" s="377" t="str">
        <f>IF(C280="Supra-regional","abrange-cidade",IF(C280="Em definição","sem-mapa",IF(E280&lt;&gt;0,"local-def","local-em-def")))</f>
        <v>local-def</v>
      </c>
    </row>
    <row r="281" spans="1:27" ht="30" hidden="1" x14ac:dyDescent="0.25">
      <c r="A281" s="182">
        <v>17</v>
      </c>
      <c r="B281" s="183" t="s">
        <v>4036</v>
      </c>
      <c r="C281" s="53" t="s">
        <v>178</v>
      </c>
      <c r="D281" s="53" t="s">
        <v>4024</v>
      </c>
      <c r="E281" s="183" t="s">
        <v>4037</v>
      </c>
      <c r="F281" s="182" t="s">
        <v>4038</v>
      </c>
      <c r="G281" s="182" t="s">
        <v>216</v>
      </c>
      <c r="H281" s="182" t="s">
        <v>216</v>
      </c>
      <c r="I281" s="182" t="s">
        <v>216</v>
      </c>
      <c r="J281" s="52" t="s">
        <v>1493</v>
      </c>
      <c r="K281" s="182" t="s">
        <v>216</v>
      </c>
      <c r="L281" s="182" t="s">
        <v>216</v>
      </c>
      <c r="M281" s="182" t="s">
        <v>216</v>
      </c>
      <c r="N281" s="182" t="s">
        <v>216</v>
      </c>
      <c r="O281" s="1031">
        <v>4.1000000000000003E-3</v>
      </c>
      <c r="P281" s="261">
        <v>0</v>
      </c>
      <c r="Q281" s="178">
        <v>0</v>
      </c>
      <c r="R281" s="214"/>
      <c r="S281" s="183"/>
      <c r="T281" s="183"/>
      <c r="U281" s="183"/>
      <c r="V281" s="183"/>
      <c r="W281" s="183"/>
      <c r="X281" s="170">
        <f>(IF(G281="C",1,IF(G281="EA",0.5,0))*0.1)+(IF(H281="C",1,IF(H281="EA",0.5,0))*0.05)+(IF(I281="C",1,IF(I281="EA",0.5,0))*0.1)+(IF(J281="C",1,IF(J281="EA",0.5,0))*0.05)+(IF(K281="C",1,IF(K281="EA",0.5,0))*0.1)+(IF(L281="C",1,IF(L281="EA",0.5,0))*0.2)+(IF(M281="C",1,IF(M281="EA",0.5,0))*0.35)+(IF(N281="C",1,IF(N281="EA",0.5,0))*0.05)</f>
        <v>0</v>
      </c>
      <c r="Y281" s="368">
        <f t="shared" si="8"/>
        <v>0</v>
      </c>
      <c r="Z281" s="338" t="str">
        <f t="shared" si="9"/>
        <v>Não Iniciado</v>
      </c>
      <c r="AA281" s="377" t="str">
        <f>IF(C281="Supra-regional","abrange-cidade",IF(C281="Em definição","sem-mapa",IF(E281&lt;&gt;0,"local-def","local-em-def")))</f>
        <v>local-def</v>
      </c>
    </row>
    <row r="282" spans="1:27" ht="30" hidden="1" x14ac:dyDescent="0.25">
      <c r="A282" s="182">
        <v>17</v>
      </c>
      <c r="B282" s="183" t="s">
        <v>4039</v>
      </c>
      <c r="C282" s="53" t="s">
        <v>178</v>
      </c>
      <c r="D282" s="53" t="s">
        <v>4024</v>
      </c>
      <c r="E282" s="181" t="s">
        <v>4040</v>
      </c>
      <c r="F282" s="182" t="s">
        <v>4041</v>
      </c>
      <c r="G282" s="182" t="s">
        <v>216</v>
      </c>
      <c r="H282" s="182" t="s">
        <v>216</v>
      </c>
      <c r="I282" s="182" t="s">
        <v>216</v>
      </c>
      <c r="J282" s="52" t="s">
        <v>1493</v>
      </c>
      <c r="K282" s="182" t="s">
        <v>216</v>
      </c>
      <c r="L282" s="182" t="s">
        <v>216</v>
      </c>
      <c r="M282" s="182" t="s">
        <v>216</v>
      </c>
      <c r="N282" s="182" t="s">
        <v>216</v>
      </c>
      <c r="O282" s="1031">
        <v>4.1000000000000003E-3</v>
      </c>
      <c r="P282" s="261">
        <v>0</v>
      </c>
      <c r="Q282" s="178">
        <v>0</v>
      </c>
      <c r="R282" s="183"/>
      <c r="S282" s="183"/>
      <c r="T282" s="183"/>
      <c r="U282" s="183"/>
      <c r="V282" s="183"/>
      <c r="W282" s="183"/>
      <c r="X282" s="170">
        <f>(IF(G282="C",1,IF(G282="EA",0.5,0))*0.1)+(IF(H282="C",1,IF(H282="EA",0.5,0))*0.05)+(IF(I282="C",1,IF(I282="EA",0.5,0))*0.1)+(IF(J282="C",1,IF(J282="EA",0.5,0))*0.05)+(IF(K282="C",1,IF(K282="EA",0.5,0))*0.1)+(IF(L282="C",1,IF(L282="EA",0.5,0))*0.2)+(IF(M282="C",1,IF(M282="EA",0.5,0))*0.35)+(IF(N282="C",1,IF(N282="EA",0.5,0))*0.05)</f>
        <v>0</v>
      </c>
      <c r="Y282" s="368">
        <f t="shared" si="8"/>
        <v>0</v>
      </c>
      <c r="Z282" s="338" t="str">
        <f t="shared" si="9"/>
        <v>Não Iniciado</v>
      </c>
      <c r="AA282" s="377" t="str">
        <f>IF(C282="Supra-regional","abrange-cidade",IF(C282="Em definição","sem-mapa",IF(E282&lt;&gt;0,"local-def","local-em-def")))</f>
        <v>local-def</v>
      </c>
    </row>
    <row r="283" spans="1:27" ht="30" hidden="1" x14ac:dyDescent="0.25">
      <c r="A283" s="182">
        <v>17</v>
      </c>
      <c r="B283" s="183" t="s">
        <v>4042</v>
      </c>
      <c r="C283" s="183" t="s">
        <v>178</v>
      </c>
      <c r="D283" s="183" t="s">
        <v>4024</v>
      </c>
      <c r="E283" s="183" t="s">
        <v>4043</v>
      </c>
      <c r="F283" s="182" t="s">
        <v>4044</v>
      </c>
      <c r="G283" s="182" t="s">
        <v>212</v>
      </c>
      <c r="H283" s="182" t="s">
        <v>212</v>
      </c>
      <c r="I283" s="182" t="s">
        <v>212</v>
      </c>
      <c r="J283" s="52" t="s">
        <v>1286</v>
      </c>
      <c r="K283" s="182" t="s">
        <v>212</v>
      </c>
      <c r="L283" s="182" t="s">
        <v>212</v>
      </c>
      <c r="M283" s="182" t="s">
        <v>212</v>
      </c>
      <c r="N283" s="182" t="s">
        <v>212</v>
      </c>
      <c r="O283" s="1031">
        <v>4.1000000000000003E-3</v>
      </c>
      <c r="P283" s="263">
        <v>1941295.19</v>
      </c>
      <c r="Q283" s="178">
        <v>0</v>
      </c>
      <c r="R283" s="183" t="s">
        <v>3479</v>
      </c>
      <c r="S283" s="183"/>
      <c r="T283" s="183"/>
      <c r="U283" s="183"/>
      <c r="V283" s="183"/>
      <c r="W283" s="183"/>
      <c r="X283" s="170">
        <f>(IF(G283="C",1,IF(G283="EA",0.5,0))*0.1)+(IF(H283="C",1,IF(H283="EA",0.5,0))*0.05)+(IF(I283="C",1,IF(I283="EA",0.5,0))*0.1)+(IF(J283="C",1,IF(J283="EA",0.5,0))*0.05)+(IF(K283="C",1,IF(K283="EA",0.5,0))*0.1)+(IF(L283="C",1,IF(L283="EA",0.5,0))*0.2)+(IF(M283="C",1,IF(M283="EA",0.5,0))*0.35)+(IF(N283="C",1,IF(N283="EA",0.5,0))*0.05)</f>
        <v>1</v>
      </c>
      <c r="Y283" s="368">
        <f t="shared" si="8"/>
        <v>4.1000000000000003E-3</v>
      </c>
      <c r="Z283" s="338" t="str">
        <f t="shared" si="9"/>
        <v>Concluído</v>
      </c>
      <c r="AA283" s="377" t="str">
        <f>IF(C283="Supra-regional","abrange-cidade",IF(C283="Em definição","sem-mapa",IF(E283&lt;&gt;0,"local-def","local-em-def")))</f>
        <v>local-def</v>
      </c>
    </row>
    <row r="284" spans="1:27" ht="45" hidden="1" x14ac:dyDescent="0.25">
      <c r="A284" s="182">
        <v>17</v>
      </c>
      <c r="B284" s="183" t="s">
        <v>4045</v>
      </c>
      <c r="C284" s="183" t="s">
        <v>178</v>
      </c>
      <c r="D284" s="183" t="s">
        <v>825</v>
      </c>
      <c r="E284" s="183" t="s">
        <v>4046</v>
      </c>
      <c r="F284" s="182" t="s">
        <v>4047</v>
      </c>
      <c r="G284" s="182" t="s">
        <v>212</v>
      </c>
      <c r="H284" s="182" t="s">
        <v>212</v>
      </c>
      <c r="I284" s="182" t="s">
        <v>212</v>
      </c>
      <c r="J284" s="52" t="s">
        <v>1286</v>
      </c>
      <c r="K284" s="182" t="s">
        <v>212</v>
      </c>
      <c r="L284" s="182" t="s">
        <v>212</v>
      </c>
      <c r="M284" s="182" t="s">
        <v>212</v>
      </c>
      <c r="N284" s="182" t="s">
        <v>212</v>
      </c>
      <c r="O284" s="1031">
        <v>4.1000000000000003E-3</v>
      </c>
      <c r="P284" s="261">
        <v>0</v>
      </c>
      <c r="Q284" s="178">
        <v>0</v>
      </c>
      <c r="R284" s="183" t="s">
        <v>3479</v>
      </c>
      <c r="S284" s="183"/>
      <c r="T284" s="183"/>
      <c r="U284" s="183"/>
      <c r="V284" s="183"/>
      <c r="W284" s="183"/>
      <c r="X284" s="170">
        <f>(IF(G284="C",1,IF(G284="EA",0.5,0))*0.1)+(IF(H284="C",1,IF(H284="EA",0.5,0))*0.05)+(IF(I284="C",1,IF(I284="EA",0.5,0))*0.1)+(IF(J284="C",1,IF(J284="EA",0.5,0))*0.05)+(IF(K284="C",1,IF(K284="EA",0.5,0))*0.1)+(IF(L284="C",1,IF(L284="EA",0.5,0))*0.2)+(IF(M284="C",1,IF(M284="EA",0.5,0))*0.35)+(IF(N284="C",1,IF(N284="EA",0.5,0))*0.05)</f>
        <v>1</v>
      </c>
      <c r="Y284" s="368">
        <f t="shared" si="8"/>
        <v>4.1000000000000003E-3</v>
      </c>
      <c r="Z284" s="338" t="str">
        <f t="shared" si="9"/>
        <v>Concluído</v>
      </c>
      <c r="AA284" s="377" t="str">
        <f>IF(C284="Supra-regional","abrange-cidade",IF(C284="Em definição","sem-mapa",IF(E284&lt;&gt;0,"local-def","local-em-def")))</f>
        <v>local-def</v>
      </c>
    </row>
    <row r="285" spans="1:27" ht="75" hidden="1" x14ac:dyDescent="0.25">
      <c r="A285" s="182">
        <v>17</v>
      </c>
      <c r="B285" s="183" t="s">
        <v>4048</v>
      </c>
      <c r="C285" s="53" t="s">
        <v>180</v>
      </c>
      <c r="D285" s="53" t="s">
        <v>2293</v>
      </c>
      <c r="E285" s="183" t="s">
        <v>4049</v>
      </c>
      <c r="F285" s="182" t="s">
        <v>4050</v>
      </c>
      <c r="G285" s="182" t="s">
        <v>214</v>
      </c>
      <c r="H285" s="182" t="s">
        <v>212</v>
      </c>
      <c r="I285" s="182" t="s">
        <v>214</v>
      </c>
      <c r="J285" s="52" t="s">
        <v>214</v>
      </c>
      <c r="K285" s="182" t="s">
        <v>212</v>
      </c>
      <c r="L285" s="182" t="s">
        <v>216</v>
      </c>
      <c r="M285" s="182" t="s">
        <v>216</v>
      </c>
      <c r="N285" s="182" t="s">
        <v>216</v>
      </c>
      <c r="O285" s="1031">
        <v>4.1000000000000003E-3</v>
      </c>
      <c r="P285" s="261">
        <v>0</v>
      </c>
      <c r="Q285" s="178">
        <v>0</v>
      </c>
      <c r="R285" s="214"/>
      <c r="S285" s="183"/>
      <c r="T285" s="183"/>
      <c r="U285" s="183"/>
      <c r="V285" s="183"/>
      <c r="W285" s="183"/>
      <c r="X285" s="170">
        <f>(IF(G285="C",1,IF(G285="EA",0.5,0))*0.1)+(IF(H285="C",1,IF(H285="EA",0.5,0))*0.05)+(IF(I285="C",1,IF(I285="EA",0.5,0))*0.1)+(IF(J285="C",1,IF(J285="EA",0.5,0))*0.05)+(IF(K285="C",1,IF(K285="EA",0.5,0))*0.1)+(IF(L285="C",1,IF(L285="EA",0.5,0))*0.2)+(IF(M285="C",1,IF(M285="EA",0.5,0))*0.35)+(IF(N285="C",1,IF(N285="EA",0.5,0))*0.05)</f>
        <v>0.27500000000000002</v>
      </c>
      <c r="Y285" s="368">
        <f t="shared" si="8"/>
        <v>1.1275000000000002E-3</v>
      </c>
      <c r="Z285" s="338" t="str">
        <f t="shared" si="9"/>
        <v>Em andamento</v>
      </c>
      <c r="AA285" s="377" t="str">
        <f>IF(C285="Supra-regional","abrange-cidade",IF(C285="Em definição","sem-mapa",IF(E285&lt;&gt;0,"local-def","local-em-def")))</f>
        <v>local-def</v>
      </c>
    </row>
    <row r="286" spans="1:27" ht="60" hidden="1" x14ac:dyDescent="0.25">
      <c r="A286" s="182">
        <v>17</v>
      </c>
      <c r="B286" s="183" t="s">
        <v>4051</v>
      </c>
      <c r="C286" s="53" t="s">
        <v>180</v>
      </c>
      <c r="D286" s="53" t="s">
        <v>2293</v>
      </c>
      <c r="E286" s="183" t="s">
        <v>4052</v>
      </c>
      <c r="F286" s="182" t="s">
        <v>4053</v>
      </c>
      <c r="G286" s="182" t="s">
        <v>214</v>
      </c>
      <c r="H286" s="182" t="s">
        <v>212</v>
      </c>
      <c r="I286" s="182" t="s">
        <v>214</v>
      </c>
      <c r="J286" s="52" t="s">
        <v>214</v>
      </c>
      <c r="K286" s="182" t="s">
        <v>212</v>
      </c>
      <c r="L286" s="182" t="s">
        <v>216</v>
      </c>
      <c r="M286" s="182" t="s">
        <v>216</v>
      </c>
      <c r="N286" s="182" t="s">
        <v>216</v>
      </c>
      <c r="O286" s="1031">
        <v>4.1000000000000003E-3</v>
      </c>
      <c r="P286" s="261">
        <v>0</v>
      </c>
      <c r="Q286" s="178">
        <v>0</v>
      </c>
      <c r="R286" s="214"/>
      <c r="S286" s="183"/>
      <c r="T286" s="183"/>
      <c r="U286" s="183"/>
      <c r="V286" s="183"/>
      <c r="W286" s="183"/>
      <c r="X286" s="170">
        <f>(IF(G286="C",1,IF(G286="EA",0.5,0))*0.1)+(IF(H286="C",1,IF(H286="EA",0.5,0))*0.05)+(IF(I286="C",1,IF(I286="EA",0.5,0))*0.1)+(IF(J286="C",1,IF(J286="EA",0.5,0))*0.05)+(IF(K286="C",1,IF(K286="EA",0.5,0))*0.1)+(IF(L286="C",1,IF(L286="EA",0.5,0))*0.2)+(IF(M286="C",1,IF(M286="EA",0.5,0))*0.35)+(IF(N286="C",1,IF(N286="EA",0.5,0))*0.05)</f>
        <v>0.27500000000000002</v>
      </c>
      <c r="Y286" s="368">
        <f t="shared" si="8"/>
        <v>1.1275000000000002E-3</v>
      </c>
      <c r="Z286" s="338" t="str">
        <f t="shared" si="9"/>
        <v>Em andamento</v>
      </c>
      <c r="AA286" s="377" t="str">
        <f>IF(C286="Supra-regional","abrange-cidade",IF(C286="Em definição","sem-mapa",IF(E286&lt;&gt;0,"local-def","local-em-def")))</f>
        <v>local-def</v>
      </c>
    </row>
    <row r="287" spans="1:27" ht="30" hidden="1" x14ac:dyDescent="0.25">
      <c r="A287" s="182">
        <v>17</v>
      </c>
      <c r="B287" s="183" t="s">
        <v>4054</v>
      </c>
      <c r="C287" s="183" t="s">
        <v>180</v>
      </c>
      <c r="D287" s="183" t="s">
        <v>2293</v>
      </c>
      <c r="E287" s="183" t="s">
        <v>4055</v>
      </c>
      <c r="F287" s="182" t="s">
        <v>4056</v>
      </c>
      <c r="G287" s="182" t="s">
        <v>212</v>
      </c>
      <c r="H287" s="182" t="s">
        <v>212</v>
      </c>
      <c r="I287" s="182" t="s">
        <v>212</v>
      </c>
      <c r="J287" s="52" t="s">
        <v>1286</v>
      </c>
      <c r="K287" s="182" t="s">
        <v>212</v>
      </c>
      <c r="L287" s="182" t="s">
        <v>212</v>
      </c>
      <c r="M287" s="182" t="s">
        <v>212</v>
      </c>
      <c r="N287" s="182" t="s">
        <v>212</v>
      </c>
      <c r="O287" s="1031">
        <v>4.1000000000000003E-3</v>
      </c>
      <c r="P287" s="263">
        <v>4750333.8899999997</v>
      </c>
      <c r="Q287" s="178">
        <v>0</v>
      </c>
      <c r="R287" s="183" t="s">
        <v>3479</v>
      </c>
      <c r="S287" s="183"/>
      <c r="T287" s="183"/>
      <c r="U287" s="183"/>
      <c r="V287" s="183"/>
      <c r="W287" s="183"/>
      <c r="X287" s="170">
        <f>(IF(G287="C",1,IF(G287="EA",0.5,0))*0.1)+(IF(H287="C",1,IF(H287="EA",0.5,0))*0.05)+(IF(I287="C",1,IF(I287="EA",0.5,0))*0.1)+(IF(J287="C",1,IF(J287="EA",0.5,0))*0.05)+(IF(K287="C",1,IF(K287="EA",0.5,0))*0.1)+(IF(L287="C",1,IF(L287="EA",0.5,0))*0.2)+(IF(M287="C",1,IF(M287="EA",0.5,0))*0.35)+(IF(N287="C",1,IF(N287="EA",0.5,0))*0.05)</f>
        <v>1</v>
      </c>
      <c r="Y287" s="368">
        <f t="shared" si="8"/>
        <v>4.1000000000000003E-3</v>
      </c>
      <c r="Z287" s="338" t="str">
        <f t="shared" si="9"/>
        <v>Concluído</v>
      </c>
      <c r="AA287" s="377" t="str">
        <f>IF(C287="Supra-regional","abrange-cidade",IF(C287="Em definição","sem-mapa",IF(E287&lt;&gt;0,"local-def","local-em-def")))</f>
        <v>local-def</v>
      </c>
    </row>
    <row r="288" spans="1:27" ht="30" hidden="1" x14ac:dyDescent="0.25">
      <c r="A288" s="182">
        <v>17</v>
      </c>
      <c r="B288" s="183" t="s">
        <v>4057</v>
      </c>
      <c r="C288" s="183" t="s">
        <v>180</v>
      </c>
      <c r="D288" s="183" t="s">
        <v>180</v>
      </c>
      <c r="E288" s="183" t="s">
        <v>4058</v>
      </c>
      <c r="F288" s="182" t="s">
        <v>4059</v>
      </c>
      <c r="G288" s="182" t="s">
        <v>212</v>
      </c>
      <c r="H288" s="182" t="s">
        <v>212</v>
      </c>
      <c r="I288" s="182" t="s">
        <v>212</v>
      </c>
      <c r="J288" s="52" t="s">
        <v>1286</v>
      </c>
      <c r="K288" s="182" t="s">
        <v>212</v>
      </c>
      <c r="L288" s="182" t="s">
        <v>212</v>
      </c>
      <c r="M288" s="182" t="s">
        <v>212</v>
      </c>
      <c r="N288" s="182" t="s">
        <v>212</v>
      </c>
      <c r="O288" s="1031">
        <v>4.1000000000000003E-3</v>
      </c>
      <c r="P288" s="263">
        <v>4278743.13</v>
      </c>
      <c r="Q288" s="178">
        <v>0</v>
      </c>
      <c r="R288" s="183" t="s">
        <v>3479</v>
      </c>
      <c r="S288" s="183"/>
      <c r="T288" s="183"/>
      <c r="U288" s="183"/>
      <c r="V288" s="183"/>
      <c r="W288" s="183"/>
      <c r="X288" s="170">
        <f>(IF(G288="C",1,IF(G288="EA",0.5,0))*0.1)+(IF(H288="C",1,IF(H288="EA",0.5,0))*0.05)+(IF(I288="C",1,IF(I288="EA",0.5,0))*0.1)+(IF(J288="C",1,IF(J288="EA",0.5,0))*0.05)+(IF(K288="C",1,IF(K288="EA",0.5,0))*0.1)+(IF(L288="C",1,IF(L288="EA",0.5,0))*0.2)+(IF(M288="C",1,IF(M288="EA",0.5,0))*0.35)+(IF(N288="C",1,IF(N288="EA",0.5,0))*0.05)</f>
        <v>1</v>
      </c>
      <c r="Y288" s="368">
        <f t="shared" si="8"/>
        <v>4.1000000000000003E-3</v>
      </c>
      <c r="Z288" s="338" t="str">
        <f t="shared" si="9"/>
        <v>Concluído</v>
      </c>
      <c r="AA288" s="377" t="str">
        <f>IF(C288="Supra-regional","abrange-cidade",IF(C288="Em definição","sem-mapa",IF(E288&lt;&gt;0,"local-def","local-em-def")))</f>
        <v>local-def</v>
      </c>
    </row>
    <row r="289" spans="1:27" ht="45" hidden="1" x14ac:dyDescent="0.25">
      <c r="A289" s="182">
        <v>17</v>
      </c>
      <c r="B289" s="183" t="s">
        <v>4060</v>
      </c>
      <c r="C289" s="183" t="s">
        <v>180</v>
      </c>
      <c r="D289" s="183" t="s">
        <v>180</v>
      </c>
      <c r="E289" s="183" t="s">
        <v>4061</v>
      </c>
      <c r="F289" s="182" t="s">
        <v>4062</v>
      </c>
      <c r="G289" s="182" t="s">
        <v>212</v>
      </c>
      <c r="H289" s="182" t="s">
        <v>212</v>
      </c>
      <c r="I289" s="182" t="s">
        <v>212</v>
      </c>
      <c r="J289" s="52" t="s">
        <v>1286</v>
      </c>
      <c r="K289" s="182" t="s">
        <v>212</v>
      </c>
      <c r="L289" s="182" t="s">
        <v>212</v>
      </c>
      <c r="M289" s="182" t="s">
        <v>212</v>
      </c>
      <c r="N289" s="182" t="s">
        <v>212</v>
      </c>
      <c r="O289" s="1031">
        <v>4.1000000000000003E-3</v>
      </c>
      <c r="P289" s="263">
        <v>8640887.4299999997</v>
      </c>
      <c r="Q289" s="178">
        <v>0</v>
      </c>
      <c r="R289" s="183" t="s">
        <v>3479</v>
      </c>
      <c r="S289" s="183"/>
      <c r="T289" s="183"/>
      <c r="U289" s="183"/>
      <c r="V289" s="183"/>
      <c r="W289" s="183"/>
      <c r="X289" s="170">
        <f>(IF(G289="C",1,IF(G289="EA",0.5,0))*0.1)+(IF(H289="C",1,IF(H289="EA",0.5,0))*0.05)+(IF(I289="C",1,IF(I289="EA",0.5,0))*0.1)+(IF(J289="C",1,IF(J289="EA",0.5,0))*0.05)+(IF(K289="C",1,IF(K289="EA",0.5,0))*0.1)+(IF(L289="C",1,IF(L289="EA",0.5,0))*0.2)+(IF(M289="C",1,IF(M289="EA",0.5,0))*0.35)+(IF(N289="C",1,IF(N289="EA",0.5,0))*0.05)</f>
        <v>1</v>
      </c>
      <c r="Y289" s="368">
        <f t="shared" si="8"/>
        <v>4.1000000000000003E-3</v>
      </c>
      <c r="Z289" s="338" t="str">
        <f t="shared" si="9"/>
        <v>Concluído</v>
      </c>
      <c r="AA289" s="377" t="str">
        <f>IF(C289="Supra-regional","abrange-cidade",IF(C289="Em definição","sem-mapa",IF(E289&lt;&gt;0,"local-def","local-em-def")))</f>
        <v>local-def</v>
      </c>
    </row>
    <row r="290" spans="1:27" ht="30" hidden="1" x14ac:dyDescent="0.25">
      <c r="A290" s="182">
        <v>17</v>
      </c>
      <c r="B290" s="183" t="s">
        <v>4063</v>
      </c>
      <c r="C290" s="183" t="s">
        <v>180</v>
      </c>
      <c r="D290" s="183" t="s">
        <v>4064</v>
      </c>
      <c r="E290" s="183" t="s">
        <v>4065</v>
      </c>
      <c r="F290" s="182" t="s">
        <v>4066</v>
      </c>
      <c r="G290" s="182" t="s">
        <v>212</v>
      </c>
      <c r="H290" s="182" t="s">
        <v>212</v>
      </c>
      <c r="I290" s="182" t="s">
        <v>212</v>
      </c>
      <c r="J290" s="52" t="s">
        <v>1286</v>
      </c>
      <c r="K290" s="182" t="s">
        <v>212</v>
      </c>
      <c r="L290" s="182" t="s">
        <v>212</v>
      </c>
      <c r="M290" s="182" t="s">
        <v>212</v>
      </c>
      <c r="N290" s="182" t="s">
        <v>212</v>
      </c>
      <c r="O290" s="1031">
        <v>4.1000000000000003E-3</v>
      </c>
      <c r="P290" s="263">
        <v>4559179.32</v>
      </c>
      <c r="Q290" s="178">
        <v>0</v>
      </c>
      <c r="R290" s="183" t="s">
        <v>3479</v>
      </c>
      <c r="S290" s="183"/>
      <c r="T290" s="183"/>
      <c r="U290" s="183"/>
      <c r="V290" s="183"/>
      <c r="W290" s="183"/>
      <c r="X290" s="170">
        <f>(IF(G290="C",1,IF(G290="EA",0.5,0))*0.1)+(IF(H290="C",1,IF(H290="EA",0.5,0))*0.05)+(IF(I290="C",1,IF(I290="EA",0.5,0))*0.1)+(IF(J290="C",1,IF(J290="EA",0.5,0))*0.05)+(IF(K290="C",1,IF(K290="EA",0.5,0))*0.1)+(IF(L290="C",1,IF(L290="EA",0.5,0))*0.2)+(IF(M290="C",1,IF(M290="EA",0.5,0))*0.35)+(IF(N290="C",1,IF(N290="EA",0.5,0))*0.05)</f>
        <v>1</v>
      </c>
      <c r="Y290" s="368">
        <f t="shared" si="8"/>
        <v>4.1000000000000003E-3</v>
      </c>
      <c r="Z290" s="338" t="str">
        <f t="shared" si="9"/>
        <v>Concluído</v>
      </c>
      <c r="AA290" s="377" t="str">
        <f>IF(C290="Supra-regional","abrange-cidade",IF(C290="Em definição","sem-mapa",IF(E290&lt;&gt;0,"local-def","local-em-def")))</f>
        <v>local-def</v>
      </c>
    </row>
    <row r="291" spans="1:27" ht="60" hidden="1" x14ac:dyDescent="0.25">
      <c r="A291" s="182">
        <v>17</v>
      </c>
      <c r="B291" s="183" t="s">
        <v>4067</v>
      </c>
      <c r="C291" s="183" t="s">
        <v>180</v>
      </c>
      <c r="D291" s="183" t="s">
        <v>4064</v>
      </c>
      <c r="E291" s="183" t="s">
        <v>4068</v>
      </c>
      <c r="F291" s="182" t="s">
        <v>4069</v>
      </c>
      <c r="G291" s="182" t="s">
        <v>212</v>
      </c>
      <c r="H291" s="182" t="s">
        <v>212</v>
      </c>
      <c r="I291" s="182" t="s">
        <v>214</v>
      </c>
      <c r="J291" s="52" t="s">
        <v>1388</v>
      </c>
      <c r="K291" s="182" t="s">
        <v>212</v>
      </c>
      <c r="L291" s="182" t="s">
        <v>216</v>
      </c>
      <c r="M291" s="182" t="s">
        <v>216</v>
      </c>
      <c r="N291" s="182" t="s">
        <v>216</v>
      </c>
      <c r="O291" s="1031">
        <v>4.1000000000000003E-3</v>
      </c>
      <c r="P291" s="263">
        <v>0</v>
      </c>
      <c r="Q291" s="178">
        <v>0</v>
      </c>
      <c r="R291" s="183"/>
      <c r="S291" s="183"/>
      <c r="T291" s="183"/>
      <c r="U291" s="183"/>
      <c r="V291" s="183"/>
      <c r="W291" s="183"/>
      <c r="X291" s="170">
        <f>(IF(G291="C",1,IF(G291="EA",0.5,0))*0.1)+(IF(H291="C",1,IF(H291="EA",0.5,0))*0.05)+(IF(I291="C",1,IF(I291="EA",0.5,0))*0.1)+(IF(J291="C",1,IF(J291="EA",0.5,0))*0.05)+(IF(K291="C",1,IF(K291="EA",0.5,0))*0.1)+(IF(L291="C",1,IF(L291="EA",0.5,0))*0.2)+(IF(M291="C",1,IF(M291="EA",0.5,0))*0.35)+(IF(N291="C",1,IF(N291="EA",0.5,0))*0.05)</f>
        <v>0.32500000000000001</v>
      </c>
      <c r="Y291" s="368">
        <f t="shared" si="8"/>
        <v>1.3325000000000001E-3</v>
      </c>
      <c r="Z291" s="338" t="str">
        <f t="shared" si="9"/>
        <v>Em andamento</v>
      </c>
      <c r="AA291" s="377" t="str">
        <f>IF(C291="Supra-regional","abrange-cidade",IF(C291="Em definição","sem-mapa",IF(E291&lt;&gt;0,"local-def","local-em-def")))</f>
        <v>local-def</v>
      </c>
    </row>
    <row r="292" spans="1:27" ht="45" hidden="1" x14ac:dyDescent="0.25">
      <c r="A292" s="182">
        <v>17</v>
      </c>
      <c r="B292" s="183" t="s">
        <v>4070</v>
      </c>
      <c r="C292" s="183" t="s">
        <v>180</v>
      </c>
      <c r="D292" s="183" t="s">
        <v>4064</v>
      </c>
      <c r="E292" s="183" t="s">
        <v>4071</v>
      </c>
      <c r="F292" s="182" t="s">
        <v>4072</v>
      </c>
      <c r="G292" s="182" t="s">
        <v>212</v>
      </c>
      <c r="H292" s="182" t="s">
        <v>212</v>
      </c>
      <c r="I292" s="182" t="s">
        <v>214</v>
      </c>
      <c r="J292" s="52" t="s">
        <v>1493</v>
      </c>
      <c r="K292" s="182" t="s">
        <v>214</v>
      </c>
      <c r="L292" s="182" t="s">
        <v>216</v>
      </c>
      <c r="M292" s="182" t="s">
        <v>216</v>
      </c>
      <c r="N292" s="182" t="s">
        <v>216</v>
      </c>
      <c r="O292" s="1031">
        <v>4.1000000000000003E-3</v>
      </c>
      <c r="P292" s="263">
        <v>0</v>
      </c>
      <c r="Q292" s="178">
        <v>0</v>
      </c>
      <c r="R292" s="183"/>
      <c r="S292" s="183"/>
      <c r="T292" s="183"/>
      <c r="U292" s="183"/>
      <c r="V292" s="183"/>
      <c r="W292" s="183"/>
      <c r="X292" s="170">
        <f>(IF(G292="C",1,IF(G292="EA",0.5,0))*0.1)+(IF(H292="C",1,IF(H292="EA",0.5,0))*0.05)+(IF(I292="C",1,IF(I292="EA",0.5,0))*0.1)+(IF(J292="C",1,IF(J292="EA",0.5,0))*0.05)+(IF(K292="C",1,IF(K292="EA",0.5,0))*0.1)+(IF(L292="C",1,IF(L292="EA",0.5,0))*0.2)+(IF(M292="C",1,IF(M292="EA",0.5,0))*0.35)+(IF(N292="C",1,IF(N292="EA",0.5,0))*0.05)</f>
        <v>0.25</v>
      </c>
      <c r="Y292" s="368">
        <f t="shared" si="8"/>
        <v>1.0250000000000001E-3</v>
      </c>
      <c r="Z292" s="338" t="str">
        <f t="shared" si="9"/>
        <v>Em andamento</v>
      </c>
      <c r="AA292" s="377" t="str">
        <f>IF(C292="Supra-regional","abrange-cidade",IF(C292="Em definição","sem-mapa",IF(E292&lt;&gt;0,"local-def","local-em-def")))</f>
        <v>local-def</v>
      </c>
    </row>
    <row r="293" spans="1:27" ht="90" hidden="1" x14ac:dyDescent="0.25">
      <c r="A293" s="182">
        <v>17</v>
      </c>
      <c r="B293" s="183" t="s">
        <v>4073</v>
      </c>
      <c r="C293" s="183" t="s">
        <v>180</v>
      </c>
      <c r="D293" s="183" t="s">
        <v>4064</v>
      </c>
      <c r="E293" s="183" t="s">
        <v>4074</v>
      </c>
      <c r="F293" s="182" t="s">
        <v>4075</v>
      </c>
      <c r="G293" s="182" t="s">
        <v>212</v>
      </c>
      <c r="H293" s="182" t="s">
        <v>216</v>
      </c>
      <c r="I293" s="182" t="s">
        <v>214</v>
      </c>
      <c r="J293" s="52" t="s">
        <v>1493</v>
      </c>
      <c r="K293" s="182" t="s">
        <v>214</v>
      </c>
      <c r="L293" s="182" t="s">
        <v>216</v>
      </c>
      <c r="M293" s="182" t="s">
        <v>216</v>
      </c>
      <c r="N293" s="182" t="s">
        <v>216</v>
      </c>
      <c r="O293" s="1031">
        <v>4.1000000000000003E-3</v>
      </c>
      <c r="P293" s="263">
        <v>0</v>
      </c>
      <c r="Q293" s="178">
        <v>0</v>
      </c>
      <c r="R293" s="183"/>
      <c r="S293" s="183"/>
      <c r="T293" s="183"/>
      <c r="U293" s="183"/>
      <c r="V293" s="183"/>
      <c r="W293" s="183"/>
      <c r="X293" s="170">
        <f>(IF(G293="C",1,IF(G293="EA",0.5,0))*0.1)+(IF(H293="C",1,IF(H293="EA",0.5,0))*0.05)+(IF(I293="C",1,IF(I293="EA",0.5,0))*0.1)+(IF(J293="C",1,IF(J293="EA",0.5,0))*0.05)+(IF(K293="C",1,IF(K293="EA",0.5,0))*0.1)+(IF(L293="C",1,IF(L293="EA",0.5,0))*0.2)+(IF(M293="C",1,IF(M293="EA",0.5,0))*0.35)+(IF(N293="C",1,IF(N293="EA",0.5,0))*0.05)</f>
        <v>0.2</v>
      </c>
      <c r="Y293" s="368">
        <f t="shared" si="8"/>
        <v>8.2000000000000009E-4</v>
      </c>
      <c r="Z293" s="338" t="str">
        <f t="shared" si="9"/>
        <v>Em andamento</v>
      </c>
      <c r="AA293" s="377" t="str">
        <f>IF(C293="Supra-regional","abrange-cidade",IF(C293="Em definição","sem-mapa",IF(E293&lt;&gt;0,"local-def","local-em-def")))</f>
        <v>local-def</v>
      </c>
    </row>
    <row r="294" spans="1:27" ht="45" hidden="1" x14ac:dyDescent="0.25">
      <c r="A294" s="182">
        <v>17</v>
      </c>
      <c r="B294" s="183" t="s">
        <v>4076</v>
      </c>
      <c r="C294" s="183" t="s">
        <v>190</v>
      </c>
      <c r="D294" s="53" t="s">
        <v>190</v>
      </c>
      <c r="E294" s="183" t="s">
        <v>4077</v>
      </c>
      <c r="F294" s="182" t="s">
        <v>4078</v>
      </c>
      <c r="G294" s="182" t="s">
        <v>214</v>
      </c>
      <c r="H294" s="182" t="s">
        <v>216</v>
      </c>
      <c r="I294" s="182" t="s">
        <v>214</v>
      </c>
      <c r="J294" s="52" t="s">
        <v>1493</v>
      </c>
      <c r="K294" s="182" t="s">
        <v>216</v>
      </c>
      <c r="L294" s="182" t="s">
        <v>216</v>
      </c>
      <c r="M294" s="182" t="s">
        <v>216</v>
      </c>
      <c r="N294" s="182" t="s">
        <v>216</v>
      </c>
      <c r="O294" s="1031">
        <v>4.1000000000000003E-3</v>
      </c>
      <c r="P294" s="261">
        <v>0</v>
      </c>
      <c r="Q294" s="178">
        <v>0</v>
      </c>
      <c r="R294" s="183"/>
      <c r="S294" s="183"/>
      <c r="T294" s="183"/>
      <c r="U294" s="183"/>
      <c r="V294" s="183"/>
      <c r="W294" s="183"/>
      <c r="X294" s="170">
        <f>(IF(G294="C",1,IF(G294="EA",0.5,0))*0.1)+(IF(H294="C",1,IF(H294="EA",0.5,0))*0.05)+(IF(I294="C",1,IF(I294="EA",0.5,0))*0.1)+(IF(J294="C",1,IF(J294="EA",0.5,0))*0.05)+(IF(K294="C",1,IF(K294="EA",0.5,0))*0.1)+(IF(L294="C",1,IF(L294="EA",0.5,0))*0.2)+(IF(M294="C",1,IF(M294="EA",0.5,0))*0.35)+(IF(N294="C",1,IF(N294="EA",0.5,0))*0.05)</f>
        <v>0.1</v>
      </c>
      <c r="Y294" s="368">
        <f t="shared" si="8"/>
        <v>4.1000000000000005E-4</v>
      </c>
      <c r="Z294" s="338" t="str">
        <f t="shared" si="9"/>
        <v>Em andamento</v>
      </c>
      <c r="AA294" s="377" t="str">
        <f>IF(C294="Supra-regional","abrange-cidade",IF(C294="Em definição","sem-mapa",IF(E294&lt;&gt;0,"local-def","local-em-def")))</f>
        <v>local-def</v>
      </c>
    </row>
    <row r="295" spans="1:27" ht="60" hidden="1" x14ac:dyDescent="0.25">
      <c r="A295" s="182">
        <v>17</v>
      </c>
      <c r="B295" s="183" t="s">
        <v>4079</v>
      </c>
      <c r="C295" s="183" t="s">
        <v>190</v>
      </c>
      <c r="D295" s="183" t="s">
        <v>190</v>
      </c>
      <c r="E295" s="183" t="s">
        <v>4080</v>
      </c>
      <c r="F295" s="182" t="s">
        <v>4081</v>
      </c>
      <c r="G295" s="182" t="s">
        <v>212</v>
      </c>
      <c r="H295" s="182" t="s">
        <v>212</v>
      </c>
      <c r="I295" s="182" t="s">
        <v>212</v>
      </c>
      <c r="J295" s="52" t="s">
        <v>1286</v>
      </c>
      <c r="K295" s="182" t="s">
        <v>212</v>
      </c>
      <c r="L295" s="182" t="s">
        <v>212</v>
      </c>
      <c r="M295" s="182" t="s">
        <v>212</v>
      </c>
      <c r="N295" s="182" t="s">
        <v>212</v>
      </c>
      <c r="O295" s="1031">
        <v>4.1000000000000003E-3</v>
      </c>
      <c r="P295" s="263">
        <v>5697358.8600000003</v>
      </c>
      <c r="Q295" s="178">
        <v>0</v>
      </c>
      <c r="R295" s="183" t="s">
        <v>3479</v>
      </c>
      <c r="S295" s="183"/>
      <c r="T295" s="183"/>
      <c r="U295" s="183"/>
      <c r="V295" s="183"/>
      <c r="W295" s="183"/>
      <c r="X295" s="170">
        <f>(IF(G295="C",1,IF(G295="EA",0.5,0))*0.1)+(IF(H295="C",1,IF(H295="EA",0.5,0))*0.05)+(IF(I295="C",1,IF(I295="EA",0.5,0))*0.1)+(IF(J295="C",1,IF(J295="EA",0.5,0))*0.05)+(IF(K295="C",1,IF(K295="EA",0.5,0))*0.1)+(IF(L295="C",1,IF(L295="EA",0.5,0))*0.2)+(IF(M295="C",1,IF(M295="EA",0.5,0))*0.35)+(IF(N295="C",1,IF(N295="EA",0.5,0))*0.05)</f>
        <v>1</v>
      </c>
      <c r="Y295" s="368">
        <f t="shared" si="8"/>
        <v>4.1000000000000003E-3</v>
      </c>
      <c r="Z295" s="338" t="str">
        <f t="shared" si="9"/>
        <v>Concluído</v>
      </c>
      <c r="AA295" s="377" t="str">
        <f>IF(C295="Supra-regional","abrange-cidade",IF(C295="Em definição","sem-mapa",IF(E295&lt;&gt;0,"local-def","local-em-def")))</f>
        <v>local-def</v>
      </c>
    </row>
    <row r="296" spans="1:27" ht="30" hidden="1" x14ac:dyDescent="0.25">
      <c r="A296" s="182">
        <v>17</v>
      </c>
      <c r="B296" s="183" t="s">
        <v>4082</v>
      </c>
      <c r="C296" s="183" t="s">
        <v>190</v>
      </c>
      <c r="D296" s="183" t="s">
        <v>190</v>
      </c>
      <c r="E296" s="183" t="s">
        <v>4083</v>
      </c>
      <c r="F296" s="182" t="s">
        <v>4084</v>
      </c>
      <c r="G296" s="182" t="s">
        <v>212</v>
      </c>
      <c r="H296" s="182" t="s">
        <v>212</v>
      </c>
      <c r="I296" s="182" t="s">
        <v>212</v>
      </c>
      <c r="J296" s="52" t="s">
        <v>1286</v>
      </c>
      <c r="K296" s="182" t="s">
        <v>212</v>
      </c>
      <c r="L296" s="182" t="s">
        <v>212</v>
      </c>
      <c r="M296" s="182" t="s">
        <v>214</v>
      </c>
      <c r="N296" s="182" t="s">
        <v>214</v>
      </c>
      <c r="O296" s="1031">
        <v>4.1000000000000003E-3</v>
      </c>
      <c r="P296" s="263">
        <v>5184393.96</v>
      </c>
      <c r="Q296" s="178">
        <v>0</v>
      </c>
      <c r="R296" s="183"/>
      <c r="S296" s="183"/>
      <c r="T296" s="183"/>
      <c r="U296" s="183"/>
      <c r="V296" s="183"/>
      <c r="W296" s="183"/>
      <c r="X296" s="170">
        <f>(IF(G296="C",1,IF(G296="EA",0.5,0))*0.1)+(IF(H296="C",1,IF(H296="EA",0.5,0))*0.05)+(IF(I296="C",1,IF(I296="EA",0.5,0))*0.1)+(IF(J296="C",1,IF(J296="EA",0.5,0))*0.05)+(IF(K296="C",1,IF(K296="EA",0.5,0))*0.1)+(IF(L296="C",1,IF(L296="EA",0.5,0))*0.2)+(IF(M296="C",1,IF(M296="EA",0.5,0))*0.35)+(IF(N296="C",1,IF(N296="EA",0.5,0))*0.05)</f>
        <v>0.80000000000000016</v>
      </c>
      <c r="Y296" s="368">
        <f t="shared" si="8"/>
        <v>3.2800000000000008E-3</v>
      </c>
      <c r="Z296" s="338" t="str">
        <f t="shared" si="9"/>
        <v>Em andamento</v>
      </c>
      <c r="AA296" s="377" t="str">
        <f>IF(C296="Supra-regional","abrange-cidade",IF(C296="Em definição","sem-mapa",IF(E296&lt;&gt;0,"local-def","local-em-def")))</f>
        <v>local-def</v>
      </c>
    </row>
    <row r="297" spans="1:27" ht="45" hidden="1" x14ac:dyDescent="0.25">
      <c r="A297" s="182">
        <v>17</v>
      </c>
      <c r="B297" s="183" t="s">
        <v>4085</v>
      </c>
      <c r="C297" s="183" t="s">
        <v>190</v>
      </c>
      <c r="D297" s="183" t="s">
        <v>190</v>
      </c>
      <c r="E297" s="183" t="s">
        <v>4086</v>
      </c>
      <c r="F297" s="212" t="s">
        <v>4087</v>
      </c>
      <c r="G297" s="182" t="s">
        <v>216</v>
      </c>
      <c r="H297" s="182" t="s">
        <v>216</v>
      </c>
      <c r="I297" s="182" t="s">
        <v>216</v>
      </c>
      <c r="J297" s="52" t="s">
        <v>1493</v>
      </c>
      <c r="K297" s="182" t="s">
        <v>216</v>
      </c>
      <c r="L297" s="182" t="s">
        <v>216</v>
      </c>
      <c r="M297" s="182" t="s">
        <v>216</v>
      </c>
      <c r="N297" s="182" t="s">
        <v>216</v>
      </c>
      <c r="O297" s="1031">
        <v>4.1000000000000003E-3</v>
      </c>
      <c r="P297" s="263">
        <v>0</v>
      </c>
      <c r="Q297" s="178">
        <v>0</v>
      </c>
      <c r="R297" s="183"/>
      <c r="S297" s="183"/>
      <c r="T297" s="183"/>
      <c r="U297" s="183"/>
      <c r="V297" s="183"/>
      <c r="W297" s="183"/>
      <c r="X297" s="170">
        <f>(IF(G297="C",1,IF(G297="EA",0.5,0))*0.1)+(IF(H297="C",1,IF(H297="EA",0.5,0))*0.05)+(IF(I297="C",1,IF(I297="EA",0.5,0))*0.1)+(IF(J297="C",1,IF(J297="EA",0.5,0))*0.05)+(IF(K297="C",1,IF(K297="EA",0.5,0))*0.1)+(IF(L297="C",1,IF(L297="EA",0.5,0))*0.2)+(IF(M297="C",1,IF(M297="EA",0.5,0))*0.35)+(IF(N297="C",1,IF(N297="EA",0.5,0))*0.05)</f>
        <v>0</v>
      </c>
      <c r="Y297" s="368">
        <f t="shared" si="8"/>
        <v>0</v>
      </c>
      <c r="Z297" s="338" t="str">
        <f t="shared" si="9"/>
        <v>Não Iniciado</v>
      </c>
      <c r="AA297" s="377" t="str">
        <f>IF(C297="Supra-regional","abrange-cidade",IF(C297="Em definição","sem-mapa",IF(E297&lt;&gt;0,"local-def","local-em-def")))</f>
        <v>local-def</v>
      </c>
    </row>
    <row r="298" spans="1:27" ht="30" hidden="1" x14ac:dyDescent="0.25">
      <c r="A298" s="182">
        <v>17</v>
      </c>
      <c r="B298" s="183" t="s">
        <v>4088</v>
      </c>
      <c r="C298" s="183" t="s">
        <v>182</v>
      </c>
      <c r="D298" s="183" t="s">
        <v>593</v>
      </c>
      <c r="E298" s="183" t="s">
        <v>4089</v>
      </c>
      <c r="F298" s="182" t="s">
        <v>4090</v>
      </c>
      <c r="G298" s="182" t="s">
        <v>214</v>
      </c>
      <c r="H298" s="182" t="s">
        <v>216</v>
      </c>
      <c r="I298" s="182" t="s">
        <v>214</v>
      </c>
      <c r="J298" s="52" t="s">
        <v>1493</v>
      </c>
      <c r="K298" s="182" t="s">
        <v>216</v>
      </c>
      <c r="L298" s="182" t="s">
        <v>216</v>
      </c>
      <c r="M298" s="182" t="s">
        <v>216</v>
      </c>
      <c r="N298" s="182" t="s">
        <v>216</v>
      </c>
      <c r="O298" s="1031">
        <v>4.1000000000000003E-3</v>
      </c>
      <c r="P298" s="261">
        <v>0</v>
      </c>
      <c r="Q298" s="178">
        <v>0</v>
      </c>
      <c r="R298" s="183"/>
      <c r="S298" s="183"/>
      <c r="T298" s="183"/>
      <c r="U298" s="183"/>
      <c r="V298" s="183"/>
      <c r="W298" s="183"/>
      <c r="X298" s="170">
        <f>(IF(G298="C",1,IF(G298="EA",0.5,0))*0.1)+(IF(H298="C",1,IF(H298="EA",0.5,0))*0.05)+(IF(I298="C",1,IF(I298="EA",0.5,0))*0.1)+(IF(J298="C",1,IF(J298="EA",0.5,0))*0.05)+(IF(K298="C",1,IF(K298="EA",0.5,0))*0.1)+(IF(L298="C",1,IF(L298="EA",0.5,0))*0.2)+(IF(M298="C",1,IF(M298="EA",0.5,0))*0.35)+(IF(N298="C",1,IF(N298="EA",0.5,0))*0.05)</f>
        <v>0.1</v>
      </c>
      <c r="Y298" s="368">
        <f t="shared" si="8"/>
        <v>4.1000000000000005E-4</v>
      </c>
      <c r="Z298" s="338" t="str">
        <f t="shared" si="9"/>
        <v>Em andamento</v>
      </c>
      <c r="AA298" s="377" t="str">
        <f>IF(C298="Supra-regional","abrange-cidade",IF(C298="Em definição","sem-mapa",IF(E298&lt;&gt;0,"local-def","local-em-def")))</f>
        <v>local-def</v>
      </c>
    </row>
    <row r="299" spans="1:27" ht="30" hidden="1" x14ac:dyDescent="0.25">
      <c r="A299" s="182">
        <v>17</v>
      </c>
      <c r="B299" s="183" t="s">
        <v>4091</v>
      </c>
      <c r="C299" s="183" t="s">
        <v>182</v>
      </c>
      <c r="D299" s="183" t="s">
        <v>593</v>
      </c>
      <c r="E299" s="189" t="s">
        <v>4092</v>
      </c>
      <c r="F299" s="182" t="s">
        <v>4093</v>
      </c>
      <c r="G299" s="182" t="s">
        <v>216</v>
      </c>
      <c r="H299" s="182" t="s">
        <v>216</v>
      </c>
      <c r="I299" s="182" t="s">
        <v>214</v>
      </c>
      <c r="J299" s="52" t="s">
        <v>1493</v>
      </c>
      <c r="K299" s="182" t="s">
        <v>216</v>
      </c>
      <c r="L299" s="182" t="s">
        <v>216</v>
      </c>
      <c r="M299" s="182" t="s">
        <v>216</v>
      </c>
      <c r="N299" s="182" t="s">
        <v>216</v>
      </c>
      <c r="O299" s="1031">
        <v>4.1000000000000003E-3</v>
      </c>
      <c r="P299" s="261">
        <v>0</v>
      </c>
      <c r="Q299" s="178">
        <v>0</v>
      </c>
      <c r="R299" s="183"/>
      <c r="S299" s="183"/>
      <c r="T299" s="183"/>
      <c r="U299" s="183"/>
      <c r="V299" s="183"/>
      <c r="W299" s="183"/>
      <c r="X299" s="170">
        <f>(IF(G299="C",1,IF(G299="EA",0.5,0))*0.1)+(IF(H299="C",1,IF(H299="EA",0.5,0))*0.05)+(IF(I299="C",1,IF(I299="EA",0.5,0))*0.1)+(IF(J299="C",1,IF(J299="EA",0.5,0))*0.05)+(IF(K299="C",1,IF(K299="EA",0.5,0))*0.1)+(IF(L299="C",1,IF(L299="EA",0.5,0))*0.2)+(IF(M299="C",1,IF(M299="EA",0.5,0))*0.35)+(IF(N299="C",1,IF(N299="EA",0.5,0))*0.05)</f>
        <v>0.05</v>
      </c>
      <c r="Y299" s="368">
        <f t="shared" si="8"/>
        <v>2.0500000000000002E-4</v>
      </c>
      <c r="Z299" s="338" t="str">
        <f t="shared" si="9"/>
        <v>Em andamento</v>
      </c>
      <c r="AA299" s="377" t="str">
        <f>IF(C299="Supra-regional","abrange-cidade",IF(C299="Em definição","sem-mapa",IF(E299&lt;&gt;0,"local-def","local-em-def")))</f>
        <v>local-def</v>
      </c>
    </row>
    <row r="300" spans="1:27" ht="30" hidden="1" x14ac:dyDescent="0.25">
      <c r="A300" s="182">
        <v>17</v>
      </c>
      <c r="B300" s="183" t="s">
        <v>4094</v>
      </c>
      <c r="C300" s="183" t="s">
        <v>182</v>
      </c>
      <c r="D300" s="183" t="s">
        <v>672</v>
      </c>
      <c r="E300" s="183" t="s">
        <v>4095</v>
      </c>
      <c r="F300" s="182" t="s">
        <v>4096</v>
      </c>
      <c r="G300" s="182" t="s">
        <v>212</v>
      </c>
      <c r="H300" s="182" t="s">
        <v>212</v>
      </c>
      <c r="I300" s="182" t="s">
        <v>216</v>
      </c>
      <c r="J300" s="52" t="s">
        <v>214</v>
      </c>
      <c r="K300" s="182" t="s">
        <v>212</v>
      </c>
      <c r="L300" s="182" t="s">
        <v>216</v>
      </c>
      <c r="M300" s="182" t="s">
        <v>216</v>
      </c>
      <c r="N300" s="182" t="s">
        <v>216</v>
      </c>
      <c r="O300" s="1031">
        <v>4.1000000000000003E-3</v>
      </c>
      <c r="P300" s="261">
        <v>0</v>
      </c>
      <c r="Q300" s="178">
        <v>0</v>
      </c>
      <c r="R300" s="214"/>
      <c r="S300" s="183"/>
      <c r="T300" s="183"/>
      <c r="U300" s="183"/>
      <c r="V300" s="183"/>
      <c r="W300" s="183"/>
      <c r="X300" s="170">
        <f>(IF(G300="C",1,IF(G300="EA",0.5,0))*0.1)+(IF(H300="C",1,IF(H300="EA",0.5,0))*0.05)+(IF(I300="C",1,IF(I300="EA",0.5,0))*0.1)+(IF(J300="C",1,IF(J300="EA",0.5,0))*0.05)+(IF(K300="C",1,IF(K300="EA",0.5,0))*0.1)+(IF(L300="C",1,IF(L300="EA",0.5,0))*0.2)+(IF(M300="C",1,IF(M300="EA",0.5,0))*0.35)+(IF(N300="C",1,IF(N300="EA",0.5,0))*0.05)</f>
        <v>0.27500000000000002</v>
      </c>
      <c r="Y300" s="368">
        <f t="shared" si="8"/>
        <v>1.1275000000000002E-3</v>
      </c>
      <c r="Z300" s="338" t="str">
        <f t="shared" si="9"/>
        <v>Em andamento</v>
      </c>
      <c r="AA300" s="377" t="str">
        <f>IF(C300="Supra-regional","abrange-cidade",IF(C300="Em definição","sem-mapa",IF(E300&lt;&gt;0,"local-def","local-em-def")))</f>
        <v>local-def</v>
      </c>
    </row>
    <row r="301" spans="1:27" ht="30" hidden="1" x14ac:dyDescent="0.25">
      <c r="A301" s="182">
        <v>17</v>
      </c>
      <c r="B301" s="183" t="s">
        <v>4097</v>
      </c>
      <c r="C301" s="183" t="s">
        <v>182</v>
      </c>
      <c r="D301" s="183" t="s">
        <v>182</v>
      </c>
      <c r="E301" s="183" t="s">
        <v>918</v>
      </c>
      <c r="F301" s="182" t="s">
        <v>4098</v>
      </c>
      <c r="G301" s="182" t="s">
        <v>212</v>
      </c>
      <c r="H301" s="182" t="s">
        <v>216</v>
      </c>
      <c r="I301" s="182" t="s">
        <v>214</v>
      </c>
      <c r="J301" s="52" t="s">
        <v>1493</v>
      </c>
      <c r="K301" s="182" t="s">
        <v>216</v>
      </c>
      <c r="L301" s="182" t="s">
        <v>216</v>
      </c>
      <c r="M301" s="182" t="s">
        <v>216</v>
      </c>
      <c r="N301" s="182" t="s">
        <v>216</v>
      </c>
      <c r="O301" s="1031">
        <v>4.1000000000000003E-3</v>
      </c>
      <c r="P301" s="261">
        <v>0</v>
      </c>
      <c r="Q301" s="178">
        <v>0</v>
      </c>
      <c r="R301" s="183"/>
      <c r="S301" s="183"/>
      <c r="T301" s="183"/>
      <c r="U301" s="183"/>
      <c r="V301" s="183"/>
      <c r="W301" s="183"/>
      <c r="X301" s="170">
        <f>(IF(G301="C",1,IF(G301="EA",0.5,0))*0.1)+(IF(H301="C",1,IF(H301="EA",0.5,0))*0.05)+(IF(I301="C",1,IF(I301="EA",0.5,0))*0.1)+(IF(J301="C",1,IF(J301="EA",0.5,0))*0.05)+(IF(K301="C",1,IF(K301="EA",0.5,0))*0.1)+(IF(L301="C",1,IF(L301="EA",0.5,0))*0.2)+(IF(M301="C",1,IF(M301="EA",0.5,0))*0.35)+(IF(N301="C",1,IF(N301="EA",0.5,0))*0.05)</f>
        <v>0.15000000000000002</v>
      </c>
      <c r="Y301" s="368">
        <f t="shared" si="8"/>
        <v>6.150000000000001E-4</v>
      </c>
      <c r="Z301" s="338" t="str">
        <f t="shared" si="9"/>
        <v>Em andamento</v>
      </c>
      <c r="AA301" s="377" t="str">
        <f>IF(C301="Supra-regional","abrange-cidade",IF(C301="Em definição","sem-mapa",IF(E301&lt;&gt;0,"local-def","local-em-def")))</f>
        <v>local-def</v>
      </c>
    </row>
    <row r="302" spans="1:27" ht="30" hidden="1" x14ac:dyDescent="0.25">
      <c r="A302" s="182">
        <v>17</v>
      </c>
      <c r="B302" s="183" t="s">
        <v>4099</v>
      </c>
      <c r="C302" s="183" t="s">
        <v>188</v>
      </c>
      <c r="D302" s="183" t="s">
        <v>4100</v>
      </c>
      <c r="E302" s="183" t="s">
        <v>4101</v>
      </c>
      <c r="F302" s="182" t="s">
        <v>4102</v>
      </c>
      <c r="G302" s="182" t="s">
        <v>212</v>
      </c>
      <c r="H302" s="182" t="s">
        <v>212</v>
      </c>
      <c r="I302" s="182" t="s">
        <v>212</v>
      </c>
      <c r="J302" s="52" t="s">
        <v>1286</v>
      </c>
      <c r="K302" s="182" t="s">
        <v>212</v>
      </c>
      <c r="L302" s="182" t="s">
        <v>212</v>
      </c>
      <c r="M302" s="182" t="s">
        <v>212</v>
      </c>
      <c r="N302" s="182" t="s">
        <v>212</v>
      </c>
      <c r="O302" s="1031">
        <v>4.1000000000000003E-3</v>
      </c>
      <c r="P302" s="263">
        <v>4778359.46</v>
      </c>
      <c r="Q302" s="178">
        <v>0</v>
      </c>
      <c r="R302" s="183"/>
      <c r="S302" s="183"/>
      <c r="T302" s="183"/>
      <c r="U302" s="183"/>
      <c r="V302" s="183"/>
      <c r="W302" s="183"/>
      <c r="X302" s="170">
        <f>(IF(G302="C",1,IF(G302="EA",0.5,0))*0.1)+(IF(H302="C",1,IF(H302="EA",0.5,0))*0.05)+(IF(I302="C",1,IF(I302="EA",0.5,0))*0.1)+(IF(J302="C",1,IF(J302="EA",0.5,0))*0.05)+(IF(K302="C",1,IF(K302="EA",0.5,0))*0.1)+(IF(L302="C",1,IF(L302="EA",0.5,0))*0.2)+(IF(M302="C",1,IF(M302="EA",0.5,0))*0.35)+(IF(N302="C",1,IF(N302="EA",0.5,0))*0.05)</f>
        <v>1</v>
      </c>
      <c r="Y302" s="368">
        <f t="shared" si="8"/>
        <v>4.1000000000000003E-3</v>
      </c>
      <c r="Z302" s="338" t="str">
        <f t="shared" si="9"/>
        <v>Concluído</v>
      </c>
      <c r="AA302" s="377" t="str">
        <f>IF(C302="Supra-regional","abrange-cidade",IF(C302="Em definição","sem-mapa",IF(E302&lt;&gt;0,"local-def","local-em-def")))</f>
        <v>local-def</v>
      </c>
    </row>
    <row r="303" spans="1:27" ht="30" hidden="1" x14ac:dyDescent="0.25">
      <c r="A303" s="182">
        <v>17</v>
      </c>
      <c r="B303" s="276" t="s">
        <v>4103</v>
      </c>
      <c r="C303" s="183" t="s">
        <v>182</v>
      </c>
      <c r="D303" s="183" t="s">
        <v>182</v>
      </c>
      <c r="E303" s="183" t="s">
        <v>4104</v>
      </c>
      <c r="F303" s="212" t="s">
        <v>4105</v>
      </c>
      <c r="G303" s="182" t="s">
        <v>216</v>
      </c>
      <c r="H303" s="182" t="s">
        <v>216</v>
      </c>
      <c r="I303" s="182" t="s">
        <v>216</v>
      </c>
      <c r="J303" s="52" t="s">
        <v>1493</v>
      </c>
      <c r="K303" s="182" t="s">
        <v>216</v>
      </c>
      <c r="L303" s="182" t="s">
        <v>216</v>
      </c>
      <c r="M303" s="182" t="s">
        <v>216</v>
      </c>
      <c r="N303" s="182" t="s">
        <v>216</v>
      </c>
      <c r="O303" s="1031">
        <v>4.1000000000000003E-3</v>
      </c>
      <c r="P303" s="263">
        <v>0</v>
      </c>
      <c r="Q303" s="178">
        <v>0</v>
      </c>
      <c r="R303" s="183"/>
      <c r="S303" s="183"/>
      <c r="T303" s="183"/>
      <c r="U303" s="183"/>
      <c r="V303" s="183"/>
      <c r="W303" s="183"/>
      <c r="X303" s="170">
        <f>(IF(G303="C",1,IF(G303="EA",0.5,0))*0.1)+(IF(H303="C",1,IF(H303="EA",0.5,0))*0.05)+(IF(I303="C",1,IF(I303="EA",0.5,0))*0.1)+(IF(J303="C",1,IF(J303="EA",0.5,0))*0.05)+(IF(K303="C",1,IF(K303="EA",0.5,0))*0.1)+(IF(L303="C",1,IF(L303="EA",0.5,0))*0.2)+(IF(M303="C",1,IF(M303="EA",0.5,0))*0.35)+(IF(N303="C",1,IF(N303="EA",0.5,0))*0.05)</f>
        <v>0</v>
      </c>
      <c r="Y303" s="368">
        <f t="shared" si="8"/>
        <v>0</v>
      </c>
      <c r="Z303" s="338" t="str">
        <f t="shared" si="9"/>
        <v>Não Iniciado</v>
      </c>
      <c r="AA303" s="377" t="str">
        <f>IF(C303="Supra-regional","abrange-cidade",IF(C303="Em definição","sem-mapa",IF(E303&lt;&gt;0,"local-def","local-em-def")))</f>
        <v>local-def</v>
      </c>
    </row>
    <row r="304" spans="1:27" ht="45" hidden="1" x14ac:dyDescent="0.25">
      <c r="A304" s="182">
        <v>17</v>
      </c>
      <c r="B304" s="183" t="s">
        <v>4106</v>
      </c>
      <c r="C304" s="53" t="s">
        <v>128</v>
      </c>
      <c r="D304" s="189" t="s">
        <v>849</v>
      </c>
      <c r="E304" s="183" t="s">
        <v>4107</v>
      </c>
      <c r="F304" s="217" t="s">
        <v>4108</v>
      </c>
      <c r="G304" s="182" t="s">
        <v>214</v>
      </c>
      <c r="H304" s="182" t="s">
        <v>216</v>
      </c>
      <c r="I304" s="182" t="s">
        <v>214</v>
      </c>
      <c r="J304" s="52" t="s">
        <v>1493</v>
      </c>
      <c r="K304" s="182" t="s">
        <v>216</v>
      </c>
      <c r="L304" s="182" t="s">
        <v>216</v>
      </c>
      <c r="M304" s="182" t="s">
        <v>216</v>
      </c>
      <c r="N304" s="182" t="s">
        <v>216</v>
      </c>
      <c r="O304" s="1031">
        <v>4.1000000000000003E-3</v>
      </c>
      <c r="P304" s="263">
        <v>0</v>
      </c>
      <c r="Q304" s="178">
        <v>0</v>
      </c>
      <c r="R304" s="189"/>
      <c r="S304" s="189"/>
      <c r="T304" s="189"/>
      <c r="U304" s="189"/>
      <c r="V304" s="189"/>
      <c r="W304" s="189"/>
      <c r="X304" s="170">
        <f>(IF(G304="C",1,IF(G304="EA",0.5,0))*0.1)+(IF(H304="C",1,IF(H304="EA",0.5,0))*0.05)+(IF(I304="C",1,IF(I304="EA",0.5,0))*0.1)+(IF(J304="C",1,IF(J304="EA",0.5,0))*0.05)+(IF(K304="C",1,IF(K304="EA",0.5,0))*0.1)+(IF(L304="C",1,IF(L304="EA",0.5,0))*0.2)+(IF(M304="C",1,IF(M304="EA",0.5,0))*0.35)+(IF(N304="C",1,IF(N304="EA",0.5,0))*0.05)</f>
        <v>0.1</v>
      </c>
      <c r="Y304" s="368">
        <f t="shared" si="8"/>
        <v>4.1000000000000005E-4</v>
      </c>
      <c r="Z304" s="338" t="str">
        <f t="shared" si="9"/>
        <v>Em andamento</v>
      </c>
      <c r="AA304" s="377" t="str">
        <f>IF(C304="Supra-regional","abrange-cidade",IF(C304="Em definição","sem-mapa",IF(E304&lt;&gt;0,"local-def","local-em-def")))</f>
        <v>local-def</v>
      </c>
    </row>
    <row r="305" spans="1:27" ht="45" hidden="1" x14ac:dyDescent="0.25">
      <c r="A305" s="182">
        <v>17</v>
      </c>
      <c r="B305" s="183" t="s">
        <v>4109</v>
      </c>
      <c r="C305" s="53" t="s">
        <v>164</v>
      </c>
      <c r="D305" s="190" t="s">
        <v>164</v>
      </c>
      <c r="E305" s="183" t="s">
        <v>4110</v>
      </c>
      <c r="F305" s="217" t="s">
        <v>4111</v>
      </c>
      <c r="G305" s="182" t="s">
        <v>216</v>
      </c>
      <c r="H305" s="182" t="s">
        <v>216</v>
      </c>
      <c r="I305" s="182" t="s">
        <v>216</v>
      </c>
      <c r="J305" s="52" t="s">
        <v>1493</v>
      </c>
      <c r="K305" s="182" t="s">
        <v>216</v>
      </c>
      <c r="L305" s="182" t="s">
        <v>216</v>
      </c>
      <c r="M305" s="182" t="s">
        <v>216</v>
      </c>
      <c r="N305" s="182" t="s">
        <v>216</v>
      </c>
      <c r="O305" s="1031">
        <v>4.1000000000000003E-3</v>
      </c>
      <c r="P305" s="263">
        <v>0</v>
      </c>
      <c r="Q305" s="178">
        <v>0</v>
      </c>
      <c r="R305" s="190"/>
      <c r="S305" s="190"/>
      <c r="T305" s="190"/>
      <c r="U305" s="190"/>
      <c r="V305" s="190"/>
      <c r="W305" s="190"/>
      <c r="X305" s="170">
        <f>(IF(G305="C",1,IF(G305="EA",0.5,0))*0.1)+(IF(H305="C",1,IF(H305="EA",0.5,0))*0.05)+(IF(I305="C",1,IF(I305="EA",0.5,0))*0.1)+(IF(J305="C",1,IF(J305="EA",0.5,0))*0.05)+(IF(K305="C",1,IF(K305="EA",0.5,0))*0.1)+(IF(L305="C",1,IF(L305="EA",0.5,0))*0.2)+(IF(M305="C",1,IF(M305="EA",0.5,0))*0.35)+(IF(N305="C",1,IF(N305="EA",0.5,0))*0.05)</f>
        <v>0</v>
      </c>
      <c r="Y305" s="368">
        <f t="shared" si="8"/>
        <v>0</v>
      </c>
      <c r="Z305" s="338" t="str">
        <f t="shared" si="9"/>
        <v>Não Iniciado</v>
      </c>
      <c r="AA305" s="377" t="str">
        <f>IF(C305="Supra-regional","abrange-cidade",IF(C305="Em definição","sem-mapa",IF(E305&lt;&gt;0,"local-def","local-em-def")))</f>
        <v>local-def</v>
      </c>
    </row>
    <row r="306" spans="1:27" hidden="1" x14ac:dyDescent="0.25">
      <c r="A306" s="182">
        <v>17</v>
      </c>
      <c r="B306" s="190" t="s">
        <v>4112</v>
      </c>
      <c r="C306" s="190" t="s">
        <v>188</v>
      </c>
      <c r="D306" s="190" t="s">
        <v>4100</v>
      </c>
      <c r="E306" s="190" t="s">
        <v>4113</v>
      </c>
      <c r="F306" s="217" t="s">
        <v>4114</v>
      </c>
      <c r="G306" s="182" t="s">
        <v>216</v>
      </c>
      <c r="H306" s="182" t="s">
        <v>216</v>
      </c>
      <c r="I306" s="182" t="s">
        <v>216</v>
      </c>
      <c r="J306" s="52" t="s">
        <v>1493</v>
      </c>
      <c r="K306" s="182" t="s">
        <v>216</v>
      </c>
      <c r="L306" s="182" t="s">
        <v>216</v>
      </c>
      <c r="M306" s="182" t="s">
        <v>216</v>
      </c>
      <c r="N306" s="182" t="s">
        <v>216</v>
      </c>
      <c r="O306" s="1031">
        <v>4.1000000000000003E-3</v>
      </c>
      <c r="P306" s="263">
        <v>0</v>
      </c>
      <c r="Q306" s="178">
        <v>0</v>
      </c>
      <c r="R306" s="190"/>
      <c r="S306" s="190"/>
      <c r="T306" s="190"/>
      <c r="U306" s="190"/>
      <c r="V306" s="190"/>
      <c r="W306" s="190"/>
      <c r="X306" s="170">
        <f>(IF(G306="C",1,IF(G306="EA",0.5,0))*0.1)+(IF(H306="C",1,IF(H306="EA",0.5,0))*0.05)+(IF(I306="C",1,IF(I306="EA",0.5,0))*0.1)+(IF(J306="C",1,IF(J306="EA",0.5,0))*0.05)+(IF(K306="C",1,IF(K306="EA",0.5,0))*0.1)+(IF(L306="C",1,IF(L306="EA",0.5,0))*0.2)+(IF(M306="C",1,IF(M306="EA",0.5,0))*0.35)+(IF(N306="C",1,IF(N306="EA",0.5,0))*0.05)</f>
        <v>0</v>
      </c>
      <c r="Y306" s="368">
        <f t="shared" si="8"/>
        <v>0</v>
      </c>
      <c r="Z306" s="338" t="str">
        <f t="shared" si="9"/>
        <v>Não Iniciado</v>
      </c>
      <c r="AA306" s="377" t="str">
        <f>IF(C306="Supra-regional","abrange-cidade",IF(C306="Em definição","sem-mapa",IF(E306&lt;&gt;0,"local-def","local-em-def")))</f>
        <v>local-def</v>
      </c>
    </row>
    <row r="307" spans="1:27" ht="30" hidden="1" x14ac:dyDescent="0.25">
      <c r="A307" s="182">
        <v>17</v>
      </c>
      <c r="B307" s="183" t="s">
        <v>4115</v>
      </c>
      <c r="C307" s="53" t="s">
        <v>148</v>
      </c>
      <c r="D307" s="183" t="s">
        <v>1315</v>
      </c>
      <c r="E307" s="183" t="s">
        <v>4116</v>
      </c>
      <c r="F307" s="217" t="s">
        <v>4117</v>
      </c>
      <c r="G307" s="182" t="s">
        <v>214</v>
      </c>
      <c r="H307" s="182" t="s">
        <v>214</v>
      </c>
      <c r="I307" s="182" t="s">
        <v>214</v>
      </c>
      <c r="J307" s="52" t="s">
        <v>1388</v>
      </c>
      <c r="K307" s="182" t="s">
        <v>216</v>
      </c>
      <c r="L307" s="182" t="s">
        <v>216</v>
      </c>
      <c r="M307" s="182" t="s">
        <v>216</v>
      </c>
      <c r="N307" s="182" t="s">
        <v>216</v>
      </c>
      <c r="O307" s="1031">
        <v>4.1000000000000003E-3</v>
      </c>
      <c r="P307" s="263">
        <v>0</v>
      </c>
      <c r="Q307" s="178">
        <v>0</v>
      </c>
      <c r="R307" s="190"/>
      <c r="S307" s="190"/>
      <c r="T307" s="190"/>
      <c r="U307" s="190"/>
      <c r="V307" s="190"/>
      <c r="W307" s="190"/>
      <c r="X307" s="170">
        <f>(IF(G307="C",1,IF(G307="EA",0.5,0))*0.1)+(IF(H307="C",1,IF(H307="EA",0.5,0))*0.05)+(IF(I307="C",1,IF(I307="EA",0.5,0))*0.1)+(IF(J307="C",1,IF(J307="EA",0.5,0))*0.05)+(IF(K307="C",1,IF(K307="EA",0.5,0))*0.1)+(IF(L307="C",1,IF(L307="EA",0.5,0))*0.2)+(IF(M307="C",1,IF(M307="EA",0.5,0))*0.35)+(IF(N307="C",1,IF(N307="EA",0.5,0))*0.05)</f>
        <v>0.15</v>
      </c>
      <c r="Y307" s="368">
        <f t="shared" si="8"/>
        <v>6.1499999999999999E-4</v>
      </c>
      <c r="Z307" s="338" t="str">
        <f t="shared" si="9"/>
        <v>Em andamento</v>
      </c>
      <c r="AA307" s="377" t="str">
        <f>IF(C307="Supra-regional","abrange-cidade",IF(C307="Em definição","sem-mapa",IF(E307&lt;&gt;0,"local-def","local-em-def")))</f>
        <v>local-def</v>
      </c>
    </row>
    <row r="308" spans="1:27" ht="45" hidden="1" x14ac:dyDescent="0.25">
      <c r="A308" s="180">
        <v>18</v>
      </c>
      <c r="B308" s="181" t="s">
        <v>4118</v>
      </c>
      <c r="C308" s="181" t="s">
        <v>180</v>
      </c>
      <c r="D308" s="181" t="s">
        <v>4064</v>
      </c>
      <c r="E308" s="181" t="s">
        <v>4119</v>
      </c>
      <c r="F308" s="180" t="s">
        <v>4120</v>
      </c>
      <c r="G308" s="182" t="s">
        <v>212</v>
      </c>
      <c r="H308" s="182" t="s">
        <v>212</v>
      </c>
      <c r="I308" s="180" t="s">
        <v>212</v>
      </c>
      <c r="J308" s="52" t="s">
        <v>1286</v>
      </c>
      <c r="K308" s="182" t="s">
        <v>212</v>
      </c>
      <c r="L308" s="180" t="s">
        <v>212</v>
      </c>
      <c r="M308" s="180" t="s">
        <v>212</v>
      </c>
      <c r="N308" s="180" t="s">
        <v>212</v>
      </c>
      <c r="O308" s="1031">
        <v>1.61E-2</v>
      </c>
      <c r="P308" s="264">
        <v>4135439.6199999996</v>
      </c>
      <c r="Q308" s="178">
        <v>0</v>
      </c>
      <c r="R308" s="181" t="s">
        <v>4121</v>
      </c>
      <c r="S308" s="181"/>
      <c r="T308" s="181"/>
      <c r="U308" s="181"/>
      <c r="V308" s="181"/>
      <c r="W308" s="181"/>
      <c r="X308" s="170">
        <f>(IF(G308="C",1,IF(G308="EA",0.5,0))*0.1)+(IF(H308="C",1,IF(H308="EA",0.5,0))*0.05)+(IF(I308="C",1,IF(I308="EA",0.5,0))*0.1)+(IF(J308="C",1,IF(J308="EA",0.5,0))*0.05)+(IF(K308="C",1,IF(K308="EA",0.5,0))*0.1)+(IF(L308="C",1,IF(L308="EA",0.5,0))*0.2)+(IF(M308="C",1,IF(M308="EA",0.5,0))*0.35)+(IF(N308="C",1,IF(N308="EA",0.5,0))*0.05)</f>
        <v>1</v>
      </c>
      <c r="Y308" s="368">
        <f t="shared" si="8"/>
        <v>1.61E-2</v>
      </c>
      <c r="Z308" s="338" t="str">
        <f t="shared" si="9"/>
        <v>Concluído</v>
      </c>
      <c r="AA308" s="377" t="str">
        <f>IF(C308="Supra-regional","abrange-cidade",IF(C308="Em definição","sem-mapa",IF(E308&lt;&gt;0,"local-def","local-em-def")))</f>
        <v>local-def</v>
      </c>
    </row>
    <row r="309" spans="1:27" ht="30" hidden="1" x14ac:dyDescent="0.25">
      <c r="A309" s="180">
        <v>18</v>
      </c>
      <c r="B309" s="181" t="s">
        <v>4122</v>
      </c>
      <c r="C309" s="181" t="s">
        <v>142</v>
      </c>
      <c r="D309" s="181" t="s">
        <v>3684</v>
      </c>
      <c r="E309" s="181" t="s">
        <v>4123</v>
      </c>
      <c r="F309" s="180" t="s">
        <v>4124</v>
      </c>
      <c r="G309" s="182" t="s">
        <v>212</v>
      </c>
      <c r="H309" s="182" t="s">
        <v>212</v>
      </c>
      <c r="I309" s="180" t="s">
        <v>212</v>
      </c>
      <c r="J309" s="52" t="s">
        <v>1286</v>
      </c>
      <c r="K309" s="182" t="s">
        <v>212</v>
      </c>
      <c r="L309" s="180" t="s">
        <v>212</v>
      </c>
      <c r="M309" s="180" t="s">
        <v>212</v>
      </c>
      <c r="N309" s="180" t="s">
        <v>212</v>
      </c>
      <c r="O309" s="1031">
        <v>1.61E-2</v>
      </c>
      <c r="P309" s="264">
        <v>8059007.7300000004</v>
      </c>
      <c r="Q309" s="178">
        <v>0</v>
      </c>
      <c r="R309" s="181" t="s">
        <v>4121</v>
      </c>
      <c r="S309" s="181"/>
      <c r="T309" s="181"/>
      <c r="U309" s="181"/>
      <c r="V309" s="181"/>
      <c r="W309" s="181"/>
      <c r="X309" s="170">
        <f>(IF(G309="C",1,IF(G309="EA",0.5,0))*0.1)+(IF(H309="C",1,IF(H309="EA",0.5,0))*0.05)+(IF(I309="C",1,IF(I309="EA",0.5,0))*0.1)+(IF(J309="C",1,IF(J309="EA",0.5,0))*0.05)+(IF(K309="C",1,IF(K309="EA",0.5,0))*0.1)+(IF(L309="C",1,IF(L309="EA",0.5,0))*0.2)+(IF(M309="C",1,IF(M309="EA",0.5,0))*0.35)+(IF(N309="C",1,IF(N309="EA",0.5,0))*0.05)</f>
        <v>1</v>
      </c>
      <c r="Y309" s="368">
        <f t="shared" si="8"/>
        <v>1.61E-2</v>
      </c>
      <c r="Z309" s="338" t="str">
        <f t="shared" si="9"/>
        <v>Concluído</v>
      </c>
      <c r="AA309" s="377" t="str">
        <f>IF(C309="Supra-regional","abrange-cidade",IF(C309="Em definição","sem-mapa",IF(E309&lt;&gt;0,"local-def","local-em-def")))</f>
        <v>local-def</v>
      </c>
    </row>
    <row r="310" spans="1:27" ht="45" hidden="1" x14ac:dyDescent="0.25">
      <c r="A310" s="180">
        <v>18</v>
      </c>
      <c r="B310" s="181" t="s">
        <v>4125</v>
      </c>
      <c r="C310" s="181" t="s">
        <v>152</v>
      </c>
      <c r="D310" s="181" t="s">
        <v>3783</v>
      </c>
      <c r="E310" s="181" t="s">
        <v>4126</v>
      </c>
      <c r="F310" s="180" t="s">
        <v>4127</v>
      </c>
      <c r="G310" s="182" t="s">
        <v>212</v>
      </c>
      <c r="H310" s="182" t="s">
        <v>212</v>
      </c>
      <c r="I310" s="180" t="s">
        <v>212</v>
      </c>
      <c r="J310" s="52" t="s">
        <v>1286</v>
      </c>
      <c r="K310" s="182" t="s">
        <v>212</v>
      </c>
      <c r="L310" s="180" t="s">
        <v>212</v>
      </c>
      <c r="M310" s="180" t="s">
        <v>212</v>
      </c>
      <c r="N310" s="180" t="s">
        <v>212</v>
      </c>
      <c r="O310" s="1031">
        <v>1.61E-2</v>
      </c>
      <c r="P310" s="264">
        <v>5834992.9800000004</v>
      </c>
      <c r="Q310" s="178">
        <v>0</v>
      </c>
      <c r="R310" s="181"/>
      <c r="S310" s="181"/>
      <c r="T310" s="181"/>
      <c r="U310" s="181"/>
      <c r="V310" s="181"/>
      <c r="W310" s="181"/>
      <c r="X310" s="170">
        <f>(IF(G310="C",1,IF(G310="EA",0.5,0))*0.1)+(IF(H310="C",1,IF(H310="EA",0.5,0))*0.05)+(IF(I310="C",1,IF(I310="EA",0.5,0))*0.1)+(IF(J310="C",1,IF(J310="EA",0.5,0))*0.05)+(IF(K310="C",1,IF(K310="EA",0.5,0))*0.1)+(IF(L310="C",1,IF(L310="EA",0.5,0))*0.2)+(IF(M310="C",1,IF(M310="EA",0.5,0))*0.35)+(IF(N310="C",1,IF(N310="EA",0.5,0))*0.05)</f>
        <v>1</v>
      </c>
      <c r="Y310" s="368">
        <f t="shared" si="8"/>
        <v>1.61E-2</v>
      </c>
      <c r="Z310" s="338" t="str">
        <f t="shared" si="9"/>
        <v>Concluído</v>
      </c>
      <c r="AA310" s="377" t="str">
        <f>IF(C310="Supra-regional","abrange-cidade",IF(C310="Em definição","sem-mapa",IF(E310&lt;&gt;0,"local-def","local-em-def")))</f>
        <v>local-def</v>
      </c>
    </row>
    <row r="311" spans="1:27" ht="45" hidden="1" x14ac:dyDescent="0.25">
      <c r="A311" s="180">
        <v>18</v>
      </c>
      <c r="B311" s="181" t="s">
        <v>4128</v>
      </c>
      <c r="C311" s="181" t="s">
        <v>150</v>
      </c>
      <c r="D311" s="181" t="s">
        <v>150</v>
      </c>
      <c r="E311" s="181" t="s">
        <v>4129</v>
      </c>
      <c r="F311" s="180" t="s">
        <v>4130</v>
      </c>
      <c r="G311" s="182" t="s">
        <v>212</v>
      </c>
      <c r="H311" s="182" t="s">
        <v>212</v>
      </c>
      <c r="I311" s="180" t="s">
        <v>212</v>
      </c>
      <c r="J311" s="52" t="s">
        <v>1286</v>
      </c>
      <c r="K311" s="182" t="s">
        <v>212</v>
      </c>
      <c r="L311" s="180" t="s">
        <v>212</v>
      </c>
      <c r="M311" s="180" t="s">
        <v>212</v>
      </c>
      <c r="N311" s="180" t="s">
        <v>212</v>
      </c>
      <c r="O311" s="1031">
        <v>1.61E-2</v>
      </c>
      <c r="P311" s="264">
        <v>4356517.7</v>
      </c>
      <c r="Q311" s="178">
        <v>0</v>
      </c>
      <c r="R311" s="181" t="s">
        <v>4131</v>
      </c>
      <c r="S311" s="181"/>
      <c r="T311" s="181"/>
      <c r="U311" s="181"/>
      <c r="V311" s="181"/>
      <c r="W311" s="181"/>
      <c r="X311" s="170">
        <f>(IF(G311="C",1,IF(G311="EA",0.5,0))*0.1)+(IF(H311="C",1,IF(H311="EA",0.5,0))*0.05)+(IF(I311="C",1,IF(I311="EA",0.5,0))*0.1)+(IF(J311="C",1,IF(J311="EA",0.5,0))*0.05)+(IF(K311="C",1,IF(K311="EA",0.5,0))*0.1)+(IF(L311="C",1,IF(L311="EA",0.5,0))*0.2)+(IF(M311="C",1,IF(M311="EA",0.5,0))*0.35)+(IF(N311="C",1,IF(N311="EA",0.5,0))*0.05)</f>
        <v>1</v>
      </c>
      <c r="Y311" s="368">
        <f t="shared" si="8"/>
        <v>1.61E-2</v>
      </c>
      <c r="Z311" s="338" t="str">
        <f t="shared" si="9"/>
        <v>Concluído</v>
      </c>
      <c r="AA311" s="377" t="str">
        <f>IF(C311="Supra-regional","abrange-cidade",IF(C311="Em definição","sem-mapa",IF(E311&lt;&gt;0,"local-def","local-em-def")))</f>
        <v>local-def</v>
      </c>
    </row>
    <row r="312" spans="1:27" ht="120" hidden="1" x14ac:dyDescent="0.25">
      <c r="A312" s="180">
        <v>18</v>
      </c>
      <c r="B312" s="181" t="s">
        <v>4132</v>
      </c>
      <c r="C312" s="181" t="s">
        <v>172</v>
      </c>
      <c r="D312" s="181" t="s">
        <v>834</v>
      </c>
      <c r="E312" s="181" t="s">
        <v>4133</v>
      </c>
      <c r="F312" s="180" t="s">
        <v>4134</v>
      </c>
      <c r="G312" s="182" t="s">
        <v>212</v>
      </c>
      <c r="H312" s="182" t="s">
        <v>212</v>
      </c>
      <c r="I312" s="180" t="s">
        <v>212</v>
      </c>
      <c r="J312" s="52" t="s">
        <v>1286</v>
      </c>
      <c r="K312" s="182" t="s">
        <v>212</v>
      </c>
      <c r="L312" s="180" t="s">
        <v>212</v>
      </c>
      <c r="M312" s="180" t="s">
        <v>212</v>
      </c>
      <c r="N312" s="180" t="s">
        <v>212</v>
      </c>
      <c r="O312" s="1031">
        <v>1.61E-2</v>
      </c>
      <c r="P312" s="264">
        <v>4359929.26</v>
      </c>
      <c r="Q312" s="178">
        <v>0</v>
      </c>
      <c r="R312" s="181" t="s">
        <v>4131</v>
      </c>
      <c r="S312" s="181"/>
      <c r="T312" s="181"/>
      <c r="U312" s="181"/>
      <c r="V312" s="181"/>
      <c r="W312" s="181"/>
      <c r="X312" s="170">
        <f>(IF(G312="C",1,IF(G312="EA",0.5,0))*0.1)+(IF(H312="C",1,IF(H312="EA",0.5,0))*0.05)+(IF(I312="C",1,IF(I312="EA",0.5,0))*0.1)+(IF(J312="C",1,IF(J312="EA",0.5,0))*0.05)+(IF(K312="C",1,IF(K312="EA",0.5,0))*0.1)+(IF(L312="C",1,IF(L312="EA",0.5,0))*0.2)+(IF(M312="C",1,IF(M312="EA",0.5,0))*0.35)+(IF(N312="C",1,IF(N312="EA",0.5,0))*0.05)</f>
        <v>1</v>
      </c>
      <c r="Y312" s="368">
        <f t="shared" si="8"/>
        <v>1.61E-2</v>
      </c>
      <c r="Z312" s="338" t="str">
        <f t="shared" si="9"/>
        <v>Concluído</v>
      </c>
      <c r="AA312" s="377" t="str">
        <f>IF(C312="Supra-regional","abrange-cidade",IF(C312="Em definição","sem-mapa",IF(E312&lt;&gt;0,"local-def","local-em-def")))</f>
        <v>local-def</v>
      </c>
    </row>
    <row r="313" spans="1:27" ht="105" hidden="1" x14ac:dyDescent="0.25">
      <c r="A313" s="180">
        <v>18</v>
      </c>
      <c r="B313" s="181" t="s">
        <v>4135</v>
      </c>
      <c r="C313" s="181" t="s">
        <v>132</v>
      </c>
      <c r="D313" s="181" t="s">
        <v>582</v>
      </c>
      <c r="E313" s="181" t="s">
        <v>4136</v>
      </c>
      <c r="F313" s="180" t="s">
        <v>4137</v>
      </c>
      <c r="G313" s="182" t="s">
        <v>212</v>
      </c>
      <c r="H313" s="182" t="s">
        <v>212</v>
      </c>
      <c r="I313" s="180" t="s">
        <v>212</v>
      </c>
      <c r="J313" s="52" t="s">
        <v>1286</v>
      </c>
      <c r="K313" s="182" t="s">
        <v>212</v>
      </c>
      <c r="L313" s="180" t="s">
        <v>212</v>
      </c>
      <c r="M313" s="180" t="s">
        <v>212</v>
      </c>
      <c r="N313" s="180" t="s">
        <v>212</v>
      </c>
      <c r="O313" s="1031">
        <v>1.61E-2</v>
      </c>
      <c r="P313" s="264">
        <v>4188505.99</v>
      </c>
      <c r="Q313" s="178">
        <v>0</v>
      </c>
      <c r="R313" s="181" t="s">
        <v>4138</v>
      </c>
      <c r="S313" s="181"/>
      <c r="T313" s="181"/>
      <c r="U313" s="181"/>
      <c r="V313" s="181"/>
      <c r="W313" s="181"/>
      <c r="X313" s="170">
        <f>(IF(G313="C",1,IF(G313="EA",0.5,0))*0.1)+(IF(H313="C",1,IF(H313="EA",0.5,0))*0.05)+(IF(I313="C",1,IF(I313="EA",0.5,0))*0.1)+(IF(J313="C",1,IF(J313="EA",0.5,0))*0.05)+(IF(K313="C",1,IF(K313="EA",0.5,0))*0.1)+(IF(L313="C",1,IF(L313="EA",0.5,0))*0.2)+(IF(M313="C",1,IF(M313="EA",0.5,0))*0.35)+(IF(N313="C",1,IF(N313="EA",0.5,0))*0.05)</f>
        <v>1</v>
      </c>
      <c r="Y313" s="368">
        <f t="shared" si="8"/>
        <v>1.61E-2</v>
      </c>
      <c r="Z313" s="338" t="str">
        <f t="shared" si="9"/>
        <v>Concluído</v>
      </c>
      <c r="AA313" s="377" t="str">
        <f>IF(C313="Supra-regional","abrange-cidade",IF(C313="Em definição","sem-mapa",IF(E313&lt;&gt;0,"local-def","local-em-def")))</f>
        <v>local-def</v>
      </c>
    </row>
    <row r="314" spans="1:27" ht="45" hidden="1" x14ac:dyDescent="0.25">
      <c r="A314" s="180">
        <v>18</v>
      </c>
      <c r="B314" s="181" t="s">
        <v>4139</v>
      </c>
      <c r="C314" s="181" t="s">
        <v>148</v>
      </c>
      <c r="D314" s="181" t="s">
        <v>1315</v>
      </c>
      <c r="E314" s="181" t="s">
        <v>4140</v>
      </c>
      <c r="F314" s="180" t="s">
        <v>4141</v>
      </c>
      <c r="G314" s="182" t="s">
        <v>212</v>
      </c>
      <c r="H314" s="182" t="s">
        <v>212</v>
      </c>
      <c r="I314" s="180" t="s">
        <v>212</v>
      </c>
      <c r="J314" s="52" t="s">
        <v>1286</v>
      </c>
      <c r="K314" s="182" t="s">
        <v>212</v>
      </c>
      <c r="L314" s="180" t="s">
        <v>212</v>
      </c>
      <c r="M314" s="180" t="s">
        <v>212</v>
      </c>
      <c r="N314" s="180" t="s">
        <v>212</v>
      </c>
      <c r="O314" s="1031">
        <v>1.61E-2</v>
      </c>
      <c r="P314" s="264">
        <v>5319301.01</v>
      </c>
      <c r="Q314" s="178">
        <v>0</v>
      </c>
      <c r="R314" s="181" t="s">
        <v>4131</v>
      </c>
      <c r="S314" s="181"/>
      <c r="T314" s="181"/>
      <c r="U314" s="181"/>
      <c r="V314" s="181"/>
      <c r="W314" s="181"/>
      <c r="X314" s="170">
        <f>(IF(G314="C",1,IF(G314="EA",0.5,0))*0.1)+(IF(H314="C",1,IF(H314="EA",0.5,0))*0.05)+(IF(I314="C",1,IF(I314="EA",0.5,0))*0.1)+(IF(J314="C",1,IF(J314="EA",0.5,0))*0.05)+(IF(K314="C",1,IF(K314="EA",0.5,0))*0.1)+(IF(L314="C",1,IF(L314="EA",0.5,0))*0.2)+(IF(M314="C",1,IF(M314="EA",0.5,0))*0.35)+(IF(N314="C",1,IF(N314="EA",0.5,0))*0.05)</f>
        <v>1</v>
      </c>
      <c r="Y314" s="368">
        <f t="shared" si="8"/>
        <v>1.61E-2</v>
      </c>
      <c r="Z314" s="338" t="str">
        <f t="shared" si="9"/>
        <v>Concluído</v>
      </c>
      <c r="AA314" s="377" t="str">
        <f>IF(C314="Supra-regional","abrange-cidade",IF(C314="Em definição","sem-mapa",IF(E314&lt;&gt;0,"local-def","local-em-def")))</f>
        <v>local-def</v>
      </c>
    </row>
    <row r="315" spans="1:27" ht="45" hidden="1" x14ac:dyDescent="0.25">
      <c r="A315" s="180">
        <v>18</v>
      </c>
      <c r="B315" s="181" t="s">
        <v>4142</v>
      </c>
      <c r="C315" s="181" t="s">
        <v>160</v>
      </c>
      <c r="D315" s="181" t="s">
        <v>3838</v>
      </c>
      <c r="E315" s="181" t="s">
        <v>4143</v>
      </c>
      <c r="F315" s="180" t="s">
        <v>4144</v>
      </c>
      <c r="G315" s="182" t="s">
        <v>212</v>
      </c>
      <c r="H315" s="182" t="s">
        <v>212</v>
      </c>
      <c r="I315" s="180" t="s">
        <v>212</v>
      </c>
      <c r="J315" s="52" t="s">
        <v>1286</v>
      </c>
      <c r="K315" s="182" t="s">
        <v>212</v>
      </c>
      <c r="L315" s="180" t="s">
        <v>212</v>
      </c>
      <c r="M315" s="180" t="s">
        <v>212</v>
      </c>
      <c r="N315" s="180" t="s">
        <v>212</v>
      </c>
      <c r="O315" s="1031">
        <v>1.61E-2</v>
      </c>
      <c r="P315" s="264">
        <v>2917896.97</v>
      </c>
      <c r="Q315" s="178">
        <v>0</v>
      </c>
      <c r="R315" s="181" t="s">
        <v>4121</v>
      </c>
      <c r="S315" s="181"/>
      <c r="T315" s="181"/>
      <c r="U315" s="181"/>
      <c r="V315" s="181"/>
      <c r="W315" s="181"/>
      <c r="X315" s="170">
        <f>(IF(G315="C",1,IF(G315="EA",0.5,0))*0.1)+(IF(H315="C",1,IF(H315="EA",0.5,0))*0.05)+(IF(I315="C",1,IF(I315="EA",0.5,0))*0.1)+(IF(J315="C",1,IF(J315="EA",0.5,0))*0.05)+(IF(K315="C",1,IF(K315="EA",0.5,0))*0.1)+(IF(L315="C",1,IF(L315="EA",0.5,0))*0.2)+(IF(M315="C",1,IF(M315="EA",0.5,0))*0.35)+(IF(N315="C",1,IF(N315="EA",0.5,0))*0.05)</f>
        <v>1</v>
      </c>
      <c r="Y315" s="368">
        <f t="shared" si="8"/>
        <v>1.61E-2</v>
      </c>
      <c r="Z315" s="338" t="str">
        <f t="shared" si="9"/>
        <v>Concluído</v>
      </c>
      <c r="AA315" s="377" t="str">
        <f>IF(C315="Supra-regional","abrange-cidade",IF(C315="Em definição","sem-mapa",IF(E315&lt;&gt;0,"local-def","local-em-def")))</f>
        <v>local-def</v>
      </c>
    </row>
    <row r="316" spans="1:27" ht="75" hidden="1" x14ac:dyDescent="0.25">
      <c r="A316" s="180">
        <v>18</v>
      </c>
      <c r="B316" s="181" t="s">
        <v>4145</v>
      </c>
      <c r="C316" s="181" t="s">
        <v>144</v>
      </c>
      <c r="D316" s="181" t="s">
        <v>637</v>
      </c>
      <c r="E316" s="181" t="s">
        <v>4146</v>
      </c>
      <c r="F316" s="180" t="s">
        <v>4147</v>
      </c>
      <c r="G316" s="182" t="s">
        <v>212</v>
      </c>
      <c r="H316" s="182" t="s">
        <v>212</v>
      </c>
      <c r="I316" s="180" t="s">
        <v>212</v>
      </c>
      <c r="J316" s="52" t="s">
        <v>1286</v>
      </c>
      <c r="K316" s="182" t="s">
        <v>212</v>
      </c>
      <c r="L316" s="180" t="s">
        <v>212</v>
      </c>
      <c r="M316" s="180" t="s">
        <v>212</v>
      </c>
      <c r="N316" s="180" t="s">
        <v>212</v>
      </c>
      <c r="O316" s="1031">
        <v>1.61E-2</v>
      </c>
      <c r="P316" s="264">
        <v>4077031.89</v>
      </c>
      <c r="Q316" s="178">
        <v>0</v>
      </c>
      <c r="R316" s="181" t="s">
        <v>4121</v>
      </c>
      <c r="S316" s="181"/>
      <c r="T316" s="181"/>
      <c r="U316" s="181"/>
      <c r="V316" s="181"/>
      <c r="W316" s="181"/>
      <c r="X316" s="170">
        <f>(IF(G316="C",1,IF(G316="EA",0.5,0))*0.1)+(IF(H316="C",1,IF(H316="EA",0.5,0))*0.05)+(IF(I316="C",1,IF(I316="EA",0.5,0))*0.1)+(IF(J316="C",1,IF(J316="EA",0.5,0))*0.05)+(IF(K316="C",1,IF(K316="EA",0.5,0))*0.1)+(IF(L316="C",1,IF(L316="EA",0.5,0))*0.2)+(IF(M316="C",1,IF(M316="EA",0.5,0))*0.35)+(IF(N316="C",1,IF(N316="EA",0.5,0))*0.05)</f>
        <v>1</v>
      </c>
      <c r="Y316" s="368">
        <f t="shared" si="8"/>
        <v>1.61E-2</v>
      </c>
      <c r="Z316" s="338" t="str">
        <f t="shared" si="9"/>
        <v>Concluído</v>
      </c>
      <c r="AA316" s="377" t="str">
        <f>IF(C316="Supra-regional","abrange-cidade",IF(C316="Em definição","sem-mapa",IF(E316&lt;&gt;0,"local-def","local-em-def")))</f>
        <v>local-def</v>
      </c>
    </row>
    <row r="317" spans="1:27" ht="60" hidden="1" x14ac:dyDescent="0.25">
      <c r="A317" s="180">
        <v>18</v>
      </c>
      <c r="B317" s="181" t="s">
        <v>4148</v>
      </c>
      <c r="C317" s="181" t="s">
        <v>172</v>
      </c>
      <c r="D317" s="181" t="s">
        <v>834</v>
      </c>
      <c r="E317" s="181" t="s">
        <v>3966</v>
      </c>
      <c r="F317" s="180" t="s">
        <v>3967</v>
      </c>
      <c r="G317" s="182" t="s">
        <v>212</v>
      </c>
      <c r="H317" s="182" t="s">
        <v>212</v>
      </c>
      <c r="I317" s="180" t="s">
        <v>212</v>
      </c>
      <c r="J317" s="52" t="s">
        <v>1286</v>
      </c>
      <c r="K317" s="182" t="s">
        <v>212</v>
      </c>
      <c r="L317" s="180" t="s">
        <v>212</v>
      </c>
      <c r="M317" s="180" t="s">
        <v>212</v>
      </c>
      <c r="N317" s="180" t="s">
        <v>212</v>
      </c>
      <c r="O317" s="1031">
        <v>1.61E-2</v>
      </c>
      <c r="P317" s="264">
        <v>13040615.75</v>
      </c>
      <c r="Q317" s="178">
        <v>0</v>
      </c>
      <c r="R317" s="181"/>
      <c r="S317" s="181"/>
      <c r="T317" s="181"/>
      <c r="U317" s="181"/>
      <c r="V317" s="181"/>
      <c r="W317" s="181"/>
      <c r="X317" s="170">
        <f>(IF(G317="C",1,IF(G317="EA",0.5,0))*0.1)+(IF(H317="C",1,IF(H317="EA",0.5,0))*0.05)+(IF(I317="C",1,IF(I317="EA",0.5,0))*0.1)+(IF(J317="C",1,IF(J317="EA",0.5,0))*0.05)+(IF(K317="C",1,IF(K317="EA",0.5,0))*0.1)+(IF(L317="C",1,IF(L317="EA",0.5,0))*0.2)+(IF(M317="C",1,IF(M317="EA",0.5,0))*0.35)+(IF(N317="C",1,IF(N317="EA",0.5,0))*0.05)</f>
        <v>1</v>
      </c>
      <c r="Y317" s="368">
        <f t="shared" si="8"/>
        <v>1.61E-2</v>
      </c>
      <c r="Z317" s="338" t="str">
        <f t="shared" si="9"/>
        <v>Concluído</v>
      </c>
      <c r="AA317" s="377" t="str">
        <f>IF(C317="Supra-regional","abrange-cidade",IF(C317="Em definição","sem-mapa",IF(E317&lt;&gt;0,"local-def","local-em-def")))</f>
        <v>local-def</v>
      </c>
    </row>
    <row r="318" spans="1:27" ht="30" hidden="1" x14ac:dyDescent="0.25">
      <c r="A318" s="180">
        <v>18</v>
      </c>
      <c r="B318" s="181" t="s">
        <v>4149</v>
      </c>
      <c r="C318" s="181" t="s">
        <v>144</v>
      </c>
      <c r="D318" s="181" t="s">
        <v>637</v>
      </c>
      <c r="E318" s="181" t="s">
        <v>4150</v>
      </c>
      <c r="F318" s="180" t="s">
        <v>4151</v>
      </c>
      <c r="G318" s="182" t="s">
        <v>212</v>
      </c>
      <c r="H318" s="182" t="s">
        <v>212</v>
      </c>
      <c r="I318" s="180" t="s">
        <v>212</v>
      </c>
      <c r="J318" s="52" t="s">
        <v>1286</v>
      </c>
      <c r="K318" s="182" t="s">
        <v>212</v>
      </c>
      <c r="L318" s="180" t="s">
        <v>212</v>
      </c>
      <c r="M318" s="180" t="s">
        <v>212</v>
      </c>
      <c r="N318" s="180" t="s">
        <v>212</v>
      </c>
      <c r="O318" s="1031">
        <v>1.61E-2</v>
      </c>
      <c r="P318" s="264">
        <v>5068917.0999999996</v>
      </c>
      <c r="Q318" s="178">
        <v>0</v>
      </c>
      <c r="R318" s="181" t="s">
        <v>4131</v>
      </c>
      <c r="S318" s="181"/>
      <c r="T318" s="181"/>
      <c r="U318" s="181"/>
      <c r="V318" s="181"/>
      <c r="W318" s="181"/>
      <c r="X318" s="170">
        <f>(IF(G318="C",1,IF(G318="EA",0.5,0))*0.1)+(IF(H318="C",1,IF(H318="EA",0.5,0))*0.05)+(IF(I318="C",1,IF(I318="EA",0.5,0))*0.1)+(IF(J318="C",1,IF(J318="EA",0.5,0))*0.05)+(IF(K318="C",1,IF(K318="EA",0.5,0))*0.1)+(IF(L318="C",1,IF(L318="EA",0.5,0))*0.2)+(IF(M318="C",1,IF(M318="EA",0.5,0))*0.35)+(IF(N318="C",1,IF(N318="EA",0.5,0))*0.05)</f>
        <v>1</v>
      </c>
      <c r="Y318" s="368">
        <f t="shared" si="8"/>
        <v>1.61E-2</v>
      </c>
      <c r="Z318" s="338" t="str">
        <f t="shared" si="9"/>
        <v>Concluído</v>
      </c>
      <c r="AA318" s="377" t="str">
        <f>IF(C318="Supra-regional","abrange-cidade",IF(C318="Em definição","sem-mapa",IF(E318&lt;&gt;0,"local-def","local-em-def")))</f>
        <v>local-def</v>
      </c>
    </row>
    <row r="319" spans="1:27" ht="45" hidden="1" x14ac:dyDescent="0.25">
      <c r="A319" s="180">
        <v>18</v>
      </c>
      <c r="B319" s="181" t="s">
        <v>4152</v>
      </c>
      <c r="C319" s="181" t="s">
        <v>178</v>
      </c>
      <c r="D319" s="181" t="s">
        <v>825</v>
      </c>
      <c r="E319" s="181" t="s">
        <v>4046</v>
      </c>
      <c r="F319" s="180" t="s">
        <v>4047</v>
      </c>
      <c r="G319" s="182" t="s">
        <v>212</v>
      </c>
      <c r="H319" s="182" t="s">
        <v>212</v>
      </c>
      <c r="I319" s="180" t="s">
        <v>212</v>
      </c>
      <c r="J319" s="52" t="s">
        <v>1286</v>
      </c>
      <c r="K319" s="182" t="s">
        <v>212</v>
      </c>
      <c r="L319" s="180" t="s">
        <v>212</v>
      </c>
      <c r="M319" s="180" t="s">
        <v>212</v>
      </c>
      <c r="N319" s="180" t="s">
        <v>212</v>
      </c>
      <c r="O319" s="1031">
        <v>1.61E-2</v>
      </c>
      <c r="P319" s="264">
        <v>18701192.199999999</v>
      </c>
      <c r="Q319" s="178">
        <v>0</v>
      </c>
      <c r="R319" s="181" t="s">
        <v>4153</v>
      </c>
      <c r="S319" s="181"/>
      <c r="T319" s="181"/>
      <c r="U319" s="181"/>
      <c r="V319" s="181"/>
      <c r="W319" s="181"/>
      <c r="X319" s="170">
        <f>(IF(G319="C",1,IF(G319="EA",0.5,0))*0.1)+(IF(H319="C",1,IF(H319="EA",0.5,0))*0.05)+(IF(I319="C",1,IF(I319="EA",0.5,0))*0.1)+(IF(J319="C",1,IF(J319="EA",0.5,0))*0.05)+(IF(K319="C",1,IF(K319="EA",0.5,0))*0.1)+(IF(L319="C",1,IF(L319="EA",0.5,0))*0.2)+(IF(M319="C",1,IF(M319="EA",0.5,0))*0.35)+(IF(N319="C",1,IF(N319="EA",0.5,0))*0.05)</f>
        <v>1</v>
      </c>
      <c r="Y319" s="368">
        <f t="shared" si="8"/>
        <v>1.61E-2</v>
      </c>
      <c r="Z319" s="338" t="str">
        <f t="shared" si="9"/>
        <v>Concluído</v>
      </c>
      <c r="AA319" s="377" t="str">
        <f>IF(C319="Supra-regional","abrange-cidade",IF(C319="Em definição","sem-mapa",IF(E319&lt;&gt;0,"local-def","local-em-def")))</f>
        <v>local-def</v>
      </c>
    </row>
    <row r="320" spans="1:27" ht="30" hidden="1" x14ac:dyDescent="0.25">
      <c r="A320" s="180">
        <v>18</v>
      </c>
      <c r="B320" s="181" t="s">
        <v>4154</v>
      </c>
      <c r="C320" s="181" t="s">
        <v>160</v>
      </c>
      <c r="D320" s="181" t="s">
        <v>3838</v>
      </c>
      <c r="E320" s="181" t="s">
        <v>4155</v>
      </c>
      <c r="F320" s="180" t="s">
        <v>4156</v>
      </c>
      <c r="G320" s="182" t="s">
        <v>212</v>
      </c>
      <c r="H320" s="182" t="s">
        <v>212</v>
      </c>
      <c r="I320" s="180" t="s">
        <v>212</v>
      </c>
      <c r="J320" s="52" t="s">
        <v>1286</v>
      </c>
      <c r="K320" s="182" t="s">
        <v>212</v>
      </c>
      <c r="L320" s="180" t="s">
        <v>212</v>
      </c>
      <c r="M320" s="180" t="s">
        <v>212</v>
      </c>
      <c r="N320" s="180" t="s">
        <v>212</v>
      </c>
      <c r="O320" s="1031">
        <v>1.61E-2</v>
      </c>
      <c r="P320" s="264">
        <v>5402041.2199999997</v>
      </c>
      <c r="Q320" s="178">
        <v>0</v>
      </c>
      <c r="R320" s="181" t="s">
        <v>4121</v>
      </c>
      <c r="S320" s="181"/>
      <c r="T320" s="181"/>
      <c r="U320" s="181"/>
      <c r="V320" s="181"/>
      <c r="W320" s="181"/>
      <c r="X320" s="170">
        <f>(IF(G320="C",1,IF(G320="EA",0.5,0))*0.1)+(IF(H320="C",1,IF(H320="EA",0.5,0))*0.05)+(IF(I320="C",1,IF(I320="EA",0.5,0))*0.1)+(IF(J320="C",1,IF(J320="EA",0.5,0))*0.05)+(IF(K320="C",1,IF(K320="EA",0.5,0))*0.1)+(IF(L320="C",1,IF(L320="EA",0.5,0))*0.2)+(IF(M320="C",1,IF(M320="EA",0.5,0))*0.35)+(IF(N320="C",1,IF(N320="EA",0.5,0))*0.05)</f>
        <v>1</v>
      </c>
      <c r="Y320" s="368">
        <f t="shared" si="8"/>
        <v>1.61E-2</v>
      </c>
      <c r="Z320" s="338" t="str">
        <f t="shared" si="9"/>
        <v>Concluído</v>
      </c>
      <c r="AA320" s="377" t="str">
        <f>IF(C320="Supra-regional","abrange-cidade",IF(C320="Em definição","sem-mapa",IF(E320&lt;&gt;0,"local-def","local-em-def")))</f>
        <v>local-def</v>
      </c>
    </row>
    <row r="321" spans="1:27" ht="30" hidden="1" x14ac:dyDescent="0.25">
      <c r="A321" s="180">
        <v>18</v>
      </c>
      <c r="B321" s="181" t="s">
        <v>4157</v>
      </c>
      <c r="C321" s="181" t="s">
        <v>134</v>
      </c>
      <c r="D321" s="181" t="s">
        <v>1062</v>
      </c>
      <c r="E321" s="181" t="s">
        <v>4158</v>
      </c>
      <c r="F321" s="180" t="s">
        <v>4159</v>
      </c>
      <c r="G321" s="182" t="s">
        <v>212</v>
      </c>
      <c r="H321" s="182" t="s">
        <v>212</v>
      </c>
      <c r="I321" s="180" t="s">
        <v>212</v>
      </c>
      <c r="J321" s="52" t="s">
        <v>1286</v>
      </c>
      <c r="K321" s="182" t="s">
        <v>212</v>
      </c>
      <c r="L321" s="180" t="s">
        <v>212</v>
      </c>
      <c r="M321" s="180" t="s">
        <v>212</v>
      </c>
      <c r="N321" s="180" t="s">
        <v>212</v>
      </c>
      <c r="O321" s="1031">
        <v>1.61E-2</v>
      </c>
      <c r="P321" s="264">
        <v>4152878.31</v>
      </c>
      <c r="Q321" s="178">
        <v>0</v>
      </c>
      <c r="R321" s="181" t="s">
        <v>4131</v>
      </c>
      <c r="S321" s="181"/>
      <c r="T321" s="181"/>
      <c r="U321" s="181"/>
      <c r="V321" s="181"/>
      <c r="W321" s="181"/>
      <c r="X321" s="170">
        <f>(IF(G321="C",1,IF(G321="EA",0.5,0))*0.1)+(IF(H321="C",1,IF(H321="EA",0.5,0))*0.05)+(IF(I321="C",1,IF(I321="EA",0.5,0))*0.1)+(IF(J321="C",1,IF(J321="EA",0.5,0))*0.05)+(IF(K321="C",1,IF(K321="EA",0.5,0))*0.1)+(IF(L321="C",1,IF(L321="EA",0.5,0))*0.2)+(IF(M321="C",1,IF(M321="EA",0.5,0))*0.35)+(IF(N321="C",1,IF(N321="EA",0.5,0))*0.05)</f>
        <v>1</v>
      </c>
      <c r="Y321" s="368">
        <f t="shared" si="8"/>
        <v>1.61E-2</v>
      </c>
      <c r="Z321" s="338" t="str">
        <f t="shared" si="9"/>
        <v>Concluído</v>
      </c>
      <c r="AA321" s="377" t="str">
        <f>IF(C321="Supra-regional","abrange-cidade",IF(C321="Em definição","sem-mapa",IF(E321&lt;&gt;0,"local-def","local-em-def")))</f>
        <v>local-def</v>
      </c>
    </row>
    <row r="322" spans="1:27" ht="60" hidden="1" x14ac:dyDescent="0.25">
      <c r="A322" s="180">
        <v>18</v>
      </c>
      <c r="B322" s="181" t="s">
        <v>4160</v>
      </c>
      <c r="C322" s="181" t="s">
        <v>176</v>
      </c>
      <c r="D322" s="181" t="s">
        <v>2358</v>
      </c>
      <c r="E322" s="181" t="s">
        <v>4161</v>
      </c>
      <c r="F322" s="180" t="s">
        <v>4162</v>
      </c>
      <c r="G322" s="182" t="s">
        <v>212</v>
      </c>
      <c r="H322" s="182" t="s">
        <v>212</v>
      </c>
      <c r="I322" s="180" t="s">
        <v>212</v>
      </c>
      <c r="J322" s="52" t="s">
        <v>1286</v>
      </c>
      <c r="K322" s="182" t="s">
        <v>212</v>
      </c>
      <c r="L322" s="180" t="s">
        <v>212</v>
      </c>
      <c r="M322" s="180" t="s">
        <v>212</v>
      </c>
      <c r="N322" s="180" t="s">
        <v>212</v>
      </c>
      <c r="O322" s="1031">
        <v>1.61E-2</v>
      </c>
      <c r="P322" s="264">
        <v>6006136.2000000002</v>
      </c>
      <c r="Q322" s="178">
        <v>0</v>
      </c>
      <c r="R322" s="181" t="s">
        <v>4163</v>
      </c>
      <c r="S322" s="181"/>
      <c r="T322" s="181"/>
      <c r="U322" s="181"/>
      <c r="V322" s="181"/>
      <c r="W322" s="181"/>
      <c r="X322" s="170">
        <f>(IF(G322="C",1,IF(G322="EA",0.5,0))*0.1)+(IF(H322="C",1,IF(H322="EA",0.5,0))*0.05)+(IF(I322="C",1,IF(I322="EA",0.5,0))*0.1)+(IF(J322="C",1,IF(J322="EA",0.5,0))*0.05)+(IF(K322="C",1,IF(K322="EA",0.5,0))*0.1)+(IF(L322="C",1,IF(L322="EA",0.5,0))*0.2)+(IF(M322="C",1,IF(M322="EA",0.5,0))*0.35)+(IF(N322="C",1,IF(N322="EA",0.5,0))*0.05)</f>
        <v>1</v>
      </c>
      <c r="Y322" s="368">
        <f t="shared" ref="Y322:Y385" si="10">X322*O322</f>
        <v>1.61E-2</v>
      </c>
      <c r="Z322" s="338" t="str">
        <f t="shared" ref="Z322:Z385" si="11">IF(X322=0,"Não Iniciado",IF(X322&lt;1,"Em andamento","Concluído"))</f>
        <v>Concluído</v>
      </c>
      <c r="AA322" s="377" t="str">
        <f>IF(C322="Supra-regional","abrange-cidade",IF(C322="Em definição","sem-mapa",IF(E322&lt;&gt;0,"local-def","local-em-def")))</f>
        <v>local-def</v>
      </c>
    </row>
    <row r="323" spans="1:27" ht="60" hidden="1" x14ac:dyDescent="0.25">
      <c r="A323" s="180">
        <v>18</v>
      </c>
      <c r="B323" s="181" t="s">
        <v>4164</v>
      </c>
      <c r="C323" s="181" t="s">
        <v>132</v>
      </c>
      <c r="D323" s="181" t="s">
        <v>132</v>
      </c>
      <c r="E323" s="181" t="s">
        <v>4165</v>
      </c>
      <c r="F323" s="180" t="s">
        <v>4166</v>
      </c>
      <c r="G323" s="182" t="s">
        <v>212</v>
      </c>
      <c r="H323" s="182" t="s">
        <v>212</v>
      </c>
      <c r="I323" s="180" t="s">
        <v>212</v>
      </c>
      <c r="J323" s="52" t="s">
        <v>1286</v>
      </c>
      <c r="K323" s="182" t="s">
        <v>212</v>
      </c>
      <c r="L323" s="180" t="s">
        <v>212</v>
      </c>
      <c r="M323" s="180" t="s">
        <v>214</v>
      </c>
      <c r="N323" s="180" t="s">
        <v>214</v>
      </c>
      <c r="O323" s="1031">
        <v>1.61E-2</v>
      </c>
      <c r="P323" s="264">
        <v>1833907.77</v>
      </c>
      <c r="Q323" s="178">
        <v>0</v>
      </c>
      <c r="R323" s="181" t="s">
        <v>4163</v>
      </c>
      <c r="S323" s="181"/>
      <c r="T323" s="181"/>
      <c r="U323" s="181"/>
      <c r="V323" s="181"/>
      <c r="W323" s="181"/>
      <c r="X323" s="170">
        <f>(IF(G323="C",1,IF(G323="EA",0.5,0))*0.1)+(IF(H323="C",1,IF(H323="EA",0.5,0))*0.05)+(IF(I323="C",1,IF(I323="EA",0.5,0))*0.1)+(IF(J323="C",1,IF(J323="EA",0.5,0))*0.05)+(IF(K323="C",1,IF(K323="EA",0.5,0))*0.1)+(IF(L323="C",1,IF(L323="EA",0.5,0))*0.2)+(IF(M323="C",1,IF(M323="EA",0.5,0))*0.35)+(IF(N323="C",1,IF(N323="EA",0.5,0))*0.05)</f>
        <v>0.80000000000000016</v>
      </c>
      <c r="Y323" s="368">
        <f t="shared" si="10"/>
        <v>1.2880000000000003E-2</v>
      </c>
      <c r="Z323" s="338" t="str">
        <f t="shared" si="11"/>
        <v>Em andamento</v>
      </c>
      <c r="AA323" s="377" t="str">
        <f>IF(C323="Supra-regional","abrange-cidade",IF(C323="Em definição","sem-mapa",IF(E323&lt;&gt;0,"local-def","local-em-def")))</f>
        <v>local-def</v>
      </c>
    </row>
    <row r="324" spans="1:27" ht="90" hidden="1" x14ac:dyDescent="0.25">
      <c r="A324" s="180">
        <v>18</v>
      </c>
      <c r="B324" s="181" t="s">
        <v>4167</v>
      </c>
      <c r="C324" s="181" t="s">
        <v>132</v>
      </c>
      <c r="D324" s="181" t="s">
        <v>582</v>
      </c>
      <c r="E324" s="181" t="s">
        <v>3517</v>
      </c>
      <c r="F324" s="180" t="s">
        <v>3518</v>
      </c>
      <c r="G324" s="182" t="s">
        <v>212</v>
      </c>
      <c r="H324" s="182" t="s">
        <v>212</v>
      </c>
      <c r="I324" s="180" t="s">
        <v>212</v>
      </c>
      <c r="J324" s="52" t="s">
        <v>1286</v>
      </c>
      <c r="K324" s="182" t="s">
        <v>212</v>
      </c>
      <c r="L324" s="180" t="s">
        <v>212</v>
      </c>
      <c r="M324" s="180" t="s">
        <v>214</v>
      </c>
      <c r="N324" s="180" t="s">
        <v>214</v>
      </c>
      <c r="O324" s="1031">
        <v>1.61E-2</v>
      </c>
      <c r="P324" s="264">
        <v>8572107.9800000004</v>
      </c>
      <c r="Q324" s="178">
        <v>0</v>
      </c>
      <c r="R324" s="181" t="s">
        <v>4163</v>
      </c>
      <c r="S324" s="181"/>
      <c r="T324" s="181"/>
      <c r="U324" s="181"/>
      <c r="V324" s="181"/>
      <c r="W324" s="181"/>
      <c r="X324" s="170">
        <f>(IF(G324="C",1,IF(G324="EA",0.5,0))*0.1)+(IF(H324="C",1,IF(H324="EA",0.5,0))*0.05)+(IF(I324="C",1,IF(I324="EA",0.5,0))*0.1)+(IF(J324="C",1,IF(J324="EA",0.5,0))*0.05)+(IF(K324="C",1,IF(K324="EA",0.5,0))*0.1)+(IF(L324="C",1,IF(L324="EA",0.5,0))*0.2)+(IF(M324="C",1,IF(M324="EA",0.5,0))*0.35)+(IF(N324="C",1,IF(N324="EA",0.5,0))*0.05)</f>
        <v>0.80000000000000016</v>
      </c>
      <c r="Y324" s="368">
        <f t="shared" si="10"/>
        <v>1.2880000000000003E-2</v>
      </c>
      <c r="Z324" s="338" t="str">
        <f t="shared" si="11"/>
        <v>Em andamento</v>
      </c>
      <c r="AA324" s="377" t="str">
        <f>IF(C324="Supra-regional","abrange-cidade",IF(C324="Em definição","sem-mapa",IF(E324&lt;&gt;0,"local-def","local-em-def")))</f>
        <v>local-def</v>
      </c>
    </row>
    <row r="325" spans="1:27" ht="45" hidden="1" x14ac:dyDescent="0.25">
      <c r="A325" s="180">
        <v>18</v>
      </c>
      <c r="B325" s="181" t="s">
        <v>4168</v>
      </c>
      <c r="C325" s="181" t="s">
        <v>160</v>
      </c>
      <c r="D325" s="181" t="s">
        <v>3872</v>
      </c>
      <c r="E325" s="181" t="s">
        <v>4169</v>
      </c>
      <c r="F325" s="180" t="s">
        <v>4170</v>
      </c>
      <c r="G325" s="182" t="s">
        <v>212</v>
      </c>
      <c r="H325" s="182" t="s">
        <v>212</v>
      </c>
      <c r="I325" s="180" t="s">
        <v>212</v>
      </c>
      <c r="J325" s="52" t="s">
        <v>1286</v>
      </c>
      <c r="K325" s="182" t="s">
        <v>212</v>
      </c>
      <c r="L325" s="180" t="s">
        <v>212</v>
      </c>
      <c r="M325" s="180" t="s">
        <v>214</v>
      </c>
      <c r="N325" s="180" t="s">
        <v>214</v>
      </c>
      <c r="O325" s="1031">
        <v>1.61E-2</v>
      </c>
      <c r="P325" s="264">
        <v>1195894.6100000001</v>
      </c>
      <c r="Q325" s="178">
        <v>0</v>
      </c>
      <c r="R325" s="181" t="s">
        <v>4138</v>
      </c>
      <c r="S325" s="181"/>
      <c r="T325" s="181"/>
      <c r="U325" s="181"/>
      <c r="V325" s="181"/>
      <c r="W325" s="181"/>
      <c r="X325" s="170">
        <f>(IF(G325="C",1,IF(G325="EA",0.5,0))*0.1)+(IF(H325="C",1,IF(H325="EA",0.5,0))*0.05)+(IF(I325="C",1,IF(I325="EA",0.5,0))*0.1)+(IF(J325="C",1,IF(J325="EA",0.5,0))*0.05)+(IF(K325="C",1,IF(K325="EA",0.5,0))*0.1)+(IF(L325="C",1,IF(L325="EA",0.5,0))*0.2)+(IF(M325="C",1,IF(M325="EA",0.5,0))*0.35)+(IF(N325="C",1,IF(N325="EA",0.5,0))*0.05)</f>
        <v>0.80000000000000016</v>
      </c>
      <c r="Y325" s="368">
        <f t="shared" si="10"/>
        <v>1.2880000000000003E-2</v>
      </c>
      <c r="Z325" s="338" t="str">
        <f t="shared" si="11"/>
        <v>Em andamento</v>
      </c>
      <c r="AA325" s="377" t="str">
        <f>IF(C325="Supra-regional","abrange-cidade",IF(C325="Em definição","sem-mapa",IF(E325&lt;&gt;0,"local-def","local-em-def")))</f>
        <v>local-def</v>
      </c>
    </row>
    <row r="326" spans="1:27" ht="45" hidden="1" x14ac:dyDescent="0.25">
      <c r="A326" s="180">
        <v>18</v>
      </c>
      <c r="B326" s="181" t="s">
        <v>4171</v>
      </c>
      <c r="C326" s="181" t="s">
        <v>160</v>
      </c>
      <c r="D326" s="181" t="s">
        <v>3838</v>
      </c>
      <c r="E326" s="181" t="s">
        <v>4172</v>
      </c>
      <c r="F326" s="180" t="s">
        <v>4173</v>
      </c>
      <c r="G326" s="182" t="s">
        <v>212</v>
      </c>
      <c r="H326" s="182" t="s">
        <v>212</v>
      </c>
      <c r="I326" s="180" t="s">
        <v>212</v>
      </c>
      <c r="J326" s="52" t="s">
        <v>1286</v>
      </c>
      <c r="K326" s="182" t="s">
        <v>212</v>
      </c>
      <c r="L326" s="180" t="s">
        <v>212</v>
      </c>
      <c r="M326" s="180" t="s">
        <v>214</v>
      </c>
      <c r="N326" s="180" t="s">
        <v>214</v>
      </c>
      <c r="O326" s="1031">
        <v>1.61E-2</v>
      </c>
      <c r="P326" s="264">
        <v>1643965.53</v>
      </c>
      <c r="Q326" s="178">
        <v>0</v>
      </c>
      <c r="R326" s="181" t="s">
        <v>4138</v>
      </c>
      <c r="S326" s="181"/>
      <c r="T326" s="181"/>
      <c r="U326" s="181"/>
      <c r="V326" s="181"/>
      <c r="W326" s="181"/>
      <c r="X326" s="170">
        <f>(IF(G326="C",1,IF(G326="EA",0.5,0))*0.1)+(IF(H326="C",1,IF(H326="EA",0.5,0))*0.05)+(IF(I326="C",1,IF(I326="EA",0.5,0))*0.1)+(IF(J326="C",1,IF(J326="EA",0.5,0))*0.05)+(IF(K326="C",1,IF(K326="EA",0.5,0))*0.1)+(IF(L326="C",1,IF(L326="EA",0.5,0))*0.2)+(IF(M326="C",1,IF(M326="EA",0.5,0))*0.35)+(IF(N326="C",1,IF(N326="EA",0.5,0))*0.05)</f>
        <v>0.80000000000000016</v>
      </c>
      <c r="Y326" s="368">
        <f t="shared" si="10"/>
        <v>1.2880000000000003E-2</v>
      </c>
      <c r="Z326" s="338" t="str">
        <f t="shared" si="11"/>
        <v>Em andamento</v>
      </c>
      <c r="AA326" s="377" t="str">
        <f>IF(C326="Supra-regional","abrange-cidade",IF(C326="Em definição","sem-mapa",IF(E326&lt;&gt;0,"local-def","local-em-def")))</f>
        <v>local-def</v>
      </c>
    </row>
    <row r="327" spans="1:27" ht="45" hidden="1" x14ac:dyDescent="0.25">
      <c r="A327" s="180">
        <v>18</v>
      </c>
      <c r="B327" s="181" t="s">
        <v>4174</v>
      </c>
      <c r="C327" s="181" t="s">
        <v>160</v>
      </c>
      <c r="D327" s="181" t="s">
        <v>3872</v>
      </c>
      <c r="E327" s="181" t="s">
        <v>4175</v>
      </c>
      <c r="F327" s="180" t="s">
        <v>4176</v>
      </c>
      <c r="G327" s="182" t="s">
        <v>212</v>
      </c>
      <c r="H327" s="182" t="s">
        <v>212</v>
      </c>
      <c r="I327" s="180" t="s">
        <v>212</v>
      </c>
      <c r="J327" s="52" t="s">
        <v>1286</v>
      </c>
      <c r="K327" s="182" t="s">
        <v>212</v>
      </c>
      <c r="L327" s="180" t="s">
        <v>212</v>
      </c>
      <c r="M327" s="180" t="s">
        <v>214</v>
      </c>
      <c r="N327" s="180" t="s">
        <v>214</v>
      </c>
      <c r="O327" s="1031">
        <v>1.61E-2</v>
      </c>
      <c r="P327" s="264">
        <v>1572169.85</v>
      </c>
      <c r="Q327" s="178">
        <v>0</v>
      </c>
      <c r="R327" s="181" t="s">
        <v>4138</v>
      </c>
      <c r="S327" s="181"/>
      <c r="T327" s="181"/>
      <c r="U327" s="181"/>
      <c r="V327" s="181"/>
      <c r="W327" s="181"/>
      <c r="X327" s="170">
        <f>(IF(G327="C",1,IF(G327="EA",0.5,0))*0.1)+(IF(H327="C",1,IF(H327="EA",0.5,0))*0.05)+(IF(I327="C",1,IF(I327="EA",0.5,0))*0.1)+(IF(J327="C",1,IF(J327="EA",0.5,0))*0.05)+(IF(K327="C",1,IF(K327="EA",0.5,0))*0.1)+(IF(L327="C",1,IF(L327="EA",0.5,0))*0.2)+(IF(M327="C",1,IF(M327="EA",0.5,0))*0.35)+(IF(N327="C",1,IF(N327="EA",0.5,0))*0.05)</f>
        <v>0.80000000000000016</v>
      </c>
      <c r="Y327" s="368">
        <f t="shared" si="10"/>
        <v>1.2880000000000003E-2</v>
      </c>
      <c r="Z327" s="338" t="str">
        <f t="shared" si="11"/>
        <v>Em andamento</v>
      </c>
      <c r="AA327" s="377" t="str">
        <f>IF(C327="Supra-regional","abrange-cidade",IF(C327="Em definição","sem-mapa",IF(E327&lt;&gt;0,"local-def","local-em-def")))</f>
        <v>local-def</v>
      </c>
    </row>
    <row r="328" spans="1:27" ht="45" hidden="1" x14ac:dyDescent="0.25">
      <c r="A328" s="180">
        <v>18</v>
      </c>
      <c r="B328" s="181" t="s">
        <v>4177</v>
      </c>
      <c r="C328" s="181" t="s">
        <v>160</v>
      </c>
      <c r="D328" s="181" t="s">
        <v>3838</v>
      </c>
      <c r="E328" s="181" t="s">
        <v>3866</v>
      </c>
      <c r="F328" s="180" t="s">
        <v>3867</v>
      </c>
      <c r="G328" s="182" t="s">
        <v>212</v>
      </c>
      <c r="H328" s="182" t="s">
        <v>212</v>
      </c>
      <c r="I328" s="180" t="s">
        <v>212</v>
      </c>
      <c r="J328" s="52" t="s">
        <v>1286</v>
      </c>
      <c r="K328" s="182" t="s">
        <v>212</v>
      </c>
      <c r="L328" s="180" t="s">
        <v>212</v>
      </c>
      <c r="M328" s="180" t="s">
        <v>214</v>
      </c>
      <c r="N328" s="180" t="s">
        <v>214</v>
      </c>
      <c r="O328" s="1031">
        <v>1.61E-2</v>
      </c>
      <c r="P328" s="264">
        <v>20347052.190000001</v>
      </c>
      <c r="Q328" s="178">
        <v>0</v>
      </c>
      <c r="R328" s="181" t="s">
        <v>4178</v>
      </c>
      <c r="S328" s="181"/>
      <c r="T328" s="181"/>
      <c r="U328" s="181"/>
      <c r="V328" s="181"/>
      <c r="W328" s="181"/>
      <c r="X328" s="170">
        <f>(IF(G328="C",1,IF(G328="EA",0.5,0))*0.1)+(IF(H328="C",1,IF(H328="EA",0.5,0))*0.05)+(IF(I328="C",1,IF(I328="EA",0.5,0))*0.1)+(IF(J328="C",1,IF(J328="EA",0.5,0))*0.05)+(IF(K328="C",1,IF(K328="EA",0.5,0))*0.1)+(IF(L328="C",1,IF(L328="EA",0.5,0))*0.2)+(IF(M328="C",1,IF(M328="EA",0.5,0))*0.35)+(IF(N328="C",1,IF(N328="EA",0.5,0))*0.05)</f>
        <v>0.80000000000000016</v>
      </c>
      <c r="Y328" s="368">
        <f t="shared" si="10"/>
        <v>1.2880000000000003E-2</v>
      </c>
      <c r="Z328" s="338" t="str">
        <f t="shared" si="11"/>
        <v>Em andamento</v>
      </c>
      <c r="AA328" s="377" t="str">
        <f>IF(C328="Supra-regional","abrange-cidade",IF(C328="Em definição","sem-mapa",IF(E328&lt;&gt;0,"local-def","local-em-def")))</f>
        <v>local-def</v>
      </c>
    </row>
    <row r="329" spans="1:27" ht="60" hidden="1" x14ac:dyDescent="0.25">
      <c r="A329" s="180">
        <v>18</v>
      </c>
      <c r="B329" s="181" t="s">
        <v>4179</v>
      </c>
      <c r="C329" s="181" t="s">
        <v>140</v>
      </c>
      <c r="D329" s="181" t="s">
        <v>140</v>
      </c>
      <c r="E329" s="181" t="s">
        <v>4180</v>
      </c>
      <c r="F329" s="180" t="s">
        <v>4181</v>
      </c>
      <c r="G329" s="182" t="s">
        <v>212</v>
      </c>
      <c r="H329" s="182" t="s">
        <v>212</v>
      </c>
      <c r="I329" s="180" t="s">
        <v>212</v>
      </c>
      <c r="J329" s="52" t="s">
        <v>1286</v>
      </c>
      <c r="K329" s="182" t="s">
        <v>212</v>
      </c>
      <c r="L329" s="180" t="s">
        <v>212</v>
      </c>
      <c r="M329" s="180" t="s">
        <v>212</v>
      </c>
      <c r="N329" s="180" t="s">
        <v>212</v>
      </c>
      <c r="O329" s="1031">
        <v>1.61E-2</v>
      </c>
      <c r="P329" s="264">
        <v>4918703.8899999997</v>
      </c>
      <c r="Q329" s="178">
        <v>0</v>
      </c>
      <c r="R329" s="181" t="s">
        <v>4163</v>
      </c>
      <c r="S329" s="181"/>
      <c r="T329" s="181"/>
      <c r="U329" s="181"/>
      <c r="V329" s="181"/>
      <c r="W329" s="181"/>
      <c r="X329" s="170">
        <f>(IF(G329="C",1,IF(G329="EA",0.5,0))*0.1)+(IF(H329="C",1,IF(H329="EA",0.5,0))*0.05)+(IF(I329="C",1,IF(I329="EA",0.5,0))*0.1)+(IF(J329="C",1,IF(J329="EA",0.5,0))*0.05)+(IF(K329="C",1,IF(K329="EA",0.5,0))*0.1)+(IF(L329="C",1,IF(L329="EA",0.5,0))*0.2)+(IF(M329="C",1,IF(M329="EA",0.5,0))*0.35)+(IF(N329="C",1,IF(N329="EA",0.5,0))*0.05)</f>
        <v>1</v>
      </c>
      <c r="Y329" s="368">
        <f t="shared" si="10"/>
        <v>1.61E-2</v>
      </c>
      <c r="Z329" s="338" t="str">
        <f t="shared" si="11"/>
        <v>Concluído</v>
      </c>
      <c r="AA329" s="377" t="str">
        <f>IF(C329="Supra-regional","abrange-cidade",IF(C329="Em definição","sem-mapa",IF(E329&lt;&gt;0,"local-def","local-em-def")))</f>
        <v>local-def</v>
      </c>
    </row>
    <row r="330" spans="1:27" ht="45" hidden="1" x14ac:dyDescent="0.25">
      <c r="A330" s="180">
        <v>18</v>
      </c>
      <c r="B330" s="181" t="s">
        <v>4182</v>
      </c>
      <c r="C330" s="181" t="s">
        <v>160</v>
      </c>
      <c r="D330" s="181" t="s">
        <v>3838</v>
      </c>
      <c r="E330" s="181" t="s">
        <v>4183</v>
      </c>
      <c r="F330" s="180" t="s">
        <v>4184</v>
      </c>
      <c r="G330" s="182" t="s">
        <v>212</v>
      </c>
      <c r="H330" s="182" t="s">
        <v>212</v>
      </c>
      <c r="I330" s="180" t="s">
        <v>212</v>
      </c>
      <c r="J330" s="52" t="s">
        <v>1493</v>
      </c>
      <c r="K330" s="182" t="s">
        <v>212</v>
      </c>
      <c r="L330" s="180" t="s">
        <v>216</v>
      </c>
      <c r="M330" s="180" t="s">
        <v>216</v>
      </c>
      <c r="N330" s="180" t="s">
        <v>216</v>
      </c>
      <c r="O330" s="1031">
        <v>1.61E-2</v>
      </c>
      <c r="P330" s="264">
        <v>36835.54</v>
      </c>
      <c r="Q330" s="178">
        <v>0</v>
      </c>
      <c r="R330" s="181"/>
      <c r="S330" s="181"/>
      <c r="T330" s="181"/>
      <c r="U330" s="181"/>
      <c r="V330" s="181"/>
      <c r="W330" s="181"/>
      <c r="X330" s="170">
        <f>(IF(G330="C",1,IF(G330="EA",0.5,0))*0.1)+(IF(H330="C",1,IF(H330="EA",0.5,0))*0.05)+(IF(I330="C",1,IF(I330="EA",0.5,0))*0.1)+(IF(J330="C",1,IF(J330="EA",0.5,0))*0.05)+(IF(K330="C",1,IF(K330="EA",0.5,0))*0.1)+(IF(L330="C",1,IF(L330="EA",0.5,0))*0.2)+(IF(M330="C",1,IF(M330="EA",0.5,0))*0.35)+(IF(N330="C",1,IF(N330="EA",0.5,0))*0.05)</f>
        <v>0.35</v>
      </c>
      <c r="Y330" s="368">
        <f t="shared" si="10"/>
        <v>5.6349999999999994E-3</v>
      </c>
      <c r="Z330" s="338" t="str">
        <f t="shared" si="11"/>
        <v>Em andamento</v>
      </c>
      <c r="AA330" s="377" t="str">
        <f>IF(C330="Supra-regional","abrange-cidade",IF(C330="Em definição","sem-mapa",IF(E330&lt;&gt;0,"local-def","local-em-def")))</f>
        <v>local-def</v>
      </c>
    </row>
    <row r="331" spans="1:27" ht="75" hidden="1" x14ac:dyDescent="0.25">
      <c r="A331" s="180">
        <v>18</v>
      </c>
      <c r="B331" s="181" t="s">
        <v>4185</v>
      </c>
      <c r="C331" s="181" t="s">
        <v>132</v>
      </c>
      <c r="D331" s="181" t="s">
        <v>2853</v>
      </c>
      <c r="E331" s="181" t="s">
        <v>4186</v>
      </c>
      <c r="F331" s="180" t="s">
        <v>4187</v>
      </c>
      <c r="G331" s="182" t="s">
        <v>212</v>
      </c>
      <c r="H331" s="182" t="s">
        <v>212</v>
      </c>
      <c r="I331" s="180" t="s">
        <v>212</v>
      </c>
      <c r="J331" s="52" t="s">
        <v>1493</v>
      </c>
      <c r="K331" s="182" t="s">
        <v>212</v>
      </c>
      <c r="L331" s="180" t="s">
        <v>216</v>
      </c>
      <c r="M331" s="180" t="s">
        <v>216</v>
      </c>
      <c r="N331" s="180" t="s">
        <v>216</v>
      </c>
      <c r="O331" s="1031">
        <v>1.61E-2</v>
      </c>
      <c r="P331" s="263">
        <v>0</v>
      </c>
      <c r="Q331" s="178">
        <v>0</v>
      </c>
      <c r="R331" s="181"/>
      <c r="S331" s="181"/>
      <c r="T331" s="181"/>
      <c r="U331" s="181"/>
      <c r="V331" s="181"/>
      <c r="W331" s="181"/>
      <c r="X331" s="170">
        <f>(IF(G331="C",1,IF(G331="EA",0.5,0))*0.1)+(IF(H331="C",1,IF(H331="EA",0.5,0))*0.05)+(IF(I331="C",1,IF(I331="EA",0.5,0))*0.1)+(IF(J331="C",1,IF(J331="EA",0.5,0))*0.05)+(IF(K331="C",1,IF(K331="EA",0.5,0))*0.1)+(IF(L331="C",1,IF(L331="EA",0.5,0))*0.2)+(IF(M331="C",1,IF(M331="EA",0.5,0))*0.35)+(IF(N331="C",1,IF(N331="EA",0.5,0))*0.05)</f>
        <v>0.35</v>
      </c>
      <c r="Y331" s="368">
        <f t="shared" si="10"/>
        <v>5.6349999999999994E-3</v>
      </c>
      <c r="Z331" s="338" t="str">
        <f t="shared" si="11"/>
        <v>Em andamento</v>
      </c>
      <c r="AA331" s="377" t="str">
        <f>IF(C331="Supra-regional","abrange-cidade",IF(C331="Em definição","sem-mapa",IF(E331&lt;&gt;0,"local-def","local-em-def")))</f>
        <v>local-def</v>
      </c>
    </row>
    <row r="332" spans="1:27" ht="45" hidden="1" x14ac:dyDescent="0.25">
      <c r="A332" s="180">
        <v>18</v>
      </c>
      <c r="B332" s="181" t="s">
        <v>4188</v>
      </c>
      <c r="C332" s="181" t="s">
        <v>132</v>
      </c>
      <c r="D332" s="181" t="s">
        <v>582</v>
      </c>
      <c r="E332" s="181" t="s">
        <v>4189</v>
      </c>
      <c r="F332" s="180" t="s">
        <v>4190</v>
      </c>
      <c r="G332" s="182" t="s">
        <v>212</v>
      </c>
      <c r="H332" s="182" t="s">
        <v>212</v>
      </c>
      <c r="I332" s="180" t="s">
        <v>212</v>
      </c>
      <c r="J332" s="52" t="s">
        <v>1388</v>
      </c>
      <c r="K332" s="182" t="s">
        <v>212</v>
      </c>
      <c r="L332" s="180" t="s">
        <v>214</v>
      </c>
      <c r="M332" s="180" t="s">
        <v>216</v>
      </c>
      <c r="N332" s="180" t="s">
        <v>216</v>
      </c>
      <c r="O332" s="1031">
        <v>1.61E-2</v>
      </c>
      <c r="P332" s="264">
        <v>602843.17000000004</v>
      </c>
      <c r="Q332" s="178">
        <v>0</v>
      </c>
      <c r="R332" s="181" t="s">
        <v>4163</v>
      </c>
      <c r="S332" s="181"/>
      <c r="T332" s="181"/>
      <c r="U332" s="181"/>
      <c r="V332" s="181"/>
      <c r="W332" s="181"/>
      <c r="X332" s="170">
        <f>(IF(G332="C",1,IF(G332="EA",0.5,0))*0.1)+(IF(H332="C",1,IF(H332="EA",0.5,0))*0.05)+(IF(I332="C",1,IF(I332="EA",0.5,0))*0.1)+(IF(J332="C",1,IF(J332="EA",0.5,0))*0.05)+(IF(K332="C",1,IF(K332="EA",0.5,0))*0.1)+(IF(L332="C",1,IF(L332="EA",0.5,0))*0.2)+(IF(M332="C",1,IF(M332="EA",0.5,0))*0.35)+(IF(N332="C",1,IF(N332="EA",0.5,0))*0.05)</f>
        <v>0.47499999999999998</v>
      </c>
      <c r="Y332" s="368">
        <f t="shared" si="10"/>
        <v>7.6474999999999998E-3</v>
      </c>
      <c r="Z332" s="338" t="str">
        <f t="shared" si="11"/>
        <v>Em andamento</v>
      </c>
      <c r="AA332" s="377" t="str">
        <f>IF(C332="Supra-regional","abrange-cidade",IF(C332="Em definição","sem-mapa",IF(E332&lt;&gt;0,"local-def","local-em-def")))</f>
        <v>local-def</v>
      </c>
    </row>
    <row r="333" spans="1:27" ht="120" hidden="1" x14ac:dyDescent="0.25">
      <c r="A333" s="180">
        <v>18</v>
      </c>
      <c r="B333" s="181" t="s">
        <v>4191</v>
      </c>
      <c r="C333" s="181" t="s">
        <v>132</v>
      </c>
      <c r="D333" s="181" t="s">
        <v>582</v>
      </c>
      <c r="E333" s="181" t="s">
        <v>4192</v>
      </c>
      <c r="F333" s="180" t="s">
        <v>4193</v>
      </c>
      <c r="G333" s="182" t="s">
        <v>212</v>
      </c>
      <c r="H333" s="182" t="s">
        <v>212</v>
      </c>
      <c r="I333" s="180" t="s">
        <v>212</v>
      </c>
      <c r="J333" s="52" t="s">
        <v>1493</v>
      </c>
      <c r="K333" s="182" t="s">
        <v>212</v>
      </c>
      <c r="L333" s="180" t="s">
        <v>216</v>
      </c>
      <c r="M333" s="180" t="s">
        <v>216</v>
      </c>
      <c r="N333" s="180" t="s">
        <v>216</v>
      </c>
      <c r="O333" s="1031">
        <v>1.61E-2</v>
      </c>
      <c r="P333" s="264">
        <v>34419.35</v>
      </c>
      <c r="Q333" s="178">
        <v>0</v>
      </c>
      <c r="R333" s="181"/>
      <c r="S333" s="181"/>
      <c r="T333" s="181"/>
      <c r="U333" s="181"/>
      <c r="V333" s="181"/>
      <c r="W333" s="181"/>
      <c r="X333" s="170">
        <f>(IF(G333="C",1,IF(G333="EA",0.5,0))*0.1)+(IF(H333="C",1,IF(H333="EA",0.5,0))*0.05)+(IF(I333="C",1,IF(I333="EA",0.5,0))*0.1)+(IF(J333="C",1,IF(J333="EA",0.5,0))*0.05)+(IF(K333="C",1,IF(K333="EA",0.5,0))*0.1)+(IF(L333="C",1,IF(L333="EA",0.5,0))*0.2)+(IF(M333="C",1,IF(M333="EA",0.5,0))*0.35)+(IF(N333="C",1,IF(N333="EA",0.5,0))*0.05)</f>
        <v>0.35</v>
      </c>
      <c r="Y333" s="368">
        <f t="shared" si="10"/>
        <v>5.6349999999999994E-3</v>
      </c>
      <c r="Z333" s="338" t="str">
        <f t="shared" si="11"/>
        <v>Em andamento</v>
      </c>
      <c r="AA333" s="377" t="str">
        <f>IF(C333="Supra-regional","abrange-cidade",IF(C333="Em definição","sem-mapa",IF(E333&lt;&gt;0,"local-def","local-em-def")))</f>
        <v>local-def</v>
      </c>
    </row>
    <row r="334" spans="1:27" ht="90" hidden="1" x14ac:dyDescent="0.25">
      <c r="A334" s="180">
        <v>18</v>
      </c>
      <c r="B334" s="181" t="s">
        <v>4194</v>
      </c>
      <c r="C334" s="53" t="s">
        <v>136</v>
      </c>
      <c r="D334" s="187" t="s">
        <v>554</v>
      </c>
      <c r="E334" s="181" t="s">
        <v>4195</v>
      </c>
      <c r="F334" s="180" t="s">
        <v>4196</v>
      </c>
      <c r="G334" s="182" t="s">
        <v>214</v>
      </c>
      <c r="H334" s="182" t="s">
        <v>212</v>
      </c>
      <c r="I334" s="180" t="s">
        <v>214</v>
      </c>
      <c r="J334" s="52" t="s">
        <v>1493</v>
      </c>
      <c r="K334" s="182" t="s">
        <v>212</v>
      </c>
      <c r="L334" s="180" t="s">
        <v>216</v>
      </c>
      <c r="M334" s="180" t="s">
        <v>216</v>
      </c>
      <c r="N334" s="180" t="s">
        <v>216</v>
      </c>
      <c r="O334" s="1031">
        <v>1.61E-2</v>
      </c>
      <c r="P334" s="260">
        <v>126367.72</v>
      </c>
      <c r="Q334" s="178">
        <v>0</v>
      </c>
      <c r="R334" s="181"/>
      <c r="S334" s="181"/>
      <c r="T334" s="181"/>
      <c r="U334" s="181"/>
      <c r="V334" s="181"/>
      <c r="W334" s="181"/>
      <c r="X334" s="170">
        <f>(IF(G334="C",1,IF(G334="EA",0.5,0))*0.1)+(IF(H334="C",1,IF(H334="EA",0.5,0))*0.05)+(IF(I334="C",1,IF(I334="EA",0.5,0))*0.1)+(IF(J334="C",1,IF(J334="EA",0.5,0))*0.05)+(IF(K334="C",1,IF(K334="EA",0.5,0))*0.1)+(IF(L334="C",1,IF(L334="EA",0.5,0))*0.2)+(IF(M334="C",1,IF(M334="EA",0.5,0))*0.35)+(IF(N334="C",1,IF(N334="EA",0.5,0))*0.05)</f>
        <v>0.25</v>
      </c>
      <c r="Y334" s="368">
        <f t="shared" si="10"/>
        <v>4.0249999999999999E-3</v>
      </c>
      <c r="Z334" s="338" t="str">
        <f t="shared" si="11"/>
        <v>Em andamento</v>
      </c>
      <c r="AA334" s="377" t="str">
        <f>IF(C334="Supra-regional","abrange-cidade",IF(C334="Em definição","sem-mapa",IF(E334&lt;&gt;0,"local-def","local-em-def")))</f>
        <v>local-def</v>
      </c>
    </row>
    <row r="335" spans="1:27" ht="45" hidden="1" x14ac:dyDescent="0.25">
      <c r="A335" s="180">
        <v>18</v>
      </c>
      <c r="B335" s="181" t="s">
        <v>4197</v>
      </c>
      <c r="C335" s="187" t="s">
        <v>132</v>
      </c>
      <c r="D335" s="181" t="s">
        <v>132</v>
      </c>
      <c r="E335" s="181" t="s">
        <v>4198</v>
      </c>
      <c r="F335" s="180" t="s">
        <v>4199</v>
      </c>
      <c r="G335" s="182" t="s">
        <v>212</v>
      </c>
      <c r="H335" s="182" t="s">
        <v>212</v>
      </c>
      <c r="I335" s="180" t="s">
        <v>214</v>
      </c>
      <c r="J335" s="52" t="s">
        <v>1493</v>
      </c>
      <c r="K335" s="182" t="s">
        <v>212</v>
      </c>
      <c r="L335" s="180" t="s">
        <v>216</v>
      </c>
      <c r="M335" s="180" t="s">
        <v>216</v>
      </c>
      <c r="N335" s="180" t="s">
        <v>216</v>
      </c>
      <c r="O335" s="1031">
        <v>1.61E-2</v>
      </c>
      <c r="P335" s="260">
        <v>36553.86</v>
      </c>
      <c r="Q335" s="178">
        <v>0</v>
      </c>
      <c r="R335" s="181"/>
      <c r="S335" s="181"/>
      <c r="T335" s="181"/>
      <c r="U335" s="181"/>
      <c r="V335" s="181"/>
      <c r="W335" s="181"/>
      <c r="X335" s="170">
        <f>(IF(G335="C",1,IF(G335="EA",0.5,0))*0.1)+(IF(H335="C",1,IF(H335="EA",0.5,0))*0.05)+(IF(I335="C",1,IF(I335="EA",0.5,0))*0.1)+(IF(J335="C",1,IF(J335="EA",0.5,0))*0.05)+(IF(K335="C",1,IF(K335="EA",0.5,0))*0.1)+(IF(L335="C",1,IF(L335="EA",0.5,0))*0.2)+(IF(M335="C",1,IF(M335="EA",0.5,0))*0.35)+(IF(N335="C",1,IF(N335="EA",0.5,0))*0.05)</f>
        <v>0.30000000000000004</v>
      </c>
      <c r="Y335" s="368">
        <f t="shared" si="10"/>
        <v>4.830000000000001E-3</v>
      </c>
      <c r="Z335" s="338" t="str">
        <f t="shared" si="11"/>
        <v>Em andamento</v>
      </c>
      <c r="AA335" s="377" t="str">
        <f>IF(C335="Supra-regional","abrange-cidade",IF(C335="Em definição","sem-mapa",IF(E335&lt;&gt;0,"local-def","local-em-def")))</f>
        <v>local-def</v>
      </c>
    </row>
    <row r="336" spans="1:27" ht="45" hidden="1" x14ac:dyDescent="0.25">
      <c r="A336" s="180">
        <v>18</v>
      </c>
      <c r="B336" s="181" t="s">
        <v>4200</v>
      </c>
      <c r="C336" s="181" t="s">
        <v>180</v>
      </c>
      <c r="D336" s="181" t="s">
        <v>4064</v>
      </c>
      <c r="E336" s="181" t="s">
        <v>4201</v>
      </c>
      <c r="F336" s="180" t="s">
        <v>4202</v>
      </c>
      <c r="G336" s="182" t="s">
        <v>212</v>
      </c>
      <c r="H336" s="182" t="s">
        <v>212</v>
      </c>
      <c r="I336" s="180" t="s">
        <v>216</v>
      </c>
      <c r="J336" s="52" t="s">
        <v>1493</v>
      </c>
      <c r="K336" s="182" t="s">
        <v>216</v>
      </c>
      <c r="L336" s="180" t="s">
        <v>216</v>
      </c>
      <c r="M336" s="180" t="s">
        <v>216</v>
      </c>
      <c r="N336" s="180" t="s">
        <v>216</v>
      </c>
      <c r="O336" s="1031">
        <v>1.61E-2</v>
      </c>
      <c r="P336" s="178">
        <v>0</v>
      </c>
      <c r="Q336" s="178">
        <v>0</v>
      </c>
      <c r="R336" s="181"/>
      <c r="S336" s="181"/>
      <c r="T336" s="181"/>
      <c r="U336" s="181"/>
      <c r="V336" s="181"/>
      <c r="W336" s="181"/>
      <c r="X336" s="170">
        <f>(IF(G336="C",1,IF(G336="EA",0.5,0))*0.1)+(IF(H336="C",1,IF(H336="EA",0.5,0))*0.05)+(IF(I336="C",1,IF(I336="EA",0.5,0))*0.1)+(IF(J336="C",1,IF(J336="EA",0.5,0))*0.05)+(IF(K336="C",1,IF(K336="EA",0.5,0))*0.1)+(IF(L336="C",1,IF(L336="EA",0.5,0))*0.2)+(IF(M336="C",1,IF(M336="EA",0.5,0))*0.35)+(IF(N336="C",1,IF(N336="EA",0.5,0))*0.05)</f>
        <v>0.15000000000000002</v>
      </c>
      <c r="Y336" s="368">
        <f t="shared" si="10"/>
        <v>2.4150000000000005E-3</v>
      </c>
      <c r="Z336" s="338" t="str">
        <f t="shared" si="11"/>
        <v>Em andamento</v>
      </c>
      <c r="AA336" s="377" t="str">
        <f>IF(C336="Supra-regional","abrange-cidade",IF(C336="Em definição","sem-mapa",IF(E336&lt;&gt;0,"local-def","local-em-def")))</f>
        <v>local-def</v>
      </c>
    </row>
    <row r="337" spans="1:27" ht="45" hidden="1" x14ac:dyDescent="0.25">
      <c r="A337" s="180">
        <v>18</v>
      </c>
      <c r="B337" s="181" t="s">
        <v>4203</v>
      </c>
      <c r="C337" s="181" t="s">
        <v>160</v>
      </c>
      <c r="D337" s="181" t="s">
        <v>3838</v>
      </c>
      <c r="E337" s="181" t="s">
        <v>4204</v>
      </c>
      <c r="F337" s="180" t="s">
        <v>4205</v>
      </c>
      <c r="G337" s="182" t="s">
        <v>212</v>
      </c>
      <c r="H337" s="182" t="s">
        <v>212</v>
      </c>
      <c r="I337" s="180" t="s">
        <v>216</v>
      </c>
      <c r="J337" s="52" t="s">
        <v>1493</v>
      </c>
      <c r="K337" s="182" t="s">
        <v>216</v>
      </c>
      <c r="L337" s="180" t="s">
        <v>216</v>
      </c>
      <c r="M337" s="180" t="s">
        <v>216</v>
      </c>
      <c r="N337" s="180" t="s">
        <v>216</v>
      </c>
      <c r="O337" s="1031">
        <v>1.61E-2</v>
      </c>
      <c r="P337" s="178">
        <v>0</v>
      </c>
      <c r="Q337" s="178">
        <v>0</v>
      </c>
      <c r="R337" s="181"/>
      <c r="S337" s="181"/>
      <c r="T337" s="181"/>
      <c r="U337" s="181"/>
      <c r="V337" s="181"/>
      <c r="W337" s="181"/>
      <c r="X337" s="170">
        <f>(IF(G337="C",1,IF(G337="EA",0.5,0))*0.1)+(IF(H337="C",1,IF(H337="EA",0.5,0))*0.05)+(IF(I337="C",1,IF(I337="EA",0.5,0))*0.1)+(IF(J337="C",1,IF(J337="EA",0.5,0))*0.05)+(IF(K337="C",1,IF(K337="EA",0.5,0))*0.1)+(IF(L337="C",1,IF(L337="EA",0.5,0))*0.2)+(IF(M337="C",1,IF(M337="EA",0.5,0))*0.35)+(IF(N337="C",1,IF(N337="EA",0.5,0))*0.05)</f>
        <v>0.15000000000000002</v>
      </c>
      <c r="Y337" s="368">
        <f t="shared" si="10"/>
        <v>2.4150000000000005E-3</v>
      </c>
      <c r="Z337" s="338" t="str">
        <f t="shared" si="11"/>
        <v>Em andamento</v>
      </c>
      <c r="AA337" s="377" t="str">
        <f>IF(C337="Supra-regional","abrange-cidade",IF(C337="Em definição","sem-mapa",IF(E337&lt;&gt;0,"local-def","local-em-def")))</f>
        <v>local-def</v>
      </c>
    </row>
    <row r="338" spans="1:27" ht="60" hidden="1" x14ac:dyDescent="0.25">
      <c r="A338" s="180">
        <v>18</v>
      </c>
      <c r="B338" s="181" t="s">
        <v>4206</v>
      </c>
      <c r="C338" s="187" t="s">
        <v>134</v>
      </c>
      <c r="D338" s="181" t="s">
        <v>664</v>
      </c>
      <c r="E338" s="181" t="s">
        <v>4207</v>
      </c>
      <c r="F338" s="180" t="s">
        <v>4208</v>
      </c>
      <c r="G338" s="182" t="s">
        <v>214</v>
      </c>
      <c r="H338" s="182" t="s">
        <v>216</v>
      </c>
      <c r="I338" s="180" t="s">
        <v>216</v>
      </c>
      <c r="J338" s="52" t="s">
        <v>1493</v>
      </c>
      <c r="K338" s="182" t="s">
        <v>216</v>
      </c>
      <c r="L338" s="180" t="s">
        <v>216</v>
      </c>
      <c r="M338" s="180" t="s">
        <v>216</v>
      </c>
      <c r="N338" s="180" t="s">
        <v>216</v>
      </c>
      <c r="O338" s="1031">
        <v>1.61E-2</v>
      </c>
      <c r="P338" s="264">
        <v>3478295.2</v>
      </c>
      <c r="Q338" s="178">
        <v>0</v>
      </c>
      <c r="R338" s="181"/>
      <c r="S338" s="181"/>
      <c r="T338" s="181"/>
      <c r="U338" s="181"/>
      <c r="V338" s="181"/>
      <c r="W338" s="181"/>
      <c r="X338" s="170">
        <f>(IF(G338="C",1,IF(G338="EA",0.5,0))*0.1)+(IF(H338="C",1,IF(H338="EA",0.5,0))*0.05)+(IF(I338="C",1,IF(I338="EA",0.5,0))*0.1)+(IF(J338="C",1,IF(J338="EA",0.5,0))*0.05)+(IF(K338="C",1,IF(K338="EA",0.5,0))*0.1)+(IF(L338="C",1,IF(L338="EA",0.5,0))*0.2)+(IF(M338="C",1,IF(M338="EA",0.5,0))*0.35)+(IF(N338="C",1,IF(N338="EA",0.5,0))*0.05)</f>
        <v>0.05</v>
      </c>
      <c r="Y338" s="368">
        <f t="shared" si="10"/>
        <v>8.0500000000000005E-4</v>
      </c>
      <c r="Z338" s="338" t="str">
        <f t="shared" si="11"/>
        <v>Em andamento</v>
      </c>
      <c r="AA338" s="377" t="str">
        <f>IF(C338="Supra-regional","abrange-cidade",IF(C338="Em definição","sem-mapa",IF(E338&lt;&gt;0,"local-def","local-em-def")))</f>
        <v>local-def</v>
      </c>
    </row>
    <row r="339" spans="1:27" ht="45" hidden="1" x14ac:dyDescent="0.25">
      <c r="A339" s="180">
        <v>18</v>
      </c>
      <c r="B339" s="181" t="s">
        <v>4209</v>
      </c>
      <c r="C339" s="187" t="s">
        <v>142</v>
      </c>
      <c r="D339" s="187" t="s">
        <v>3684</v>
      </c>
      <c r="E339" s="181" t="s">
        <v>4210</v>
      </c>
      <c r="F339" s="180" t="s">
        <v>4211</v>
      </c>
      <c r="G339" s="182" t="s">
        <v>214</v>
      </c>
      <c r="H339" s="182" t="s">
        <v>212</v>
      </c>
      <c r="I339" s="180" t="s">
        <v>216</v>
      </c>
      <c r="J339" s="52" t="s">
        <v>1493</v>
      </c>
      <c r="K339" s="182" t="s">
        <v>212</v>
      </c>
      <c r="L339" s="180" t="s">
        <v>216</v>
      </c>
      <c r="M339" s="180" t="s">
        <v>216</v>
      </c>
      <c r="N339" s="180" t="s">
        <v>216</v>
      </c>
      <c r="O339" s="1031">
        <v>1.61E-2</v>
      </c>
      <c r="P339" s="264">
        <v>104985.19</v>
      </c>
      <c r="Q339" s="178">
        <v>0</v>
      </c>
      <c r="R339" s="181"/>
      <c r="S339" s="181"/>
      <c r="T339" s="181"/>
      <c r="U339" s="181"/>
      <c r="V339" s="181"/>
      <c r="W339" s="181"/>
      <c r="X339" s="170">
        <f>(IF(G339="C",1,IF(G339="EA",0.5,0))*0.1)+(IF(H339="C",1,IF(H339="EA",0.5,0))*0.05)+(IF(I339="C",1,IF(I339="EA",0.5,0))*0.1)+(IF(J339="C",1,IF(J339="EA",0.5,0))*0.05)+(IF(K339="C",1,IF(K339="EA",0.5,0))*0.1)+(IF(L339="C",1,IF(L339="EA",0.5,0))*0.2)+(IF(M339="C",1,IF(M339="EA",0.5,0))*0.35)+(IF(N339="C",1,IF(N339="EA",0.5,0))*0.05)</f>
        <v>0.2</v>
      </c>
      <c r="Y339" s="368">
        <f t="shared" si="10"/>
        <v>3.2200000000000002E-3</v>
      </c>
      <c r="Z339" s="338" t="str">
        <f t="shared" si="11"/>
        <v>Em andamento</v>
      </c>
      <c r="AA339" s="377" t="str">
        <f>IF(C339="Supra-regional","abrange-cidade",IF(C339="Em definição","sem-mapa",IF(E339&lt;&gt;0,"local-def","local-em-def")))</f>
        <v>local-def</v>
      </c>
    </row>
    <row r="340" spans="1:27" ht="45" hidden="1" x14ac:dyDescent="0.25">
      <c r="A340" s="180">
        <v>18</v>
      </c>
      <c r="B340" s="181" t="s">
        <v>4212</v>
      </c>
      <c r="C340" s="187" t="s">
        <v>130</v>
      </c>
      <c r="D340" s="187" t="s">
        <v>2112</v>
      </c>
      <c r="E340" s="181" t="s">
        <v>3474</v>
      </c>
      <c r="F340" s="180" t="s">
        <v>3475</v>
      </c>
      <c r="G340" s="182" t="s">
        <v>214</v>
      </c>
      <c r="H340" s="182" t="s">
        <v>212</v>
      </c>
      <c r="I340" s="180" t="s">
        <v>216</v>
      </c>
      <c r="J340" s="52" t="s">
        <v>1493</v>
      </c>
      <c r="K340" s="182" t="s">
        <v>212</v>
      </c>
      <c r="L340" s="180" t="s">
        <v>216</v>
      </c>
      <c r="M340" s="180" t="s">
        <v>216</v>
      </c>
      <c r="N340" s="180" t="s">
        <v>216</v>
      </c>
      <c r="O340" s="1031">
        <v>1.61E-2</v>
      </c>
      <c r="P340" s="178">
        <v>0</v>
      </c>
      <c r="Q340" s="178">
        <v>0</v>
      </c>
      <c r="R340" s="181"/>
      <c r="S340" s="181"/>
      <c r="T340" s="181"/>
      <c r="U340" s="181"/>
      <c r="V340" s="181"/>
      <c r="W340" s="181"/>
      <c r="X340" s="170">
        <f>(IF(G340="C",1,IF(G340="EA",0.5,0))*0.1)+(IF(H340="C",1,IF(H340="EA",0.5,0))*0.05)+(IF(I340="C",1,IF(I340="EA",0.5,0))*0.1)+(IF(J340="C",1,IF(J340="EA",0.5,0))*0.05)+(IF(K340="C",1,IF(K340="EA",0.5,0))*0.1)+(IF(L340="C",1,IF(L340="EA",0.5,0))*0.2)+(IF(M340="C",1,IF(M340="EA",0.5,0))*0.35)+(IF(N340="C",1,IF(N340="EA",0.5,0))*0.05)</f>
        <v>0.2</v>
      </c>
      <c r="Y340" s="368">
        <f t="shared" si="10"/>
        <v>3.2200000000000002E-3</v>
      </c>
      <c r="Z340" s="338" t="str">
        <f t="shared" si="11"/>
        <v>Em andamento</v>
      </c>
      <c r="AA340" s="377" t="str">
        <f>IF(C340="Supra-regional","abrange-cidade",IF(C340="Em definição","sem-mapa",IF(E340&lt;&gt;0,"local-def","local-em-def")))</f>
        <v>local-def</v>
      </c>
    </row>
    <row r="341" spans="1:27" ht="45" hidden="1" x14ac:dyDescent="0.25">
      <c r="A341" s="180">
        <v>18</v>
      </c>
      <c r="B341" s="181" t="s">
        <v>4213</v>
      </c>
      <c r="C341" s="187" t="s">
        <v>130</v>
      </c>
      <c r="D341" s="187" t="s">
        <v>2112</v>
      </c>
      <c r="E341" s="181" t="s">
        <v>3465</v>
      </c>
      <c r="F341" s="180" t="s">
        <v>4214</v>
      </c>
      <c r="G341" s="182" t="s">
        <v>214</v>
      </c>
      <c r="H341" s="182" t="s">
        <v>212</v>
      </c>
      <c r="I341" s="180" t="s">
        <v>216</v>
      </c>
      <c r="J341" s="52" t="s">
        <v>1493</v>
      </c>
      <c r="K341" s="182" t="s">
        <v>212</v>
      </c>
      <c r="L341" s="180" t="s">
        <v>216</v>
      </c>
      <c r="M341" s="180" t="s">
        <v>216</v>
      </c>
      <c r="N341" s="180" t="s">
        <v>216</v>
      </c>
      <c r="O341" s="1031">
        <v>1.61E-2</v>
      </c>
      <c r="P341" s="178">
        <v>0</v>
      </c>
      <c r="Q341" s="178">
        <v>0</v>
      </c>
      <c r="R341" s="181"/>
      <c r="S341" s="181"/>
      <c r="T341" s="181"/>
      <c r="U341" s="181"/>
      <c r="V341" s="181"/>
      <c r="W341" s="181"/>
      <c r="X341" s="170">
        <f>(IF(G341="C",1,IF(G341="EA",0.5,0))*0.1)+(IF(H341="C",1,IF(H341="EA",0.5,0))*0.05)+(IF(I341="C",1,IF(I341="EA",0.5,0))*0.1)+(IF(J341="C",1,IF(J341="EA",0.5,0))*0.05)+(IF(K341="C",1,IF(K341="EA",0.5,0))*0.1)+(IF(L341="C",1,IF(L341="EA",0.5,0))*0.2)+(IF(M341="C",1,IF(M341="EA",0.5,0))*0.35)+(IF(N341="C",1,IF(N341="EA",0.5,0))*0.05)</f>
        <v>0.2</v>
      </c>
      <c r="Y341" s="368">
        <f t="shared" si="10"/>
        <v>3.2200000000000002E-3</v>
      </c>
      <c r="Z341" s="338" t="str">
        <f t="shared" si="11"/>
        <v>Em andamento</v>
      </c>
      <c r="AA341" s="377" t="str">
        <f>IF(C341="Supra-regional","abrange-cidade",IF(C341="Em definição","sem-mapa",IF(E341&lt;&gt;0,"local-def","local-em-def")))</f>
        <v>local-def</v>
      </c>
    </row>
    <row r="342" spans="1:27" ht="75" hidden="1" x14ac:dyDescent="0.25">
      <c r="A342" s="180">
        <v>18</v>
      </c>
      <c r="B342" s="181" t="s">
        <v>4215</v>
      </c>
      <c r="C342" s="187" t="s">
        <v>132</v>
      </c>
      <c r="D342" s="187" t="s">
        <v>2853</v>
      </c>
      <c r="E342" s="181" t="s">
        <v>4216</v>
      </c>
      <c r="F342" s="180" t="s">
        <v>4217</v>
      </c>
      <c r="G342" s="182" t="s">
        <v>214</v>
      </c>
      <c r="H342" s="182" t="s">
        <v>214</v>
      </c>
      <c r="I342" s="180" t="s">
        <v>216</v>
      </c>
      <c r="J342" s="52" t="s">
        <v>1493</v>
      </c>
      <c r="K342" s="182" t="s">
        <v>216</v>
      </c>
      <c r="L342" s="180" t="s">
        <v>216</v>
      </c>
      <c r="M342" s="180" t="s">
        <v>216</v>
      </c>
      <c r="N342" s="180" t="s">
        <v>216</v>
      </c>
      <c r="O342" s="1031">
        <v>1.61E-2</v>
      </c>
      <c r="P342" s="178">
        <v>0</v>
      </c>
      <c r="Q342" s="178">
        <v>0</v>
      </c>
      <c r="R342" s="181"/>
      <c r="S342" s="181"/>
      <c r="T342" s="181"/>
      <c r="U342" s="181"/>
      <c r="V342" s="181"/>
      <c r="W342" s="181"/>
      <c r="X342" s="170">
        <f>(IF(G342="C",1,IF(G342="EA",0.5,0))*0.1)+(IF(H342="C",1,IF(H342="EA",0.5,0))*0.05)+(IF(I342="C",1,IF(I342="EA",0.5,0))*0.1)+(IF(J342="C",1,IF(J342="EA",0.5,0))*0.05)+(IF(K342="C",1,IF(K342="EA",0.5,0))*0.1)+(IF(L342="C",1,IF(L342="EA",0.5,0))*0.2)+(IF(M342="C",1,IF(M342="EA",0.5,0))*0.35)+(IF(N342="C",1,IF(N342="EA",0.5,0))*0.05)</f>
        <v>7.5000000000000011E-2</v>
      </c>
      <c r="Y342" s="368">
        <f t="shared" si="10"/>
        <v>1.2075000000000002E-3</v>
      </c>
      <c r="Z342" s="338" t="str">
        <f t="shared" si="11"/>
        <v>Em andamento</v>
      </c>
      <c r="AA342" s="377" t="str">
        <f>IF(C342="Supra-regional","abrange-cidade",IF(C342="Em definição","sem-mapa",IF(E342&lt;&gt;0,"local-def","local-em-def")))</f>
        <v>local-def</v>
      </c>
    </row>
    <row r="343" spans="1:27" ht="60" hidden="1" x14ac:dyDescent="0.25">
      <c r="A343" s="180">
        <v>18</v>
      </c>
      <c r="B343" s="181" t="s">
        <v>4218</v>
      </c>
      <c r="C343" s="187" t="s">
        <v>132</v>
      </c>
      <c r="D343" s="181" t="s">
        <v>132</v>
      </c>
      <c r="E343" s="181" t="s">
        <v>4219</v>
      </c>
      <c r="F343" s="180" t="s">
        <v>4220</v>
      </c>
      <c r="G343" s="182" t="s">
        <v>214</v>
      </c>
      <c r="H343" s="182" t="s">
        <v>212</v>
      </c>
      <c r="I343" s="180" t="s">
        <v>216</v>
      </c>
      <c r="J343" s="52" t="s">
        <v>1493</v>
      </c>
      <c r="K343" s="182" t="s">
        <v>212</v>
      </c>
      <c r="L343" s="180" t="s">
        <v>216</v>
      </c>
      <c r="M343" s="180" t="s">
        <v>216</v>
      </c>
      <c r="N343" s="180" t="s">
        <v>216</v>
      </c>
      <c r="O343" s="1031">
        <v>1.61E-2</v>
      </c>
      <c r="P343" s="171">
        <v>0</v>
      </c>
      <c r="Q343" s="178">
        <v>0</v>
      </c>
      <c r="R343" s="181"/>
      <c r="S343" s="181"/>
      <c r="T343" s="181"/>
      <c r="U343" s="181"/>
      <c r="V343" s="181"/>
      <c r="W343" s="181"/>
      <c r="X343" s="170">
        <f>(IF(G343="C",1,IF(G343="EA",0.5,0))*0.1)+(IF(H343="C",1,IF(H343="EA",0.5,0))*0.05)+(IF(I343="C",1,IF(I343="EA",0.5,0))*0.1)+(IF(J343="C",1,IF(J343="EA",0.5,0))*0.05)+(IF(K343="C",1,IF(K343="EA",0.5,0))*0.1)+(IF(L343="C",1,IF(L343="EA",0.5,0))*0.2)+(IF(M343="C",1,IF(M343="EA",0.5,0))*0.35)+(IF(N343="C",1,IF(N343="EA",0.5,0))*0.05)</f>
        <v>0.2</v>
      </c>
      <c r="Y343" s="368">
        <f t="shared" si="10"/>
        <v>3.2200000000000002E-3</v>
      </c>
      <c r="Z343" s="338" t="str">
        <f t="shared" si="11"/>
        <v>Em andamento</v>
      </c>
      <c r="AA343" s="377" t="str">
        <f>IF(C343="Supra-regional","abrange-cidade",IF(C343="Em definição","sem-mapa",IF(E343&lt;&gt;0,"local-def","local-em-def")))</f>
        <v>local-def</v>
      </c>
    </row>
    <row r="344" spans="1:27" ht="45" hidden="1" x14ac:dyDescent="0.25">
      <c r="A344" s="180">
        <v>18</v>
      </c>
      <c r="B344" s="181" t="s">
        <v>4221</v>
      </c>
      <c r="C344" s="187" t="s">
        <v>132</v>
      </c>
      <c r="D344" s="181" t="s">
        <v>582</v>
      </c>
      <c r="E344" s="181" t="s">
        <v>4222</v>
      </c>
      <c r="F344" s="180" t="s">
        <v>4223</v>
      </c>
      <c r="G344" s="182" t="s">
        <v>214</v>
      </c>
      <c r="H344" s="182" t="s">
        <v>212</v>
      </c>
      <c r="I344" s="180" t="s">
        <v>216</v>
      </c>
      <c r="J344" s="52" t="s">
        <v>1493</v>
      </c>
      <c r="K344" s="182" t="s">
        <v>212</v>
      </c>
      <c r="L344" s="180" t="s">
        <v>216</v>
      </c>
      <c r="M344" s="180" t="s">
        <v>216</v>
      </c>
      <c r="N344" s="180" t="s">
        <v>216</v>
      </c>
      <c r="O344" s="1031">
        <v>1.61E-2</v>
      </c>
      <c r="P344" s="264">
        <v>35216.160000000003</v>
      </c>
      <c r="Q344" s="178">
        <v>0</v>
      </c>
      <c r="R344" s="181"/>
      <c r="S344" s="181"/>
      <c r="T344" s="181"/>
      <c r="U344" s="181"/>
      <c r="V344" s="181"/>
      <c r="W344" s="181"/>
      <c r="X344" s="170">
        <f>(IF(G344="C",1,IF(G344="EA",0.5,0))*0.1)+(IF(H344="C",1,IF(H344="EA",0.5,0))*0.05)+(IF(I344="C",1,IF(I344="EA",0.5,0))*0.1)+(IF(J344="C",1,IF(J344="EA",0.5,0))*0.05)+(IF(K344="C",1,IF(K344="EA",0.5,0))*0.1)+(IF(L344="C",1,IF(L344="EA",0.5,0))*0.2)+(IF(M344="C",1,IF(M344="EA",0.5,0))*0.35)+(IF(N344="C",1,IF(N344="EA",0.5,0))*0.05)</f>
        <v>0.2</v>
      </c>
      <c r="Y344" s="368">
        <f t="shared" si="10"/>
        <v>3.2200000000000002E-3</v>
      </c>
      <c r="Z344" s="338" t="str">
        <f t="shared" si="11"/>
        <v>Em andamento</v>
      </c>
      <c r="AA344" s="377" t="str">
        <f>IF(C344="Supra-regional","abrange-cidade",IF(C344="Em definição","sem-mapa",IF(E344&lt;&gt;0,"local-def","local-em-def")))</f>
        <v>local-def</v>
      </c>
    </row>
    <row r="345" spans="1:27" ht="75" hidden="1" x14ac:dyDescent="0.25">
      <c r="A345" s="180">
        <v>18</v>
      </c>
      <c r="B345" s="181" t="s">
        <v>4224</v>
      </c>
      <c r="C345" s="187" t="s">
        <v>138</v>
      </c>
      <c r="D345" s="181" t="s">
        <v>138</v>
      </c>
      <c r="E345" s="181" t="s">
        <v>4225</v>
      </c>
      <c r="F345" s="180" t="s">
        <v>4226</v>
      </c>
      <c r="G345" s="182" t="s">
        <v>214</v>
      </c>
      <c r="H345" s="182" t="s">
        <v>212</v>
      </c>
      <c r="I345" s="180" t="s">
        <v>216</v>
      </c>
      <c r="J345" s="52" t="s">
        <v>1493</v>
      </c>
      <c r="K345" s="182" t="s">
        <v>212</v>
      </c>
      <c r="L345" s="180" t="s">
        <v>216</v>
      </c>
      <c r="M345" s="180" t="s">
        <v>216</v>
      </c>
      <c r="N345" s="180" t="s">
        <v>216</v>
      </c>
      <c r="O345" s="1031">
        <v>1.61E-2</v>
      </c>
      <c r="P345" s="171">
        <v>0</v>
      </c>
      <c r="Q345" s="178">
        <v>0</v>
      </c>
      <c r="R345" s="181"/>
      <c r="S345" s="181"/>
      <c r="T345" s="181"/>
      <c r="U345" s="181"/>
      <c r="V345" s="181"/>
      <c r="W345" s="181"/>
      <c r="X345" s="170">
        <f>(IF(G345="C",1,IF(G345="EA",0.5,0))*0.1)+(IF(H345="C",1,IF(H345="EA",0.5,0))*0.05)+(IF(I345="C",1,IF(I345="EA",0.5,0))*0.1)+(IF(J345="C",1,IF(J345="EA",0.5,0))*0.05)+(IF(K345="C",1,IF(K345="EA",0.5,0))*0.1)+(IF(L345="C",1,IF(L345="EA",0.5,0))*0.2)+(IF(M345="C",1,IF(M345="EA",0.5,0))*0.35)+(IF(N345="C",1,IF(N345="EA",0.5,0))*0.05)</f>
        <v>0.2</v>
      </c>
      <c r="Y345" s="368">
        <f t="shared" si="10"/>
        <v>3.2200000000000002E-3</v>
      </c>
      <c r="Z345" s="338" t="str">
        <f t="shared" si="11"/>
        <v>Em andamento</v>
      </c>
      <c r="AA345" s="377" t="str">
        <f>IF(C345="Supra-regional","abrange-cidade",IF(C345="Em definição","sem-mapa",IF(E345&lt;&gt;0,"local-def","local-em-def")))</f>
        <v>local-def</v>
      </c>
    </row>
    <row r="346" spans="1:27" ht="60" hidden="1" x14ac:dyDescent="0.25">
      <c r="A346" s="180">
        <v>18</v>
      </c>
      <c r="B346" s="181" t="s">
        <v>4227</v>
      </c>
      <c r="C346" s="187" t="s">
        <v>138</v>
      </c>
      <c r="D346" s="181" t="s">
        <v>138</v>
      </c>
      <c r="E346" s="181" t="s">
        <v>4228</v>
      </c>
      <c r="F346" s="180" t="s">
        <v>4229</v>
      </c>
      <c r="G346" s="182" t="s">
        <v>214</v>
      </c>
      <c r="H346" s="182" t="s">
        <v>212</v>
      </c>
      <c r="I346" s="180" t="s">
        <v>216</v>
      </c>
      <c r="J346" s="52" t="s">
        <v>1493</v>
      </c>
      <c r="K346" s="182" t="s">
        <v>212</v>
      </c>
      <c r="L346" s="180" t="s">
        <v>216</v>
      </c>
      <c r="M346" s="180" t="s">
        <v>216</v>
      </c>
      <c r="N346" s="180" t="s">
        <v>216</v>
      </c>
      <c r="O346" s="1031">
        <v>1.61E-2</v>
      </c>
      <c r="P346" s="171">
        <v>0</v>
      </c>
      <c r="Q346" s="178">
        <v>0</v>
      </c>
      <c r="R346" s="181"/>
      <c r="S346" s="181"/>
      <c r="T346" s="181"/>
      <c r="U346" s="181"/>
      <c r="V346" s="181"/>
      <c r="W346" s="181"/>
      <c r="X346" s="170">
        <f>(IF(G346="C",1,IF(G346="EA",0.5,0))*0.1)+(IF(H346="C",1,IF(H346="EA",0.5,0))*0.05)+(IF(I346="C",1,IF(I346="EA",0.5,0))*0.1)+(IF(J346="C",1,IF(J346="EA",0.5,0))*0.05)+(IF(K346="C",1,IF(K346="EA",0.5,0))*0.1)+(IF(L346="C",1,IF(L346="EA",0.5,0))*0.2)+(IF(M346="C",1,IF(M346="EA",0.5,0))*0.35)+(IF(N346="C",1,IF(N346="EA",0.5,0))*0.05)</f>
        <v>0.2</v>
      </c>
      <c r="Y346" s="368">
        <f t="shared" si="10"/>
        <v>3.2200000000000002E-3</v>
      </c>
      <c r="Z346" s="338" t="str">
        <f t="shared" si="11"/>
        <v>Em andamento</v>
      </c>
      <c r="AA346" s="377" t="str">
        <f>IF(C346="Supra-regional","abrange-cidade",IF(C346="Em definição","sem-mapa",IF(E346&lt;&gt;0,"local-def","local-em-def")))</f>
        <v>local-def</v>
      </c>
    </row>
    <row r="347" spans="1:27" ht="75" hidden="1" x14ac:dyDescent="0.25">
      <c r="A347" s="180">
        <v>18</v>
      </c>
      <c r="B347" s="181" t="s">
        <v>4230</v>
      </c>
      <c r="C347" s="187" t="s">
        <v>138</v>
      </c>
      <c r="D347" s="181" t="s">
        <v>138</v>
      </c>
      <c r="E347" s="181" t="s">
        <v>4231</v>
      </c>
      <c r="F347" s="180" t="s">
        <v>4232</v>
      </c>
      <c r="G347" s="182" t="s">
        <v>214</v>
      </c>
      <c r="H347" s="182" t="s">
        <v>212</v>
      </c>
      <c r="I347" s="180" t="s">
        <v>216</v>
      </c>
      <c r="J347" s="52" t="s">
        <v>1493</v>
      </c>
      <c r="K347" s="182" t="s">
        <v>212</v>
      </c>
      <c r="L347" s="180" t="s">
        <v>216</v>
      </c>
      <c r="M347" s="180" t="s">
        <v>216</v>
      </c>
      <c r="N347" s="180" t="s">
        <v>216</v>
      </c>
      <c r="O347" s="1031">
        <v>1.61E-2</v>
      </c>
      <c r="P347" s="171">
        <v>0</v>
      </c>
      <c r="Q347" s="178">
        <v>0</v>
      </c>
      <c r="R347" s="181"/>
      <c r="S347" s="181"/>
      <c r="T347" s="181"/>
      <c r="U347" s="181"/>
      <c r="V347" s="181"/>
      <c r="W347" s="181"/>
      <c r="X347" s="170">
        <f>(IF(G347="C",1,IF(G347="EA",0.5,0))*0.1)+(IF(H347="C",1,IF(H347="EA",0.5,0))*0.05)+(IF(I347="C",1,IF(I347="EA",0.5,0))*0.1)+(IF(J347="C",1,IF(J347="EA",0.5,0))*0.05)+(IF(K347="C",1,IF(K347="EA",0.5,0))*0.1)+(IF(L347="C",1,IF(L347="EA",0.5,0))*0.2)+(IF(M347="C",1,IF(M347="EA",0.5,0))*0.35)+(IF(N347="C",1,IF(N347="EA",0.5,0))*0.05)</f>
        <v>0.2</v>
      </c>
      <c r="Y347" s="368">
        <f t="shared" si="10"/>
        <v>3.2200000000000002E-3</v>
      </c>
      <c r="Z347" s="338" t="str">
        <f t="shared" si="11"/>
        <v>Em andamento</v>
      </c>
      <c r="AA347" s="377" t="str">
        <f>IF(C347="Supra-regional","abrange-cidade",IF(C347="Em definição","sem-mapa",IF(E347&lt;&gt;0,"local-def","local-em-def")))</f>
        <v>local-def</v>
      </c>
    </row>
    <row r="348" spans="1:27" ht="75" hidden="1" x14ac:dyDescent="0.25">
      <c r="A348" s="180">
        <v>18</v>
      </c>
      <c r="B348" s="181" t="s">
        <v>4233</v>
      </c>
      <c r="C348" s="187" t="s">
        <v>138</v>
      </c>
      <c r="D348" s="181" t="s">
        <v>138</v>
      </c>
      <c r="E348" s="181" t="s">
        <v>4234</v>
      </c>
      <c r="F348" s="180" t="s">
        <v>4235</v>
      </c>
      <c r="G348" s="182" t="s">
        <v>214</v>
      </c>
      <c r="H348" s="182" t="s">
        <v>212</v>
      </c>
      <c r="I348" s="180" t="s">
        <v>216</v>
      </c>
      <c r="J348" s="52" t="s">
        <v>1493</v>
      </c>
      <c r="K348" s="182" t="s">
        <v>212</v>
      </c>
      <c r="L348" s="180" t="s">
        <v>216</v>
      </c>
      <c r="M348" s="180" t="s">
        <v>216</v>
      </c>
      <c r="N348" s="180" t="s">
        <v>216</v>
      </c>
      <c r="O348" s="1031">
        <v>1.61E-2</v>
      </c>
      <c r="P348" s="264">
        <v>212502.62</v>
      </c>
      <c r="Q348" s="178">
        <v>0</v>
      </c>
      <c r="R348" s="181"/>
      <c r="S348" s="181"/>
      <c r="T348" s="181"/>
      <c r="U348" s="181"/>
      <c r="V348" s="181"/>
      <c r="W348" s="181"/>
      <c r="X348" s="170">
        <f>(IF(G348="C",1,IF(G348="EA",0.5,0))*0.1)+(IF(H348="C",1,IF(H348="EA",0.5,0))*0.05)+(IF(I348="C",1,IF(I348="EA",0.5,0))*0.1)+(IF(J348="C",1,IF(J348="EA",0.5,0))*0.05)+(IF(K348="C",1,IF(K348="EA",0.5,0))*0.1)+(IF(L348="C",1,IF(L348="EA",0.5,0))*0.2)+(IF(M348="C",1,IF(M348="EA",0.5,0))*0.35)+(IF(N348="C",1,IF(N348="EA",0.5,0))*0.05)</f>
        <v>0.2</v>
      </c>
      <c r="Y348" s="368">
        <f t="shared" si="10"/>
        <v>3.2200000000000002E-3</v>
      </c>
      <c r="Z348" s="338" t="str">
        <f t="shared" si="11"/>
        <v>Em andamento</v>
      </c>
      <c r="AA348" s="377" t="str">
        <f>IF(C348="Supra-regional","abrange-cidade",IF(C348="Em definição","sem-mapa",IF(E348&lt;&gt;0,"local-def","local-em-def")))</f>
        <v>local-def</v>
      </c>
    </row>
    <row r="349" spans="1:27" ht="45" hidden="1" x14ac:dyDescent="0.25">
      <c r="A349" s="180">
        <v>18</v>
      </c>
      <c r="B349" s="181" t="s">
        <v>4236</v>
      </c>
      <c r="C349" s="187" t="s">
        <v>134</v>
      </c>
      <c r="D349" s="181" t="s">
        <v>664</v>
      </c>
      <c r="E349" s="181" t="s">
        <v>4237</v>
      </c>
      <c r="F349" s="180" t="s">
        <v>4238</v>
      </c>
      <c r="G349" s="182" t="s">
        <v>214</v>
      </c>
      <c r="H349" s="182" t="s">
        <v>212</v>
      </c>
      <c r="I349" s="180" t="s">
        <v>216</v>
      </c>
      <c r="J349" s="52" t="s">
        <v>1493</v>
      </c>
      <c r="K349" s="182" t="s">
        <v>212</v>
      </c>
      <c r="L349" s="180" t="s">
        <v>216</v>
      </c>
      <c r="M349" s="180" t="s">
        <v>216</v>
      </c>
      <c r="N349" s="180" t="s">
        <v>216</v>
      </c>
      <c r="O349" s="1031">
        <v>1.61E-2</v>
      </c>
      <c r="P349" s="264">
        <v>115519.53</v>
      </c>
      <c r="Q349" s="178">
        <v>0</v>
      </c>
      <c r="R349" s="181"/>
      <c r="S349" s="181"/>
      <c r="T349" s="181"/>
      <c r="U349" s="181"/>
      <c r="V349" s="181"/>
      <c r="W349" s="181"/>
      <c r="X349" s="170">
        <f>(IF(G349="C",1,IF(G349="EA",0.5,0))*0.1)+(IF(H349="C",1,IF(H349="EA",0.5,0))*0.05)+(IF(I349="C",1,IF(I349="EA",0.5,0))*0.1)+(IF(J349="C",1,IF(J349="EA",0.5,0))*0.05)+(IF(K349="C",1,IF(K349="EA",0.5,0))*0.1)+(IF(L349="C",1,IF(L349="EA",0.5,0))*0.2)+(IF(M349="C",1,IF(M349="EA",0.5,0))*0.35)+(IF(N349="C",1,IF(N349="EA",0.5,0))*0.05)</f>
        <v>0.2</v>
      </c>
      <c r="Y349" s="368">
        <f t="shared" si="10"/>
        <v>3.2200000000000002E-3</v>
      </c>
      <c r="Z349" s="338" t="str">
        <f t="shared" si="11"/>
        <v>Em andamento</v>
      </c>
      <c r="AA349" s="377" t="str">
        <f>IF(C349="Supra-regional","abrange-cidade",IF(C349="Em definição","sem-mapa",IF(E349&lt;&gt;0,"local-def","local-em-def")))</f>
        <v>local-def</v>
      </c>
    </row>
    <row r="350" spans="1:27" ht="45" hidden="1" x14ac:dyDescent="0.25">
      <c r="A350" s="180">
        <v>18</v>
      </c>
      <c r="B350" s="181" t="s">
        <v>4239</v>
      </c>
      <c r="C350" s="187" t="s">
        <v>134</v>
      </c>
      <c r="D350" s="181" t="s">
        <v>664</v>
      </c>
      <c r="E350" s="181" t="s">
        <v>4240</v>
      </c>
      <c r="F350" s="180" t="s">
        <v>4241</v>
      </c>
      <c r="G350" s="182" t="s">
        <v>214</v>
      </c>
      <c r="H350" s="182" t="s">
        <v>212</v>
      </c>
      <c r="I350" s="180" t="s">
        <v>216</v>
      </c>
      <c r="J350" s="52" t="s">
        <v>1493</v>
      </c>
      <c r="K350" s="182" t="s">
        <v>212</v>
      </c>
      <c r="L350" s="180" t="s">
        <v>216</v>
      </c>
      <c r="M350" s="180" t="s">
        <v>216</v>
      </c>
      <c r="N350" s="180" t="s">
        <v>216</v>
      </c>
      <c r="O350" s="1031">
        <v>1.61E-2</v>
      </c>
      <c r="P350" s="264">
        <v>167771.87</v>
      </c>
      <c r="Q350" s="178">
        <v>0</v>
      </c>
      <c r="R350" s="181"/>
      <c r="S350" s="181"/>
      <c r="T350" s="181"/>
      <c r="U350" s="181"/>
      <c r="V350" s="181"/>
      <c r="W350" s="181"/>
      <c r="X350" s="170">
        <f>(IF(G350="C",1,IF(G350="EA",0.5,0))*0.1)+(IF(H350="C",1,IF(H350="EA",0.5,0))*0.05)+(IF(I350="C",1,IF(I350="EA",0.5,0))*0.1)+(IF(J350="C",1,IF(J350="EA",0.5,0))*0.05)+(IF(K350="C",1,IF(K350="EA",0.5,0))*0.1)+(IF(L350="C",1,IF(L350="EA",0.5,0))*0.2)+(IF(M350="C",1,IF(M350="EA",0.5,0))*0.35)+(IF(N350="C",1,IF(N350="EA",0.5,0))*0.05)</f>
        <v>0.2</v>
      </c>
      <c r="Y350" s="368">
        <f t="shared" si="10"/>
        <v>3.2200000000000002E-3</v>
      </c>
      <c r="Z350" s="338" t="str">
        <f t="shared" si="11"/>
        <v>Em andamento</v>
      </c>
      <c r="AA350" s="377" t="str">
        <f>IF(C350="Supra-regional","abrange-cidade",IF(C350="Em definição","sem-mapa",IF(E350&lt;&gt;0,"local-def","local-em-def")))</f>
        <v>local-def</v>
      </c>
    </row>
    <row r="351" spans="1:27" ht="60" hidden="1" x14ac:dyDescent="0.25">
      <c r="A351" s="180">
        <v>18</v>
      </c>
      <c r="B351" s="181" t="s">
        <v>4242</v>
      </c>
      <c r="C351" s="187" t="s">
        <v>134</v>
      </c>
      <c r="D351" s="181" t="s">
        <v>664</v>
      </c>
      <c r="E351" s="181" t="s">
        <v>4243</v>
      </c>
      <c r="F351" s="180" t="s">
        <v>4244</v>
      </c>
      <c r="G351" s="182" t="s">
        <v>214</v>
      </c>
      <c r="H351" s="182" t="s">
        <v>212</v>
      </c>
      <c r="I351" s="180" t="s">
        <v>216</v>
      </c>
      <c r="J351" s="52" t="s">
        <v>1493</v>
      </c>
      <c r="K351" s="182" t="s">
        <v>212</v>
      </c>
      <c r="L351" s="180" t="s">
        <v>216</v>
      </c>
      <c r="M351" s="180" t="s">
        <v>216</v>
      </c>
      <c r="N351" s="180" t="s">
        <v>216</v>
      </c>
      <c r="O351" s="1031">
        <v>1.61E-2</v>
      </c>
      <c r="P351" s="264">
        <v>17681.400000000001</v>
      </c>
      <c r="Q351" s="178">
        <v>0</v>
      </c>
      <c r="R351" s="181"/>
      <c r="S351" s="181"/>
      <c r="T351" s="181"/>
      <c r="U351" s="181"/>
      <c r="V351" s="181"/>
      <c r="W351" s="181"/>
      <c r="X351" s="170">
        <f>(IF(G351="C",1,IF(G351="EA",0.5,0))*0.1)+(IF(H351="C",1,IF(H351="EA",0.5,0))*0.05)+(IF(I351="C",1,IF(I351="EA",0.5,0))*0.1)+(IF(J351="C",1,IF(J351="EA",0.5,0))*0.05)+(IF(K351="C",1,IF(K351="EA",0.5,0))*0.1)+(IF(L351="C",1,IF(L351="EA",0.5,0))*0.2)+(IF(M351="C",1,IF(M351="EA",0.5,0))*0.35)+(IF(N351="C",1,IF(N351="EA",0.5,0))*0.05)</f>
        <v>0.2</v>
      </c>
      <c r="Y351" s="368">
        <f t="shared" si="10"/>
        <v>3.2200000000000002E-3</v>
      </c>
      <c r="Z351" s="338" t="str">
        <f t="shared" si="11"/>
        <v>Em andamento</v>
      </c>
      <c r="AA351" s="377" t="str">
        <f>IF(C351="Supra-regional","abrange-cidade",IF(C351="Em definição","sem-mapa",IF(E351&lt;&gt;0,"local-def","local-em-def")))</f>
        <v>local-def</v>
      </c>
    </row>
    <row r="352" spans="1:27" ht="45" hidden="1" x14ac:dyDescent="0.25">
      <c r="A352" s="180">
        <v>18</v>
      </c>
      <c r="B352" s="181" t="s">
        <v>4245</v>
      </c>
      <c r="C352" s="187" t="s">
        <v>134</v>
      </c>
      <c r="D352" s="181" t="s">
        <v>664</v>
      </c>
      <c r="E352" s="181" t="s">
        <v>4246</v>
      </c>
      <c r="F352" s="180" t="s">
        <v>4247</v>
      </c>
      <c r="G352" s="182" t="s">
        <v>214</v>
      </c>
      <c r="H352" s="182" t="s">
        <v>212</v>
      </c>
      <c r="I352" s="180" t="s">
        <v>216</v>
      </c>
      <c r="J352" s="52" t="s">
        <v>1493</v>
      </c>
      <c r="K352" s="182" t="s">
        <v>212</v>
      </c>
      <c r="L352" s="180" t="s">
        <v>216</v>
      </c>
      <c r="M352" s="180" t="s">
        <v>216</v>
      </c>
      <c r="N352" s="180" t="s">
        <v>216</v>
      </c>
      <c r="O352" s="1031">
        <v>1.61E-2</v>
      </c>
      <c r="P352" s="264">
        <v>16049.29</v>
      </c>
      <c r="Q352" s="178">
        <v>0</v>
      </c>
      <c r="R352" s="181"/>
      <c r="S352" s="181"/>
      <c r="T352" s="181"/>
      <c r="U352" s="181"/>
      <c r="V352" s="181"/>
      <c r="W352" s="181"/>
      <c r="X352" s="170">
        <f>(IF(G352="C",1,IF(G352="EA",0.5,0))*0.1)+(IF(H352="C",1,IF(H352="EA",0.5,0))*0.05)+(IF(I352="C",1,IF(I352="EA",0.5,0))*0.1)+(IF(J352="C",1,IF(J352="EA",0.5,0))*0.05)+(IF(K352="C",1,IF(K352="EA",0.5,0))*0.1)+(IF(L352="C",1,IF(L352="EA",0.5,0))*0.2)+(IF(M352="C",1,IF(M352="EA",0.5,0))*0.35)+(IF(N352="C",1,IF(N352="EA",0.5,0))*0.05)</f>
        <v>0.2</v>
      </c>
      <c r="Y352" s="368">
        <f t="shared" si="10"/>
        <v>3.2200000000000002E-3</v>
      </c>
      <c r="Z352" s="338" t="str">
        <f t="shared" si="11"/>
        <v>Em andamento</v>
      </c>
      <c r="AA352" s="377" t="str">
        <f>IF(C352="Supra-regional","abrange-cidade",IF(C352="Em definição","sem-mapa",IF(E352&lt;&gt;0,"local-def","local-em-def")))</f>
        <v>local-def</v>
      </c>
    </row>
    <row r="353" spans="1:27" ht="45" hidden="1" x14ac:dyDescent="0.25">
      <c r="A353" s="180">
        <v>18</v>
      </c>
      <c r="B353" s="181" t="s">
        <v>4248</v>
      </c>
      <c r="C353" s="187" t="s">
        <v>152</v>
      </c>
      <c r="D353" s="187" t="s">
        <v>645</v>
      </c>
      <c r="E353" s="181" t="s">
        <v>4249</v>
      </c>
      <c r="F353" s="180" t="s">
        <v>4250</v>
      </c>
      <c r="G353" s="182" t="s">
        <v>214</v>
      </c>
      <c r="H353" s="182" t="s">
        <v>212</v>
      </c>
      <c r="I353" s="180" t="s">
        <v>216</v>
      </c>
      <c r="J353" s="52" t="s">
        <v>1493</v>
      </c>
      <c r="K353" s="182" t="s">
        <v>212</v>
      </c>
      <c r="L353" s="180" t="s">
        <v>216</v>
      </c>
      <c r="M353" s="180" t="s">
        <v>216</v>
      </c>
      <c r="N353" s="180" t="s">
        <v>216</v>
      </c>
      <c r="O353" s="1031">
        <v>1.61E-2</v>
      </c>
      <c r="P353" s="264">
        <v>146200</v>
      </c>
      <c r="Q353" s="178">
        <v>0</v>
      </c>
      <c r="R353" s="181"/>
      <c r="S353" s="181"/>
      <c r="T353" s="181"/>
      <c r="U353" s="181"/>
      <c r="V353" s="181"/>
      <c r="W353" s="181"/>
      <c r="X353" s="170">
        <f>(IF(G353="C",1,IF(G353="EA",0.5,0))*0.1)+(IF(H353="C",1,IF(H353="EA",0.5,0))*0.05)+(IF(I353="C",1,IF(I353="EA",0.5,0))*0.1)+(IF(J353="C",1,IF(J353="EA",0.5,0))*0.05)+(IF(K353="C",1,IF(K353="EA",0.5,0))*0.1)+(IF(L353="C",1,IF(L353="EA",0.5,0))*0.2)+(IF(M353="C",1,IF(M353="EA",0.5,0))*0.35)+(IF(N353="C",1,IF(N353="EA",0.5,0))*0.05)</f>
        <v>0.2</v>
      </c>
      <c r="Y353" s="368">
        <f t="shared" si="10"/>
        <v>3.2200000000000002E-3</v>
      </c>
      <c r="Z353" s="338" t="str">
        <f t="shared" si="11"/>
        <v>Em andamento</v>
      </c>
      <c r="AA353" s="377" t="str">
        <f>IF(C353="Supra-regional","abrange-cidade",IF(C353="Em definição","sem-mapa",IF(E353&lt;&gt;0,"local-def","local-em-def")))</f>
        <v>local-def</v>
      </c>
    </row>
    <row r="354" spans="1:27" ht="60" hidden="1" x14ac:dyDescent="0.25">
      <c r="A354" s="180">
        <v>18</v>
      </c>
      <c r="B354" s="181" t="s">
        <v>4251</v>
      </c>
      <c r="C354" s="181" t="s">
        <v>140</v>
      </c>
      <c r="D354" s="181" t="s">
        <v>140</v>
      </c>
      <c r="E354" s="181" t="s">
        <v>4252</v>
      </c>
      <c r="F354" s="180" t="s">
        <v>4253</v>
      </c>
      <c r="G354" s="182" t="s">
        <v>214</v>
      </c>
      <c r="H354" s="182" t="s">
        <v>212</v>
      </c>
      <c r="I354" s="180" t="s">
        <v>216</v>
      </c>
      <c r="J354" s="52" t="s">
        <v>1493</v>
      </c>
      <c r="K354" s="182" t="s">
        <v>212</v>
      </c>
      <c r="L354" s="180" t="s">
        <v>216</v>
      </c>
      <c r="M354" s="180" t="s">
        <v>216</v>
      </c>
      <c r="N354" s="180" t="s">
        <v>216</v>
      </c>
      <c r="O354" s="1031">
        <v>1.61E-2</v>
      </c>
      <c r="P354" s="171">
        <v>0</v>
      </c>
      <c r="Q354" s="178">
        <v>0</v>
      </c>
      <c r="R354" s="181"/>
      <c r="S354" s="181"/>
      <c r="T354" s="181"/>
      <c r="U354" s="181"/>
      <c r="V354" s="181"/>
      <c r="W354" s="181"/>
      <c r="X354" s="170">
        <f>(IF(G354="C",1,IF(G354="EA",0.5,0))*0.1)+(IF(H354="C",1,IF(H354="EA",0.5,0))*0.05)+(IF(I354="C",1,IF(I354="EA",0.5,0))*0.1)+(IF(J354="C",1,IF(J354="EA",0.5,0))*0.05)+(IF(K354="C",1,IF(K354="EA",0.5,0))*0.1)+(IF(L354="C",1,IF(L354="EA",0.5,0))*0.2)+(IF(M354="C",1,IF(M354="EA",0.5,0))*0.35)+(IF(N354="C",1,IF(N354="EA",0.5,0))*0.05)</f>
        <v>0.2</v>
      </c>
      <c r="Y354" s="368">
        <f t="shared" si="10"/>
        <v>3.2200000000000002E-3</v>
      </c>
      <c r="Z354" s="338" t="str">
        <f t="shared" si="11"/>
        <v>Em andamento</v>
      </c>
      <c r="AA354" s="377" t="str">
        <f>IF(C354="Supra-regional","abrange-cidade",IF(C354="Em definição","sem-mapa",IF(E354&lt;&gt;0,"local-def","local-em-def")))</f>
        <v>local-def</v>
      </c>
    </row>
    <row r="355" spans="1:27" ht="75" hidden="1" x14ac:dyDescent="0.25">
      <c r="A355" s="180">
        <v>18</v>
      </c>
      <c r="B355" s="181" t="s">
        <v>4254</v>
      </c>
      <c r="C355" s="187" t="s">
        <v>144</v>
      </c>
      <c r="D355" s="181" t="s">
        <v>830</v>
      </c>
      <c r="E355" s="181" t="s">
        <v>4255</v>
      </c>
      <c r="F355" s="180" t="s">
        <v>4256</v>
      </c>
      <c r="G355" s="182" t="s">
        <v>214</v>
      </c>
      <c r="H355" s="182" t="s">
        <v>212</v>
      </c>
      <c r="I355" s="180" t="s">
        <v>216</v>
      </c>
      <c r="J355" s="52" t="s">
        <v>1493</v>
      </c>
      <c r="K355" s="182" t="s">
        <v>212</v>
      </c>
      <c r="L355" s="180" t="s">
        <v>216</v>
      </c>
      <c r="M355" s="180" t="s">
        <v>216</v>
      </c>
      <c r="N355" s="180" t="s">
        <v>216</v>
      </c>
      <c r="O355" s="1031">
        <v>1.61E-2</v>
      </c>
      <c r="P355" s="171">
        <v>0</v>
      </c>
      <c r="Q355" s="178">
        <v>0</v>
      </c>
      <c r="R355" s="181"/>
      <c r="S355" s="181"/>
      <c r="T355" s="181"/>
      <c r="U355" s="181"/>
      <c r="V355" s="181"/>
      <c r="W355" s="181"/>
      <c r="X355" s="170">
        <f>(IF(G355="C",1,IF(G355="EA",0.5,0))*0.1)+(IF(H355="C",1,IF(H355="EA",0.5,0))*0.05)+(IF(I355="C",1,IF(I355="EA",0.5,0))*0.1)+(IF(J355="C",1,IF(J355="EA",0.5,0))*0.05)+(IF(K355="C",1,IF(K355="EA",0.5,0))*0.1)+(IF(L355="C",1,IF(L355="EA",0.5,0))*0.2)+(IF(M355="C",1,IF(M355="EA",0.5,0))*0.35)+(IF(N355="C",1,IF(N355="EA",0.5,0))*0.05)</f>
        <v>0.2</v>
      </c>
      <c r="Y355" s="368">
        <f t="shared" si="10"/>
        <v>3.2200000000000002E-3</v>
      </c>
      <c r="Z355" s="338" t="str">
        <f t="shared" si="11"/>
        <v>Em andamento</v>
      </c>
      <c r="AA355" s="377" t="str">
        <f>IF(C355="Supra-regional","abrange-cidade",IF(C355="Em definição","sem-mapa",IF(E355&lt;&gt;0,"local-def","local-em-def")))</f>
        <v>local-def</v>
      </c>
    </row>
    <row r="356" spans="1:27" ht="45" hidden="1" x14ac:dyDescent="0.25">
      <c r="A356" s="180">
        <v>18</v>
      </c>
      <c r="B356" s="181" t="s">
        <v>4257</v>
      </c>
      <c r="C356" s="187" t="s">
        <v>134</v>
      </c>
      <c r="D356" s="187" t="s">
        <v>1062</v>
      </c>
      <c r="E356" s="181" t="s">
        <v>4258</v>
      </c>
      <c r="F356" s="180" t="s">
        <v>4259</v>
      </c>
      <c r="G356" s="182" t="s">
        <v>214</v>
      </c>
      <c r="H356" s="182" t="s">
        <v>212</v>
      </c>
      <c r="I356" s="180" t="s">
        <v>216</v>
      </c>
      <c r="J356" s="52" t="s">
        <v>1493</v>
      </c>
      <c r="K356" s="182" t="s">
        <v>212</v>
      </c>
      <c r="L356" s="180" t="s">
        <v>216</v>
      </c>
      <c r="M356" s="180" t="s">
        <v>216</v>
      </c>
      <c r="N356" s="180" t="s">
        <v>216</v>
      </c>
      <c r="O356" s="1031">
        <v>1.61E-2</v>
      </c>
      <c r="P356" s="171">
        <v>0</v>
      </c>
      <c r="Q356" s="178">
        <v>0</v>
      </c>
      <c r="R356" s="181"/>
      <c r="S356" s="181"/>
      <c r="T356" s="181"/>
      <c r="U356" s="181"/>
      <c r="V356" s="181"/>
      <c r="W356" s="181"/>
      <c r="X356" s="170">
        <f>(IF(G356="C",1,IF(G356="EA",0.5,0))*0.1)+(IF(H356="C",1,IF(H356="EA",0.5,0))*0.05)+(IF(I356="C",1,IF(I356="EA",0.5,0))*0.1)+(IF(J356="C",1,IF(J356="EA",0.5,0))*0.05)+(IF(K356="C",1,IF(K356="EA",0.5,0))*0.1)+(IF(L356="C",1,IF(L356="EA",0.5,0))*0.2)+(IF(M356="C",1,IF(M356="EA",0.5,0))*0.35)+(IF(N356="C",1,IF(N356="EA",0.5,0))*0.05)</f>
        <v>0.2</v>
      </c>
      <c r="Y356" s="368">
        <f t="shared" si="10"/>
        <v>3.2200000000000002E-3</v>
      </c>
      <c r="Z356" s="338" t="str">
        <f t="shared" si="11"/>
        <v>Em andamento</v>
      </c>
      <c r="AA356" s="377" t="str">
        <f>IF(C356="Supra-regional","abrange-cidade",IF(C356="Em definição","sem-mapa",IF(E356&lt;&gt;0,"local-def","local-em-def")))</f>
        <v>local-def</v>
      </c>
    </row>
    <row r="357" spans="1:27" ht="75" hidden="1" x14ac:dyDescent="0.25">
      <c r="A357" s="180">
        <v>18</v>
      </c>
      <c r="B357" s="181" t="s">
        <v>4260</v>
      </c>
      <c r="C357" s="187" t="s">
        <v>134</v>
      </c>
      <c r="D357" s="187" t="s">
        <v>1062</v>
      </c>
      <c r="E357" s="181" t="s">
        <v>4261</v>
      </c>
      <c r="F357" s="180" t="s">
        <v>4262</v>
      </c>
      <c r="G357" s="182" t="s">
        <v>214</v>
      </c>
      <c r="H357" s="182" t="s">
        <v>212</v>
      </c>
      <c r="I357" s="180" t="s">
        <v>216</v>
      </c>
      <c r="J357" s="52" t="s">
        <v>1493</v>
      </c>
      <c r="K357" s="182" t="s">
        <v>212</v>
      </c>
      <c r="L357" s="180" t="s">
        <v>216</v>
      </c>
      <c r="M357" s="180" t="s">
        <v>216</v>
      </c>
      <c r="N357" s="180" t="s">
        <v>216</v>
      </c>
      <c r="O357" s="1031">
        <v>1.61E-2</v>
      </c>
      <c r="P357" s="264">
        <v>4039.59</v>
      </c>
      <c r="Q357" s="178">
        <v>0</v>
      </c>
      <c r="R357" s="181"/>
      <c r="S357" s="181"/>
      <c r="T357" s="181"/>
      <c r="U357" s="181"/>
      <c r="V357" s="181"/>
      <c r="W357" s="181"/>
      <c r="X357" s="170">
        <f>(IF(G357="C",1,IF(G357="EA",0.5,0))*0.1)+(IF(H357="C",1,IF(H357="EA",0.5,0))*0.05)+(IF(I357="C",1,IF(I357="EA",0.5,0))*0.1)+(IF(J357="C",1,IF(J357="EA",0.5,0))*0.05)+(IF(K357="C",1,IF(K357="EA",0.5,0))*0.1)+(IF(L357="C",1,IF(L357="EA",0.5,0))*0.2)+(IF(M357="C",1,IF(M357="EA",0.5,0))*0.35)+(IF(N357="C",1,IF(N357="EA",0.5,0))*0.05)</f>
        <v>0.2</v>
      </c>
      <c r="Y357" s="368">
        <f t="shared" si="10"/>
        <v>3.2200000000000002E-3</v>
      </c>
      <c r="Z357" s="338" t="str">
        <f t="shared" si="11"/>
        <v>Em andamento</v>
      </c>
      <c r="AA357" s="377" t="str">
        <f>IF(C357="Supra-regional","abrange-cidade",IF(C357="Em definição","sem-mapa",IF(E357&lt;&gt;0,"local-def","local-em-def")))</f>
        <v>local-def</v>
      </c>
    </row>
    <row r="358" spans="1:27" ht="45" hidden="1" x14ac:dyDescent="0.25">
      <c r="A358" s="180">
        <v>18</v>
      </c>
      <c r="B358" s="181" t="s">
        <v>4263</v>
      </c>
      <c r="C358" s="187" t="s">
        <v>134</v>
      </c>
      <c r="D358" s="187" t="s">
        <v>1062</v>
      </c>
      <c r="E358" s="181" t="s">
        <v>4264</v>
      </c>
      <c r="F358" s="180" t="s">
        <v>4265</v>
      </c>
      <c r="G358" s="182" t="s">
        <v>214</v>
      </c>
      <c r="H358" s="182" t="s">
        <v>212</v>
      </c>
      <c r="I358" s="180" t="s">
        <v>216</v>
      </c>
      <c r="J358" s="52" t="s">
        <v>1493</v>
      </c>
      <c r="K358" s="182" t="s">
        <v>212</v>
      </c>
      <c r="L358" s="180" t="s">
        <v>216</v>
      </c>
      <c r="M358" s="180" t="s">
        <v>216</v>
      </c>
      <c r="N358" s="180" t="s">
        <v>216</v>
      </c>
      <c r="O358" s="1031">
        <v>1.61E-2</v>
      </c>
      <c r="P358" s="264">
        <v>116290.54999999999</v>
      </c>
      <c r="Q358" s="178">
        <v>0</v>
      </c>
      <c r="R358" s="181"/>
      <c r="S358" s="181"/>
      <c r="T358" s="181"/>
      <c r="U358" s="181"/>
      <c r="V358" s="181"/>
      <c r="W358" s="181"/>
      <c r="X358" s="170">
        <f>(IF(G358="C",1,IF(G358="EA",0.5,0))*0.1)+(IF(H358="C",1,IF(H358="EA",0.5,0))*0.05)+(IF(I358="C",1,IF(I358="EA",0.5,0))*0.1)+(IF(J358="C",1,IF(J358="EA",0.5,0))*0.05)+(IF(K358="C",1,IF(K358="EA",0.5,0))*0.1)+(IF(L358="C",1,IF(L358="EA",0.5,0))*0.2)+(IF(M358="C",1,IF(M358="EA",0.5,0))*0.35)+(IF(N358="C",1,IF(N358="EA",0.5,0))*0.05)</f>
        <v>0.2</v>
      </c>
      <c r="Y358" s="368">
        <f t="shared" si="10"/>
        <v>3.2200000000000002E-3</v>
      </c>
      <c r="Z358" s="338" t="str">
        <f t="shared" si="11"/>
        <v>Em andamento</v>
      </c>
      <c r="AA358" s="377" t="str">
        <f>IF(C358="Supra-regional","abrange-cidade",IF(C358="Em definição","sem-mapa",IF(E358&lt;&gt;0,"local-def","local-em-def")))</f>
        <v>local-def</v>
      </c>
    </row>
    <row r="359" spans="1:27" ht="60" hidden="1" x14ac:dyDescent="0.25">
      <c r="A359" s="180">
        <v>18</v>
      </c>
      <c r="B359" s="181" t="s">
        <v>4266</v>
      </c>
      <c r="C359" s="187" t="s">
        <v>134</v>
      </c>
      <c r="D359" s="187" t="s">
        <v>1062</v>
      </c>
      <c r="E359" s="181" t="s">
        <v>4267</v>
      </c>
      <c r="F359" s="180" t="s">
        <v>4268</v>
      </c>
      <c r="G359" s="182" t="s">
        <v>214</v>
      </c>
      <c r="H359" s="182" t="s">
        <v>212</v>
      </c>
      <c r="I359" s="180" t="s">
        <v>216</v>
      </c>
      <c r="J359" s="52" t="s">
        <v>1493</v>
      </c>
      <c r="K359" s="182" t="s">
        <v>212</v>
      </c>
      <c r="L359" s="180" t="s">
        <v>216</v>
      </c>
      <c r="M359" s="180" t="s">
        <v>216</v>
      </c>
      <c r="N359" s="180" t="s">
        <v>216</v>
      </c>
      <c r="O359" s="1031">
        <v>1.61E-2</v>
      </c>
      <c r="P359" s="264">
        <v>14164.61</v>
      </c>
      <c r="Q359" s="178">
        <v>0</v>
      </c>
      <c r="R359" s="181"/>
      <c r="S359" s="181"/>
      <c r="T359" s="181"/>
      <c r="U359" s="181"/>
      <c r="V359" s="181"/>
      <c r="W359" s="181"/>
      <c r="X359" s="170">
        <f>(IF(G359="C",1,IF(G359="EA",0.5,0))*0.1)+(IF(H359="C",1,IF(H359="EA",0.5,0))*0.05)+(IF(I359="C",1,IF(I359="EA",0.5,0))*0.1)+(IF(J359="C",1,IF(J359="EA",0.5,0))*0.05)+(IF(K359="C",1,IF(K359="EA",0.5,0))*0.1)+(IF(L359="C",1,IF(L359="EA",0.5,0))*0.2)+(IF(M359="C",1,IF(M359="EA",0.5,0))*0.35)+(IF(N359="C",1,IF(N359="EA",0.5,0))*0.05)</f>
        <v>0.2</v>
      </c>
      <c r="Y359" s="368">
        <f t="shared" si="10"/>
        <v>3.2200000000000002E-3</v>
      </c>
      <c r="Z359" s="338" t="str">
        <f t="shared" si="11"/>
        <v>Em andamento</v>
      </c>
      <c r="AA359" s="377" t="str">
        <f>IF(C359="Supra-regional","abrange-cidade",IF(C359="Em definição","sem-mapa",IF(E359&lt;&gt;0,"local-def","local-em-def")))</f>
        <v>local-def</v>
      </c>
    </row>
    <row r="360" spans="1:27" ht="60" hidden="1" x14ac:dyDescent="0.25">
      <c r="A360" s="180">
        <v>18</v>
      </c>
      <c r="B360" s="181" t="s">
        <v>4269</v>
      </c>
      <c r="C360" s="187" t="s">
        <v>134</v>
      </c>
      <c r="D360" s="187" t="s">
        <v>1062</v>
      </c>
      <c r="E360" s="181" t="s">
        <v>4270</v>
      </c>
      <c r="F360" s="180" t="s">
        <v>4271</v>
      </c>
      <c r="G360" s="182" t="s">
        <v>214</v>
      </c>
      <c r="H360" s="182" t="s">
        <v>216</v>
      </c>
      <c r="I360" s="180" t="s">
        <v>216</v>
      </c>
      <c r="J360" s="52" t="s">
        <v>1493</v>
      </c>
      <c r="K360" s="182" t="s">
        <v>214</v>
      </c>
      <c r="L360" s="180" t="s">
        <v>216</v>
      </c>
      <c r="M360" s="180" t="s">
        <v>216</v>
      </c>
      <c r="N360" s="180" t="s">
        <v>216</v>
      </c>
      <c r="O360" s="1031">
        <v>1.61E-2</v>
      </c>
      <c r="P360" s="264">
        <v>19929.169999999998</v>
      </c>
      <c r="Q360" s="178">
        <v>0</v>
      </c>
      <c r="R360" s="181"/>
      <c r="S360" s="181"/>
      <c r="T360" s="181"/>
      <c r="U360" s="181"/>
      <c r="V360" s="181"/>
      <c r="W360" s="181"/>
      <c r="X360" s="170">
        <f>(IF(G360="C",1,IF(G360="EA",0.5,0))*0.1)+(IF(H360="C",1,IF(H360="EA",0.5,0))*0.05)+(IF(I360="C",1,IF(I360="EA",0.5,0))*0.1)+(IF(J360="C",1,IF(J360="EA",0.5,0))*0.05)+(IF(K360="C",1,IF(K360="EA",0.5,0))*0.1)+(IF(L360="C",1,IF(L360="EA",0.5,0))*0.2)+(IF(M360="C",1,IF(M360="EA",0.5,0))*0.35)+(IF(N360="C",1,IF(N360="EA",0.5,0))*0.05)</f>
        <v>0.1</v>
      </c>
      <c r="Y360" s="368">
        <f t="shared" si="10"/>
        <v>1.6100000000000001E-3</v>
      </c>
      <c r="Z360" s="338" t="str">
        <f t="shared" si="11"/>
        <v>Em andamento</v>
      </c>
      <c r="AA360" s="377" t="str">
        <f>IF(C360="Supra-regional","abrange-cidade",IF(C360="Em definição","sem-mapa",IF(E360&lt;&gt;0,"local-def","local-em-def")))</f>
        <v>local-def</v>
      </c>
    </row>
    <row r="361" spans="1:27" ht="60" hidden="1" x14ac:dyDescent="0.25">
      <c r="A361" s="180">
        <v>18</v>
      </c>
      <c r="B361" s="181" t="s">
        <v>4272</v>
      </c>
      <c r="C361" s="187" t="s">
        <v>134</v>
      </c>
      <c r="D361" s="187" t="s">
        <v>1062</v>
      </c>
      <c r="E361" s="181" t="s">
        <v>4273</v>
      </c>
      <c r="F361" s="180" t="s">
        <v>4274</v>
      </c>
      <c r="G361" s="182" t="s">
        <v>214</v>
      </c>
      <c r="H361" s="182" t="s">
        <v>212</v>
      </c>
      <c r="I361" s="180" t="s">
        <v>216</v>
      </c>
      <c r="J361" s="52" t="s">
        <v>1493</v>
      </c>
      <c r="K361" s="182" t="s">
        <v>212</v>
      </c>
      <c r="L361" s="180" t="s">
        <v>216</v>
      </c>
      <c r="M361" s="180" t="s">
        <v>216</v>
      </c>
      <c r="N361" s="180" t="s">
        <v>216</v>
      </c>
      <c r="O361" s="1031">
        <v>1.61E-2</v>
      </c>
      <c r="P361" s="264">
        <v>117227.22</v>
      </c>
      <c r="Q361" s="178">
        <v>0</v>
      </c>
      <c r="R361" s="181"/>
      <c r="S361" s="181"/>
      <c r="T361" s="181"/>
      <c r="U361" s="181"/>
      <c r="V361" s="181"/>
      <c r="W361" s="181"/>
      <c r="X361" s="170">
        <f>(IF(G361="C",1,IF(G361="EA",0.5,0))*0.1)+(IF(H361="C",1,IF(H361="EA",0.5,0))*0.05)+(IF(I361="C",1,IF(I361="EA",0.5,0))*0.1)+(IF(J361="C",1,IF(J361="EA",0.5,0))*0.05)+(IF(K361="C",1,IF(K361="EA",0.5,0))*0.1)+(IF(L361="C",1,IF(L361="EA",0.5,0))*0.2)+(IF(M361="C",1,IF(M361="EA",0.5,0))*0.35)+(IF(N361="C",1,IF(N361="EA",0.5,0))*0.05)</f>
        <v>0.2</v>
      </c>
      <c r="Y361" s="368">
        <f t="shared" si="10"/>
        <v>3.2200000000000002E-3</v>
      </c>
      <c r="Z361" s="338" t="str">
        <f t="shared" si="11"/>
        <v>Em andamento</v>
      </c>
      <c r="AA361" s="377" t="str">
        <f>IF(C361="Supra-regional","abrange-cidade",IF(C361="Em definição","sem-mapa",IF(E361&lt;&gt;0,"local-def","local-em-def")))</f>
        <v>local-def</v>
      </c>
    </row>
    <row r="362" spans="1:27" ht="60" hidden="1" x14ac:dyDescent="0.25">
      <c r="A362" s="180">
        <v>18</v>
      </c>
      <c r="B362" s="181" t="s">
        <v>4275</v>
      </c>
      <c r="C362" s="181" t="s">
        <v>150</v>
      </c>
      <c r="D362" s="181" t="s">
        <v>150</v>
      </c>
      <c r="E362" s="181" t="s">
        <v>4276</v>
      </c>
      <c r="F362" s="180" t="s">
        <v>4277</v>
      </c>
      <c r="G362" s="182" t="s">
        <v>214</v>
      </c>
      <c r="H362" s="182" t="s">
        <v>212</v>
      </c>
      <c r="I362" s="180" t="s">
        <v>216</v>
      </c>
      <c r="J362" s="52" t="s">
        <v>1493</v>
      </c>
      <c r="K362" s="182" t="s">
        <v>212</v>
      </c>
      <c r="L362" s="180" t="s">
        <v>216</v>
      </c>
      <c r="M362" s="180" t="s">
        <v>216</v>
      </c>
      <c r="N362" s="180" t="s">
        <v>216</v>
      </c>
      <c r="O362" s="1031">
        <v>1.61E-2</v>
      </c>
      <c r="P362" s="264">
        <v>158726.11000000002</v>
      </c>
      <c r="Q362" s="178">
        <v>0</v>
      </c>
      <c r="R362" s="181"/>
      <c r="S362" s="181"/>
      <c r="T362" s="181"/>
      <c r="U362" s="181"/>
      <c r="V362" s="181"/>
      <c r="W362" s="181"/>
      <c r="X362" s="170">
        <f>(IF(G362="C",1,IF(G362="EA",0.5,0))*0.1)+(IF(H362="C",1,IF(H362="EA",0.5,0))*0.05)+(IF(I362="C",1,IF(I362="EA",0.5,0))*0.1)+(IF(J362="C",1,IF(J362="EA",0.5,0))*0.05)+(IF(K362="C",1,IF(K362="EA",0.5,0))*0.1)+(IF(L362="C",1,IF(L362="EA",0.5,0))*0.2)+(IF(M362="C",1,IF(M362="EA",0.5,0))*0.35)+(IF(N362="C",1,IF(N362="EA",0.5,0))*0.05)</f>
        <v>0.2</v>
      </c>
      <c r="Y362" s="368">
        <f t="shared" si="10"/>
        <v>3.2200000000000002E-3</v>
      </c>
      <c r="Z362" s="338" t="str">
        <f t="shared" si="11"/>
        <v>Em andamento</v>
      </c>
      <c r="AA362" s="377" t="str">
        <f>IF(C362="Supra-regional","abrange-cidade",IF(C362="Em definição","sem-mapa",IF(E362&lt;&gt;0,"local-def","local-em-def")))</f>
        <v>local-def</v>
      </c>
    </row>
    <row r="363" spans="1:27" ht="45" hidden="1" x14ac:dyDescent="0.25">
      <c r="A363" s="180">
        <v>18</v>
      </c>
      <c r="B363" s="181" t="s">
        <v>4278</v>
      </c>
      <c r="C363" s="187" t="s">
        <v>154</v>
      </c>
      <c r="D363" s="187" t="s">
        <v>154</v>
      </c>
      <c r="E363" s="181" t="s">
        <v>4279</v>
      </c>
      <c r="F363" s="180" t="s">
        <v>4280</v>
      </c>
      <c r="G363" s="182" t="s">
        <v>214</v>
      </c>
      <c r="H363" s="182" t="s">
        <v>212</v>
      </c>
      <c r="I363" s="180" t="s">
        <v>216</v>
      </c>
      <c r="J363" s="52" t="s">
        <v>1493</v>
      </c>
      <c r="K363" s="182" t="s">
        <v>212</v>
      </c>
      <c r="L363" s="180" t="s">
        <v>216</v>
      </c>
      <c r="M363" s="180" t="s">
        <v>216</v>
      </c>
      <c r="N363" s="180" t="s">
        <v>216</v>
      </c>
      <c r="O363" s="1031">
        <v>1.61E-2</v>
      </c>
      <c r="P363" s="171">
        <v>0</v>
      </c>
      <c r="Q363" s="178">
        <v>0</v>
      </c>
      <c r="R363" s="181"/>
      <c r="S363" s="181"/>
      <c r="T363" s="181"/>
      <c r="U363" s="181"/>
      <c r="V363" s="181"/>
      <c r="W363" s="181"/>
      <c r="X363" s="170">
        <f>(IF(G363="C",1,IF(G363="EA",0.5,0))*0.1)+(IF(H363="C",1,IF(H363="EA",0.5,0))*0.05)+(IF(I363="C",1,IF(I363="EA",0.5,0))*0.1)+(IF(J363="C",1,IF(J363="EA",0.5,0))*0.05)+(IF(K363="C",1,IF(K363="EA",0.5,0))*0.1)+(IF(L363="C",1,IF(L363="EA",0.5,0))*0.2)+(IF(M363="C",1,IF(M363="EA",0.5,0))*0.35)+(IF(N363="C",1,IF(N363="EA",0.5,0))*0.05)</f>
        <v>0.2</v>
      </c>
      <c r="Y363" s="368">
        <f t="shared" si="10"/>
        <v>3.2200000000000002E-3</v>
      </c>
      <c r="Z363" s="338" t="str">
        <f t="shared" si="11"/>
        <v>Em andamento</v>
      </c>
      <c r="AA363" s="377" t="str">
        <f>IF(C363="Supra-regional","abrange-cidade",IF(C363="Em definição","sem-mapa",IF(E363&lt;&gt;0,"local-def","local-em-def")))</f>
        <v>local-def</v>
      </c>
    </row>
    <row r="364" spans="1:27" ht="60" hidden="1" x14ac:dyDescent="0.25">
      <c r="A364" s="180">
        <v>18</v>
      </c>
      <c r="B364" s="181" t="s">
        <v>4281</v>
      </c>
      <c r="C364" s="187" t="s">
        <v>154</v>
      </c>
      <c r="D364" s="187" t="s">
        <v>154</v>
      </c>
      <c r="E364" s="181" t="s">
        <v>3796</v>
      </c>
      <c r="F364" s="180" t="s">
        <v>4282</v>
      </c>
      <c r="G364" s="182" t="s">
        <v>214</v>
      </c>
      <c r="H364" s="182" t="s">
        <v>212</v>
      </c>
      <c r="I364" s="180" t="s">
        <v>216</v>
      </c>
      <c r="J364" s="52" t="s">
        <v>1493</v>
      </c>
      <c r="K364" s="182" t="s">
        <v>212</v>
      </c>
      <c r="L364" s="180" t="s">
        <v>216</v>
      </c>
      <c r="M364" s="180" t="s">
        <v>216</v>
      </c>
      <c r="N364" s="180" t="s">
        <v>216</v>
      </c>
      <c r="O364" s="1031">
        <v>1.61E-2</v>
      </c>
      <c r="P364" s="264">
        <v>112400</v>
      </c>
      <c r="Q364" s="178">
        <v>0</v>
      </c>
      <c r="R364" s="181"/>
      <c r="S364" s="181"/>
      <c r="T364" s="181"/>
      <c r="U364" s="181"/>
      <c r="V364" s="181"/>
      <c r="W364" s="181"/>
      <c r="X364" s="170">
        <f>(IF(G364="C",1,IF(G364="EA",0.5,0))*0.1)+(IF(H364="C",1,IF(H364="EA",0.5,0))*0.05)+(IF(I364="C",1,IF(I364="EA",0.5,0))*0.1)+(IF(J364="C",1,IF(J364="EA",0.5,0))*0.05)+(IF(K364="C",1,IF(K364="EA",0.5,0))*0.1)+(IF(L364="C",1,IF(L364="EA",0.5,0))*0.2)+(IF(M364="C",1,IF(M364="EA",0.5,0))*0.35)+(IF(N364="C",1,IF(N364="EA",0.5,0))*0.05)</f>
        <v>0.2</v>
      </c>
      <c r="Y364" s="368">
        <f t="shared" si="10"/>
        <v>3.2200000000000002E-3</v>
      </c>
      <c r="Z364" s="338" t="str">
        <f t="shared" si="11"/>
        <v>Em andamento</v>
      </c>
      <c r="AA364" s="377" t="str">
        <f>IF(C364="Supra-regional","abrange-cidade",IF(C364="Em definição","sem-mapa",IF(E364&lt;&gt;0,"local-def","local-em-def")))</f>
        <v>local-def</v>
      </c>
    </row>
    <row r="365" spans="1:27" ht="45" hidden="1" x14ac:dyDescent="0.25">
      <c r="A365" s="180">
        <v>18</v>
      </c>
      <c r="B365" s="181" t="s">
        <v>4283</v>
      </c>
      <c r="C365" s="187" t="s">
        <v>160</v>
      </c>
      <c r="D365" s="187" t="s">
        <v>3838</v>
      </c>
      <c r="E365" s="181" t="s">
        <v>3842</v>
      </c>
      <c r="F365" s="180" t="s">
        <v>4284</v>
      </c>
      <c r="G365" s="182" t="s">
        <v>212</v>
      </c>
      <c r="H365" s="182" t="s">
        <v>212</v>
      </c>
      <c r="I365" s="180" t="s">
        <v>212</v>
      </c>
      <c r="J365" s="52" t="s">
        <v>1388</v>
      </c>
      <c r="K365" s="182" t="s">
        <v>212</v>
      </c>
      <c r="L365" s="180" t="s">
        <v>214</v>
      </c>
      <c r="M365" s="180" t="s">
        <v>216</v>
      </c>
      <c r="N365" s="180" t="s">
        <v>216</v>
      </c>
      <c r="O365" s="1031">
        <v>1.61E-2</v>
      </c>
      <c r="P365" s="264">
        <v>78766.039999999994</v>
      </c>
      <c r="Q365" s="178">
        <v>0</v>
      </c>
      <c r="R365" s="181" t="s">
        <v>4163</v>
      </c>
      <c r="S365" s="181"/>
      <c r="T365" s="181"/>
      <c r="U365" s="181"/>
      <c r="V365" s="181"/>
      <c r="W365" s="181"/>
      <c r="X365" s="170">
        <f>(IF(G365="C",1,IF(G365="EA",0.5,0))*0.1)+(IF(H365="C",1,IF(H365="EA",0.5,0))*0.05)+(IF(I365="C",1,IF(I365="EA",0.5,0))*0.1)+(IF(J365="C",1,IF(J365="EA",0.5,0))*0.05)+(IF(K365="C",1,IF(K365="EA",0.5,0))*0.1)+(IF(L365="C",1,IF(L365="EA",0.5,0))*0.2)+(IF(M365="C",1,IF(M365="EA",0.5,0))*0.35)+(IF(N365="C",1,IF(N365="EA",0.5,0))*0.05)</f>
        <v>0.47499999999999998</v>
      </c>
      <c r="Y365" s="368">
        <f t="shared" si="10"/>
        <v>7.6474999999999998E-3</v>
      </c>
      <c r="Z365" s="338" t="str">
        <f t="shared" si="11"/>
        <v>Em andamento</v>
      </c>
      <c r="AA365" s="377" t="str">
        <f>IF(C365="Supra-regional","abrange-cidade",IF(C365="Em definição","sem-mapa",IF(E365&lt;&gt;0,"local-def","local-em-def")))</f>
        <v>local-def</v>
      </c>
    </row>
    <row r="366" spans="1:27" ht="45" hidden="1" x14ac:dyDescent="0.25">
      <c r="A366" s="180">
        <v>18</v>
      </c>
      <c r="B366" s="181" t="s">
        <v>4285</v>
      </c>
      <c r="C366" s="187" t="s">
        <v>160</v>
      </c>
      <c r="D366" s="187" t="s">
        <v>3838</v>
      </c>
      <c r="E366" s="181" t="s">
        <v>3851</v>
      </c>
      <c r="F366" s="180" t="s">
        <v>4286</v>
      </c>
      <c r="G366" s="182" t="s">
        <v>214</v>
      </c>
      <c r="H366" s="182" t="s">
        <v>212</v>
      </c>
      <c r="I366" s="180" t="s">
        <v>216</v>
      </c>
      <c r="J366" s="52" t="s">
        <v>1493</v>
      </c>
      <c r="K366" s="182" t="s">
        <v>212</v>
      </c>
      <c r="L366" s="180" t="s">
        <v>216</v>
      </c>
      <c r="M366" s="180" t="s">
        <v>216</v>
      </c>
      <c r="N366" s="180" t="s">
        <v>216</v>
      </c>
      <c r="O366" s="1031">
        <v>1.61E-2</v>
      </c>
      <c r="P366" s="264">
        <v>46453.36</v>
      </c>
      <c r="Q366" s="178">
        <v>0</v>
      </c>
      <c r="R366" s="181"/>
      <c r="S366" s="181"/>
      <c r="T366" s="181"/>
      <c r="U366" s="181"/>
      <c r="V366" s="181"/>
      <c r="W366" s="181"/>
      <c r="X366" s="170">
        <f>(IF(G366="C",1,IF(G366="EA",0.5,0))*0.1)+(IF(H366="C",1,IF(H366="EA",0.5,0))*0.05)+(IF(I366="C",1,IF(I366="EA",0.5,0))*0.1)+(IF(J366="C",1,IF(J366="EA",0.5,0))*0.05)+(IF(K366="C",1,IF(K366="EA",0.5,0))*0.1)+(IF(L366="C",1,IF(L366="EA",0.5,0))*0.2)+(IF(M366="C",1,IF(M366="EA",0.5,0))*0.35)+(IF(N366="C",1,IF(N366="EA",0.5,0))*0.05)</f>
        <v>0.2</v>
      </c>
      <c r="Y366" s="368">
        <f t="shared" si="10"/>
        <v>3.2200000000000002E-3</v>
      </c>
      <c r="Z366" s="338" t="str">
        <f t="shared" si="11"/>
        <v>Em andamento</v>
      </c>
      <c r="AA366" s="377" t="str">
        <f>IF(C366="Supra-regional","abrange-cidade",IF(C366="Em definição","sem-mapa",IF(E366&lt;&gt;0,"local-def","local-em-def")))</f>
        <v>local-def</v>
      </c>
    </row>
    <row r="367" spans="1:27" ht="90" hidden="1" x14ac:dyDescent="0.25">
      <c r="A367" s="180">
        <v>18</v>
      </c>
      <c r="B367" s="181" t="s">
        <v>4287</v>
      </c>
      <c r="C367" s="187" t="s">
        <v>164</v>
      </c>
      <c r="D367" s="187" t="s">
        <v>164</v>
      </c>
      <c r="E367" s="181" t="s">
        <v>4288</v>
      </c>
      <c r="F367" s="180" t="s">
        <v>4289</v>
      </c>
      <c r="G367" s="182" t="s">
        <v>214</v>
      </c>
      <c r="H367" s="182" t="s">
        <v>212</v>
      </c>
      <c r="I367" s="180" t="s">
        <v>216</v>
      </c>
      <c r="J367" s="52" t="s">
        <v>1493</v>
      </c>
      <c r="K367" s="182" t="s">
        <v>212</v>
      </c>
      <c r="L367" s="180" t="s">
        <v>216</v>
      </c>
      <c r="M367" s="180" t="s">
        <v>216</v>
      </c>
      <c r="N367" s="180" t="s">
        <v>216</v>
      </c>
      <c r="O367" s="1031">
        <v>1.61E-2</v>
      </c>
      <c r="P367" s="264">
        <v>79112.56</v>
      </c>
      <c r="Q367" s="178">
        <v>0</v>
      </c>
      <c r="R367" s="181"/>
      <c r="S367" s="181"/>
      <c r="T367" s="181"/>
      <c r="U367" s="181"/>
      <c r="V367" s="181"/>
      <c r="W367" s="181"/>
      <c r="X367" s="170">
        <f>(IF(G367="C",1,IF(G367="EA",0.5,0))*0.1)+(IF(H367="C",1,IF(H367="EA",0.5,0))*0.05)+(IF(I367="C",1,IF(I367="EA",0.5,0))*0.1)+(IF(J367="C",1,IF(J367="EA",0.5,0))*0.05)+(IF(K367="C",1,IF(K367="EA",0.5,0))*0.1)+(IF(L367="C",1,IF(L367="EA",0.5,0))*0.2)+(IF(M367="C",1,IF(M367="EA",0.5,0))*0.35)+(IF(N367="C",1,IF(N367="EA",0.5,0))*0.05)</f>
        <v>0.2</v>
      </c>
      <c r="Y367" s="368">
        <f t="shared" si="10"/>
        <v>3.2200000000000002E-3</v>
      </c>
      <c r="Z367" s="338" t="str">
        <f t="shared" si="11"/>
        <v>Em andamento</v>
      </c>
      <c r="AA367" s="377" t="str">
        <f>IF(C367="Supra-regional","abrange-cidade",IF(C367="Em definição","sem-mapa",IF(E367&lt;&gt;0,"local-def","local-em-def")))</f>
        <v>local-def</v>
      </c>
    </row>
    <row r="368" spans="1:27" ht="45" hidden="1" x14ac:dyDescent="0.25">
      <c r="A368" s="180">
        <v>18</v>
      </c>
      <c r="B368" s="181" t="s">
        <v>4290</v>
      </c>
      <c r="C368" s="187" t="s">
        <v>138</v>
      </c>
      <c r="D368" s="187" t="s">
        <v>2273</v>
      </c>
      <c r="E368" s="181" t="s">
        <v>4291</v>
      </c>
      <c r="F368" s="180" t="s">
        <v>4292</v>
      </c>
      <c r="G368" s="182" t="s">
        <v>214</v>
      </c>
      <c r="H368" s="182" t="s">
        <v>212</v>
      </c>
      <c r="I368" s="180" t="s">
        <v>216</v>
      </c>
      <c r="J368" s="52" t="s">
        <v>1493</v>
      </c>
      <c r="K368" s="182" t="s">
        <v>212</v>
      </c>
      <c r="L368" s="180" t="s">
        <v>216</v>
      </c>
      <c r="M368" s="180" t="s">
        <v>216</v>
      </c>
      <c r="N368" s="180" t="s">
        <v>216</v>
      </c>
      <c r="O368" s="1031">
        <v>1.61E-2</v>
      </c>
      <c r="P368" s="171">
        <v>0</v>
      </c>
      <c r="Q368" s="178">
        <v>0</v>
      </c>
      <c r="R368" s="181"/>
      <c r="S368" s="181"/>
      <c r="T368" s="181"/>
      <c r="U368" s="181"/>
      <c r="V368" s="181"/>
      <c r="W368" s="181"/>
      <c r="X368" s="170">
        <f>(IF(G368="C",1,IF(G368="EA",0.5,0))*0.1)+(IF(H368="C",1,IF(H368="EA",0.5,0))*0.05)+(IF(I368="C",1,IF(I368="EA",0.5,0))*0.1)+(IF(J368="C",1,IF(J368="EA",0.5,0))*0.05)+(IF(K368="C",1,IF(K368="EA",0.5,0))*0.1)+(IF(L368="C",1,IF(L368="EA",0.5,0))*0.2)+(IF(M368="C",1,IF(M368="EA",0.5,0))*0.35)+(IF(N368="C",1,IF(N368="EA",0.5,0))*0.05)</f>
        <v>0.2</v>
      </c>
      <c r="Y368" s="368">
        <f t="shared" si="10"/>
        <v>3.2200000000000002E-3</v>
      </c>
      <c r="Z368" s="338" t="str">
        <f t="shared" si="11"/>
        <v>Em andamento</v>
      </c>
      <c r="AA368" s="377" t="str">
        <f>IF(C368="Supra-regional","abrange-cidade",IF(C368="Em definição","sem-mapa",IF(E368&lt;&gt;0,"local-def","local-em-def")))</f>
        <v>local-def</v>
      </c>
    </row>
    <row r="369" spans="1:27" ht="45" hidden="1" x14ac:dyDescent="0.25">
      <c r="A369" s="180">
        <v>18</v>
      </c>
      <c r="B369" s="181" t="s">
        <v>4293</v>
      </c>
      <c r="C369" s="181" t="s">
        <v>190</v>
      </c>
      <c r="D369" s="187" t="s">
        <v>190</v>
      </c>
      <c r="E369" s="181" t="s">
        <v>4294</v>
      </c>
      <c r="F369" s="180" t="s">
        <v>4295</v>
      </c>
      <c r="G369" s="182" t="s">
        <v>214</v>
      </c>
      <c r="H369" s="182" t="s">
        <v>212</v>
      </c>
      <c r="I369" s="180" t="s">
        <v>216</v>
      </c>
      <c r="J369" s="52" t="s">
        <v>1493</v>
      </c>
      <c r="K369" s="182" t="s">
        <v>212</v>
      </c>
      <c r="L369" s="180" t="s">
        <v>216</v>
      </c>
      <c r="M369" s="180" t="s">
        <v>216</v>
      </c>
      <c r="N369" s="180" t="s">
        <v>216</v>
      </c>
      <c r="O369" s="1031">
        <v>1.61E-2</v>
      </c>
      <c r="P369" s="171">
        <v>0</v>
      </c>
      <c r="Q369" s="178">
        <v>0</v>
      </c>
      <c r="R369" s="181"/>
      <c r="S369" s="181"/>
      <c r="T369" s="181"/>
      <c r="U369" s="181"/>
      <c r="V369" s="181"/>
      <c r="W369" s="181"/>
      <c r="X369" s="170">
        <f>(IF(G369="C",1,IF(G369="EA",0.5,0))*0.1)+(IF(H369="C",1,IF(H369="EA",0.5,0))*0.05)+(IF(I369="C",1,IF(I369="EA",0.5,0))*0.1)+(IF(J369="C",1,IF(J369="EA",0.5,0))*0.05)+(IF(K369="C",1,IF(K369="EA",0.5,0))*0.1)+(IF(L369="C",1,IF(L369="EA",0.5,0))*0.2)+(IF(M369="C",1,IF(M369="EA",0.5,0))*0.35)+(IF(N369="C",1,IF(N369="EA",0.5,0))*0.05)</f>
        <v>0.2</v>
      </c>
      <c r="Y369" s="368">
        <f t="shared" si="10"/>
        <v>3.2200000000000002E-3</v>
      </c>
      <c r="Z369" s="338" t="str">
        <f t="shared" si="11"/>
        <v>Em andamento</v>
      </c>
      <c r="AA369" s="377" t="str">
        <f>IF(C369="Supra-regional","abrange-cidade",IF(C369="Em definição","sem-mapa",IF(E369&lt;&gt;0,"local-def","local-em-def")))</f>
        <v>local-def</v>
      </c>
    </row>
    <row r="370" spans="1:27" ht="60" hidden="1" x14ac:dyDescent="0.25">
      <c r="A370" s="180">
        <v>18</v>
      </c>
      <c r="B370" s="181" t="s">
        <v>4296</v>
      </c>
      <c r="C370" s="187" t="s">
        <v>156</v>
      </c>
      <c r="D370" s="187" t="s">
        <v>597</v>
      </c>
      <c r="E370" s="181" t="s">
        <v>3814</v>
      </c>
      <c r="F370" s="180" t="s">
        <v>4297</v>
      </c>
      <c r="G370" s="182" t="s">
        <v>214</v>
      </c>
      <c r="H370" s="182" t="s">
        <v>212</v>
      </c>
      <c r="I370" s="180" t="s">
        <v>216</v>
      </c>
      <c r="J370" s="52" t="s">
        <v>1493</v>
      </c>
      <c r="K370" s="182" t="s">
        <v>212</v>
      </c>
      <c r="L370" s="180" t="s">
        <v>216</v>
      </c>
      <c r="M370" s="180" t="s">
        <v>216</v>
      </c>
      <c r="N370" s="180" t="s">
        <v>216</v>
      </c>
      <c r="O370" s="1031">
        <v>0</v>
      </c>
      <c r="P370" s="171">
        <v>0</v>
      </c>
      <c r="Q370" s="178">
        <v>0</v>
      </c>
      <c r="R370" s="181"/>
      <c r="S370" s="181"/>
      <c r="T370" s="181"/>
      <c r="U370" s="181"/>
      <c r="V370" s="181"/>
      <c r="W370" s="181"/>
      <c r="X370" s="170">
        <f>(IF(G370="C",1,IF(G370="EA",0.5,0))*0.1)+(IF(H370="C",1,IF(H370="EA",0.5,0))*0.05)+(IF(I370="C",1,IF(I370="EA",0.5,0))*0.1)+(IF(J370="C",1,IF(J370="EA",0.5,0))*0.05)+(IF(K370="C",1,IF(K370="EA",0.5,0))*0.1)+(IF(L370="C",1,IF(L370="EA",0.5,0))*0.2)+(IF(M370="C",1,IF(M370="EA",0.5,0))*0.35)+(IF(N370="C",1,IF(N370="EA",0.5,0))*0.05)</f>
        <v>0.2</v>
      </c>
      <c r="Y370" s="368">
        <f t="shared" si="10"/>
        <v>0</v>
      </c>
      <c r="Z370" s="338" t="str">
        <f t="shared" si="11"/>
        <v>Em andamento</v>
      </c>
      <c r="AA370" s="377" t="str">
        <f>IF(C370="Supra-regional","abrange-cidade",IF(C370="Em definição","sem-mapa",IF(E370&lt;&gt;0,"local-def","local-em-def")))</f>
        <v>local-def</v>
      </c>
    </row>
    <row r="371" spans="1:27" ht="150" hidden="1" x14ac:dyDescent="0.25">
      <c r="A371" s="180">
        <v>18</v>
      </c>
      <c r="B371" s="181" t="s">
        <v>4298</v>
      </c>
      <c r="C371" s="187" t="s">
        <v>156</v>
      </c>
      <c r="D371" s="187" t="s">
        <v>597</v>
      </c>
      <c r="E371" s="181" t="s">
        <v>4299</v>
      </c>
      <c r="F371" s="180" t="s">
        <v>4300</v>
      </c>
      <c r="G371" s="182" t="s">
        <v>214</v>
      </c>
      <c r="H371" s="182" t="s">
        <v>212</v>
      </c>
      <c r="I371" s="180" t="s">
        <v>216</v>
      </c>
      <c r="J371" s="52" t="s">
        <v>1493</v>
      </c>
      <c r="K371" s="182" t="s">
        <v>212</v>
      </c>
      <c r="L371" s="180" t="s">
        <v>216</v>
      </c>
      <c r="M371" s="180" t="s">
        <v>216</v>
      </c>
      <c r="N371" s="180" t="s">
        <v>216</v>
      </c>
      <c r="O371" s="1031">
        <v>0</v>
      </c>
      <c r="P371" s="171">
        <v>0</v>
      </c>
      <c r="Q371" s="178">
        <v>0</v>
      </c>
      <c r="R371" s="181"/>
      <c r="S371" s="181"/>
      <c r="T371" s="181"/>
      <c r="U371" s="181"/>
      <c r="V371" s="181"/>
      <c r="W371" s="181"/>
      <c r="X371" s="170">
        <f>(IF(G371="C",1,IF(G371="EA",0.5,0))*0.1)+(IF(H371="C",1,IF(H371="EA",0.5,0))*0.05)+(IF(I371="C",1,IF(I371="EA",0.5,0))*0.1)+(IF(J371="C",1,IF(J371="EA",0.5,0))*0.05)+(IF(K371="C",1,IF(K371="EA",0.5,0))*0.1)+(IF(L371="C",1,IF(L371="EA",0.5,0))*0.2)+(IF(M371="C",1,IF(M371="EA",0.5,0))*0.35)+(IF(N371="C",1,IF(N371="EA",0.5,0))*0.05)</f>
        <v>0.2</v>
      </c>
      <c r="Y371" s="368">
        <f t="shared" si="10"/>
        <v>0</v>
      </c>
      <c r="Z371" s="338" t="str">
        <f t="shared" si="11"/>
        <v>Em andamento</v>
      </c>
      <c r="AA371" s="377" t="str">
        <f>IF(C371="Supra-regional","abrange-cidade",IF(C371="Em definição","sem-mapa",IF(E371&lt;&gt;0,"local-def","local-em-def")))</f>
        <v>local-def</v>
      </c>
    </row>
    <row r="372" spans="1:27" ht="60" hidden="1" x14ac:dyDescent="0.25">
      <c r="A372" s="180">
        <v>18</v>
      </c>
      <c r="B372" s="181" t="s">
        <v>4301</v>
      </c>
      <c r="C372" s="187" t="s">
        <v>146</v>
      </c>
      <c r="D372" s="187" t="s">
        <v>2960</v>
      </c>
      <c r="E372" s="181" t="s">
        <v>4302</v>
      </c>
      <c r="F372" s="180" t="s">
        <v>4303</v>
      </c>
      <c r="G372" s="182" t="s">
        <v>214</v>
      </c>
      <c r="H372" s="182" t="s">
        <v>212</v>
      </c>
      <c r="I372" s="180" t="s">
        <v>216</v>
      </c>
      <c r="J372" s="52" t="s">
        <v>1493</v>
      </c>
      <c r="K372" s="182" t="s">
        <v>212</v>
      </c>
      <c r="L372" s="180" t="s">
        <v>216</v>
      </c>
      <c r="M372" s="180" t="s">
        <v>216</v>
      </c>
      <c r="N372" s="180" t="s">
        <v>216</v>
      </c>
      <c r="O372" s="1031">
        <v>0</v>
      </c>
      <c r="P372" s="171">
        <v>0</v>
      </c>
      <c r="Q372" s="178">
        <v>0</v>
      </c>
      <c r="R372" s="181"/>
      <c r="S372" s="181"/>
      <c r="T372" s="181"/>
      <c r="U372" s="181"/>
      <c r="V372" s="181"/>
      <c r="W372" s="181"/>
      <c r="X372" s="170">
        <f>(IF(G372="C",1,IF(G372="EA",0.5,0))*0.1)+(IF(H372="C",1,IF(H372="EA",0.5,0))*0.05)+(IF(I372="C",1,IF(I372="EA",0.5,0))*0.1)+(IF(J372="C",1,IF(J372="EA",0.5,0))*0.05)+(IF(K372="C",1,IF(K372="EA",0.5,0))*0.1)+(IF(L372="C",1,IF(L372="EA",0.5,0))*0.2)+(IF(M372="C",1,IF(M372="EA",0.5,0))*0.35)+(IF(N372="C",1,IF(N372="EA",0.5,0))*0.05)</f>
        <v>0.2</v>
      </c>
      <c r="Y372" s="368">
        <f t="shared" si="10"/>
        <v>0</v>
      </c>
      <c r="Z372" s="338" t="str">
        <f t="shared" si="11"/>
        <v>Em andamento</v>
      </c>
      <c r="AA372" s="377" t="str">
        <f>IF(C372="Supra-regional","abrange-cidade",IF(C372="Em definição","sem-mapa",IF(E372&lt;&gt;0,"local-def","local-em-def")))</f>
        <v>local-def</v>
      </c>
    </row>
    <row r="373" spans="1:27" ht="75" hidden="1" x14ac:dyDescent="0.25">
      <c r="A373" s="180">
        <v>18</v>
      </c>
      <c r="B373" s="181" t="s">
        <v>4304</v>
      </c>
      <c r="C373" s="187" t="s">
        <v>146</v>
      </c>
      <c r="D373" s="187" t="s">
        <v>2960</v>
      </c>
      <c r="E373" s="181" t="s">
        <v>4305</v>
      </c>
      <c r="F373" s="180" t="s">
        <v>4306</v>
      </c>
      <c r="G373" s="182" t="s">
        <v>214</v>
      </c>
      <c r="H373" s="182" t="s">
        <v>212</v>
      </c>
      <c r="I373" s="180" t="s">
        <v>216</v>
      </c>
      <c r="J373" s="52" t="s">
        <v>1493</v>
      </c>
      <c r="K373" s="182" t="s">
        <v>212</v>
      </c>
      <c r="L373" s="180" t="s">
        <v>216</v>
      </c>
      <c r="M373" s="180" t="s">
        <v>216</v>
      </c>
      <c r="N373" s="180" t="s">
        <v>216</v>
      </c>
      <c r="O373" s="1031">
        <v>0</v>
      </c>
      <c r="P373" s="171">
        <v>0</v>
      </c>
      <c r="Q373" s="178">
        <v>0</v>
      </c>
      <c r="R373" s="181"/>
      <c r="S373" s="181"/>
      <c r="T373" s="181"/>
      <c r="U373" s="181"/>
      <c r="V373" s="181"/>
      <c r="W373" s="181"/>
      <c r="X373" s="170">
        <f>(IF(G373="C",1,IF(G373="EA",0.5,0))*0.1)+(IF(H373="C",1,IF(H373="EA",0.5,0))*0.05)+(IF(I373="C",1,IF(I373="EA",0.5,0))*0.1)+(IF(J373="C",1,IF(J373="EA",0.5,0))*0.05)+(IF(K373="C",1,IF(K373="EA",0.5,0))*0.1)+(IF(L373="C",1,IF(L373="EA",0.5,0))*0.2)+(IF(M373="C",1,IF(M373="EA",0.5,0))*0.35)+(IF(N373="C",1,IF(N373="EA",0.5,0))*0.05)</f>
        <v>0.2</v>
      </c>
      <c r="Y373" s="368">
        <f t="shared" si="10"/>
        <v>0</v>
      </c>
      <c r="Z373" s="338" t="str">
        <f t="shared" si="11"/>
        <v>Em andamento</v>
      </c>
      <c r="AA373" s="377" t="str">
        <f>IF(C373="Supra-regional","abrange-cidade",IF(C373="Em definição","sem-mapa",IF(E373&lt;&gt;0,"local-def","local-em-def")))</f>
        <v>local-def</v>
      </c>
    </row>
    <row r="374" spans="1:27" ht="45" hidden="1" x14ac:dyDescent="0.25">
      <c r="A374" s="180">
        <v>18</v>
      </c>
      <c r="B374" s="181" t="s">
        <v>4307</v>
      </c>
      <c r="C374" s="187" t="s">
        <v>146</v>
      </c>
      <c r="D374" s="187" t="s">
        <v>2960</v>
      </c>
      <c r="E374" s="181" t="s">
        <v>4308</v>
      </c>
      <c r="F374" s="180" t="s">
        <v>4309</v>
      </c>
      <c r="G374" s="182" t="s">
        <v>214</v>
      </c>
      <c r="H374" s="182" t="s">
        <v>212</v>
      </c>
      <c r="I374" s="180" t="s">
        <v>216</v>
      </c>
      <c r="J374" s="52" t="s">
        <v>1493</v>
      </c>
      <c r="K374" s="182" t="s">
        <v>212</v>
      </c>
      <c r="L374" s="180" t="s">
        <v>216</v>
      </c>
      <c r="M374" s="180" t="s">
        <v>216</v>
      </c>
      <c r="N374" s="180" t="s">
        <v>216</v>
      </c>
      <c r="O374" s="1031">
        <v>0</v>
      </c>
      <c r="P374" s="171">
        <v>0</v>
      </c>
      <c r="Q374" s="178">
        <v>0</v>
      </c>
      <c r="R374" s="181"/>
      <c r="S374" s="181"/>
      <c r="T374" s="181"/>
      <c r="U374" s="181"/>
      <c r="V374" s="181"/>
      <c r="W374" s="181"/>
      <c r="X374" s="170">
        <f>(IF(G374="C",1,IF(G374="EA",0.5,0))*0.1)+(IF(H374="C",1,IF(H374="EA",0.5,0))*0.05)+(IF(I374="C",1,IF(I374="EA",0.5,0))*0.1)+(IF(J374="C",1,IF(J374="EA",0.5,0))*0.05)+(IF(K374="C",1,IF(K374="EA",0.5,0))*0.1)+(IF(L374="C",1,IF(L374="EA",0.5,0))*0.2)+(IF(M374="C",1,IF(M374="EA",0.5,0))*0.35)+(IF(N374="C",1,IF(N374="EA",0.5,0))*0.05)</f>
        <v>0.2</v>
      </c>
      <c r="Y374" s="368">
        <f t="shared" si="10"/>
        <v>0</v>
      </c>
      <c r="Z374" s="338" t="str">
        <f t="shared" si="11"/>
        <v>Em andamento</v>
      </c>
      <c r="AA374" s="377" t="str">
        <f>IF(C374="Supra-regional","abrange-cidade",IF(C374="Em definição","sem-mapa",IF(E374&lt;&gt;0,"local-def","local-em-def")))</f>
        <v>local-def</v>
      </c>
    </row>
    <row r="375" spans="1:27" ht="24" hidden="1" x14ac:dyDescent="0.25">
      <c r="A375" s="135">
        <v>22</v>
      </c>
      <c r="B375" s="132" t="s">
        <v>2046</v>
      </c>
      <c r="C375" s="134" t="s">
        <v>144</v>
      </c>
      <c r="D375" s="134" t="s">
        <v>830</v>
      </c>
      <c r="E375" s="134" t="s">
        <v>2047</v>
      </c>
      <c r="F375" s="134" t="s">
        <v>2048</v>
      </c>
      <c r="G375" s="135" t="s">
        <v>212</v>
      </c>
      <c r="H375" s="135" t="s">
        <v>212</v>
      </c>
      <c r="I375" s="135" t="s">
        <v>212</v>
      </c>
      <c r="J375" s="52" t="s">
        <v>1388</v>
      </c>
      <c r="K375" s="135" t="s">
        <v>214</v>
      </c>
      <c r="L375" s="135" t="s">
        <v>216</v>
      </c>
      <c r="M375" s="135" t="s">
        <v>216</v>
      </c>
      <c r="N375" s="135" t="s">
        <v>216</v>
      </c>
      <c r="O375" s="1031">
        <v>0.33329999999999999</v>
      </c>
      <c r="P375" s="178">
        <v>0</v>
      </c>
      <c r="Q375" s="178">
        <v>0</v>
      </c>
      <c r="R375" s="132"/>
      <c r="S375" s="134"/>
      <c r="T375" s="134"/>
      <c r="U375" s="134"/>
      <c r="V375" s="134"/>
      <c r="W375" s="134"/>
      <c r="X375" s="170">
        <f>(IF(G375="C",1,IF(G375="EA",0.5,0))*0.1)+(IF(H375="C",1,IF(H375="EA",0.5,0))*0.05)+(IF(I375="C",1,IF(I375="EA",0.5,0))*0.1)+(IF(J375="C",1,IF(J375="EA",0.5,0))*0.05)+(IF(K375="C",1,IF(K375="EA",0.5,0))*0.1)+(IF(L375="C",1,IF(L375="EA",0.5,0))*0.2)+(IF(M375="C",1,IF(M375="EA",0.5,0))*0.35)+(IF(N375="C",1,IF(N375="EA",0.5,0))*0.05)</f>
        <v>0.32500000000000001</v>
      </c>
      <c r="Y375" s="368">
        <f t="shared" si="10"/>
        <v>0.1083225</v>
      </c>
      <c r="Z375" s="338" t="str">
        <f t="shared" si="11"/>
        <v>Em andamento</v>
      </c>
      <c r="AA375" s="377" t="str">
        <f>IF(C375="Supra-regional","abrange-cidade",IF(C375="Em definição","sem-mapa",IF(E375&lt;&gt;0,"local-def","local-em-def")))</f>
        <v>local-def</v>
      </c>
    </row>
    <row r="376" spans="1:27" ht="36" hidden="1" x14ac:dyDescent="0.25">
      <c r="A376" s="135">
        <v>22</v>
      </c>
      <c r="B376" s="132" t="s">
        <v>2049</v>
      </c>
      <c r="C376" s="138" t="s">
        <v>164</v>
      </c>
      <c r="D376" s="138" t="s">
        <v>164</v>
      </c>
      <c r="E376" s="134" t="s">
        <v>2050</v>
      </c>
      <c r="F376" s="134" t="s">
        <v>2051</v>
      </c>
      <c r="G376" s="135" t="s">
        <v>212</v>
      </c>
      <c r="H376" s="135" t="s">
        <v>212</v>
      </c>
      <c r="I376" s="135" t="s">
        <v>212</v>
      </c>
      <c r="J376" s="52" t="s">
        <v>214</v>
      </c>
      <c r="K376" s="135" t="s">
        <v>212</v>
      </c>
      <c r="L376" s="135" t="s">
        <v>216</v>
      </c>
      <c r="M376" s="135" t="s">
        <v>216</v>
      </c>
      <c r="N376" s="135" t="s">
        <v>216</v>
      </c>
      <c r="O376" s="1031">
        <v>0.33329999999999999</v>
      </c>
      <c r="P376" s="178">
        <v>0</v>
      </c>
      <c r="Q376" s="178">
        <v>0</v>
      </c>
      <c r="R376" s="132" t="s">
        <v>2052</v>
      </c>
      <c r="S376" s="138"/>
      <c r="T376" s="138"/>
      <c r="U376" s="138"/>
      <c r="V376" s="138"/>
      <c r="W376" s="134"/>
      <c r="X376" s="170">
        <f>(IF(G376="C",1,IF(G376="EA",0.5,0))*0.1)+(IF(H376="C",1,IF(H376="EA",0.5,0))*0.05)+(IF(I376="C",1,IF(I376="EA",0.5,0))*0.1)+(IF(J376="C",1,IF(J376="EA",0.5,0))*0.05)+(IF(K376="C",1,IF(K376="EA",0.5,0))*0.1)+(IF(L376="C",1,IF(L376="EA",0.5,0))*0.2)+(IF(M376="C",1,IF(M376="EA",0.5,0))*0.35)+(IF(N376="C",1,IF(N376="EA",0.5,0))*0.05)</f>
        <v>0.375</v>
      </c>
      <c r="Y376" s="368">
        <f t="shared" si="10"/>
        <v>0.1249875</v>
      </c>
      <c r="Z376" s="338" t="str">
        <f t="shared" si="11"/>
        <v>Em andamento</v>
      </c>
      <c r="AA376" s="377" t="str">
        <f>IF(C376="Supra-regional","abrange-cidade",IF(C376="Em definição","sem-mapa",IF(E376&lt;&gt;0,"local-def","local-em-def")))</f>
        <v>local-def</v>
      </c>
    </row>
    <row r="377" spans="1:27" ht="48" hidden="1" x14ac:dyDescent="0.25">
      <c r="A377" s="135">
        <v>22</v>
      </c>
      <c r="B377" s="132" t="s">
        <v>2053</v>
      </c>
      <c r="C377" s="134" t="s">
        <v>166</v>
      </c>
      <c r="D377" s="134" t="s">
        <v>2054</v>
      </c>
      <c r="E377" s="134" t="s">
        <v>2055</v>
      </c>
      <c r="F377" s="134" t="s">
        <v>2056</v>
      </c>
      <c r="G377" s="135" t="s">
        <v>212</v>
      </c>
      <c r="H377" s="135" t="s">
        <v>214</v>
      </c>
      <c r="I377" s="135" t="s">
        <v>212</v>
      </c>
      <c r="J377" s="52" t="s">
        <v>1388</v>
      </c>
      <c r="K377" s="135" t="s">
        <v>214</v>
      </c>
      <c r="L377" s="135" t="s">
        <v>216</v>
      </c>
      <c r="M377" s="135" t="s">
        <v>216</v>
      </c>
      <c r="N377" s="135" t="s">
        <v>216</v>
      </c>
      <c r="O377" s="1031">
        <v>0.33329999999999999</v>
      </c>
      <c r="P377" s="178">
        <v>0</v>
      </c>
      <c r="Q377" s="178">
        <v>0</v>
      </c>
      <c r="R377" s="132"/>
      <c r="S377" s="134"/>
      <c r="T377" s="134"/>
      <c r="U377" s="134"/>
      <c r="V377" s="134"/>
      <c r="W377" s="134"/>
      <c r="X377" s="170">
        <f>(IF(G377="C",1,IF(G377="EA",0.5,0))*0.1)+(IF(H377="C",1,IF(H377="EA",0.5,0))*0.05)+(IF(I377="C",1,IF(I377="EA",0.5,0))*0.1)+(IF(J377="C",1,IF(J377="EA",0.5,0))*0.05)+(IF(K377="C",1,IF(K377="EA",0.5,0))*0.1)+(IF(L377="C",1,IF(L377="EA",0.5,0))*0.2)+(IF(M377="C",1,IF(M377="EA",0.5,0))*0.35)+(IF(N377="C",1,IF(N377="EA",0.5,0))*0.05)</f>
        <v>0.3</v>
      </c>
      <c r="Y377" s="368">
        <f t="shared" si="10"/>
        <v>9.9989999999999996E-2</v>
      </c>
      <c r="Z377" s="338" t="str">
        <f t="shared" si="11"/>
        <v>Em andamento</v>
      </c>
      <c r="AA377" s="377" t="str">
        <f>IF(C377="Supra-regional","abrange-cidade",IF(C377="Em definição","sem-mapa",IF(E377&lt;&gt;0,"local-def","local-em-def")))</f>
        <v>local-def</v>
      </c>
    </row>
    <row r="378" spans="1:27" ht="108" hidden="1" x14ac:dyDescent="0.25">
      <c r="A378" s="135">
        <v>24</v>
      </c>
      <c r="B378" s="132" t="s">
        <v>2057</v>
      </c>
      <c r="C378" s="134" t="s">
        <v>170</v>
      </c>
      <c r="D378" s="134" t="s">
        <v>626</v>
      </c>
      <c r="E378" s="134" t="s">
        <v>2058</v>
      </c>
      <c r="F378" s="134" t="s">
        <v>2059</v>
      </c>
      <c r="G378" s="135" t="s">
        <v>212</v>
      </c>
      <c r="H378" s="135" t="s">
        <v>212</v>
      </c>
      <c r="I378" s="135" t="s">
        <v>212</v>
      </c>
      <c r="J378" s="52" t="s">
        <v>212</v>
      </c>
      <c r="K378" s="135" t="s">
        <v>212</v>
      </c>
      <c r="L378" s="135" t="s">
        <v>212</v>
      </c>
      <c r="M378" s="135" t="s">
        <v>212</v>
      </c>
      <c r="N378" s="135" t="s">
        <v>212</v>
      </c>
      <c r="O378" s="1031">
        <v>2.3300000000000001E-2</v>
      </c>
      <c r="P378" s="178">
        <v>263696.01</v>
      </c>
      <c r="Q378" s="178">
        <v>0</v>
      </c>
      <c r="R378" s="132" t="s">
        <v>2060</v>
      </c>
      <c r="S378" s="134"/>
      <c r="T378" s="134"/>
      <c r="U378" s="134"/>
      <c r="V378" s="134"/>
      <c r="W378" s="134"/>
      <c r="X378" s="170">
        <f>(IF(G378="C",1,IF(G378="EA",0.5,0))*0.1)+(IF(H378="C",1,IF(H378="EA",0.5,0))*0.05)+(IF(I378="C",1,IF(I378="EA",0.5,0))*0.1)+(IF(J378="C",1,IF(J378="EA",0.5,0))*0.05)+(IF(K378="C",1,IF(K378="EA",0.5,0))*0.1)+(IF(L378="C",1,IF(L378="EA",0.5,0))*0.2)+(IF(M378="C",1,IF(M378="EA",0.5,0))*0.35)+(IF(N378="C",1,IF(N378="EA",0.5,0))*0.05)</f>
        <v>1</v>
      </c>
      <c r="Y378" s="368">
        <f t="shared" si="10"/>
        <v>2.3300000000000001E-2</v>
      </c>
      <c r="Z378" s="338" t="str">
        <f t="shared" si="11"/>
        <v>Concluído</v>
      </c>
      <c r="AA378" s="377" t="str">
        <f>IF(C378="Supra-regional","abrange-cidade",IF(C378="Em definição","sem-mapa",IF(E378&lt;&gt;0,"local-def","local-em-def")))</f>
        <v>local-def</v>
      </c>
    </row>
    <row r="379" spans="1:27" ht="180" hidden="1" x14ac:dyDescent="0.25">
      <c r="A379" s="135">
        <v>24</v>
      </c>
      <c r="B379" s="132" t="s">
        <v>2061</v>
      </c>
      <c r="C379" s="134" t="s">
        <v>138</v>
      </c>
      <c r="D379" s="134" t="s">
        <v>138</v>
      </c>
      <c r="E379" s="134" t="s">
        <v>2062</v>
      </c>
      <c r="F379" s="139" t="s">
        <v>2063</v>
      </c>
      <c r="G379" s="135" t="s">
        <v>212</v>
      </c>
      <c r="H379" s="135" t="s">
        <v>212</v>
      </c>
      <c r="I379" s="135" t="s">
        <v>212</v>
      </c>
      <c r="J379" s="52" t="s">
        <v>212</v>
      </c>
      <c r="K379" s="135" t="s">
        <v>212</v>
      </c>
      <c r="L379" s="135" t="s">
        <v>212</v>
      </c>
      <c r="M379" s="135" t="s">
        <v>212</v>
      </c>
      <c r="N379" s="135" t="s">
        <v>212</v>
      </c>
      <c r="O379" s="1031">
        <v>2.3300000000000001E-2</v>
      </c>
      <c r="P379" s="178">
        <v>806199.3</v>
      </c>
      <c r="Q379" s="178">
        <v>0</v>
      </c>
      <c r="R379" s="132" t="s">
        <v>2064</v>
      </c>
      <c r="S379" s="134"/>
      <c r="T379" s="134"/>
      <c r="U379" s="134"/>
      <c r="V379" s="134"/>
      <c r="W379" s="134"/>
      <c r="X379" s="170">
        <f>(IF(G379="C",1,IF(G379="EA",0.5,0))*0.1)+(IF(H379="C",1,IF(H379="EA",0.5,0))*0.05)+(IF(I379="C",1,IF(I379="EA",0.5,0))*0.1)+(IF(J379="C",1,IF(J379="EA",0.5,0))*0.05)+(IF(K379="C",1,IF(K379="EA",0.5,0))*0.1)+(IF(L379="C",1,IF(L379="EA",0.5,0))*0.2)+(IF(M379="C",1,IF(M379="EA",0.5,0))*0.35)+(IF(N379="C",1,IF(N379="EA",0.5,0))*0.05)</f>
        <v>1</v>
      </c>
      <c r="Y379" s="368">
        <f t="shared" si="10"/>
        <v>2.3300000000000001E-2</v>
      </c>
      <c r="Z379" s="338" t="str">
        <f t="shared" si="11"/>
        <v>Concluído</v>
      </c>
      <c r="AA379" s="377" t="str">
        <f>IF(C379="Supra-regional","abrange-cidade",IF(C379="Em definição","sem-mapa",IF(E379&lt;&gt;0,"local-def","local-em-def")))</f>
        <v>local-def</v>
      </c>
    </row>
    <row r="380" spans="1:27" ht="144" hidden="1" x14ac:dyDescent="0.25">
      <c r="A380" s="135">
        <v>24</v>
      </c>
      <c r="B380" s="132" t="s">
        <v>2065</v>
      </c>
      <c r="C380" s="134" t="s">
        <v>160</v>
      </c>
      <c r="D380" s="134" t="s">
        <v>2066</v>
      </c>
      <c r="E380" s="134" t="s">
        <v>2067</v>
      </c>
      <c r="F380" s="134" t="s">
        <v>2068</v>
      </c>
      <c r="G380" s="135" t="s">
        <v>212</v>
      </c>
      <c r="H380" s="135" t="s">
        <v>212</v>
      </c>
      <c r="I380" s="135" t="s">
        <v>212</v>
      </c>
      <c r="J380" s="52" t="s">
        <v>212</v>
      </c>
      <c r="K380" s="135" t="s">
        <v>212</v>
      </c>
      <c r="L380" s="135" t="s">
        <v>212</v>
      </c>
      <c r="M380" s="135" t="s">
        <v>212</v>
      </c>
      <c r="N380" s="135" t="s">
        <v>212</v>
      </c>
      <c r="O380" s="1031">
        <v>2.3300000000000001E-2</v>
      </c>
      <c r="P380" s="178">
        <v>1340000</v>
      </c>
      <c r="Q380" s="178">
        <v>36513.32</v>
      </c>
      <c r="R380" s="132" t="s">
        <v>2069</v>
      </c>
      <c r="S380" s="134"/>
      <c r="T380" s="134"/>
      <c r="U380" s="134"/>
      <c r="V380" s="134"/>
      <c r="W380" s="134"/>
      <c r="X380" s="170">
        <f>(IF(G380="C",1,IF(G380="EA",0.5,0))*0.1)+(IF(H380="C",1,IF(H380="EA",0.5,0))*0.05)+(IF(I380="C",1,IF(I380="EA",0.5,0))*0.1)+(IF(J380="C",1,IF(J380="EA",0.5,0))*0.05)+(IF(K380="C",1,IF(K380="EA",0.5,0))*0.1)+(IF(L380="C",1,IF(L380="EA",0.5,0))*0.2)+(IF(M380="C",1,IF(M380="EA",0.5,0))*0.35)+(IF(N380="C",1,IF(N380="EA",0.5,0))*0.05)</f>
        <v>1</v>
      </c>
      <c r="Y380" s="368">
        <f t="shared" si="10"/>
        <v>2.3300000000000001E-2</v>
      </c>
      <c r="Z380" s="338" t="str">
        <f t="shared" si="11"/>
        <v>Concluído</v>
      </c>
      <c r="AA380" s="377" t="str">
        <f>IF(C380="Supra-regional","abrange-cidade",IF(C380="Em definição","sem-mapa",IF(E380&lt;&gt;0,"local-def","local-em-def")))</f>
        <v>local-def</v>
      </c>
    </row>
    <row r="381" spans="1:27" ht="192" hidden="1" x14ac:dyDescent="0.25">
      <c r="A381" s="135">
        <v>24</v>
      </c>
      <c r="B381" s="132" t="s">
        <v>2070</v>
      </c>
      <c r="C381" s="134" t="s">
        <v>166</v>
      </c>
      <c r="D381" s="134" t="s">
        <v>2071</v>
      </c>
      <c r="E381" s="134" t="s">
        <v>2072</v>
      </c>
      <c r="F381" s="139" t="s">
        <v>2073</v>
      </c>
      <c r="G381" s="135" t="s">
        <v>212</v>
      </c>
      <c r="H381" s="135" t="s">
        <v>212</v>
      </c>
      <c r="I381" s="135" t="s">
        <v>212</v>
      </c>
      <c r="J381" s="52" t="s">
        <v>212</v>
      </c>
      <c r="K381" s="135" t="s">
        <v>212</v>
      </c>
      <c r="L381" s="135" t="s">
        <v>212</v>
      </c>
      <c r="M381" s="135" t="s">
        <v>212</v>
      </c>
      <c r="N381" s="135" t="s">
        <v>212</v>
      </c>
      <c r="O381" s="1031">
        <v>2.3300000000000001E-2</v>
      </c>
      <c r="P381" s="178">
        <v>167475.46</v>
      </c>
      <c r="Q381" s="178">
        <v>0</v>
      </c>
      <c r="R381" s="132" t="s">
        <v>2074</v>
      </c>
      <c r="S381" s="134"/>
      <c r="T381" s="134"/>
      <c r="U381" s="134"/>
      <c r="V381" s="134"/>
      <c r="W381" s="134"/>
      <c r="X381" s="170">
        <f>(IF(G381="C",1,IF(G381="EA",0.5,0))*0.1)+(IF(H381="C",1,IF(H381="EA",0.5,0))*0.05)+(IF(I381="C",1,IF(I381="EA",0.5,0))*0.1)+(IF(J381="C",1,IF(J381="EA",0.5,0))*0.05)+(IF(K381="C",1,IF(K381="EA",0.5,0))*0.1)+(IF(L381="C",1,IF(L381="EA",0.5,0))*0.2)+(IF(M381="C",1,IF(M381="EA",0.5,0))*0.35)+(IF(N381="C",1,IF(N381="EA",0.5,0))*0.05)</f>
        <v>1</v>
      </c>
      <c r="Y381" s="368">
        <f t="shared" si="10"/>
        <v>2.3300000000000001E-2</v>
      </c>
      <c r="Z381" s="338" t="str">
        <f t="shared" si="11"/>
        <v>Concluído</v>
      </c>
      <c r="AA381" s="377" t="str">
        <f>IF(C381="Supra-regional","abrange-cidade",IF(C381="Em definição","sem-mapa",IF(E381&lt;&gt;0,"local-def","local-em-def")))</f>
        <v>local-def</v>
      </c>
    </row>
    <row r="382" spans="1:27" ht="24" hidden="1" x14ac:dyDescent="0.25">
      <c r="A382" s="135">
        <v>24</v>
      </c>
      <c r="B382" s="132" t="s">
        <v>2075</v>
      </c>
      <c r="C382" s="134" t="s">
        <v>148</v>
      </c>
      <c r="D382" s="134" t="s">
        <v>148</v>
      </c>
      <c r="E382" s="134" t="s">
        <v>2076</v>
      </c>
      <c r="F382" s="134" t="s">
        <v>2077</v>
      </c>
      <c r="G382" s="135" t="s">
        <v>212</v>
      </c>
      <c r="H382" s="135" t="s">
        <v>212</v>
      </c>
      <c r="I382" s="135" t="s">
        <v>212</v>
      </c>
      <c r="J382" s="52" t="s">
        <v>1388</v>
      </c>
      <c r="K382" s="135" t="s">
        <v>212</v>
      </c>
      <c r="L382" s="135" t="s">
        <v>212</v>
      </c>
      <c r="M382" s="135" t="s">
        <v>214</v>
      </c>
      <c r="N382" s="135" t="s">
        <v>214</v>
      </c>
      <c r="O382" s="1031">
        <v>2.3300000000000001E-2</v>
      </c>
      <c r="P382" s="178">
        <v>2963396.16</v>
      </c>
      <c r="Q382" s="178">
        <v>0</v>
      </c>
      <c r="R382" s="132"/>
      <c r="S382" s="134"/>
      <c r="T382" s="134"/>
      <c r="U382" s="134"/>
      <c r="V382" s="134"/>
      <c r="W382" s="134"/>
      <c r="X382" s="170">
        <f>(IF(G382="C",1,IF(G382="EA",0.5,0))*0.1)+(IF(H382="C",1,IF(H382="EA",0.5,0))*0.05)+(IF(I382="C",1,IF(I382="EA",0.5,0))*0.1)+(IF(J382="C",1,IF(J382="EA",0.5,0))*0.05)+(IF(K382="C",1,IF(K382="EA",0.5,0))*0.1)+(IF(L382="C",1,IF(L382="EA",0.5,0))*0.2)+(IF(M382="C",1,IF(M382="EA",0.5,0))*0.35)+(IF(N382="C",1,IF(N382="EA",0.5,0))*0.05)</f>
        <v>0.77500000000000002</v>
      </c>
      <c r="Y382" s="368">
        <f t="shared" si="10"/>
        <v>1.8057500000000001E-2</v>
      </c>
      <c r="Z382" s="338" t="str">
        <f t="shared" si="11"/>
        <v>Em andamento</v>
      </c>
      <c r="AA382" s="377" t="str">
        <f>IF(C382="Supra-regional","abrange-cidade",IF(C382="Em definição","sem-mapa",IF(E382&lt;&gt;0,"local-def","local-em-def")))</f>
        <v>local-def</v>
      </c>
    </row>
    <row r="383" spans="1:27" ht="24" hidden="1" x14ac:dyDescent="0.25">
      <c r="A383" s="135">
        <v>24</v>
      </c>
      <c r="B383" s="132" t="s">
        <v>2078</v>
      </c>
      <c r="C383" s="134" t="s">
        <v>172</v>
      </c>
      <c r="D383" s="134" t="s">
        <v>834</v>
      </c>
      <c r="E383" s="134" t="s">
        <v>2079</v>
      </c>
      <c r="F383" s="134" t="s">
        <v>2080</v>
      </c>
      <c r="G383" s="135" t="s">
        <v>212</v>
      </c>
      <c r="H383" s="135" t="s">
        <v>212</v>
      </c>
      <c r="I383" s="135" t="s">
        <v>212</v>
      </c>
      <c r="J383" s="52" t="s">
        <v>1388</v>
      </c>
      <c r="K383" s="135" t="s">
        <v>214</v>
      </c>
      <c r="L383" s="135" t="s">
        <v>216</v>
      </c>
      <c r="M383" s="135" t="s">
        <v>216</v>
      </c>
      <c r="N383" s="135" t="s">
        <v>216</v>
      </c>
      <c r="O383" s="1031">
        <v>2.3300000000000001E-2</v>
      </c>
      <c r="P383" s="178">
        <v>0</v>
      </c>
      <c r="Q383" s="178">
        <v>117224.70999999999</v>
      </c>
      <c r="R383" s="132"/>
      <c r="S383" s="134"/>
      <c r="T383" s="134"/>
      <c r="U383" s="134"/>
      <c r="V383" s="134"/>
      <c r="W383" s="134"/>
      <c r="X383" s="170">
        <f>(IF(G383="C",1,IF(G383="EA",0.5,0))*0.1)+(IF(H383="C",1,IF(H383="EA",0.5,0))*0.05)+(IF(I383="C",1,IF(I383="EA",0.5,0))*0.1)+(IF(J383="C",1,IF(J383="EA",0.5,0))*0.05)+(IF(K383="C",1,IF(K383="EA",0.5,0))*0.1)+(IF(L383="C",1,IF(L383="EA",0.5,0))*0.2)+(IF(M383="C",1,IF(M383="EA",0.5,0))*0.35)+(IF(N383="C",1,IF(N383="EA",0.5,0))*0.05)</f>
        <v>0.32500000000000001</v>
      </c>
      <c r="Y383" s="368">
        <f t="shared" si="10"/>
        <v>7.5725000000000002E-3</v>
      </c>
      <c r="Z383" s="338" t="str">
        <f t="shared" si="11"/>
        <v>Em andamento</v>
      </c>
      <c r="AA383" s="377" t="str">
        <f>IF(C383="Supra-regional","abrange-cidade",IF(C383="Em definição","sem-mapa",IF(E383&lt;&gt;0,"local-def","local-em-def")))</f>
        <v>local-def</v>
      </c>
    </row>
    <row r="384" spans="1:27" ht="36" hidden="1" x14ac:dyDescent="0.25">
      <c r="A384" s="135">
        <v>24</v>
      </c>
      <c r="B384" s="132" t="s">
        <v>2081</v>
      </c>
      <c r="C384" s="134" t="s">
        <v>180</v>
      </c>
      <c r="D384" s="134" t="s">
        <v>180</v>
      </c>
      <c r="E384" s="134" t="s">
        <v>2082</v>
      </c>
      <c r="F384" s="134" t="s">
        <v>2083</v>
      </c>
      <c r="G384" s="135" t="s">
        <v>212</v>
      </c>
      <c r="H384" s="135" t="s">
        <v>212</v>
      </c>
      <c r="I384" s="135" t="s">
        <v>212</v>
      </c>
      <c r="J384" s="52" t="s">
        <v>1388</v>
      </c>
      <c r="K384" s="135" t="s">
        <v>214</v>
      </c>
      <c r="L384" s="135" t="s">
        <v>216</v>
      </c>
      <c r="M384" s="135" t="s">
        <v>216</v>
      </c>
      <c r="N384" s="135" t="s">
        <v>216</v>
      </c>
      <c r="O384" s="1031">
        <v>2.3300000000000001E-2</v>
      </c>
      <c r="P384" s="178">
        <v>0</v>
      </c>
      <c r="Q384" s="178">
        <v>22672.78</v>
      </c>
      <c r="R384" s="132"/>
      <c r="S384" s="134"/>
      <c r="T384" s="134"/>
      <c r="U384" s="134"/>
      <c r="V384" s="134"/>
      <c r="W384" s="134"/>
      <c r="X384" s="170">
        <f>(IF(G384="C",1,IF(G384="EA",0.5,0))*0.1)+(IF(H384="C",1,IF(H384="EA",0.5,0))*0.05)+(IF(I384="C",1,IF(I384="EA",0.5,0))*0.1)+(IF(J384="C",1,IF(J384="EA",0.5,0))*0.05)+(IF(K384="C",1,IF(K384="EA",0.5,0))*0.1)+(IF(L384="C",1,IF(L384="EA",0.5,0))*0.2)+(IF(M384="C",1,IF(M384="EA",0.5,0))*0.35)+(IF(N384="C",1,IF(N384="EA",0.5,0))*0.05)</f>
        <v>0.32500000000000001</v>
      </c>
      <c r="Y384" s="368">
        <f t="shared" si="10"/>
        <v>7.5725000000000002E-3</v>
      </c>
      <c r="Z384" s="338" t="str">
        <f t="shared" si="11"/>
        <v>Em andamento</v>
      </c>
      <c r="AA384" s="377" t="str">
        <f>IF(C384="Supra-regional","abrange-cidade",IF(C384="Em definição","sem-mapa",IF(E384&lt;&gt;0,"local-def","local-em-def")))</f>
        <v>local-def</v>
      </c>
    </row>
    <row r="385" spans="1:27" hidden="1" x14ac:dyDescent="0.25">
      <c r="A385" s="135">
        <v>24</v>
      </c>
      <c r="B385" s="132" t="s">
        <v>2084</v>
      </c>
      <c r="C385" s="134" t="s">
        <v>150</v>
      </c>
      <c r="D385" s="134" t="s">
        <v>150</v>
      </c>
      <c r="E385" s="134" t="s">
        <v>2085</v>
      </c>
      <c r="F385" s="134" t="s">
        <v>2086</v>
      </c>
      <c r="G385" s="135" t="s">
        <v>212</v>
      </c>
      <c r="H385" s="135" t="s">
        <v>212</v>
      </c>
      <c r="I385" s="135" t="s">
        <v>212</v>
      </c>
      <c r="J385" s="52" t="s">
        <v>1388</v>
      </c>
      <c r="K385" s="135" t="s">
        <v>214</v>
      </c>
      <c r="L385" s="135" t="s">
        <v>216</v>
      </c>
      <c r="M385" s="135" t="s">
        <v>216</v>
      </c>
      <c r="N385" s="135" t="s">
        <v>216</v>
      </c>
      <c r="O385" s="1031">
        <v>2.3300000000000001E-2</v>
      </c>
      <c r="P385" s="178">
        <v>0</v>
      </c>
      <c r="Q385" s="178">
        <v>10374.06</v>
      </c>
      <c r="R385" s="132"/>
      <c r="S385" s="134"/>
      <c r="T385" s="134"/>
      <c r="U385" s="134"/>
      <c r="V385" s="134"/>
      <c r="W385" s="134"/>
      <c r="X385" s="170">
        <f>(IF(G385="C",1,IF(G385="EA",0.5,0))*0.1)+(IF(H385="C",1,IF(H385="EA",0.5,0))*0.05)+(IF(I385="C",1,IF(I385="EA",0.5,0))*0.1)+(IF(J385="C",1,IF(J385="EA",0.5,0))*0.05)+(IF(K385="C",1,IF(K385="EA",0.5,0))*0.1)+(IF(L385="C",1,IF(L385="EA",0.5,0))*0.2)+(IF(M385="C",1,IF(M385="EA",0.5,0))*0.35)+(IF(N385="C",1,IF(N385="EA",0.5,0))*0.05)</f>
        <v>0.32500000000000001</v>
      </c>
      <c r="Y385" s="368">
        <f t="shared" si="10"/>
        <v>7.5725000000000002E-3</v>
      </c>
      <c r="Z385" s="338" t="str">
        <f t="shared" si="11"/>
        <v>Em andamento</v>
      </c>
      <c r="AA385" s="377" t="str">
        <f>IF(C385="Supra-regional","abrange-cidade",IF(C385="Em definição","sem-mapa",IF(E385&lt;&gt;0,"local-def","local-em-def")))</f>
        <v>local-def</v>
      </c>
    </row>
    <row r="386" spans="1:27" ht="24" hidden="1" x14ac:dyDescent="0.25">
      <c r="A386" s="135">
        <v>24</v>
      </c>
      <c r="B386" s="132" t="s">
        <v>2087</v>
      </c>
      <c r="C386" s="134" t="s">
        <v>134</v>
      </c>
      <c r="D386" s="134" t="s">
        <v>1062</v>
      </c>
      <c r="E386" s="134" t="s">
        <v>2088</v>
      </c>
      <c r="F386" s="134" t="s">
        <v>2089</v>
      </c>
      <c r="G386" s="135" t="s">
        <v>212</v>
      </c>
      <c r="H386" s="135" t="s">
        <v>212</v>
      </c>
      <c r="I386" s="135" t="s">
        <v>212</v>
      </c>
      <c r="J386" s="52" t="s">
        <v>1388</v>
      </c>
      <c r="K386" s="135" t="s">
        <v>214</v>
      </c>
      <c r="L386" s="135" t="s">
        <v>216</v>
      </c>
      <c r="M386" s="135" t="s">
        <v>216</v>
      </c>
      <c r="N386" s="135" t="s">
        <v>216</v>
      </c>
      <c r="O386" s="1031">
        <v>2.3300000000000001E-2</v>
      </c>
      <c r="P386" s="178">
        <v>0</v>
      </c>
      <c r="Q386" s="178">
        <v>56219.519999999997</v>
      </c>
      <c r="R386" s="132"/>
      <c r="S386" s="134"/>
      <c r="T386" s="134"/>
      <c r="U386" s="134"/>
      <c r="V386" s="134"/>
      <c r="W386" s="134"/>
      <c r="X386" s="170">
        <f>(IF(G386="C",1,IF(G386="EA",0.5,0))*0.1)+(IF(H386="C",1,IF(H386="EA",0.5,0))*0.05)+(IF(I386="C",1,IF(I386="EA",0.5,0))*0.1)+(IF(J386="C",1,IF(J386="EA",0.5,0))*0.05)+(IF(K386="C",1,IF(K386="EA",0.5,0))*0.1)+(IF(L386="C",1,IF(L386="EA",0.5,0))*0.2)+(IF(M386="C",1,IF(M386="EA",0.5,0))*0.35)+(IF(N386="C",1,IF(N386="EA",0.5,0))*0.05)</f>
        <v>0.32500000000000001</v>
      </c>
      <c r="Y386" s="368">
        <f t="shared" ref="Y386:Y449" si="12">X386*O386</f>
        <v>7.5725000000000002E-3</v>
      </c>
      <c r="Z386" s="338" t="str">
        <f t="shared" ref="Z386:Z449" si="13">IF(X386=0,"Não Iniciado",IF(X386&lt;1,"Em andamento","Concluído"))</f>
        <v>Em andamento</v>
      </c>
      <c r="AA386" s="377" t="str">
        <f>IF(C386="Supra-regional","abrange-cidade",IF(C386="Em definição","sem-mapa",IF(E386&lt;&gt;0,"local-def","local-em-def")))</f>
        <v>local-def</v>
      </c>
    </row>
    <row r="387" spans="1:27" ht="24" hidden="1" x14ac:dyDescent="0.25">
      <c r="A387" s="135">
        <v>24</v>
      </c>
      <c r="B387" s="132" t="s">
        <v>2090</v>
      </c>
      <c r="C387" s="134" t="s">
        <v>156</v>
      </c>
      <c r="D387" s="134" t="s">
        <v>597</v>
      </c>
      <c r="E387" s="134" t="s">
        <v>2091</v>
      </c>
      <c r="F387" s="134" t="s">
        <v>2092</v>
      </c>
      <c r="G387" s="135" t="s">
        <v>212</v>
      </c>
      <c r="H387" s="135" t="s">
        <v>212</v>
      </c>
      <c r="I387" s="135" t="s">
        <v>212</v>
      </c>
      <c r="J387" s="52" t="s">
        <v>1388</v>
      </c>
      <c r="K387" s="135" t="s">
        <v>214</v>
      </c>
      <c r="L387" s="135" t="s">
        <v>216</v>
      </c>
      <c r="M387" s="135" t="s">
        <v>216</v>
      </c>
      <c r="N387" s="135" t="s">
        <v>216</v>
      </c>
      <c r="O387" s="1031">
        <v>2.3300000000000001E-2</v>
      </c>
      <c r="P387" s="178">
        <v>0</v>
      </c>
      <c r="Q387" s="178">
        <v>1204749.29</v>
      </c>
      <c r="R387" s="132"/>
      <c r="S387" s="134"/>
      <c r="T387" s="134"/>
      <c r="U387" s="134"/>
      <c r="V387" s="134"/>
      <c r="W387" s="134"/>
      <c r="X387" s="170">
        <f>(IF(G387="C",1,IF(G387="EA",0.5,0))*0.1)+(IF(H387="C",1,IF(H387="EA",0.5,0))*0.05)+(IF(I387="C",1,IF(I387="EA",0.5,0))*0.1)+(IF(J387="C",1,IF(J387="EA",0.5,0))*0.05)+(IF(K387="C",1,IF(K387="EA",0.5,0))*0.1)+(IF(L387="C",1,IF(L387="EA",0.5,0))*0.2)+(IF(M387="C",1,IF(M387="EA",0.5,0))*0.35)+(IF(N387="C",1,IF(N387="EA",0.5,0))*0.05)</f>
        <v>0.32500000000000001</v>
      </c>
      <c r="Y387" s="368">
        <f t="shared" si="12"/>
        <v>7.5725000000000002E-3</v>
      </c>
      <c r="Z387" s="338" t="str">
        <f t="shared" si="13"/>
        <v>Em andamento</v>
      </c>
      <c r="AA387" s="377" t="str">
        <f>IF(C387="Supra-regional","abrange-cidade",IF(C387="Em definição","sem-mapa",IF(E387&lt;&gt;0,"local-def","local-em-def")))</f>
        <v>local-def</v>
      </c>
    </row>
    <row r="388" spans="1:27" ht="24" hidden="1" x14ac:dyDescent="0.25">
      <c r="A388" s="135">
        <v>24</v>
      </c>
      <c r="B388" s="132" t="s">
        <v>2093</v>
      </c>
      <c r="C388" s="134" t="s">
        <v>180</v>
      </c>
      <c r="D388" s="134" t="s">
        <v>2094</v>
      </c>
      <c r="E388" s="134" t="s">
        <v>2095</v>
      </c>
      <c r="F388" s="134" t="s">
        <v>2096</v>
      </c>
      <c r="G388" s="135" t="s">
        <v>212</v>
      </c>
      <c r="H388" s="135" t="s">
        <v>212</v>
      </c>
      <c r="I388" s="135" t="s">
        <v>212</v>
      </c>
      <c r="J388" s="52" t="s">
        <v>1388</v>
      </c>
      <c r="K388" s="135" t="s">
        <v>214</v>
      </c>
      <c r="L388" s="135" t="s">
        <v>216</v>
      </c>
      <c r="M388" s="135" t="s">
        <v>216</v>
      </c>
      <c r="N388" s="135" t="s">
        <v>216</v>
      </c>
      <c r="O388" s="1031">
        <v>2.3300000000000001E-2</v>
      </c>
      <c r="P388" s="178">
        <v>0</v>
      </c>
      <c r="Q388" s="178">
        <v>125633.26999999999</v>
      </c>
      <c r="R388" s="132"/>
      <c r="S388" s="134"/>
      <c r="T388" s="134"/>
      <c r="U388" s="134"/>
      <c r="V388" s="134"/>
      <c r="W388" s="134"/>
      <c r="X388" s="170">
        <f>(IF(G388="C",1,IF(G388="EA",0.5,0))*0.1)+(IF(H388="C",1,IF(H388="EA",0.5,0))*0.05)+(IF(I388="C",1,IF(I388="EA",0.5,0))*0.1)+(IF(J388="C",1,IF(J388="EA",0.5,0))*0.05)+(IF(K388="C",1,IF(K388="EA",0.5,0))*0.1)+(IF(L388="C",1,IF(L388="EA",0.5,0))*0.2)+(IF(M388="C",1,IF(M388="EA",0.5,0))*0.35)+(IF(N388="C",1,IF(N388="EA",0.5,0))*0.05)</f>
        <v>0.32500000000000001</v>
      </c>
      <c r="Y388" s="368">
        <f t="shared" si="12"/>
        <v>7.5725000000000002E-3</v>
      </c>
      <c r="Z388" s="338" t="str">
        <f t="shared" si="13"/>
        <v>Em andamento</v>
      </c>
      <c r="AA388" s="377" t="str">
        <f>IF(C388="Supra-regional","abrange-cidade",IF(C388="Em definição","sem-mapa",IF(E388&lt;&gt;0,"local-def","local-em-def")))</f>
        <v>local-def</v>
      </c>
    </row>
    <row r="389" spans="1:27" ht="24" hidden="1" x14ac:dyDescent="0.25">
      <c r="A389" s="135">
        <v>24</v>
      </c>
      <c r="B389" s="132" t="s">
        <v>2097</v>
      </c>
      <c r="C389" s="134" t="s">
        <v>190</v>
      </c>
      <c r="D389" s="134" t="s">
        <v>190</v>
      </c>
      <c r="E389" s="134" t="s">
        <v>2098</v>
      </c>
      <c r="F389" s="134" t="s">
        <v>2099</v>
      </c>
      <c r="G389" s="135" t="s">
        <v>212</v>
      </c>
      <c r="H389" s="135" t="s">
        <v>212</v>
      </c>
      <c r="I389" s="135" t="s">
        <v>212</v>
      </c>
      <c r="J389" s="52" t="s">
        <v>1388</v>
      </c>
      <c r="K389" s="135" t="s">
        <v>214</v>
      </c>
      <c r="L389" s="135" t="s">
        <v>216</v>
      </c>
      <c r="M389" s="135" t="s">
        <v>216</v>
      </c>
      <c r="N389" s="135" t="s">
        <v>216</v>
      </c>
      <c r="O389" s="1031">
        <v>2.3300000000000001E-2</v>
      </c>
      <c r="P389" s="178">
        <v>0</v>
      </c>
      <c r="Q389" s="178">
        <v>21016.91</v>
      </c>
      <c r="R389" s="132" t="s">
        <v>2100</v>
      </c>
      <c r="S389" s="134"/>
      <c r="T389" s="134"/>
      <c r="U389" s="134"/>
      <c r="V389" s="134"/>
      <c r="W389" s="134"/>
      <c r="X389" s="170">
        <f>(IF(G389="C",1,IF(G389="EA",0.5,0))*0.1)+(IF(H389="C",1,IF(H389="EA",0.5,0))*0.05)+(IF(I389="C",1,IF(I389="EA",0.5,0))*0.1)+(IF(J389="C",1,IF(J389="EA",0.5,0))*0.05)+(IF(K389="C",1,IF(K389="EA",0.5,0))*0.1)+(IF(L389="C",1,IF(L389="EA",0.5,0))*0.2)+(IF(M389="C",1,IF(M389="EA",0.5,0))*0.35)+(IF(N389="C",1,IF(N389="EA",0.5,0))*0.05)</f>
        <v>0.32500000000000001</v>
      </c>
      <c r="Y389" s="368">
        <f t="shared" si="12"/>
        <v>7.5725000000000002E-3</v>
      </c>
      <c r="Z389" s="338" t="str">
        <f t="shared" si="13"/>
        <v>Em andamento</v>
      </c>
      <c r="AA389" s="377" t="str">
        <f>IF(C389="Supra-regional","abrange-cidade",IF(C389="Em definição","sem-mapa",IF(E389&lt;&gt;0,"local-def","local-em-def")))</f>
        <v>local-def</v>
      </c>
    </row>
    <row r="390" spans="1:27" ht="36" hidden="1" x14ac:dyDescent="0.25">
      <c r="A390" s="135">
        <v>24</v>
      </c>
      <c r="B390" s="132" t="s">
        <v>2101</v>
      </c>
      <c r="C390" s="134" t="s">
        <v>180</v>
      </c>
      <c r="D390" s="134" t="s">
        <v>2102</v>
      </c>
      <c r="E390" s="134" t="s">
        <v>2103</v>
      </c>
      <c r="F390" s="134" t="s">
        <v>2104</v>
      </c>
      <c r="G390" s="135" t="s">
        <v>212</v>
      </c>
      <c r="H390" s="135" t="s">
        <v>212</v>
      </c>
      <c r="I390" s="135" t="s">
        <v>212</v>
      </c>
      <c r="J390" s="52" t="s">
        <v>1388</v>
      </c>
      <c r="K390" s="135" t="s">
        <v>214</v>
      </c>
      <c r="L390" s="135" t="s">
        <v>216</v>
      </c>
      <c r="M390" s="135" t="s">
        <v>216</v>
      </c>
      <c r="N390" s="135" t="s">
        <v>216</v>
      </c>
      <c r="O390" s="1031">
        <v>2.3300000000000001E-2</v>
      </c>
      <c r="P390" s="178">
        <v>0</v>
      </c>
      <c r="Q390" s="178">
        <v>12757.58</v>
      </c>
      <c r="R390" s="137"/>
      <c r="S390" s="134"/>
      <c r="T390" s="134"/>
      <c r="U390" s="134"/>
      <c r="V390" s="134"/>
      <c r="W390" s="134"/>
      <c r="X390" s="170">
        <f>(IF(G390="C",1,IF(G390="EA",0.5,0))*0.1)+(IF(H390="C",1,IF(H390="EA",0.5,0))*0.05)+(IF(I390="C",1,IF(I390="EA",0.5,0))*0.1)+(IF(J390="C",1,IF(J390="EA",0.5,0))*0.05)+(IF(K390="C",1,IF(K390="EA",0.5,0))*0.1)+(IF(L390="C",1,IF(L390="EA",0.5,0))*0.2)+(IF(M390="C",1,IF(M390="EA",0.5,0))*0.35)+(IF(N390="C",1,IF(N390="EA",0.5,0))*0.05)</f>
        <v>0.32500000000000001</v>
      </c>
      <c r="Y390" s="368">
        <f t="shared" si="12"/>
        <v>7.5725000000000002E-3</v>
      </c>
      <c r="Z390" s="338" t="str">
        <f t="shared" si="13"/>
        <v>Em andamento</v>
      </c>
      <c r="AA390" s="377" t="str">
        <f>IF(C390="Supra-regional","abrange-cidade",IF(C390="Em definição","sem-mapa",IF(E390&lt;&gt;0,"local-def","local-em-def")))</f>
        <v>local-def</v>
      </c>
    </row>
    <row r="391" spans="1:27" hidden="1" x14ac:dyDescent="0.25">
      <c r="A391" s="135">
        <v>24</v>
      </c>
      <c r="B391" s="132" t="s">
        <v>2105</v>
      </c>
      <c r="C391" s="134" t="s">
        <v>156</v>
      </c>
      <c r="D391" s="134" t="s">
        <v>600</v>
      </c>
      <c r="E391" s="134" t="s">
        <v>2106</v>
      </c>
      <c r="F391" s="134" t="s">
        <v>2107</v>
      </c>
      <c r="G391" s="135" t="s">
        <v>212</v>
      </c>
      <c r="H391" s="135" t="s">
        <v>212</v>
      </c>
      <c r="I391" s="135" t="s">
        <v>212</v>
      </c>
      <c r="J391" s="52" t="s">
        <v>1388</v>
      </c>
      <c r="K391" s="135" t="s">
        <v>214</v>
      </c>
      <c r="L391" s="135" t="s">
        <v>216</v>
      </c>
      <c r="M391" s="135" t="s">
        <v>216</v>
      </c>
      <c r="N391" s="135" t="s">
        <v>216</v>
      </c>
      <c r="O391" s="1031">
        <v>2.3300000000000001E-2</v>
      </c>
      <c r="P391" s="178">
        <v>0</v>
      </c>
      <c r="Q391" s="178">
        <v>12294.6</v>
      </c>
      <c r="R391" s="137"/>
      <c r="S391" s="134"/>
      <c r="T391" s="134"/>
      <c r="U391" s="134"/>
      <c r="V391" s="134"/>
      <c r="W391" s="134"/>
      <c r="X391" s="170">
        <f>(IF(G391="C",1,IF(G391="EA",0.5,0))*0.1)+(IF(H391="C",1,IF(H391="EA",0.5,0))*0.05)+(IF(I391="C",1,IF(I391="EA",0.5,0))*0.1)+(IF(J391="C",1,IF(J391="EA",0.5,0))*0.05)+(IF(K391="C",1,IF(K391="EA",0.5,0))*0.1)+(IF(L391="C",1,IF(L391="EA",0.5,0))*0.2)+(IF(M391="C",1,IF(M391="EA",0.5,0))*0.35)+(IF(N391="C",1,IF(N391="EA",0.5,0))*0.05)</f>
        <v>0.32500000000000001</v>
      </c>
      <c r="Y391" s="368">
        <f t="shared" si="12"/>
        <v>7.5725000000000002E-3</v>
      </c>
      <c r="Z391" s="338" t="str">
        <f t="shared" si="13"/>
        <v>Em andamento</v>
      </c>
      <c r="AA391" s="377" t="str">
        <f>IF(C391="Supra-regional","abrange-cidade",IF(C391="Em definição","sem-mapa",IF(E391&lt;&gt;0,"local-def","local-em-def")))</f>
        <v>local-def</v>
      </c>
    </row>
    <row r="392" spans="1:27" ht="24" hidden="1" x14ac:dyDescent="0.25">
      <c r="A392" s="135">
        <v>24</v>
      </c>
      <c r="B392" s="132" t="s">
        <v>2108</v>
      </c>
      <c r="C392" s="134" t="s">
        <v>172</v>
      </c>
      <c r="D392" s="134" t="s">
        <v>834</v>
      </c>
      <c r="E392" s="134" t="s">
        <v>2109</v>
      </c>
      <c r="F392" s="134" t="s">
        <v>2110</v>
      </c>
      <c r="G392" s="135" t="s">
        <v>212</v>
      </c>
      <c r="H392" s="135" t="s">
        <v>212</v>
      </c>
      <c r="I392" s="135" t="s">
        <v>212</v>
      </c>
      <c r="J392" s="52" t="s">
        <v>1388</v>
      </c>
      <c r="K392" s="135" t="s">
        <v>214</v>
      </c>
      <c r="L392" s="135" t="s">
        <v>216</v>
      </c>
      <c r="M392" s="135" t="s">
        <v>216</v>
      </c>
      <c r="N392" s="135" t="s">
        <v>216</v>
      </c>
      <c r="O392" s="1031">
        <v>2.3300000000000001E-2</v>
      </c>
      <c r="P392" s="178">
        <v>0</v>
      </c>
      <c r="Q392" s="178">
        <v>21578.98</v>
      </c>
      <c r="R392" s="132"/>
      <c r="S392" s="134"/>
      <c r="T392" s="134"/>
      <c r="U392" s="134"/>
      <c r="V392" s="134"/>
      <c r="W392" s="134"/>
      <c r="X392" s="170">
        <f>(IF(G392="C",1,IF(G392="EA",0.5,0))*0.1)+(IF(H392="C",1,IF(H392="EA",0.5,0))*0.05)+(IF(I392="C",1,IF(I392="EA",0.5,0))*0.1)+(IF(J392="C",1,IF(J392="EA",0.5,0))*0.05)+(IF(K392="C",1,IF(K392="EA",0.5,0))*0.1)+(IF(L392="C",1,IF(L392="EA",0.5,0))*0.2)+(IF(M392="C",1,IF(M392="EA",0.5,0))*0.35)+(IF(N392="C",1,IF(N392="EA",0.5,0))*0.05)</f>
        <v>0.32500000000000001</v>
      </c>
      <c r="Y392" s="368">
        <f t="shared" si="12"/>
        <v>7.5725000000000002E-3</v>
      </c>
      <c r="Z392" s="338" t="str">
        <f t="shared" si="13"/>
        <v>Em andamento</v>
      </c>
      <c r="AA392" s="377" t="str">
        <f>IF(C392="Supra-regional","abrange-cidade",IF(C392="Em definição","sem-mapa",IF(E392&lt;&gt;0,"local-def","local-em-def")))</f>
        <v>local-def</v>
      </c>
    </row>
    <row r="393" spans="1:27" ht="24" hidden="1" x14ac:dyDescent="0.25">
      <c r="A393" s="135">
        <v>24</v>
      </c>
      <c r="B393" s="132" t="s">
        <v>2111</v>
      </c>
      <c r="C393" s="134" t="s">
        <v>130</v>
      </c>
      <c r="D393" s="138" t="s">
        <v>2112</v>
      </c>
      <c r="E393" s="134" t="s">
        <v>2113</v>
      </c>
      <c r="F393" s="134" t="s">
        <v>2114</v>
      </c>
      <c r="G393" s="135" t="s">
        <v>212</v>
      </c>
      <c r="H393" s="135" t="s">
        <v>212</v>
      </c>
      <c r="I393" s="135" t="s">
        <v>212</v>
      </c>
      <c r="J393" s="52" t="s">
        <v>1388</v>
      </c>
      <c r="K393" s="135" t="s">
        <v>214</v>
      </c>
      <c r="L393" s="135" t="s">
        <v>216</v>
      </c>
      <c r="M393" s="135" t="s">
        <v>216</v>
      </c>
      <c r="N393" s="135" t="s">
        <v>216</v>
      </c>
      <c r="O393" s="1031">
        <v>2.3300000000000001E-2</v>
      </c>
      <c r="P393" s="178">
        <v>0</v>
      </c>
      <c r="Q393" s="178">
        <v>27416.510000000002</v>
      </c>
      <c r="R393" s="132"/>
      <c r="S393" s="134"/>
      <c r="T393" s="134"/>
      <c r="U393" s="134"/>
      <c r="V393" s="134"/>
      <c r="W393" s="134"/>
      <c r="X393" s="170">
        <f>(IF(G393="C",1,IF(G393="EA",0.5,0))*0.1)+(IF(H393="C",1,IF(H393="EA",0.5,0))*0.05)+(IF(I393="C",1,IF(I393="EA",0.5,0))*0.1)+(IF(J393="C",1,IF(J393="EA",0.5,0))*0.05)+(IF(K393="C",1,IF(K393="EA",0.5,0))*0.1)+(IF(L393="C",1,IF(L393="EA",0.5,0))*0.2)+(IF(M393="C",1,IF(M393="EA",0.5,0))*0.35)+(IF(N393="C",1,IF(N393="EA",0.5,0))*0.05)</f>
        <v>0.32500000000000001</v>
      </c>
      <c r="Y393" s="368">
        <f t="shared" si="12"/>
        <v>7.5725000000000002E-3</v>
      </c>
      <c r="Z393" s="338" t="str">
        <f t="shared" si="13"/>
        <v>Em andamento</v>
      </c>
      <c r="AA393" s="377" t="str">
        <f>IF(C393="Supra-regional","abrange-cidade",IF(C393="Em definição","sem-mapa",IF(E393&lt;&gt;0,"local-def","local-em-def")))</f>
        <v>local-def</v>
      </c>
    </row>
    <row r="394" spans="1:27" ht="24" hidden="1" x14ac:dyDescent="0.25">
      <c r="A394" s="135">
        <v>24</v>
      </c>
      <c r="B394" s="132" t="s">
        <v>2115</v>
      </c>
      <c r="C394" s="134" t="s">
        <v>142</v>
      </c>
      <c r="D394" s="134" t="s">
        <v>142</v>
      </c>
      <c r="E394" s="134" t="s">
        <v>2116</v>
      </c>
      <c r="F394" s="134" t="s">
        <v>2117</v>
      </c>
      <c r="G394" s="135" t="s">
        <v>212</v>
      </c>
      <c r="H394" s="135" t="s">
        <v>212</v>
      </c>
      <c r="I394" s="135" t="s">
        <v>212</v>
      </c>
      <c r="J394" s="52" t="s">
        <v>1493</v>
      </c>
      <c r="K394" s="135" t="s">
        <v>216</v>
      </c>
      <c r="L394" s="135" t="s">
        <v>216</v>
      </c>
      <c r="M394" s="135" t="s">
        <v>216</v>
      </c>
      <c r="N394" s="135" t="s">
        <v>216</v>
      </c>
      <c r="O394" s="1031">
        <v>2.3300000000000001E-2</v>
      </c>
      <c r="P394" s="178">
        <v>0</v>
      </c>
      <c r="Q394" s="178">
        <v>0</v>
      </c>
      <c r="R394" s="132" t="s">
        <v>2100</v>
      </c>
      <c r="S394" s="134"/>
      <c r="T394" s="134"/>
      <c r="U394" s="134"/>
      <c r="V394" s="134"/>
      <c r="W394" s="134"/>
      <c r="X394" s="170">
        <f>(IF(G394="C",1,IF(G394="EA",0.5,0))*0.1)+(IF(H394="C",1,IF(H394="EA",0.5,0))*0.05)+(IF(I394="C",1,IF(I394="EA",0.5,0))*0.1)+(IF(J394="C",1,IF(J394="EA",0.5,0))*0.05)+(IF(K394="C",1,IF(K394="EA",0.5,0))*0.1)+(IF(L394="C",1,IF(L394="EA",0.5,0))*0.2)+(IF(M394="C",1,IF(M394="EA",0.5,0))*0.35)+(IF(N394="C",1,IF(N394="EA",0.5,0))*0.05)</f>
        <v>0.25</v>
      </c>
      <c r="Y394" s="368">
        <f t="shared" si="12"/>
        <v>5.8250000000000003E-3</v>
      </c>
      <c r="Z394" s="338" t="str">
        <f t="shared" si="13"/>
        <v>Em andamento</v>
      </c>
      <c r="AA394" s="377" t="str">
        <f>IF(C394="Supra-regional","abrange-cidade",IF(C394="Em definição","sem-mapa",IF(E394&lt;&gt;0,"local-def","local-em-def")))</f>
        <v>local-def</v>
      </c>
    </row>
    <row r="395" spans="1:27" ht="24" hidden="1" x14ac:dyDescent="0.25">
      <c r="A395" s="135">
        <v>24</v>
      </c>
      <c r="B395" s="132" t="s">
        <v>2118</v>
      </c>
      <c r="C395" s="138" t="s">
        <v>134</v>
      </c>
      <c r="D395" s="134" t="s">
        <v>1062</v>
      </c>
      <c r="E395" s="134" t="s">
        <v>2119</v>
      </c>
      <c r="F395" s="134" t="s">
        <v>2120</v>
      </c>
      <c r="G395" s="135" t="s">
        <v>212</v>
      </c>
      <c r="H395" s="135" t="s">
        <v>212</v>
      </c>
      <c r="I395" s="135" t="s">
        <v>212</v>
      </c>
      <c r="J395" s="52" t="s">
        <v>1388</v>
      </c>
      <c r="K395" s="135" t="s">
        <v>216</v>
      </c>
      <c r="L395" s="135" t="s">
        <v>216</v>
      </c>
      <c r="M395" s="135" t="s">
        <v>216</v>
      </c>
      <c r="N395" s="135" t="s">
        <v>216</v>
      </c>
      <c r="O395" s="1031">
        <v>2.3300000000000001E-2</v>
      </c>
      <c r="P395" s="178">
        <v>0</v>
      </c>
      <c r="Q395" s="178">
        <v>0</v>
      </c>
      <c r="R395" s="137"/>
      <c r="S395" s="138"/>
      <c r="T395" s="138"/>
      <c r="U395" s="138"/>
      <c r="V395" s="138"/>
      <c r="W395" s="134"/>
      <c r="X395" s="170">
        <f>(IF(G395="C",1,IF(G395="EA",0.5,0))*0.1)+(IF(H395="C",1,IF(H395="EA",0.5,0))*0.05)+(IF(I395="C",1,IF(I395="EA",0.5,0))*0.1)+(IF(J395="C",1,IF(J395="EA",0.5,0))*0.05)+(IF(K395="C",1,IF(K395="EA",0.5,0))*0.1)+(IF(L395="C",1,IF(L395="EA",0.5,0))*0.2)+(IF(M395="C",1,IF(M395="EA",0.5,0))*0.35)+(IF(N395="C",1,IF(N395="EA",0.5,0))*0.05)</f>
        <v>0.27500000000000002</v>
      </c>
      <c r="Y395" s="368">
        <f t="shared" si="12"/>
        <v>6.4075000000000009E-3</v>
      </c>
      <c r="Z395" s="338" t="str">
        <f t="shared" si="13"/>
        <v>Em andamento</v>
      </c>
      <c r="AA395" s="377" t="str">
        <f>IF(C395="Supra-regional","abrange-cidade",IF(C395="Em definição","sem-mapa",IF(E395&lt;&gt;0,"local-def","local-em-def")))</f>
        <v>local-def</v>
      </c>
    </row>
    <row r="396" spans="1:27" ht="24" hidden="1" x14ac:dyDescent="0.25">
      <c r="A396" s="135">
        <v>24</v>
      </c>
      <c r="B396" s="132" t="s">
        <v>2121</v>
      </c>
      <c r="C396" s="134" t="s">
        <v>134</v>
      </c>
      <c r="D396" s="134" t="s">
        <v>1062</v>
      </c>
      <c r="E396" s="134" t="s">
        <v>2122</v>
      </c>
      <c r="F396" s="134" t="s">
        <v>2123</v>
      </c>
      <c r="G396" s="135" t="s">
        <v>212</v>
      </c>
      <c r="H396" s="135" t="s">
        <v>212</v>
      </c>
      <c r="I396" s="135" t="s">
        <v>212</v>
      </c>
      <c r="J396" s="52" t="s">
        <v>1388</v>
      </c>
      <c r="K396" s="135" t="s">
        <v>216</v>
      </c>
      <c r="L396" s="135" t="s">
        <v>216</v>
      </c>
      <c r="M396" s="135" t="s">
        <v>216</v>
      </c>
      <c r="N396" s="135" t="s">
        <v>216</v>
      </c>
      <c r="O396" s="1031">
        <v>2.3300000000000001E-2</v>
      </c>
      <c r="P396" s="178">
        <v>0</v>
      </c>
      <c r="Q396" s="178">
        <v>0</v>
      </c>
      <c r="R396" s="132" t="s">
        <v>2100</v>
      </c>
      <c r="S396" s="134"/>
      <c r="T396" s="134"/>
      <c r="U396" s="134"/>
      <c r="V396" s="134"/>
      <c r="W396" s="134"/>
      <c r="X396" s="170">
        <f>(IF(G396="C",1,IF(G396="EA",0.5,0))*0.1)+(IF(H396="C",1,IF(H396="EA",0.5,0))*0.05)+(IF(I396="C",1,IF(I396="EA",0.5,0))*0.1)+(IF(J396="C",1,IF(J396="EA",0.5,0))*0.05)+(IF(K396="C",1,IF(K396="EA",0.5,0))*0.1)+(IF(L396="C",1,IF(L396="EA",0.5,0))*0.2)+(IF(M396="C",1,IF(M396="EA",0.5,0))*0.35)+(IF(N396="C",1,IF(N396="EA",0.5,0))*0.05)</f>
        <v>0.27500000000000002</v>
      </c>
      <c r="Y396" s="368">
        <f t="shared" si="12"/>
        <v>6.4075000000000009E-3</v>
      </c>
      <c r="Z396" s="338" t="str">
        <f t="shared" si="13"/>
        <v>Em andamento</v>
      </c>
      <c r="AA396" s="377" t="str">
        <f>IF(C396="Supra-regional","abrange-cidade",IF(C396="Em definição","sem-mapa",IF(E396&lt;&gt;0,"local-def","local-em-def")))</f>
        <v>local-def</v>
      </c>
    </row>
    <row r="397" spans="1:27" ht="24" hidden="1" x14ac:dyDescent="0.25">
      <c r="A397" s="135">
        <v>24</v>
      </c>
      <c r="B397" s="132" t="s">
        <v>2124</v>
      </c>
      <c r="C397" s="134" t="s">
        <v>140</v>
      </c>
      <c r="D397" s="134" t="s">
        <v>140</v>
      </c>
      <c r="E397" s="134" t="s">
        <v>2125</v>
      </c>
      <c r="F397" s="134" t="s">
        <v>2126</v>
      </c>
      <c r="G397" s="135" t="s">
        <v>212</v>
      </c>
      <c r="H397" s="135" t="s">
        <v>212</v>
      </c>
      <c r="I397" s="135" t="s">
        <v>212</v>
      </c>
      <c r="J397" s="52" t="s">
        <v>1388</v>
      </c>
      <c r="K397" s="135" t="s">
        <v>216</v>
      </c>
      <c r="L397" s="135" t="s">
        <v>216</v>
      </c>
      <c r="M397" s="135" t="s">
        <v>216</v>
      </c>
      <c r="N397" s="135" t="s">
        <v>216</v>
      </c>
      <c r="O397" s="1031">
        <v>2.3300000000000001E-2</v>
      </c>
      <c r="P397" s="178">
        <v>0</v>
      </c>
      <c r="Q397" s="178">
        <v>0</v>
      </c>
      <c r="R397" s="132"/>
      <c r="S397" s="134"/>
      <c r="T397" s="134"/>
      <c r="U397" s="134"/>
      <c r="V397" s="134"/>
      <c r="W397" s="134"/>
      <c r="X397" s="170">
        <f>(IF(G397="C",1,IF(G397="EA",0.5,0))*0.1)+(IF(H397="C",1,IF(H397="EA",0.5,0))*0.05)+(IF(I397="C",1,IF(I397="EA",0.5,0))*0.1)+(IF(J397="C",1,IF(J397="EA",0.5,0))*0.05)+(IF(K397="C",1,IF(K397="EA",0.5,0))*0.1)+(IF(L397="C",1,IF(L397="EA",0.5,0))*0.2)+(IF(M397="C",1,IF(M397="EA",0.5,0))*0.35)+(IF(N397="C",1,IF(N397="EA",0.5,0))*0.05)</f>
        <v>0.27500000000000002</v>
      </c>
      <c r="Y397" s="368">
        <f t="shared" si="12"/>
        <v>6.4075000000000009E-3</v>
      </c>
      <c r="Z397" s="338" t="str">
        <f t="shared" si="13"/>
        <v>Em andamento</v>
      </c>
      <c r="AA397" s="377" t="str">
        <f>IF(C397="Supra-regional","abrange-cidade",IF(C397="Em definição","sem-mapa",IF(E397&lt;&gt;0,"local-def","local-em-def")))</f>
        <v>local-def</v>
      </c>
    </row>
    <row r="398" spans="1:27" hidden="1" x14ac:dyDescent="0.25">
      <c r="A398" s="135">
        <v>24</v>
      </c>
      <c r="B398" s="132" t="s">
        <v>2127</v>
      </c>
      <c r="C398" s="134" t="s">
        <v>158</v>
      </c>
      <c r="D398" s="134" t="s">
        <v>158</v>
      </c>
      <c r="E398" s="134" t="s">
        <v>2128</v>
      </c>
      <c r="F398" s="134" t="s">
        <v>2129</v>
      </c>
      <c r="G398" s="135" t="s">
        <v>212</v>
      </c>
      <c r="H398" s="135" t="s">
        <v>212</v>
      </c>
      <c r="I398" s="135" t="s">
        <v>212</v>
      </c>
      <c r="J398" s="52" t="s">
        <v>1388</v>
      </c>
      <c r="K398" s="135" t="s">
        <v>216</v>
      </c>
      <c r="L398" s="135" t="s">
        <v>216</v>
      </c>
      <c r="M398" s="135" t="s">
        <v>216</v>
      </c>
      <c r="N398" s="135" t="s">
        <v>216</v>
      </c>
      <c r="O398" s="1031">
        <v>2.3300000000000001E-2</v>
      </c>
      <c r="P398" s="178">
        <v>0</v>
      </c>
      <c r="Q398" s="178">
        <v>0</v>
      </c>
      <c r="R398" s="132"/>
      <c r="S398" s="134"/>
      <c r="T398" s="134"/>
      <c r="U398" s="134"/>
      <c r="V398" s="134"/>
      <c r="W398" s="134"/>
      <c r="X398" s="170">
        <f>(IF(G398="C",1,IF(G398="EA",0.5,0))*0.1)+(IF(H398="C",1,IF(H398="EA",0.5,0))*0.05)+(IF(I398="C",1,IF(I398="EA",0.5,0))*0.1)+(IF(J398="C",1,IF(J398="EA",0.5,0))*0.05)+(IF(K398="C",1,IF(K398="EA",0.5,0))*0.1)+(IF(L398="C",1,IF(L398="EA",0.5,0))*0.2)+(IF(M398="C",1,IF(M398="EA",0.5,0))*0.35)+(IF(N398="C",1,IF(N398="EA",0.5,0))*0.05)</f>
        <v>0.27500000000000002</v>
      </c>
      <c r="Y398" s="368">
        <f t="shared" si="12"/>
        <v>6.4075000000000009E-3</v>
      </c>
      <c r="Z398" s="338" t="str">
        <f t="shared" si="13"/>
        <v>Em andamento</v>
      </c>
      <c r="AA398" s="377" t="str">
        <f>IF(C398="Supra-regional","abrange-cidade",IF(C398="Em definição","sem-mapa",IF(E398&lt;&gt;0,"local-def","local-em-def")))</f>
        <v>local-def</v>
      </c>
    </row>
    <row r="399" spans="1:27" hidden="1" x14ac:dyDescent="0.25">
      <c r="A399" s="135">
        <v>24</v>
      </c>
      <c r="B399" s="132" t="s">
        <v>2130</v>
      </c>
      <c r="C399" s="134" t="s">
        <v>188</v>
      </c>
      <c r="D399" s="134" t="s">
        <v>2131</v>
      </c>
      <c r="E399" s="134" t="s">
        <v>2132</v>
      </c>
      <c r="F399" s="134" t="s">
        <v>2133</v>
      </c>
      <c r="G399" s="135" t="s">
        <v>212</v>
      </c>
      <c r="H399" s="135" t="s">
        <v>212</v>
      </c>
      <c r="I399" s="135" t="s">
        <v>212</v>
      </c>
      <c r="J399" s="52" t="s">
        <v>1388</v>
      </c>
      <c r="K399" s="135" t="s">
        <v>216</v>
      </c>
      <c r="L399" s="135" t="s">
        <v>216</v>
      </c>
      <c r="M399" s="135" t="s">
        <v>216</v>
      </c>
      <c r="N399" s="135" t="s">
        <v>216</v>
      </c>
      <c r="O399" s="1031">
        <v>2.3300000000000001E-2</v>
      </c>
      <c r="P399" s="178">
        <v>0</v>
      </c>
      <c r="Q399" s="178">
        <v>0</v>
      </c>
      <c r="R399" s="132"/>
      <c r="S399" s="134"/>
      <c r="T399" s="134"/>
      <c r="U399" s="134"/>
      <c r="V399" s="134"/>
      <c r="W399" s="134"/>
      <c r="X399" s="170">
        <f>(IF(G399="C",1,IF(G399="EA",0.5,0))*0.1)+(IF(H399="C",1,IF(H399="EA",0.5,0))*0.05)+(IF(I399="C",1,IF(I399="EA",0.5,0))*0.1)+(IF(J399="C",1,IF(J399="EA",0.5,0))*0.05)+(IF(K399="C",1,IF(K399="EA",0.5,0))*0.1)+(IF(L399="C",1,IF(L399="EA",0.5,0))*0.2)+(IF(M399="C",1,IF(M399="EA",0.5,0))*0.35)+(IF(N399="C",1,IF(N399="EA",0.5,0))*0.05)</f>
        <v>0.27500000000000002</v>
      </c>
      <c r="Y399" s="368">
        <f t="shared" si="12"/>
        <v>6.4075000000000009E-3</v>
      </c>
      <c r="Z399" s="338" t="str">
        <f t="shared" si="13"/>
        <v>Em andamento</v>
      </c>
      <c r="AA399" s="377" t="str">
        <f>IF(C399="Supra-regional","abrange-cidade",IF(C399="Em definição","sem-mapa",IF(E399&lt;&gt;0,"local-def","local-em-def")))</f>
        <v>local-def</v>
      </c>
    </row>
    <row r="400" spans="1:27" hidden="1" x14ac:dyDescent="0.25">
      <c r="A400" s="135">
        <v>24</v>
      </c>
      <c r="B400" s="132" t="s">
        <v>2134</v>
      </c>
      <c r="C400" s="134" t="s">
        <v>134</v>
      </c>
      <c r="D400" s="134" t="s">
        <v>664</v>
      </c>
      <c r="E400" s="134" t="s">
        <v>2135</v>
      </c>
      <c r="F400" s="134" t="s">
        <v>2136</v>
      </c>
      <c r="G400" s="135" t="s">
        <v>212</v>
      </c>
      <c r="H400" s="135" t="s">
        <v>212</v>
      </c>
      <c r="I400" s="135" t="s">
        <v>212</v>
      </c>
      <c r="J400" s="52" t="s">
        <v>1388</v>
      </c>
      <c r="K400" s="135" t="s">
        <v>216</v>
      </c>
      <c r="L400" s="135" t="s">
        <v>216</v>
      </c>
      <c r="M400" s="135" t="s">
        <v>216</v>
      </c>
      <c r="N400" s="135" t="s">
        <v>216</v>
      </c>
      <c r="O400" s="1031">
        <v>2.3300000000000001E-2</v>
      </c>
      <c r="P400" s="178">
        <v>0</v>
      </c>
      <c r="Q400" s="178">
        <v>0</v>
      </c>
      <c r="R400" s="132"/>
      <c r="S400" s="134"/>
      <c r="T400" s="134"/>
      <c r="U400" s="134"/>
      <c r="V400" s="134"/>
      <c r="W400" s="134"/>
      <c r="X400" s="170">
        <f>(IF(G400="C",1,IF(G400="EA",0.5,0))*0.1)+(IF(H400="C",1,IF(H400="EA",0.5,0))*0.05)+(IF(I400="C",1,IF(I400="EA",0.5,0))*0.1)+(IF(J400="C",1,IF(J400="EA",0.5,0))*0.05)+(IF(K400="C",1,IF(K400="EA",0.5,0))*0.1)+(IF(L400="C",1,IF(L400="EA",0.5,0))*0.2)+(IF(M400="C",1,IF(M400="EA",0.5,0))*0.35)+(IF(N400="C",1,IF(N400="EA",0.5,0))*0.05)</f>
        <v>0.27500000000000002</v>
      </c>
      <c r="Y400" s="368">
        <f t="shared" si="12"/>
        <v>6.4075000000000009E-3</v>
      </c>
      <c r="Z400" s="338" t="str">
        <f t="shared" si="13"/>
        <v>Em andamento</v>
      </c>
      <c r="AA400" s="377" t="str">
        <f>IF(C400="Supra-regional","abrange-cidade",IF(C400="Em definição","sem-mapa",IF(E400&lt;&gt;0,"local-def","local-em-def")))</f>
        <v>local-def</v>
      </c>
    </row>
    <row r="401" spans="1:27" ht="24" hidden="1" x14ac:dyDescent="0.25">
      <c r="A401" s="135">
        <v>24</v>
      </c>
      <c r="B401" s="132" t="s">
        <v>2137</v>
      </c>
      <c r="C401" s="134" t="s">
        <v>158</v>
      </c>
      <c r="D401" s="134" t="s">
        <v>158</v>
      </c>
      <c r="E401" s="134" t="s">
        <v>2138</v>
      </c>
      <c r="F401" s="134" t="s">
        <v>2139</v>
      </c>
      <c r="G401" s="135" t="s">
        <v>212</v>
      </c>
      <c r="H401" s="135" t="s">
        <v>212</v>
      </c>
      <c r="I401" s="135" t="s">
        <v>212</v>
      </c>
      <c r="J401" s="52" t="s">
        <v>1493</v>
      </c>
      <c r="K401" s="135" t="s">
        <v>216</v>
      </c>
      <c r="L401" s="135" t="s">
        <v>216</v>
      </c>
      <c r="M401" s="135" t="s">
        <v>216</v>
      </c>
      <c r="N401" s="135" t="s">
        <v>216</v>
      </c>
      <c r="O401" s="1031">
        <v>2.3300000000000001E-2</v>
      </c>
      <c r="P401" s="178">
        <v>0</v>
      </c>
      <c r="Q401" s="178">
        <v>0</v>
      </c>
      <c r="R401" s="132"/>
      <c r="S401" s="134"/>
      <c r="T401" s="134"/>
      <c r="U401" s="134"/>
      <c r="V401" s="134"/>
      <c r="W401" s="134"/>
      <c r="X401" s="170">
        <f>(IF(G401="C",1,IF(G401="EA",0.5,0))*0.1)+(IF(H401="C",1,IF(H401="EA",0.5,0))*0.05)+(IF(I401="C",1,IF(I401="EA",0.5,0))*0.1)+(IF(J401="C",1,IF(J401="EA",0.5,0))*0.05)+(IF(K401="C",1,IF(K401="EA",0.5,0))*0.1)+(IF(L401="C",1,IF(L401="EA",0.5,0))*0.2)+(IF(M401="C",1,IF(M401="EA",0.5,0))*0.35)+(IF(N401="C",1,IF(N401="EA",0.5,0))*0.05)</f>
        <v>0.25</v>
      </c>
      <c r="Y401" s="368">
        <f t="shared" si="12"/>
        <v>5.8250000000000003E-3</v>
      </c>
      <c r="Z401" s="338" t="str">
        <f t="shared" si="13"/>
        <v>Em andamento</v>
      </c>
      <c r="AA401" s="377" t="str">
        <f>IF(C401="Supra-regional","abrange-cidade",IF(C401="Em definição","sem-mapa",IF(E401&lt;&gt;0,"local-def","local-em-def")))</f>
        <v>local-def</v>
      </c>
    </row>
    <row r="402" spans="1:27" ht="24" hidden="1" x14ac:dyDescent="0.25">
      <c r="A402" s="135">
        <v>24</v>
      </c>
      <c r="B402" s="132" t="s">
        <v>2140</v>
      </c>
      <c r="C402" s="134" t="s">
        <v>144</v>
      </c>
      <c r="D402" s="134" t="s">
        <v>637</v>
      </c>
      <c r="E402" s="134" t="s">
        <v>2141</v>
      </c>
      <c r="F402" s="139" t="s">
        <v>2142</v>
      </c>
      <c r="G402" s="135" t="s">
        <v>212</v>
      </c>
      <c r="H402" s="135" t="s">
        <v>212</v>
      </c>
      <c r="I402" s="135" t="s">
        <v>212</v>
      </c>
      <c r="J402" s="52" t="s">
        <v>1493</v>
      </c>
      <c r="K402" s="135" t="s">
        <v>216</v>
      </c>
      <c r="L402" s="135" t="s">
        <v>216</v>
      </c>
      <c r="M402" s="135" t="s">
        <v>216</v>
      </c>
      <c r="N402" s="135" t="s">
        <v>216</v>
      </c>
      <c r="O402" s="1031">
        <v>2.3300000000000001E-2</v>
      </c>
      <c r="P402" s="178">
        <v>0</v>
      </c>
      <c r="Q402" s="178">
        <v>13251.42</v>
      </c>
      <c r="R402" s="132"/>
      <c r="S402" s="134"/>
      <c r="T402" s="134"/>
      <c r="U402" s="134"/>
      <c r="V402" s="134"/>
      <c r="W402" s="134"/>
      <c r="X402" s="170">
        <f>(IF(G402="C",1,IF(G402="EA",0.5,0))*0.1)+(IF(H402="C",1,IF(H402="EA",0.5,0))*0.05)+(IF(I402="C",1,IF(I402="EA",0.5,0))*0.1)+(IF(J402="C",1,IF(J402="EA",0.5,0))*0.05)+(IF(K402="C",1,IF(K402="EA",0.5,0))*0.1)+(IF(L402="C",1,IF(L402="EA",0.5,0))*0.2)+(IF(M402="C",1,IF(M402="EA",0.5,0))*0.35)+(IF(N402="C",1,IF(N402="EA",0.5,0))*0.05)</f>
        <v>0.25</v>
      </c>
      <c r="Y402" s="368">
        <f t="shared" si="12"/>
        <v>5.8250000000000003E-3</v>
      </c>
      <c r="Z402" s="338" t="str">
        <f t="shared" si="13"/>
        <v>Em andamento</v>
      </c>
      <c r="AA402" s="377" t="str">
        <f>IF(C402="Supra-regional","abrange-cidade",IF(C402="Em definição","sem-mapa",IF(E402&lt;&gt;0,"local-def","local-em-def")))</f>
        <v>local-def</v>
      </c>
    </row>
    <row r="403" spans="1:27" ht="24" hidden="1" x14ac:dyDescent="0.25">
      <c r="A403" s="135">
        <v>24</v>
      </c>
      <c r="B403" s="132" t="s">
        <v>2143</v>
      </c>
      <c r="C403" s="134" t="s">
        <v>130</v>
      </c>
      <c r="D403" s="134" t="s">
        <v>1362</v>
      </c>
      <c r="E403" s="134" t="s">
        <v>2144</v>
      </c>
      <c r="F403" s="134" t="s">
        <v>2145</v>
      </c>
      <c r="G403" s="135" t="s">
        <v>212</v>
      </c>
      <c r="H403" s="135" t="s">
        <v>212</v>
      </c>
      <c r="I403" s="135" t="s">
        <v>212</v>
      </c>
      <c r="J403" s="52" t="s">
        <v>1493</v>
      </c>
      <c r="K403" s="135" t="s">
        <v>216</v>
      </c>
      <c r="L403" s="135" t="s">
        <v>216</v>
      </c>
      <c r="M403" s="135" t="s">
        <v>216</v>
      </c>
      <c r="N403" s="135" t="s">
        <v>216</v>
      </c>
      <c r="O403" s="1031">
        <v>2.3300000000000001E-2</v>
      </c>
      <c r="P403" s="178">
        <v>0</v>
      </c>
      <c r="Q403" s="178">
        <v>23162.29</v>
      </c>
      <c r="R403" s="132"/>
      <c r="S403" s="134"/>
      <c r="T403" s="134"/>
      <c r="U403" s="134"/>
      <c r="V403" s="134"/>
      <c r="W403" s="134"/>
      <c r="X403" s="170">
        <f>(IF(G403="C",1,IF(G403="EA",0.5,0))*0.1)+(IF(H403="C",1,IF(H403="EA",0.5,0))*0.05)+(IF(I403="C",1,IF(I403="EA",0.5,0))*0.1)+(IF(J403="C",1,IF(J403="EA",0.5,0))*0.05)+(IF(K403="C",1,IF(K403="EA",0.5,0))*0.1)+(IF(L403="C",1,IF(L403="EA",0.5,0))*0.2)+(IF(M403="C",1,IF(M403="EA",0.5,0))*0.35)+(IF(N403="C",1,IF(N403="EA",0.5,0))*0.05)</f>
        <v>0.25</v>
      </c>
      <c r="Y403" s="368">
        <f t="shared" si="12"/>
        <v>5.8250000000000003E-3</v>
      </c>
      <c r="Z403" s="338" t="str">
        <f t="shared" si="13"/>
        <v>Em andamento</v>
      </c>
      <c r="AA403" s="377" t="str">
        <f>IF(C403="Supra-regional","abrange-cidade",IF(C403="Em definição","sem-mapa",IF(E403&lt;&gt;0,"local-def","local-em-def")))</f>
        <v>local-def</v>
      </c>
    </row>
    <row r="404" spans="1:27" ht="24" hidden="1" x14ac:dyDescent="0.25">
      <c r="A404" s="135">
        <v>24</v>
      </c>
      <c r="B404" s="132" t="s">
        <v>2146</v>
      </c>
      <c r="C404" s="134" t="s">
        <v>148</v>
      </c>
      <c r="D404" s="134" t="s">
        <v>1315</v>
      </c>
      <c r="E404" s="134" t="s">
        <v>2147</v>
      </c>
      <c r="F404" s="134" t="s">
        <v>2148</v>
      </c>
      <c r="G404" s="135" t="s">
        <v>212</v>
      </c>
      <c r="H404" s="135" t="s">
        <v>212</v>
      </c>
      <c r="I404" s="135" t="s">
        <v>212</v>
      </c>
      <c r="J404" s="52" t="s">
        <v>1493</v>
      </c>
      <c r="K404" s="135" t="s">
        <v>216</v>
      </c>
      <c r="L404" s="135" t="s">
        <v>216</v>
      </c>
      <c r="M404" s="135" t="s">
        <v>216</v>
      </c>
      <c r="N404" s="135" t="s">
        <v>216</v>
      </c>
      <c r="O404" s="1031">
        <v>2.3300000000000001E-2</v>
      </c>
      <c r="P404" s="178">
        <v>0</v>
      </c>
      <c r="Q404" s="178">
        <v>30350.800000000003</v>
      </c>
      <c r="R404" s="132"/>
      <c r="S404" s="134"/>
      <c r="T404" s="134"/>
      <c r="U404" s="134"/>
      <c r="V404" s="134"/>
      <c r="W404" s="134"/>
      <c r="X404" s="170">
        <f>(IF(G404="C",1,IF(G404="EA",0.5,0))*0.1)+(IF(H404="C",1,IF(H404="EA",0.5,0))*0.05)+(IF(I404="C",1,IF(I404="EA",0.5,0))*0.1)+(IF(J404="C",1,IF(J404="EA",0.5,0))*0.05)+(IF(K404="C",1,IF(K404="EA",0.5,0))*0.1)+(IF(L404="C",1,IF(L404="EA",0.5,0))*0.2)+(IF(M404="C",1,IF(M404="EA",0.5,0))*0.35)+(IF(N404="C",1,IF(N404="EA",0.5,0))*0.05)</f>
        <v>0.25</v>
      </c>
      <c r="Y404" s="368">
        <f t="shared" si="12"/>
        <v>5.8250000000000003E-3</v>
      </c>
      <c r="Z404" s="338" t="str">
        <f t="shared" si="13"/>
        <v>Em andamento</v>
      </c>
      <c r="AA404" s="377" t="str">
        <f>IF(C404="Supra-regional","abrange-cidade",IF(C404="Em definição","sem-mapa",IF(E404&lt;&gt;0,"local-def","local-em-def")))</f>
        <v>local-def</v>
      </c>
    </row>
    <row r="405" spans="1:27" ht="24" hidden="1" x14ac:dyDescent="0.25">
      <c r="A405" s="135">
        <v>24</v>
      </c>
      <c r="B405" s="132" t="s">
        <v>2149</v>
      </c>
      <c r="C405" s="134" t="s">
        <v>144</v>
      </c>
      <c r="D405" s="134" t="s">
        <v>637</v>
      </c>
      <c r="E405" s="134" t="s">
        <v>2150</v>
      </c>
      <c r="F405" s="134" t="s">
        <v>2151</v>
      </c>
      <c r="G405" s="135" t="s">
        <v>212</v>
      </c>
      <c r="H405" s="135" t="s">
        <v>212</v>
      </c>
      <c r="I405" s="135" t="s">
        <v>212</v>
      </c>
      <c r="J405" s="52" t="s">
        <v>1493</v>
      </c>
      <c r="K405" s="135" t="s">
        <v>216</v>
      </c>
      <c r="L405" s="135" t="s">
        <v>216</v>
      </c>
      <c r="M405" s="135" t="s">
        <v>216</v>
      </c>
      <c r="N405" s="135" t="s">
        <v>216</v>
      </c>
      <c r="O405" s="1031">
        <v>2.3300000000000001E-2</v>
      </c>
      <c r="P405" s="178">
        <v>0</v>
      </c>
      <c r="Q405" s="178">
        <v>0</v>
      </c>
      <c r="R405" s="132"/>
      <c r="S405" s="134"/>
      <c r="T405" s="134"/>
      <c r="U405" s="134"/>
      <c r="V405" s="134"/>
      <c r="W405" s="134"/>
      <c r="X405" s="170">
        <f>(IF(G405="C",1,IF(G405="EA",0.5,0))*0.1)+(IF(H405="C",1,IF(H405="EA",0.5,0))*0.05)+(IF(I405="C",1,IF(I405="EA",0.5,0))*0.1)+(IF(J405="C",1,IF(J405="EA",0.5,0))*0.05)+(IF(K405="C",1,IF(K405="EA",0.5,0))*0.1)+(IF(L405="C",1,IF(L405="EA",0.5,0))*0.2)+(IF(M405="C",1,IF(M405="EA",0.5,0))*0.35)+(IF(N405="C",1,IF(N405="EA",0.5,0))*0.05)</f>
        <v>0.25</v>
      </c>
      <c r="Y405" s="368">
        <f t="shared" si="12"/>
        <v>5.8250000000000003E-3</v>
      </c>
      <c r="Z405" s="338" t="str">
        <f t="shared" si="13"/>
        <v>Em andamento</v>
      </c>
      <c r="AA405" s="377" t="str">
        <f>IF(C405="Supra-regional","abrange-cidade",IF(C405="Em definição","sem-mapa",IF(E405&lt;&gt;0,"local-def","local-em-def")))</f>
        <v>local-def</v>
      </c>
    </row>
    <row r="406" spans="1:27" ht="24" hidden="1" x14ac:dyDescent="0.25">
      <c r="A406" s="135">
        <v>24</v>
      </c>
      <c r="B406" s="132" t="s">
        <v>2152</v>
      </c>
      <c r="C406" s="138" t="s">
        <v>134</v>
      </c>
      <c r="D406" s="138" t="s">
        <v>1062</v>
      </c>
      <c r="E406" s="134" t="s">
        <v>2153</v>
      </c>
      <c r="F406" s="134" t="s">
        <v>2154</v>
      </c>
      <c r="G406" s="135" t="s">
        <v>212</v>
      </c>
      <c r="H406" s="135" t="s">
        <v>212</v>
      </c>
      <c r="I406" s="135" t="s">
        <v>212</v>
      </c>
      <c r="J406" s="52" t="s">
        <v>1388</v>
      </c>
      <c r="K406" s="135" t="s">
        <v>216</v>
      </c>
      <c r="L406" s="135" t="s">
        <v>216</v>
      </c>
      <c r="M406" s="135" t="s">
        <v>216</v>
      </c>
      <c r="N406" s="135" t="s">
        <v>216</v>
      </c>
      <c r="O406" s="1031">
        <v>2.3300000000000001E-2</v>
      </c>
      <c r="P406" s="178">
        <v>0</v>
      </c>
      <c r="Q406" s="178">
        <v>961181.8</v>
      </c>
      <c r="R406" s="137"/>
      <c r="S406" s="138"/>
      <c r="T406" s="138"/>
      <c r="U406" s="138"/>
      <c r="V406" s="138"/>
      <c r="W406" s="134"/>
      <c r="X406" s="170">
        <f>(IF(G406="C",1,IF(G406="EA",0.5,0))*0.1)+(IF(H406="C",1,IF(H406="EA",0.5,0))*0.05)+(IF(I406="C",1,IF(I406="EA",0.5,0))*0.1)+(IF(J406="C",1,IF(J406="EA",0.5,0))*0.05)+(IF(K406="C",1,IF(K406="EA",0.5,0))*0.1)+(IF(L406="C",1,IF(L406="EA",0.5,0))*0.2)+(IF(M406="C",1,IF(M406="EA",0.5,0))*0.35)+(IF(N406="C",1,IF(N406="EA",0.5,0))*0.05)</f>
        <v>0.27500000000000002</v>
      </c>
      <c r="Y406" s="368">
        <f t="shared" si="12"/>
        <v>6.4075000000000009E-3</v>
      </c>
      <c r="Z406" s="338" t="str">
        <f t="shared" si="13"/>
        <v>Em andamento</v>
      </c>
      <c r="AA406" s="377" t="str">
        <f>IF(C406="Supra-regional","abrange-cidade",IF(C406="Em definição","sem-mapa",IF(E406&lt;&gt;0,"local-def","local-em-def")))</f>
        <v>local-def</v>
      </c>
    </row>
    <row r="407" spans="1:27" hidden="1" x14ac:dyDescent="0.25">
      <c r="A407" s="135">
        <v>24</v>
      </c>
      <c r="B407" s="132" t="s">
        <v>2155</v>
      </c>
      <c r="C407" s="134" t="s">
        <v>190</v>
      </c>
      <c r="D407" s="134" t="s">
        <v>190</v>
      </c>
      <c r="E407" s="134" t="s">
        <v>2156</v>
      </c>
      <c r="F407" s="134" t="s">
        <v>2157</v>
      </c>
      <c r="G407" s="135" t="s">
        <v>212</v>
      </c>
      <c r="H407" s="135" t="s">
        <v>212</v>
      </c>
      <c r="I407" s="135" t="s">
        <v>212</v>
      </c>
      <c r="J407" s="52" t="s">
        <v>1388</v>
      </c>
      <c r="K407" s="135" t="s">
        <v>216</v>
      </c>
      <c r="L407" s="135" t="s">
        <v>216</v>
      </c>
      <c r="M407" s="135" t="s">
        <v>216</v>
      </c>
      <c r="N407" s="135" t="s">
        <v>216</v>
      </c>
      <c r="O407" s="1031">
        <v>2.3300000000000001E-2</v>
      </c>
      <c r="P407" s="178">
        <v>0</v>
      </c>
      <c r="Q407" s="178">
        <v>0</v>
      </c>
      <c r="R407" s="132"/>
      <c r="S407" s="134"/>
      <c r="T407" s="134"/>
      <c r="U407" s="134"/>
      <c r="V407" s="134"/>
      <c r="W407" s="134"/>
      <c r="X407" s="170">
        <f>(IF(G407="C",1,IF(G407="EA",0.5,0))*0.1)+(IF(H407="C",1,IF(H407="EA",0.5,0))*0.05)+(IF(I407="C",1,IF(I407="EA",0.5,0))*0.1)+(IF(J407="C",1,IF(J407="EA",0.5,0))*0.05)+(IF(K407="C",1,IF(K407="EA",0.5,0))*0.1)+(IF(L407="C",1,IF(L407="EA",0.5,0))*0.2)+(IF(M407="C",1,IF(M407="EA",0.5,0))*0.35)+(IF(N407="C",1,IF(N407="EA",0.5,0))*0.05)</f>
        <v>0.27500000000000002</v>
      </c>
      <c r="Y407" s="368">
        <f t="shared" si="12"/>
        <v>6.4075000000000009E-3</v>
      </c>
      <c r="Z407" s="338" t="str">
        <f t="shared" si="13"/>
        <v>Em andamento</v>
      </c>
      <c r="AA407" s="377" t="str">
        <f>IF(C407="Supra-regional","abrange-cidade",IF(C407="Em definição","sem-mapa",IF(E407&lt;&gt;0,"local-def","local-em-def")))</f>
        <v>local-def</v>
      </c>
    </row>
    <row r="408" spans="1:27" ht="58.5" hidden="1" customHeight="1" x14ac:dyDescent="0.25">
      <c r="A408" s="135">
        <v>24</v>
      </c>
      <c r="B408" s="132" t="s">
        <v>2158</v>
      </c>
      <c r="C408" s="138" t="s">
        <v>134</v>
      </c>
      <c r="D408" s="134" t="s">
        <v>664</v>
      </c>
      <c r="E408" s="134" t="s">
        <v>2159</v>
      </c>
      <c r="F408" s="134" t="s">
        <v>2160</v>
      </c>
      <c r="G408" s="135" t="s">
        <v>212</v>
      </c>
      <c r="H408" s="135" t="s">
        <v>212</v>
      </c>
      <c r="I408" s="135" t="s">
        <v>212</v>
      </c>
      <c r="J408" s="52" t="s">
        <v>1388</v>
      </c>
      <c r="K408" s="135" t="s">
        <v>216</v>
      </c>
      <c r="L408" s="135" t="s">
        <v>216</v>
      </c>
      <c r="M408" s="135" t="s">
        <v>216</v>
      </c>
      <c r="N408" s="135" t="s">
        <v>216</v>
      </c>
      <c r="O408" s="1031">
        <v>2.3300000000000001E-2</v>
      </c>
      <c r="P408" s="178">
        <v>0</v>
      </c>
      <c r="Q408" s="178">
        <v>0</v>
      </c>
      <c r="R408" s="137"/>
      <c r="S408" s="138"/>
      <c r="T408" s="138"/>
      <c r="U408" s="138"/>
      <c r="V408" s="138"/>
      <c r="W408" s="134"/>
      <c r="X408" s="170">
        <f>(IF(G408="C",1,IF(G408="EA",0.5,0))*0.1)+(IF(H408="C",1,IF(H408="EA",0.5,0))*0.05)+(IF(I408="C",1,IF(I408="EA",0.5,0))*0.1)+(IF(J408="C",1,IF(J408="EA",0.5,0))*0.05)+(IF(K408="C",1,IF(K408="EA",0.5,0))*0.1)+(IF(L408="C",1,IF(L408="EA",0.5,0))*0.2)+(IF(M408="C",1,IF(M408="EA",0.5,0))*0.35)+(IF(N408="C",1,IF(N408="EA",0.5,0))*0.05)</f>
        <v>0.27500000000000002</v>
      </c>
      <c r="Y408" s="368">
        <f t="shared" si="12"/>
        <v>6.4075000000000009E-3</v>
      </c>
      <c r="Z408" s="338" t="str">
        <f t="shared" si="13"/>
        <v>Em andamento</v>
      </c>
      <c r="AA408" s="377" t="str">
        <f>IF(C408="Supra-regional","abrange-cidade",IF(C408="Em definição","sem-mapa",IF(E408&lt;&gt;0,"local-def","local-em-def")))</f>
        <v>local-def</v>
      </c>
    </row>
    <row r="409" spans="1:27" ht="24" hidden="1" x14ac:dyDescent="0.25">
      <c r="A409" s="135">
        <v>24</v>
      </c>
      <c r="B409" s="132" t="s">
        <v>2161</v>
      </c>
      <c r="C409" s="134" t="s">
        <v>182</v>
      </c>
      <c r="D409" s="134" t="s">
        <v>2162</v>
      </c>
      <c r="E409" s="134" t="s">
        <v>2163</v>
      </c>
      <c r="F409" s="134" t="s">
        <v>2164</v>
      </c>
      <c r="G409" s="135" t="s">
        <v>212</v>
      </c>
      <c r="H409" s="135" t="s">
        <v>212</v>
      </c>
      <c r="I409" s="135" t="s">
        <v>212</v>
      </c>
      <c r="J409" s="52" t="s">
        <v>1493</v>
      </c>
      <c r="K409" s="135" t="s">
        <v>216</v>
      </c>
      <c r="L409" s="135" t="s">
        <v>216</v>
      </c>
      <c r="M409" s="135" t="s">
        <v>216</v>
      </c>
      <c r="N409" s="135" t="s">
        <v>216</v>
      </c>
      <c r="O409" s="1031">
        <v>2.3300000000000001E-2</v>
      </c>
      <c r="P409" s="178">
        <v>0</v>
      </c>
      <c r="Q409" s="178">
        <v>0</v>
      </c>
      <c r="R409" s="132" t="s">
        <v>2100</v>
      </c>
      <c r="S409" s="134"/>
      <c r="T409" s="134"/>
      <c r="U409" s="134"/>
      <c r="V409" s="134"/>
      <c r="W409" s="134"/>
      <c r="X409" s="170">
        <f>(IF(G409="C",1,IF(G409="EA",0.5,0))*0.1)+(IF(H409="C",1,IF(H409="EA",0.5,0))*0.05)+(IF(I409="C",1,IF(I409="EA",0.5,0))*0.1)+(IF(J409="C",1,IF(J409="EA",0.5,0))*0.05)+(IF(K409="C",1,IF(K409="EA",0.5,0))*0.1)+(IF(L409="C",1,IF(L409="EA",0.5,0))*0.2)+(IF(M409="C",1,IF(M409="EA",0.5,0))*0.35)+(IF(N409="C",1,IF(N409="EA",0.5,0))*0.05)</f>
        <v>0.25</v>
      </c>
      <c r="Y409" s="368">
        <f t="shared" si="12"/>
        <v>5.8250000000000003E-3</v>
      </c>
      <c r="Z409" s="338" t="str">
        <f t="shared" si="13"/>
        <v>Em andamento</v>
      </c>
      <c r="AA409" s="377" t="str">
        <f>IF(C409="Supra-regional","abrange-cidade",IF(C409="Em definição","sem-mapa",IF(E409&lt;&gt;0,"local-def","local-em-def")))</f>
        <v>local-def</v>
      </c>
    </row>
    <row r="410" spans="1:27" ht="45" hidden="1" x14ac:dyDescent="0.25">
      <c r="A410" s="135">
        <v>24</v>
      </c>
      <c r="B410" s="132" t="s">
        <v>2165</v>
      </c>
      <c r="C410" s="53" t="s">
        <v>136</v>
      </c>
      <c r="D410" s="134" t="s">
        <v>630</v>
      </c>
      <c r="E410" s="134" t="s">
        <v>2166</v>
      </c>
      <c r="F410" s="134" t="s">
        <v>2167</v>
      </c>
      <c r="G410" s="135" t="s">
        <v>212</v>
      </c>
      <c r="H410" s="135" t="s">
        <v>212</v>
      </c>
      <c r="I410" s="135" t="s">
        <v>212</v>
      </c>
      <c r="J410" s="52" t="s">
        <v>1493</v>
      </c>
      <c r="K410" s="135" t="s">
        <v>216</v>
      </c>
      <c r="L410" s="135" t="s">
        <v>216</v>
      </c>
      <c r="M410" s="135" t="s">
        <v>216</v>
      </c>
      <c r="N410" s="135" t="s">
        <v>216</v>
      </c>
      <c r="O410" s="1031">
        <v>2.3300000000000001E-2</v>
      </c>
      <c r="P410" s="178">
        <v>0</v>
      </c>
      <c r="Q410" s="178">
        <v>13889.29</v>
      </c>
      <c r="R410" s="132" t="s">
        <v>2100</v>
      </c>
      <c r="S410" s="134"/>
      <c r="T410" s="134"/>
      <c r="U410" s="134"/>
      <c r="V410" s="134"/>
      <c r="W410" s="134"/>
      <c r="X410" s="170">
        <f>(IF(G410="C",1,IF(G410="EA",0.5,0))*0.1)+(IF(H410="C",1,IF(H410="EA",0.5,0))*0.05)+(IF(I410="C",1,IF(I410="EA",0.5,0))*0.1)+(IF(J410="C",1,IF(J410="EA",0.5,0))*0.05)+(IF(K410="C",1,IF(K410="EA",0.5,0))*0.1)+(IF(L410="C",1,IF(L410="EA",0.5,0))*0.2)+(IF(M410="C",1,IF(M410="EA",0.5,0))*0.35)+(IF(N410="C",1,IF(N410="EA",0.5,0))*0.05)</f>
        <v>0.25</v>
      </c>
      <c r="Y410" s="368">
        <f t="shared" si="12"/>
        <v>5.8250000000000003E-3</v>
      </c>
      <c r="Z410" s="338" t="str">
        <f t="shared" si="13"/>
        <v>Em andamento</v>
      </c>
      <c r="AA410" s="377" t="str">
        <f>IF(C410="Supra-regional","abrange-cidade",IF(C410="Em definição","sem-mapa",IF(E410&lt;&gt;0,"local-def","local-em-def")))</f>
        <v>local-def</v>
      </c>
    </row>
    <row r="411" spans="1:27" ht="24" hidden="1" x14ac:dyDescent="0.25">
      <c r="A411" s="135">
        <v>24</v>
      </c>
      <c r="B411" s="132" t="s">
        <v>2168</v>
      </c>
      <c r="C411" s="134" t="s">
        <v>156</v>
      </c>
      <c r="D411" s="134" t="s">
        <v>597</v>
      </c>
      <c r="E411" s="134" t="s">
        <v>2169</v>
      </c>
      <c r="F411" s="134" t="s">
        <v>2170</v>
      </c>
      <c r="G411" s="135" t="s">
        <v>212</v>
      </c>
      <c r="H411" s="135" t="s">
        <v>212</v>
      </c>
      <c r="I411" s="135" t="s">
        <v>212</v>
      </c>
      <c r="J411" s="52" t="s">
        <v>1388</v>
      </c>
      <c r="K411" s="135" t="s">
        <v>216</v>
      </c>
      <c r="L411" s="135" t="s">
        <v>216</v>
      </c>
      <c r="M411" s="135" t="s">
        <v>216</v>
      </c>
      <c r="N411" s="135" t="s">
        <v>216</v>
      </c>
      <c r="O411" s="1031">
        <v>2.3300000000000001E-2</v>
      </c>
      <c r="P411" s="178">
        <v>0</v>
      </c>
      <c r="Q411" s="178">
        <v>0</v>
      </c>
      <c r="R411" s="132" t="s">
        <v>2100</v>
      </c>
      <c r="S411" s="134"/>
      <c r="T411" s="134"/>
      <c r="U411" s="134"/>
      <c r="V411" s="134"/>
      <c r="W411" s="134"/>
      <c r="X411" s="170">
        <f>(IF(G411="C",1,IF(G411="EA",0.5,0))*0.1)+(IF(H411="C",1,IF(H411="EA",0.5,0))*0.05)+(IF(I411="C",1,IF(I411="EA",0.5,0))*0.1)+(IF(J411="C",1,IF(J411="EA",0.5,0))*0.05)+(IF(K411="C",1,IF(K411="EA",0.5,0))*0.1)+(IF(L411="C",1,IF(L411="EA",0.5,0))*0.2)+(IF(M411="C",1,IF(M411="EA",0.5,0))*0.35)+(IF(N411="C",1,IF(N411="EA",0.5,0))*0.05)</f>
        <v>0.27500000000000002</v>
      </c>
      <c r="Y411" s="368">
        <f t="shared" si="12"/>
        <v>6.4075000000000009E-3</v>
      </c>
      <c r="Z411" s="338" t="str">
        <f t="shared" si="13"/>
        <v>Em andamento</v>
      </c>
      <c r="AA411" s="377" t="str">
        <f>IF(C411="Supra-regional","abrange-cidade",IF(C411="Em definição","sem-mapa",IF(E411&lt;&gt;0,"local-def","local-em-def")))</f>
        <v>local-def</v>
      </c>
    </row>
    <row r="412" spans="1:27" ht="24" hidden="1" x14ac:dyDescent="0.25">
      <c r="A412" s="135">
        <v>24</v>
      </c>
      <c r="B412" s="132" t="s">
        <v>2171</v>
      </c>
      <c r="C412" s="134" t="s">
        <v>166</v>
      </c>
      <c r="D412" s="134" t="s">
        <v>550</v>
      </c>
      <c r="E412" s="134" t="s">
        <v>2172</v>
      </c>
      <c r="F412" s="134" t="s">
        <v>2173</v>
      </c>
      <c r="G412" s="135" t="s">
        <v>212</v>
      </c>
      <c r="H412" s="135" t="s">
        <v>212</v>
      </c>
      <c r="I412" s="135" t="s">
        <v>212</v>
      </c>
      <c r="J412" s="52" t="s">
        <v>1388</v>
      </c>
      <c r="K412" s="135" t="s">
        <v>216</v>
      </c>
      <c r="L412" s="135" t="s">
        <v>216</v>
      </c>
      <c r="M412" s="135" t="s">
        <v>216</v>
      </c>
      <c r="N412" s="135" t="s">
        <v>216</v>
      </c>
      <c r="O412" s="1031">
        <v>2.3300000000000001E-2</v>
      </c>
      <c r="P412" s="178">
        <v>0</v>
      </c>
      <c r="Q412" s="178">
        <v>0</v>
      </c>
      <c r="R412" s="132" t="s">
        <v>2100</v>
      </c>
      <c r="S412" s="134"/>
      <c r="T412" s="134"/>
      <c r="U412" s="134"/>
      <c r="V412" s="134"/>
      <c r="W412" s="134"/>
      <c r="X412" s="170">
        <f>(IF(G412="C",1,IF(G412="EA",0.5,0))*0.1)+(IF(H412="C",1,IF(H412="EA",0.5,0))*0.05)+(IF(I412="C",1,IF(I412="EA",0.5,0))*0.1)+(IF(J412="C",1,IF(J412="EA",0.5,0))*0.05)+(IF(K412="C",1,IF(K412="EA",0.5,0))*0.1)+(IF(L412="C",1,IF(L412="EA",0.5,0))*0.2)+(IF(M412="C",1,IF(M412="EA",0.5,0))*0.35)+(IF(N412="C",1,IF(N412="EA",0.5,0))*0.05)</f>
        <v>0.27500000000000002</v>
      </c>
      <c r="Y412" s="368">
        <f t="shared" si="12"/>
        <v>6.4075000000000009E-3</v>
      </c>
      <c r="Z412" s="338" t="str">
        <f t="shared" si="13"/>
        <v>Em andamento</v>
      </c>
      <c r="AA412" s="377" t="str">
        <f>IF(C412="Supra-regional","abrange-cidade",IF(C412="Em definição","sem-mapa",IF(E412&lt;&gt;0,"local-def","local-em-def")))</f>
        <v>local-def</v>
      </c>
    </row>
    <row r="413" spans="1:27" ht="24" hidden="1" x14ac:dyDescent="0.25">
      <c r="A413" s="135">
        <v>24</v>
      </c>
      <c r="B413" s="132" t="s">
        <v>2174</v>
      </c>
      <c r="C413" s="134" t="s">
        <v>156</v>
      </c>
      <c r="D413" s="134" t="s">
        <v>600</v>
      </c>
      <c r="E413" s="134" t="s">
        <v>2175</v>
      </c>
      <c r="F413" s="134" t="s">
        <v>2176</v>
      </c>
      <c r="G413" s="135" t="s">
        <v>212</v>
      </c>
      <c r="H413" s="135" t="s">
        <v>212</v>
      </c>
      <c r="I413" s="135" t="s">
        <v>212</v>
      </c>
      <c r="J413" s="52" t="s">
        <v>1388</v>
      </c>
      <c r="K413" s="135" t="s">
        <v>216</v>
      </c>
      <c r="L413" s="135" t="s">
        <v>216</v>
      </c>
      <c r="M413" s="135" t="s">
        <v>216</v>
      </c>
      <c r="N413" s="135" t="s">
        <v>216</v>
      </c>
      <c r="O413" s="1031">
        <v>2.3300000000000001E-2</v>
      </c>
      <c r="P413" s="178">
        <v>0</v>
      </c>
      <c r="Q413" s="178">
        <v>13889.17</v>
      </c>
      <c r="R413" s="132" t="s">
        <v>2100</v>
      </c>
      <c r="S413" s="134"/>
      <c r="T413" s="134"/>
      <c r="U413" s="134"/>
      <c r="V413" s="134"/>
      <c r="W413" s="134"/>
      <c r="X413" s="170">
        <f>(IF(G413="C",1,IF(G413="EA",0.5,0))*0.1)+(IF(H413="C",1,IF(H413="EA",0.5,0))*0.05)+(IF(I413="C",1,IF(I413="EA",0.5,0))*0.1)+(IF(J413="C",1,IF(J413="EA",0.5,0))*0.05)+(IF(K413="C",1,IF(K413="EA",0.5,0))*0.1)+(IF(L413="C",1,IF(L413="EA",0.5,0))*0.2)+(IF(M413="C",1,IF(M413="EA",0.5,0))*0.35)+(IF(N413="C",1,IF(N413="EA",0.5,0))*0.05)</f>
        <v>0.27500000000000002</v>
      </c>
      <c r="Y413" s="368">
        <f t="shared" si="12"/>
        <v>6.4075000000000009E-3</v>
      </c>
      <c r="Z413" s="338" t="str">
        <f t="shared" si="13"/>
        <v>Em andamento</v>
      </c>
      <c r="AA413" s="377" t="str">
        <f>IF(C413="Supra-regional","abrange-cidade",IF(C413="Em definição","sem-mapa",IF(E413&lt;&gt;0,"local-def","local-em-def")))</f>
        <v>local-def</v>
      </c>
    </row>
    <row r="414" spans="1:27" ht="24" hidden="1" x14ac:dyDescent="0.25">
      <c r="A414" s="135">
        <v>24</v>
      </c>
      <c r="B414" s="132" t="s">
        <v>2177</v>
      </c>
      <c r="C414" s="134" t="s">
        <v>144</v>
      </c>
      <c r="D414" s="134"/>
      <c r="E414" s="134"/>
      <c r="F414" s="134"/>
      <c r="G414" s="135" t="s">
        <v>214</v>
      </c>
      <c r="H414" s="135" t="s">
        <v>212</v>
      </c>
      <c r="I414" s="135" t="s">
        <v>212</v>
      </c>
      <c r="J414" s="52" t="s">
        <v>1493</v>
      </c>
      <c r="K414" s="135" t="s">
        <v>216</v>
      </c>
      <c r="L414" s="135" t="s">
        <v>216</v>
      </c>
      <c r="M414" s="135" t="s">
        <v>216</v>
      </c>
      <c r="N414" s="135" t="s">
        <v>216</v>
      </c>
      <c r="O414" s="1031">
        <v>2.3300000000000001E-2</v>
      </c>
      <c r="P414" s="178">
        <v>0</v>
      </c>
      <c r="Q414" s="178">
        <v>0</v>
      </c>
      <c r="R414" s="132" t="s">
        <v>2100</v>
      </c>
      <c r="S414" s="134"/>
      <c r="T414" s="134"/>
      <c r="U414" s="134"/>
      <c r="V414" s="134"/>
      <c r="W414" s="134"/>
      <c r="X414" s="170">
        <f>(IF(G414="C",1,IF(G414="EA",0.5,0))*0.1)+(IF(H414="C",1,IF(H414="EA",0.5,0))*0.05)+(IF(I414="C",1,IF(I414="EA",0.5,0))*0.1)+(IF(J414="C",1,IF(J414="EA",0.5,0))*0.05)+(IF(K414="C",1,IF(K414="EA",0.5,0))*0.1)+(IF(L414="C",1,IF(L414="EA",0.5,0))*0.2)+(IF(M414="C",1,IF(M414="EA",0.5,0))*0.35)+(IF(N414="C",1,IF(N414="EA",0.5,0))*0.05)</f>
        <v>0.2</v>
      </c>
      <c r="Y414" s="368">
        <f t="shared" si="12"/>
        <v>4.6600000000000001E-3</v>
      </c>
      <c r="Z414" s="338" t="str">
        <f t="shared" si="13"/>
        <v>Em andamento</v>
      </c>
      <c r="AA414" s="377" t="str">
        <f>IF(C414="Supra-regional","abrange-cidade",IF(C414="Em definição","sem-mapa",IF(E414&lt;&gt;0,"local-def","local-em-def")))</f>
        <v>local-em-def</v>
      </c>
    </row>
    <row r="415" spans="1:27" ht="24" hidden="1" x14ac:dyDescent="0.25">
      <c r="A415" s="135">
        <v>24</v>
      </c>
      <c r="B415" s="132" t="s">
        <v>2178</v>
      </c>
      <c r="C415" s="134" t="s">
        <v>182</v>
      </c>
      <c r="D415" s="134"/>
      <c r="E415" s="134"/>
      <c r="F415" s="134"/>
      <c r="G415" s="135" t="s">
        <v>214</v>
      </c>
      <c r="H415" s="135" t="s">
        <v>212</v>
      </c>
      <c r="I415" s="135" t="s">
        <v>212</v>
      </c>
      <c r="J415" s="52" t="s">
        <v>1388</v>
      </c>
      <c r="K415" s="135" t="s">
        <v>216</v>
      </c>
      <c r="L415" s="135" t="s">
        <v>216</v>
      </c>
      <c r="M415" s="135" t="s">
        <v>216</v>
      </c>
      <c r="N415" s="135" t="s">
        <v>216</v>
      </c>
      <c r="O415" s="1031">
        <v>2.3300000000000001E-2</v>
      </c>
      <c r="P415" s="178">
        <v>0</v>
      </c>
      <c r="Q415" s="178">
        <v>0</v>
      </c>
      <c r="R415" s="132" t="s">
        <v>2100</v>
      </c>
      <c r="S415" s="134"/>
      <c r="T415" s="134"/>
      <c r="U415" s="134"/>
      <c r="V415" s="134"/>
      <c r="W415" s="134"/>
      <c r="X415" s="170">
        <f>(IF(G415="C",1,IF(G415="EA",0.5,0))*0.1)+(IF(H415="C",1,IF(H415="EA",0.5,0))*0.05)+(IF(I415="C",1,IF(I415="EA",0.5,0))*0.1)+(IF(J415="C",1,IF(J415="EA",0.5,0))*0.05)+(IF(K415="C",1,IF(K415="EA",0.5,0))*0.1)+(IF(L415="C",1,IF(L415="EA",0.5,0))*0.2)+(IF(M415="C",1,IF(M415="EA",0.5,0))*0.35)+(IF(N415="C",1,IF(N415="EA",0.5,0))*0.05)</f>
        <v>0.22500000000000001</v>
      </c>
      <c r="Y415" s="368">
        <f t="shared" si="12"/>
        <v>5.2425000000000006E-3</v>
      </c>
      <c r="Z415" s="338" t="str">
        <f t="shared" si="13"/>
        <v>Em andamento</v>
      </c>
      <c r="AA415" s="377" t="str">
        <f>IF(C415="Supra-regional","abrange-cidade",IF(C415="Em definição","sem-mapa",IF(E415&lt;&gt;0,"local-def","local-em-def")))</f>
        <v>local-em-def</v>
      </c>
    </row>
    <row r="416" spans="1:27" ht="24" hidden="1" x14ac:dyDescent="0.25">
      <c r="A416" s="135">
        <v>24</v>
      </c>
      <c r="B416" s="132" t="s">
        <v>2179</v>
      </c>
      <c r="C416" s="134" t="s">
        <v>134</v>
      </c>
      <c r="D416" s="134"/>
      <c r="E416" s="134"/>
      <c r="F416" s="134"/>
      <c r="G416" s="135" t="s">
        <v>214</v>
      </c>
      <c r="H416" s="135" t="s">
        <v>212</v>
      </c>
      <c r="I416" s="135" t="s">
        <v>212</v>
      </c>
      <c r="J416" s="52" t="s">
        <v>1493</v>
      </c>
      <c r="K416" s="135" t="s">
        <v>216</v>
      </c>
      <c r="L416" s="135" t="s">
        <v>216</v>
      </c>
      <c r="M416" s="135" t="s">
        <v>216</v>
      </c>
      <c r="N416" s="135" t="s">
        <v>216</v>
      </c>
      <c r="O416" s="1031">
        <v>2.3300000000000001E-2</v>
      </c>
      <c r="P416" s="178">
        <v>0</v>
      </c>
      <c r="Q416" s="178">
        <v>0</v>
      </c>
      <c r="R416" s="132" t="s">
        <v>2100</v>
      </c>
      <c r="S416" s="134"/>
      <c r="T416" s="134"/>
      <c r="U416" s="134"/>
      <c r="V416" s="134"/>
      <c r="W416" s="134"/>
      <c r="X416" s="170">
        <f>(IF(G416="C",1,IF(G416="EA",0.5,0))*0.1)+(IF(H416="C",1,IF(H416="EA",0.5,0))*0.05)+(IF(I416="C",1,IF(I416="EA",0.5,0))*0.1)+(IF(J416="C",1,IF(J416="EA",0.5,0))*0.05)+(IF(K416="C",1,IF(K416="EA",0.5,0))*0.1)+(IF(L416="C",1,IF(L416="EA",0.5,0))*0.2)+(IF(M416="C",1,IF(M416="EA",0.5,0))*0.35)+(IF(N416="C",1,IF(N416="EA",0.5,0))*0.05)</f>
        <v>0.2</v>
      </c>
      <c r="Y416" s="368">
        <f t="shared" si="12"/>
        <v>4.6600000000000001E-3</v>
      </c>
      <c r="Z416" s="338" t="str">
        <f t="shared" si="13"/>
        <v>Em andamento</v>
      </c>
      <c r="AA416" s="377" t="str">
        <f>IF(C416="Supra-regional","abrange-cidade",IF(C416="Em definição","sem-mapa",IF(E416&lt;&gt;0,"local-def","local-em-def")))</f>
        <v>local-em-def</v>
      </c>
    </row>
    <row r="417" spans="1:27" ht="24" hidden="1" x14ac:dyDescent="0.25">
      <c r="A417" s="135">
        <v>24</v>
      </c>
      <c r="B417" s="132" t="s">
        <v>2180</v>
      </c>
      <c r="C417" s="134" t="s">
        <v>152</v>
      </c>
      <c r="D417" s="134"/>
      <c r="E417" s="134"/>
      <c r="F417" s="134"/>
      <c r="G417" s="135" t="s">
        <v>214</v>
      </c>
      <c r="H417" s="135" t="s">
        <v>212</v>
      </c>
      <c r="I417" s="135" t="s">
        <v>212</v>
      </c>
      <c r="J417" s="52" t="s">
        <v>1388</v>
      </c>
      <c r="K417" s="135" t="s">
        <v>216</v>
      </c>
      <c r="L417" s="135" t="s">
        <v>216</v>
      </c>
      <c r="M417" s="135" t="s">
        <v>216</v>
      </c>
      <c r="N417" s="135" t="s">
        <v>216</v>
      </c>
      <c r="O417" s="1031">
        <v>2.3300000000000001E-2</v>
      </c>
      <c r="P417" s="178">
        <v>0</v>
      </c>
      <c r="Q417" s="178">
        <v>0</v>
      </c>
      <c r="R417" s="132" t="s">
        <v>2100</v>
      </c>
      <c r="S417" s="134"/>
      <c r="T417" s="134"/>
      <c r="U417" s="134"/>
      <c r="V417" s="134"/>
      <c r="W417" s="134"/>
      <c r="X417" s="170">
        <f>(IF(G417="C",1,IF(G417="EA",0.5,0))*0.1)+(IF(H417="C",1,IF(H417="EA",0.5,0))*0.05)+(IF(I417="C",1,IF(I417="EA",0.5,0))*0.1)+(IF(J417="C",1,IF(J417="EA",0.5,0))*0.05)+(IF(K417="C",1,IF(K417="EA",0.5,0))*0.1)+(IF(L417="C",1,IF(L417="EA",0.5,0))*0.2)+(IF(M417="C",1,IF(M417="EA",0.5,0))*0.35)+(IF(N417="C",1,IF(N417="EA",0.5,0))*0.05)</f>
        <v>0.22500000000000001</v>
      </c>
      <c r="Y417" s="368">
        <f t="shared" si="12"/>
        <v>5.2425000000000006E-3</v>
      </c>
      <c r="Z417" s="338" t="str">
        <f t="shared" si="13"/>
        <v>Em andamento</v>
      </c>
      <c r="AA417" s="377" t="str">
        <f>IF(C417="Supra-regional","abrange-cidade",IF(C417="Em definição","sem-mapa",IF(E417&lt;&gt;0,"local-def","local-em-def")))</f>
        <v>local-em-def</v>
      </c>
    </row>
    <row r="418" spans="1:27" ht="24" hidden="1" x14ac:dyDescent="0.25">
      <c r="A418" s="135">
        <v>24</v>
      </c>
      <c r="B418" s="132" t="s">
        <v>2181</v>
      </c>
      <c r="C418" s="134" t="s">
        <v>184</v>
      </c>
      <c r="D418" s="134"/>
      <c r="E418" s="134"/>
      <c r="F418" s="134"/>
      <c r="G418" s="135" t="s">
        <v>214</v>
      </c>
      <c r="H418" s="135" t="s">
        <v>212</v>
      </c>
      <c r="I418" s="135" t="s">
        <v>212</v>
      </c>
      <c r="J418" s="52" t="s">
        <v>1388</v>
      </c>
      <c r="K418" s="135" t="s">
        <v>216</v>
      </c>
      <c r="L418" s="135" t="s">
        <v>216</v>
      </c>
      <c r="M418" s="135" t="s">
        <v>216</v>
      </c>
      <c r="N418" s="135" t="s">
        <v>216</v>
      </c>
      <c r="O418" s="1031">
        <v>2.3300000000000001E-2</v>
      </c>
      <c r="P418" s="178">
        <v>0</v>
      </c>
      <c r="Q418" s="178">
        <v>0</v>
      </c>
      <c r="R418" s="132"/>
      <c r="S418" s="134"/>
      <c r="T418" s="134"/>
      <c r="U418" s="134"/>
      <c r="V418" s="134"/>
      <c r="W418" s="134"/>
      <c r="X418" s="170">
        <f>(IF(G418="C",1,IF(G418="EA",0.5,0))*0.1)+(IF(H418="C",1,IF(H418="EA",0.5,0))*0.05)+(IF(I418="C",1,IF(I418="EA",0.5,0))*0.1)+(IF(J418="C",1,IF(J418="EA",0.5,0))*0.05)+(IF(K418="C",1,IF(K418="EA",0.5,0))*0.1)+(IF(L418="C",1,IF(L418="EA",0.5,0))*0.2)+(IF(M418="C",1,IF(M418="EA",0.5,0))*0.35)+(IF(N418="C",1,IF(N418="EA",0.5,0))*0.05)</f>
        <v>0.22500000000000001</v>
      </c>
      <c r="Y418" s="368">
        <f t="shared" si="12"/>
        <v>5.2425000000000006E-3</v>
      </c>
      <c r="Z418" s="338" t="str">
        <f t="shared" si="13"/>
        <v>Em andamento</v>
      </c>
      <c r="AA418" s="377" t="str">
        <f>IF(C418="Supra-regional","abrange-cidade",IF(C418="Em definição","sem-mapa",IF(E418&lt;&gt;0,"local-def","local-em-def")))</f>
        <v>local-em-def</v>
      </c>
    </row>
    <row r="419" spans="1:27" ht="24" hidden="1" x14ac:dyDescent="0.25">
      <c r="A419" s="135">
        <v>24</v>
      </c>
      <c r="B419" s="132" t="s">
        <v>2182</v>
      </c>
      <c r="C419" s="134" t="s">
        <v>130</v>
      </c>
      <c r="D419" s="134"/>
      <c r="E419" s="134"/>
      <c r="F419" s="134"/>
      <c r="G419" s="135" t="s">
        <v>214</v>
      </c>
      <c r="H419" s="135" t="s">
        <v>212</v>
      </c>
      <c r="I419" s="135" t="s">
        <v>212</v>
      </c>
      <c r="J419" s="52" t="s">
        <v>1493</v>
      </c>
      <c r="K419" s="135" t="s">
        <v>216</v>
      </c>
      <c r="L419" s="135" t="s">
        <v>216</v>
      </c>
      <c r="M419" s="135" t="s">
        <v>216</v>
      </c>
      <c r="N419" s="135" t="s">
        <v>216</v>
      </c>
      <c r="O419" s="1031">
        <v>2.3300000000000001E-2</v>
      </c>
      <c r="P419" s="178">
        <v>0</v>
      </c>
      <c r="Q419" s="178">
        <v>0</v>
      </c>
      <c r="R419" s="132" t="s">
        <v>2100</v>
      </c>
      <c r="S419" s="134"/>
      <c r="T419" s="134"/>
      <c r="U419" s="134"/>
      <c r="V419" s="134"/>
      <c r="W419" s="134"/>
      <c r="X419" s="170">
        <f>(IF(G419="C",1,IF(G419="EA",0.5,0))*0.1)+(IF(H419="C",1,IF(H419="EA",0.5,0))*0.05)+(IF(I419="C",1,IF(I419="EA",0.5,0))*0.1)+(IF(J419="C",1,IF(J419="EA",0.5,0))*0.05)+(IF(K419="C",1,IF(K419="EA",0.5,0))*0.1)+(IF(L419="C",1,IF(L419="EA",0.5,0))*0.2)+(IF(M419="C",1,IF(M419="EA",0.5,0))*0.35)+(IF(N419="C",1,IF(N419="EA",0.5,0))*0.05)</f>
        <v>0.2</v>
      </c>
      <c r="Y419" s="368">
        <f t="shared" si="12"/>
        <v>4.6600000000000001E-3</v>
      </c>
      <c r="Z419" s="338" t="str">
        <f t="shared" si="13"/>
        <v>Em andamento</v>
      </c>
      <c r="AA419" s="377" t="str">
        <f>IF(C419="Supra-regional","abrange-cidade",IF(C419="Em definição","sem-mapa",IF(E419&lt;&gt;0,"local-def","local-em-def")))</f>
        <v>local-em-def</v>
      </c>
    </row>
    <row r="420" spans="1:27" ht="24" hidden="1" x14ac:dyDescent="0.25">
      <c r="A420" s="135">
        <v>24</v>
      </c>
      <c r="B420" s="132" t="s">
        <v>2183</v>
      </c>
      <c r="C420" s="134" t="s">
        <v>168</v>
      </c>
      <c r="D420" s="134"/>
      <c r="E420" s="134"/>
      <c r="F420" s="134"/>
      <c r="G420" s="135" t="s">
        <v>214</v>
      </c>
      <c r="H420" s="135" t="s">
        <v>212</v>
      </c>
      <c r="I420" s="135" t="s">
        <v>212</v>
      </c>
      <c r="J420" s="52" t="s">
        <v>1493</v>
      </c>
      <c r="K420" s="135" t="s">
        <v>216</v>
      </c>
      <c r="L420" s="135" t="s">
        <v>216</v>
      </c>
      <c r="M420" s="135" t="s">
        <v>216</v>
      </c>
      <c r="N420" s="135" t="s">
        <v>216</v>
      </c>
      <c r="O420" s="1031">
        <v>2.3300000000000001E-2</v>
      </c>
      <c r="P420" s="178">
        <v>0</v>
      </c>
      <c r="Q420" s="178">
        <v>0</v>
      </c>
      <c r="R420" s="132" t="s">
        <v>2100</v>
      </c>
      <c r="S420" s="134"/>
      <c r="T420" s="134"/>
      <c r="U420" s="134"/>
      <c r="V420" s="134"/>
      <c r="W420" s="134"/>
      <c r="X420" s="170">
        <f>(IF(G420="C",1,IF(G420="EA",0.5,0))*0.1)+(IF(H420="C",1,IF(H420="EA",0.5,0))*0.05)+(IF(I420="C",1,IF(I420="EA",0.5,0))*0.1)+(IF(J420="C",1,IF(J420="EA",0.5,0))*0.05)+(IF(K420="C",1,IF(K420="EA",0.5,0))*0.1)+(IF(L420="C",1,IF(L420="EA",0.5,0))*0.2)+(IF(M420="C",1,IF(M420="EA",0.5,0))*0.35)+(IF(N420="C",1,IF(N420="EA",0.5,0))*0.05)</f>
        <v>0.2</v>
      </c>
      <c r="Y420" s="368">
        <f t="shared" si="12"/>
        <v>4.6600000000000001E-3</v>
      </c>
      <c r="Z420" s="338" t="str">
        <f t="shared" si="13"/>
        <v>Em andamento</v>
      </c>
      <c r="AA420" s="377" t="str">
        <f>IF(C420="Supra-regional","abrange-cidade",IF(C420="Em definição","sem-mapa",IF(E420&lt;&gt;0,"local-def","local-em-def")))</f>
        <v>local-em-def</v>
      </c>
    </row>
    <row r="421" spans="1:27" ht="24" hidden="1" x14ac:dyDescent="0.25">
      <c r="A421" s="135">
        <v>24</v>
      </c>
      <c r="B421" s="132" t="s">
        <v>2184</v>
      </c>
      <c r="C421" s="138" t="s">
        <v>178</v>
      </c>
      <c r="D421" s="138"/>
      <c r="E421" s="134"/>
      <c r="F421" s="134"/>
      <c r="G421" s="135" t="s">
        <v>214</v>
      </c>
      <c r="H421" s="135" t="s">
        <v>212</v>
      </c>
      <c r="I421" s="135" t="s">
        <v>212</v>
      </c>
      <c r="J421" s="52" t="s">
        <v>1493</v>
      </c>
      <c r="K421" s="135" t="s">
        <v>216</v>
      </c>
      <c r="L421" s="135" t="s">
        <v>216</v>
      </c>
      <c r="M421" s="135" t="s">
        <v>216</v>
      </c>
      <c r="N421" s="135" t="s">
        <v>216</v>
      </c>
      <c r="O421" s="1031">
        <v>0</v>
      </c>
      <c r="P421" s="178">
        <v>0</v>
      </c>
      <c r="Q421" s="178">
        <v>0</v>
      </c>
      <c r="R421" s="132" t="s">
        <v>2100</v>
      </c>
      <c r="S421" s="138"/>
      <c r="T421" s="138"/>
      <c r="U421" s="138"/>
      <c r="V421" s="138"/>
      <c r="W421" s="134"/>
      <c r="X421" s="170">
        <f>(IF(G421="C",1,IF(G421="EA",0.5,0))*0.1)+(IF(H421="C",1,IF(H421="EA",0.5,0))*0.05)+(IF(I421="C",1,IF(I421="EA",0.5,0))*0.1)+(IF(J421="C",1,IF(J421="EA",0.5,0))*0.05)+(IF(K421="C",1,IF(K421="EA",0.5,0))*0.1)+(IF(L421="C",1,IF(L421="EA",0.5,0))*0.2)+(IF(M421="C",1,IF(M421="EA",0.5,0))*0.35)+(IF(N421="C",1,IF(N421="EA",0.5,0))*0.05)</f>
        <v>0.2</v>
      </c>
      <c r="Y421" s="368">
        <f t="shared" si="12"/>
        <v>0</v>
      </c>
      <c r="Z421" s="338" t="str">
        <f t="shared" si="13"/>
        <v>Em andamento</v>
      </c>
      <c r="AA421" s="377" t="str">
        <f>IF(C421="Supra-regional","abrange-cidade",IF(C421="Em definição","sem-mapa",IF(E421&lt;&gt;0,"local-def","local-em-def")))</f>
        <v>local-em-def</v>
      </c>
    </row>
    <row r="422" spans="1:27" ht="24" hidden="1" x14ac:dyDescent="0.25">
      <c r="A422" s="135">
        <v>24</v>
      </c>
      <c r="B422" s="132" t="s">
        <v>2185</v>
      </c>
      <c r="C422" s="134" t="s">
        <v>178</v>
      </c>
      <c r="D422" s="134"/>
      <c r="E422" s="134"/>
      <c r="F422" s="134"/>
      <c r="G422" s="135" t="s">
        <v>214</v>
      </c>
      <c r="H422" s="135" t="s">
        <v>212</v>
      </c>
      <c r="I422" s="135" t="s">
        <v>212</v>
      </c>
      <c r="J422" s="52" t="s">
        <v>1493</v>
      </c>
      <c r="K422" s="135" t="s">
        <v>216</v>
      </c>
      <c r="L422" s="135" t="s">
        <v>216</v>
      </c>
      <c r="M422" s="135" t="s">
        <v>216</v>
      </c>
      <c r="N422" s="135" t="s">
        <v>216</v>
      </c>
      <c r="O422" s="1031">
        <v>0</v>
      </c>
      <c r="P422" s="178">
        <v>0</v>
      </c>
      <c r="Q422" s="178">
        <v>0</v>
      </c>
      <c r="R422" s="132" t="s">
        <v>2100</v>
      </c>
      <c r="S422" s="134"/>
      <c r="T422" s="134"/>
      <c r="U422" s="134"/>
      <c r="V422" s="134"/>
      <c r="W422" s="134"/>
      <c r="X422" s="170">
        <f>(IF(G422="C",1,IF(G422="EA",0.5,0))*0.1)+(IF(H422="C",1,IF(H422="EA",0.5,0))*0.05)+(IF(I422="C",1,IF(I422="EA",0.5,0))*0.1)+(IF(J422="C",1,IF(J422="EA",0.5,0))*0.05)+(IF(K422="C",1,IF(K422="EA",0.5,0))*0.1)+(IF(L422="C",1,IF(L422="EA",0.5,0))*0.2)+(IF(M422="C",1,IF(M422="EA",0.5,0))*0.35)+(IF(N422="C",1,IF(N422="EA",0.5,0))*0.05)</f>
        <v>0.2</v>
      </c>
      <c r="Y422" s="368">
        <f t="shared" si="12"/>
        <v>0</v>
      </c>
      <c r="Z422" s="338" t="str">
        <f t="shared" si="13"/>
        <v>Em andamento</v>
      </c>
      <c r="AA422" s="377" t="str">
        <f>IF(C422="Supra-regional","abrange-cidade",IF(C422="Em definição","sem-mapa",IF(E422&lt;&gt;0,"local-def","local-em-def")))</f>
        <v>local-em-def</v>
      </c>
    </row>
    <row r="423" spans="1:27" ht="24" hidden="1" x14ac:dyDescent="0.25">
      <c r="A423" s="135">
        <v>24</v>
      </c>
      <c r="B423" s="132" t="s">
        <v>2186</v>
      </c>
      <c r="C423" s="134" t="s">
        <v>166</v>
      </c>
      <c r="D423" s="134"/>
      <c r="E423" s="134"/>
      <c r="F423" s="134"/>
      <c r="G423" s="135" t="s">
        <v>214</v>
      </c>
      <c r="H423" s="135" t="s">
        <v>212</v>
      </c>
      <c r="I423" s="135" t="s">
        <v>212</v>
      </c>
      <c r="J423" s="52" t="s">
        <v>1388</v>
      </c>
      <c r="K423" s="135" t="s">
        <v>216</v>
      </c>
      <c r="L423" s="135" t="s">
        <v>216</v>
      </c>
      <c r="M423" s="135" t="s">
        <v>216</v>
      </c>
      <c r="N423" s="135" t="s">
        <v>216</v>
      </c>
      <c r="O423" s="1031">
        <v>0</v>
      </c>
      <c r="P423" s="178">
        <v>0</v>
      </c>
      <c r="Q423" s="178">
        <v>134930.18</v>
      </c>
      <c r="R423" s="132" t="s">
        <v>2100</v>
      </c>
      <c r="S423" s="134"/>
      <c r="T423" s="134"/>
      <c r="U423" s="134"/>
      <c r="V423" s="134"/>
      <c r="W423" s="134"/>
      <c r="X423" s="170">
        <f>(IF(G423="C",1,IF(G423="EA",0.5,0))*0.1)+(IF(H423="C",1,IF(H423="EA",0.5,0))*0.05)+(IF(I423="C",1,IF(I423="EA",0.5,0))*0.1)+(IF(J423="C",1,IF(J423="EA",0.5,0))*0.05)+(IF(K423="C",1,IF(K423="EA",0.5,0))*0.1)+(IF(L423="C",1,IF(L423="EA",0.5,0))*0.2)+(IF(M423="C",1,IF(M423="EA",0.5,0))*0.35)+(IF(N423="C",1,IF(N423="EA",0.5,0))*0.05)</f>
        <v>0.22500000000000001</v>
      </c>
      <c r="Y423" s="368">
        <f t="shared" si="12"/>
        <v>0</v>
      </c>
      <c r="Z423" s="338" t="str">
        <f t="shared" si="13"/>
        <v>Em andamento</v>
      </c>
      <c r="AA423" s="377" t="str">
        <f>IF(C423="Supra-regional","abrange-cidade",IF(C423="Em definição","sem-mapa",IF(E423&lt;&gt;0,"local-def","local-em-def")))</f>
        <v>local-em-def</v>
      </c>
    </row>
    <row r="424" spans="1:27" ht="24" hidden="1" x14ac:dyDescent="0.25">
      <c r="A424" s="135">
        <v>24</v>
      </c>
      <c r="B424" s="132" t="s">
        <v>2187</v>
      </c>
      <c r="C424" s="134" t="s">
        <v>154</v>
      </c>
      <c r="D424" s="134"/>
      <c r="E424" s="134"/>
      <c r="F424" s="134"/>
      <c r="G424" s="135" t="s">
        <v>214</v>
      </c>
      <c r="H424" s="135" t="s">
        <v>212</v>
      </c>
      <c r="I424" s="135" t="s">
        <v>212</v>
      </c>
      <c r="J424" s="52" t="s">
        <v>1493</v>
      </c>
      <c r="K424" s="135" t="s">
        <v>216</v>
      </c>
      <c r="L424" s="135" t="s">
        <v>216</v>
      </c>
      <c r="M424" s="135" t="s">
        <v>216</v>
      </c>
      <c r="N424" s="135" t="s">
        <v>216</v>
      </c>
      <c r="O424" s="1031">
        <v>0</v>
      </c>
      <c r="P424" s="178">
        <v>0</v>
      </c>
      <c r="Q424" s="178">
        <v>0</v>
      </c>
      <c r="R424" s="132" t="s">
        <v>2100</v>
      </c>
      <c r="S424" s="134"/>
      <c r="T424" s="134"/>
      <c r="U424" s="134"/>
      <c r="V424" s="134"/>
      <c r="W424" s="134"/>
      <c r="X424" s="170">
        <f>(IF(G424="C",1,IF(G424="EA",0.5,0))*0.1)+(IF(H424="C",1,IF(H424="EA",0.5,0))*0.05)+(IF(I424="C",1,IF(I424="EA",0.5,0))*0.1)+(IF(J424="C",1,IF(J424="EA",0.5,0))*0.05)+(IF(K424="C",1,IF(K424="EA",0.5,0))*0.1)+(IF(L424="C",1,IF(L424="EA",0.5,0))*0.2)+(IF(M424="C",1,IF(M424="EA",0.5,0))*0.35)+(IF(N424="C",1,IF(N424="EA",0.5,0))*0.05)</f>
        <v>0.2</v>
      </c>
      <c r="Y424" s="368">
        <f t="shared" si="12"/>
        <v>0</v>
      </c>
      <c r="Z424" s="338" t="str">
        <f t="shared" si="13"/>
        <v>Em andamento</v>
      </c>
      <c r="AA424" s="377" t="str">
        <f>IF(C424="Supra-regional","abrange-cidade",IF(C424="Em definição","sem-mapa",IF(E424&lt;&gt;0,"local-def","local-em-def")))</f>
        <v>local-em-def</v>
      </c>
    </row>
    <row r="425" spans="1:27" ht="24" hidden="1" x14ac:dyDescent="0.25">
      <c r="A425" s="135">
        <v>24</v>
      </c>
      <c r="B425" s="132" t="s">
        <v>2188</v>
      </c>
      <c r="C425" s="134" t="s">
        <v>148</v>
      </c>
      <c r="D425" s="134"/>
      <c r="E425" s="134"/>
      <c r="F425" s="134"/>
      <c r="G425" s="135" t="s">
        <v>214</v>
      </c>
      <c r="H425" s="135" t="s">
        <v>212</v>
      </c>
      <c r="I425" s="135" t="s">
        <v>212</v>
      </c>
      <c r="J425" s="52" t="s">
        <v>1493</v>
      </c>
      <c r="K425" s="135" t="s">
        <v>216</v>
      </c>
      <c r="L425" s="135" t="s">
        <v>216</v>
      </c>
      <c r="M425" s="135" t="s">
        <v>216</v>
      </c>
      <c r="N425" s="135" t="s">
        <v>216</v>
      </c>
      <c r="O425" s="1031">
        <v>0</v>
      </c>
      <c r="P425" s="178">
        <v>0</v>
      </c>
      <c r="Q425" s="178">
        <v>0</v>
      </c>
      <c r="R425" s="132" t="s">
        <v>2100</v>
      </c>
      <c r="S425" s="134"/>
      <c r="T425" s="134"/>
      <c r="U425" s="134"/>
      <c r="V425" s="134"/>
      <c r="W425" s="134"/>
      <c r="X425" s="170">
        <f>(IF(G425="C",1,IF(G425="EA",0.5,0))*0.1)+(IF(H425="C",1,IF(H425="EA",0.5,0))*0.05)+(IF(I425="C",1,IF(I425="EA",0.5,0))*0.1)+(IF(J425="C",1,IF(J425="EA",0.5,0))*0.05)+(IF(K425="C",1,IF(K425="EA",0.5,0))*0.1)+(IF(L425="C",1,IF(L425="EA",0.5,0))*0.2)+(IF(M425="C",1,IF(M425="EA",0.5,0))*0.35)+(IF(N425="C",1,IF(N425="EA",0.5,0))*0.05)</f>
        <v>0.2</v>
      </c>
      <c r="Y425" s="368">
        <f t="shared" si="12"/>
        <v>0</v>
      </c>
      <c r="Z425" s="338" t="str">
        <f t="shared" si="13"/>
        <v>Em andamento</v>
      </c>
      <c r="AA425" s="377" t="str">
        <f>IF(C425="Supra-regional","abrange-cidade",IF(C425="Em definição","sem-mapa",IF(E425&lt;&gt;0,"local-def","local-em-def")))</f>
        <v>local-em-def</v>
      </c>
    </row>
    <row r="426" spans="1:27" ht="24" hidden="1" x14ac:dyDescent="0.25">
      <c r="A426" s="135">
        <v>24</v>
      </c>
      <c r="B426" s="132" t="s">
        <v>2189</v>
      </c>
      <c r="C426" s="134" t="s">
        <v>178</v>
      </c>
      <c r="D426" s="134"/>
      <c r="E426" s="134"/>
      <c r="F426" s="134"/>
      <c r="G426" s="135" t="s">
        <v>214</v>
      </c>
      <c r="H426" s="135" t="s">
        <v>212</v>
      </c>
      <c r="I426" s="135" t="s">
        <v>214</v>
      </c>
      <c r="J426" s="52" t="s">
        <v>1388</v>
      </c>
      <c r="K426" s="135" t="s">
        <v>216</v>
      </c>
      <c r="L426" s="135" t="s">
        <v>216</v>
      </c>
      <c r="M426" s="135" t="s">
        <v>216</v>
      </c>
      <c r="N426" s="135" t="s">
        <v>216</v>
      </c>
      <c r="O426" s="1031">
        <v>0</v>
      </c>
      <c r="P426" s="178">
        <v>0</v>
      </c>
      <c r="Q426" s="178">
        <v>0</v>
      </c>
      <c r="R426" s="132" t="s">
        <v>2100</v>
      </c>
      <c r="S426" s="134"/>
      <c r="T426" s="134"/>
      <c r="U426" s="134"/>
      <c r="V426" s="134"/>
      <c r="W426" s="134"/>
      <c r="X426" s="170">
        <f>(IF(G426="C",1,IF(G426="EA",0.5,0))*0.1)+(IF(H426="C",1,IF(H426="EA",0.5,0))*0.05)+(IF(I426="C",1,IF(I426="EA",0.5,0))*0.1)+(IF(J426="C",1,IF(J426="EA",0.5,0))*0.05)+(IF(K426="C",1,IF(K426="EA",0.5,0))*0.1)+(IF(L426="C",1,IF(L426="EA",0.5,0))*0.2)+(IF(M426="C",1,IF(M426="EA",0.5,0))*0.35)+(IF(N426="C",1,IF(N426="EA",0.5,0))*0.05)</f>
        <v>0.17500000000000002</v>
      </c>
      <c r="Y426" s="368">
        <f t="shared" si="12"/>
        <v>0</v>
      </c>
      <c r="Z426" s="338" t="str">
        <f t="shared" si="13"/>
        <v>Em andamento</v>
      </c>
      <c r="AA426" s="377" t="str">
        <f>IF(C426="Supra-regional","abrange-cidade",IF(C426="Em definição","sem-mapa",IF(E426&lt;&gt;0,"local-def","local-em-def")))</f>
        <v>local-em-def</v>
      </c>
    </row>
    <row r="427" spans="1:27" ht="24" hidden="1" x14ac:dyDescent="0.25">
      <c r="A427" s="135">
        <v>24</v>
      </c>
      <c r="B427" s="132" t="s">
        <v>2190</v>
      </c>
      <c r="C427" s="134" t="s">
        <v>182</v>
      </c>
      <c r="D427" s="134" t="s">
        <v>509</v>
      </c>
      <c r="E427" s="134" t="s">
        <v>2191</v>
      </c>
      <c r="F427" s="134" t="s">
        <v>2192</v>
      </c>
      <c r="G427" s="135" t="s">
        <v>212</v>
      </c>
      <c r="H427" s="135" t="s">
        <v>212</v>
      </c>
      <c r="I427" s="135" t="s">
        <v>216</v>
      </c>
      <c r="J427" s="52" t="s">
        <v>1493</v>
      </c>
      <c r="K427" s="135" t="s">
        <v>216</v>
      </c>
      <c r="L427" s="135" t="s">
        <v>216</v>
      </c>
      <c r="M427" s="135" t="s">
        <v>216</v>
      </c>
      <c r="N427" s="135" t="s">
        <v>216</v>
      </c>
      <c r="O427" s="1031">
        <v>0</v>
      </c>
      <c r="P427" s="178">
        <v>0</v>
      </c>
      <c r="Q427" s="178">
        <v>0</v>
      </c>
      <c r="R427" s="132" t="s">
        <v>2100</v>
      </c>
      <c r="S427" s="134"/>
      <c r="T427" s="134"/>
      <c r="U427" s="134"/>
      <c r="V427" s="134"/>
      <c r="W427" s="134"/>
      <c r="X427" s="170">
        <f>(IF(G427="C",1,IF(G427="EA",0.5,0))*0.1)+(IF(H427="C",1,IF(H427="EA",0.5,0))*0.05)+(IF(I427="C",1,IF(I427="EA",0.5,0))*0.1)+(IF(J427="C",1,IF(J427="EA",0.5,0))*0.05)+(IF(K427="C",1,IF(K427="EA",0.5,0))*0.1)+(IF(L427="C",1,IF(L427="EA",0.5,0))*0.2)+(IF(M427="C",1,IF(M427="EA",0.5,0))*0.35)+(IF(N427="C",1,IF(N427="EA",0.5,0))*0.05)</f>
        <v>0.15000000000000002</v>
      </c>
      <c r="Y427" s="368">
        <f t="shared" si="12"/>
        <v>0</v>
      </c>
      <c r="Z427" s="338" t="str">
        <f t="shared" si="13"/>
        <v>Em andamento</v>
      </c>
      <c r="AA427" s="377" t="str">
        <f>IF(C427="Supra-regional","abrange-cidade",IF(C427="Em definição","sem-mapa",IF(E427&lt;&gt;0,"local-def","local-em-def")))</f>
        <v>local-def</v>
      </c>
    </row>
    <row r="428" spans="1:27" ht="24" hidden="1" x14ac:dyDescent="0.25">
      <c r="A428" s="135">
        <v>24</v>
      </c>
      <c r="B428" s="132" t="s">
        <v>2193</v>
      </c>
      <c r="C428" s="134" t="s">
        <v>152</v>
      </c>
      <c r="D428" s="134"/>
      <c r="E428" s="134"/>
      <c r="F428" s="139"/>
      <c r="G428" s="135" t="s">
        <v>214</v>
      </c>
      <c r="H428" s="135" t="s">
        <v>212</v>
      </c>
      <c r="I428" s="135" t="s">
        <v>214</v>
      </c>
      <c r="J428" s="52" t="s">
        <v>1493</v>
      </c>
      <c r="K428" s="135" t="s">
        <v>216</v>
      </c>
      <c r="L428" s="135" t="s">
        <v>216</v>
      </c>
      <c r="M428" s="135" t="s">
        <v>216</v>
      </c>
      <c r="N428" s="135" t="s">
        <v>216</v>
      </c>
      <c r="O428" s="1031">
        <v>0</v>
      </c>
      <c r="P428" s="178">
        <v>0</v>
      </c>
      <c r="Q428" s="178">
        <v>0</v>
      </c>
      <c r="R428" s="132" t="s">
        <v>2100</v>
      </c>
      <c r="S428" s="134"/>
      <c r="T428" s="134"/>
      <c r="U428" s="134"/>
      <c r="V428" s="134"/>
      <c r="W428" s="134"/>
      <c r="X428" s="170">
        <f>(IF(G428="C",1,IF(G428="EA",0.5,0))*0.1)+(IF(H428="C",1,IF(H428="EA",0.5,0))*0.05)+(IF(I428="C",1,IF(I428="EA",0.5,0))*0.1)+(IF(J428="C",1,IF(J428="EA",0.5,0))*0.05)+(IF(K428="C",1,IF(K428="EA",0.5,0))*0.1)+(IF(L428="C",1,IF(L428="EA",0.5,0))*0.2)+(IF(M428="C",1,IF(M428="EA",0.5,0))*0.35)+(IF(N428="C",1,IF(N428="EA",0.5,0))*0.05)</f>
        <v>0.15000000000000002</v>
      </c>
      <c r="Y428" s="368">
        <f t="shared" si="12"/>
        <v>0</v>
      </c>
      <c r="Z428" s="338" t="str">
        <f t="shared" si="13"/>
        <v>Em andamento</v>
      </c>
      <c r="AA428" s="377" t="str">
        <f>IF(C428="Supra-regional","abrange-cidade",IF(C428="Em definição","sem-mapa",IF(E428&lt;&gt;0,"local-def","local-em-def")))</f>
        <v>local-em-def</v>
      </c>
    </row>
    <row r="429" spans="1:27" ht="24" hidden="1" x14ac:dyDescent="0.25">
      <c r="A429" s="135">
        <v>24</v>
      </c>
      <c r="B429" s="132" t="s">
        <v>2194</v>
      </c>
      <c r="C429" s="134" t="s">
        <v>164</v>
      </c>
      <c r="D429" s="134"/>
      <c r="E429" s="134"/>
      <c r="F429" s="139"/>
      <c r="G429" s="135" t="s">
        <v>214</v>
      </c>
      <c r="H429" s="135" t="s">
        <v>212</v>
      </c>
      <c r="I429" s="135" t="s">
        <v>214</v>
      </c>
      <c r="J429" s="52" t="s">
        <v>1493</v>
      </c>
      <c r="K429" s="135" t="s">
        <v>216</v>
      </c>
      <c r="L429" s="135" t="s">
        <v>216</v>
      </c>
      <c r="M429" s="135" t="s">
        <v>216</v>
      </c>
      <c r="N429" s="135" t="s">
        <v>216</v>
      </c>
      <c r="O429" s="1031">
        <v>0</v>
      </c>
      <c r="P429" s="178">
        <v>0</v>
      </c>
      <c r="Q429" s="178">
        <v>0</v>
      </c>
      <c r="R429" s="132" t="s">
        <v>2100</v>
      </c>
      <c r="S429" s="134"/>
      <c r="T429" s="134"/>
      <c r="U429" s="134"/>
      <c r="V429" s="134"/>
      <c r="W429" s="134"/>
      <c r="X429" s="170">
        <f>(IF(G429="C",1,IF(G429="EA",0.5,0))*0.1)+(IF(H429="C",1,IF(H429="EA",0.5,0))*0.05)+(IF(I429="C",1,IF(I429="EA",0.5,0))*0.1)+(IF(J429="C",1,IF(J429="EA",0.5,0))*0.05)+(IF(K429="C",1,IF(K429="EA",0.5,0))*0.1)+(IF(L429="C",1,IF(L429="EA",0.5,0))*0.2)+(IF(M429="C",1,IF(M429="EA",0.5,0))*0.35)+(IF(N429="C",1,IF(N429="EA",0.5,0))*0.05)</f>
        <v>0.15000000000000002</v>
      </c>
      <c r="Y429" s="368">
        <f t="shared" si="12"/>
        <v>0</v>
      </c>
      <c r="Z429" s="338" t="str">
        <f t="shared" si="13"/>
        <v>Em andamento</v>
      </c>
      <c r="AA429" s="377" t="str">
        <f>IF(C429="Supra-regional","abrange-cidade",IF(C429="Em definição","sem-mapa",IF(E429&lt;&gt;0,"local-def","local-em-def")))</f>
        <v>local-em-def</v>
      </c>
    </row>
    <row r="430" spans="1:27" ht="24" hidden="1" x14ac:dyDescent="0.25">
      <c r="A430" s="135">
        <v>24</v>
      </c>
      <c r="B430" s="132" t="s">
        <v>2195</v>
      </c>
      <c r="C430" s="134" t="s">
        <v>144</v>
      </c>
      <c r="D430" s="134"/>
      <c r="E430" s="134"/>
      <c r="F430" s="134"/>
      <c r="G430" s="135" t="s">
        <v>214</v>
      </c>
      <c r="H430" s="135" t="s">
        <v>212</v>
      </c>
      <c r="I430" s="135" t="s">
        <v>214</v>
      </c>
      <c r="J430" s="52" t="s">
        <v>1493</v>
      </c>
      <c r="K430" s="135" t="s">
        <v>216</v>
      </c>
      <c r="L430" s="135" t="s">
        <v>216</v>
      </c>
      <c r="M430" s="135" t="s">
        <v>216</v>
      </c>
      <c r="N430" s="135" t="s">
        <v>216</v>
      </c>
      <c r="O430" s="1031">
        <v>0</v>
      </c>
      <c r="P430" s="178">
        <v>0</v>
      </c>
      <c r="Q430" s="178">
        <v>0</v>
      </c>
      <c r="R430" s="132" t="s">
        <v>2100</v>
      </c>
      <c r="S430" s="134"/>
      <c r="T430" s="134"/>
      <c r="U430" s="134"/>
      <c r="V430" s="134"/>
      <c r="W430" s="134"/>
      <c r="X430" s="170">
        <f>(IF(G430="C",1,IF(G430="EA",0.5,0))*0.1)+(IF(H430="C",1,IF(H430="EA",0.5,0))*0.05)+(IF(I430="C",1,IF(I430="EA",0.5,0))*0.1)+(IF(J430="C",1,IF(J430="EA",0.5,0))*0.05)+(IF(K430="C",1,IF(K430="EA",0.5,0))*0.1)+(IF(L430="C",1,IF(L430="EA",0.5,0))*0.2)+(IF(M430="C",1,IF(M430="EA",0.5,0))*0.35)+(IF(N430="C",1,IF(N430="EA",0.5,0))*0.05)</f>
        <v>0.15000000000000002</v>
      </c>
      <c r="Y430" s="368">
        <f t="shared" si="12"/>
        <v>0</v>
      </c>
      <c r="Z430" s="338" t="str">
        <f t="shared" si="13"/>
        <v>Em andamento</v>
      </c>
      <c r="AA430" s="377" t="str">
        <f>IF(C430="Supra-regional","abrange-cidade",IF(C430="Em definição","sem-mapa",IF(E430&lt;&gt;0,"local-def","local-em-def")))</f>
        <v>local-em-def</v>
      </c>
    </row>
    <row r="431" spans="1:27" ht="24" hidden="1" x14ac:dyDescent="0.25">
      <c r="A431" s="135">
        <v>24</v>
      </c>
      <c r="B431" s="132" t="s">
        <v>2196</v>
      </c>
      <c r="C431" s="134" t="s">
        <v>134</v>
      </c>
      <c r="D431" s="134" t="s">
        <v>134</v>
      </c>
      <c r="E431" s="134" t="s">
        <v>2197</v>
      </c>
      <c r="F431" s="134" t="s">
        <v>2198</v>
      </c>
      <c r="G431" s="135" t="s">
        <v>212</v>
      </c>
      <c r="H431" s="135" t="s">
        <v>212</v>
      </c>
      <c r="I431" s="135" t="s">
        <v>216</v>
      </c>
      <c r="J431" s="52" t="s">
        <v>1388</v>
      </c>
      <c r="K431" s="135" t="s">
        <v>216</v>
      </c>
      <c r="L431" s="135" t="s">
        <v>216</v>
      </c>
      <c r="M431" s="135" t="s">
        <v>216</v>
      </c>
      <c r="N431" s="135" t="s">
        <v>216</v>
      </c>
      <c r="O431" s="1031">
        <v>0</v>
      </c>
      <c r="P431" s="178">
        <v>0</v>
      </c>
      <c r="Q431" s="178">
        <v>0</v>
      </c>
      <c r="R431" s="132" t="s">
        <v>2100</v>
      </c>
      <c r="S431" s="134"/>
      <c r="T431" s="134"/>
      <c r="U431" s="134"/>
      <c r="V431" s="134"/>
      <c r="W431" s="134"/>
      <c r="X431" s="170">
        <f>(IF(G431="C",1,IF(G431="EA",0.5,0))*0.1)+(IF(H431="C",1,IF(H431="EA",0.5,0))*0.05)+(IF(I431="C",1,IF(I431="EA",0.5,0))*0.1)+(IF(J431="C",1,IF(J431="EA",0.5,0))*0.05)+(IF(K431="C",1,IF(K431="EA",0.5,0))*0.1)+(IF(L431="C",1,IF(L431="EA",0.5,0))*0.2)+(IF(M431="C",1,IF(M431="EA",0.5,0))*0.35)+(IF(N431="C",1,IF(N431="EA",0.5,0))*0.05)</f>
        <v>0.17500000000000002</v>
      </c>
      <c r="Y431" s="368">
        <f t="shared" si="12"/>
        <v>0</v>
      </c>
      <c r="Z431" s="338" t="str">
        <f t="shared" si="13"/>
        <v>Em andamento</v>
      </c>
      <c r="AA431" s="377" t="str">
        <f>IF(C431="Supra-regional","abrange-cidade",IF(C431="Em definição","sem-mapa",IF(E431&lt;&gt;0,"local-def","local-em-def")))</f>
        <v>local-def</v>
      </c>
    </row>
    <row r="432" spans="1:27" ht="24" hidden="1" x14ac:dyDescent="0.25">
      <c r="A432" s="135">
        <v>24</v>
      </c>
      <c r="B432" s="132" t="s">
        <v>2199</v>
      </c>
      <c r="C432" s="134" t="s">
        <v>132</v>
      </c>
      <c r="D432" s="134" t="s">
        <v>582</v>
      </c>
      <c r="E432" s="134" t="s">
        <v>2200</v>
      </c>
      <c r="F432" s="134" t="s">
        <v>2201</v>
      </c>
      <c r="G432" s="135" t="s">
        <v>212</v>
      </c>
      <c r="H432" s="135" t="s">
        <v>212</v>
      </c>
      <c r="I432" s="135" t="s">
        <v>216</v>
      </c>
      <c r="J432" s="52" t="s">
        <v>1493</v>
      </c>
      <c r="K432" s="135" t="s">
        <v>216</v>
      </c>
      <c r="L432" s="135" t="s">
        <v>216</v>
      </c>
      <c r="M432" s="135" t="s">
        <v>216</v>
      </c>
      <c r="N432" s="135" t="s">
        <v>216</v>
      </c>
      <c r="O432" s="1031">
        <v>0</v>
      </c>
      <c r="P432" s="178">
        <v>0</v>
      </c>
      <c r="Q432" s="178">
        <v>0</v>
      </c>
      <c r="R432" s="132" t="s">
        <v>2100</v>
      </c>
      <c r="S432" s="134"/>
      <c r="T432" s="134"/>
      <c r="U432" s="134"/>
      <c r="V432" s="134"/>
      <c r="W432" s="134"/>
      <c r="X432" s="170">
        <f>(IF(G432="C",1,IF(G432="EA",0.5,0))*0.1)+(IF(H432="C",1,IF(H432="EA",0.5,0))*0.05)+(IF(I432="C",1,IF(I432="EA",0.5,0))*0.1)+(IF(J432="C",1,IF(J432="EA",0.5,0))*0.05)+(IF(K432="C",1,IF(K432="EA",0.5,0))*0.1)+(IF(L432="C",1,IF(L432="EA",0.5,0))*0.2)+(IF(M432="C",1,IF(M432="EA",0.5,0))*0.35)+(IF(N432="C",1,IF(N432="EA",0.5,0))*0.05)</f>
        <v>0.15000000000000002</v>
      </c>
      <c r="Y432" s="368">
        <f t="shared" si="12"/>
        <v>0</v>
      </c>
      <c r="Z432" s="338" t="str">
        <f t="shared" si="13"/>
        <v>Em andamento</v>
      </c>
      <c r="AA432" s="377" t="str">
        <f>IF(C432="Supra-regional","abrange-cidade",IF(C432="Em definição","sem-mapa",IF(E432&lt;&gt;0,"local-def","local-em-def")))</f>
        <v>local-def</v>
      </c>
    </row>
    <row r="433" spans="1:27" ht="24" hidden="1" x14ac:dyDescent="0.25">
      <c r="A433" s="135">
        <v>24</v>
      </c>
      <c r="B433" s="132" t="s">
        <v>2202</v>
      </c>
      <c r="C433" s="134" t="s">
        <v>134</v>
      </c>
      <c r="D433" s="134"/>
      <c r="E433" s="134"/>
      <c r="F433" s="139"/>
      <c r="G433" s="135" t="s">
        <v>214</v>
      </c>
      <c r="H433" s="135" t="s">
        <v>212</v>
      </c>
      <c r="I433" s="135" t="s">
        <v>216</v>
      </c>
      <c r="J433" s="52" t="s">
        <v>1493</v>
      </c>
      <c r="K433" s="135" t="s">
        <v>216</v>
      </c>
      <c r="L433" s="135" t="s">
        <v>216</v>
      </c>
      <c r="M433" s="135" t="s">
        <v>216</v>
      </c>
      <c r="N433" s="135" t="s">
        <v>216</v>
      </c>
      <c r="O433" s="1031">
        <v>0</v>
      </c>
      <c r="P433" s="178">
        <v>0</v>
      </c>
      <c r="Q433" s="178">
        <v>37045.99</v>
      </c>
      <c r="R433" s="132" t="s">
        <v>2100</v>
      </c>
      <c r="S433" s="134"/>
      <c r="T433" s="134"/>
      <c r="U433" s="134"/>
      <c r="V433" s="134"/>
      <c r="W433" s="134"/>
      <c r="X433" s="170">
        <f>(IF(G433="C",1,IF(G433="EA",0.5,0))*0.1)+(IF(H433="C",1,IF(H433="EA",0.5,0))*0.05)+(IF(I433="C",1,IF(I433="EA",0.5,0))*0.1)+(IF(J433="C",1,IF(J433="EA",0.5,0))*0.05)+(IF(K433="C",1,IF(K433="EA",0.5,0))*0.1)+(IF(L433="C",1,IF(L433="EA",0.5,0))*0.2)+(IF(M433="C",1,IF(M433="EA",0.5,0))*0.35)+(IF(N433="C",1,IF(N433="EA",0.5,0))*0.05)</f>
        <v>0.1</v>
      </c>
      <c r="Y433" s="368">
        <f t="shared" si="12"/>
        <v>0</v>
      </c>
      <c r="Z433" s="338" t="str">
        <f t="shared" si="13"/>
        <v>Em andamento</v>
      </c>
      <c r="AA433" s="377" t="str">
        <f>IF(C433="Supra-regional","abrange-cidade",IF(C433="Em definição","sem-mapa",IF(E433&lt;&gt;0,"local-def","local-em-def")))</f>
        <v>local-em-def</v>
      </c>
    </row>
    <row r="434" spans="1:27" ht="25.5" hidden="1" customHeight="1" x14ac:dyDescent="0.25">
      <c r="A434" s="135">
        <v>24</v>
      </c>
      <c r="B434" s="132" t="s">
        <v>2203</v>
      </c>
      <c r="C434" s="134" t="s">
        <v>134</v>
      </c>
      <c r="D434" s="134"/>
      <c r="E434" s="134"/>
      <c r="F434" s="139"/>
      <c r="G434" s="135" t="s">
        <v>214</v>
      </c>
      <c r="H434" s="135" t="s">
        <v>212</v>
      </c>
      <c r="I434" s="135" t="s">
        <v>216</v>
      </c>
      <c r="J434" s="52" t="s">
        <v>1493</v>
      </c>
      <c r="K434" s="135" t="s">
        <v>216</v>
      </c>
      <c r="L434" s="135" t="s">
        <v>216</v>
      </c>
      <c r="M434" s="135" t="s">
        <v>216</v>
      </c>
      <c r="N434" s="135" t="s">
        <v>216</v>
      </c>
      <c r="O434" s="1031">
        <v>0</v>
      </c>
      <c r="P434" s="178">
        <v>0</v>
      </c>
      <c r="Q434" s="178">
        <v>0</v>
      </c>
      <c r="R434" s="132" t="s">
        <v>2100</v>
      </c>
      <c r="S434" s="134"/>
      <c r="T434" s="134"/>
      <c r="U434" s="134"/>
      <c r="V434" s="134"/>
      <c r="W434" s="134"/>
      <c r="X434" s="170">
        <f>(IF(G434="C",1,IF(G434="EA",0.5,0))*0.1)+(IF(H434="C",1,IF(H434="EA",0.5,0))*0.05)+(IF(I434="C",1,IF(I434="EA",0.5,0))*0.1)+(IF(J434="C",1,IF(J434="EA",0.5,0))*0.05)+(IF(K434="C",1,IF(K434="EA",0.5,0))*0.1)+(IF(L434="C",1,IF(L434="EA",0.5,0))*0.2)+(IF(M434="C",1,IF(M434="EA",0.5,0))*0.35)+(IF(N434="C",1,IF(N434="EA",0.5,0))*0.05)</f>
        <v>0.1</v>
      </c>
      <c r="Y434" s="368">
        <f t="shared" si="12"/>
        <v>0</v>
      </c>
      <c r="Z434" s="338" t="str">
        <f t="shared" si="13"/>
        <v>Em andamento</v>
      </c>
      <c r="AA434" s="377" t="str">
        <f>IF(C434="Supra-regional","abrange-cidade",IF(C434="Em definição","sem-mapa",IF(E434&lt;&gt;0,"local-def","local-em-def")))</f>
        <v>local-em-def</v>
      </c>
    </row>
    <row r="435" spans="1:27" ht="24" hidden="1" x14ac:dyDescent="0.25">
      <c r="A435" s="135">
        <v>24</v>
      </c>
      <c r="B435" s="132" t="s">
        <v>2204</v>
      </c>
      <c r="C435" s="134" t="s">
        <v>134</v>
      </c>
      <c r="D435" s="134"/>
      <c r="E435" s="134"/>
      <c r="F435" s="139"/>
      <c r="G435" s="135" t="s">
        <v>214</v>
      </c>
      <c r="H435" s="135" t="s">
        <v>212</v>
      </c>
      <c r="I435" s="135" t="s">
        <v>216</v>
      </c>
      <c r="J435" s="52" t="s">
        <v>1493</v>
      </c>
      <c r="K435" s="135" t="s">
        <v>216</v>
      </c>
      <c r="L435" s="135" t="s">
        <v>216</v>
      </c>
      <c r="M435" s="135" t="s">
        <v>216</v>
      </c>
      <c r="N435" s="135" t="s">
        <v>216</v>
      </c>
      <c r="O435" s="1031">
        <v>0</v>
      </c>
      <c r="P435" s="178">
        <v>0</v>
      </c>
      <c r="Q435" s="178">
        <v>0</v>
      </c>
      <c r="R435" s="132" t="s">
        <v>2100</v>
      </c>
      <c r="S435" s="134"/>
      <c r="T435" s="134"/>
      <c r="U435" s="134"/>
      <c r="V435" s="134"/>
      <c r="W435" s="134"/>
      <c r="X435" s="170">
        <f>(IF(G435="C",1,IF(G435="EA",0.5,0))*0.1)+(IF(H435="C",1,IF(H435="EA",0.5,0))*0.05)+(IF(I435="C",1,IF(I435="EA",0.5,0))*0.1)+(IF(J435="C",1,IF(J435="EA",0.5,0))*0.05)+(IF(K435="C",1,IF(K435="EA",0.5,0))*0.1)+(IF(L435="C",1,IF(L435="EA",0.5,0))*0.2)+(IF(M435="C",1,IF(M435="EA",0.5,0))*0.35)+(IF(N435="C",1,IF(N435="EA",0.5,0))*0.05)</f>
        <v>0.1</v>
      </c>
      <c r="Y435" s="368">
        <f t="shared" si="12"/>
        <v>0</v>
      </c>
      <c r="Z435" s="338" t="str">
        <f t="shared" si="13"/>
        <v>Em andamento</v>
      </c>
      <c r="AA435" s="377" t="str">
        <f>IF(C435="Supra-regional","abrange-cidade",IF(C435="Em definição","sem-mapa",IF(E435&lt;&gt;0,"local-def","local-em-def")))</f>
        <v>local-em-def</v>
      </c>
    </row>
    <row r="436" spans="1:27" ht="24" hidden="1" x14ac:dyDescent="0.25">
      <c r="A436" s="135">
        <v>24</v>
      </c>
      <c r="B436" s="132" t="s">
        <v>2205</v>
      </c>
      <c r="C436" s="134" t="s">
        <v>146</v>
      </c>
      <c r="D436" s="134"/>
      <c r="E436" s="134"/>
      <c r="F436" s="139"/>
      <c r="G436" s="135" t="s">
        <v>214</v>
      </c>
      <c r="H436" s="135" t="s">
        <v>212</v>
      </c>
      <c r="I436" s="135" t="s">
        <v>216</v>
      </c>
      <c r="J436" s="52" t="s">
        <v>1493</v>
      </c>
      <c r="K436" s="135" t="s">
        <v>216</v>
      </c>
      <c r="L436" s="135" t="s">
        <v>216</v>
      </c>
      <c r="M436" s="135" t="s">
        <v>216</v>
      </c>
      <c r="N436" s="135" t="s">
        <v>216</v>
      </c>
      <c r="O436" s="1031">
        <v>0</v>
      </c>
      <c r="P436" s="178">
        <v>0</v>
      </c>
      <c r="Q436" s="178">
        <v>0</v>
      </c>
      <c r="R436" s="132" t="s">
        <v>2100</v>
      </c>
      <c r="S436" s="134"/>
      <c r="T436" s="134"/>
      <c r="U436" s="134"/>
      <c r="V436" s="134"/>
      <c r="W436" s="134"/>
      <c r="X436" s="170">
        <f>(IF(G436="C",1,IF(G436="EA",0.5,0))*0.1)+(IF(H436="C",1,IF(H436="EA",0.5,0))*0.05)+(IF(I436="C",1,IF(I436="EA",0.5,0))*0.1)+(IF(J436="C",1,IF(J436="EA",0.5,0))*0.05)+(IF(K436="C",1,IF(K436="EA",0.5,0))*0.1)+(IF(L436="C",1,IF(L436="EA",0.5,0))*0.2)+(IF(M436="C",1,IF(M436="EA",0.5,0))*0.35)+(IF(N436="C",1,IF(N436="EA",0.5,0))*0.05)</f>
        <v>0.1</v>
      </c>
      <c r="Y436" s="368">
        <f t="shared" si="12"/>
        <v>0</v>
      </c>
      <c r="Z436" s="338" t="str">
        <f t="shared" si="13"/>
        <v>Em andamento</v>
      </c>
      <c r="AA436" s="377" t="str">
        <f>IF(C436="Supra-regional","abrange-cidade",IF(C436="Em definição","sem-mapa",IF(E436&lt;&gt;0,"local-def","local-em-def")))</f>
        <v>local-em-def</v>
      </c>
    </row>
    <row r="437" spans="1:27" ht="24" hidden="1" x14ac:dyDescent="0.25">
      <c r="A437" s="135">
        <v>24</v>
      </c>
      <c r="B437" s="132" t="s">
        <v>2206</v>
      </c>
      <c r="C437" s="134" t="s">
        <v>130</v>
      </c>
      <c r="D437" s="134"/>
      <c r="E437" s="134"/>
      <c r="F437" s="134"/>
      <c r="G437" s="135" t="s">
        <v>214</v>
      </c>
      <c r="H437" s="135" t="s">
        <v>212</v>
      </c>
      <c r="I437" s="135" t="s">
        <v>216</v>
      </c>
      <c r="J437" s="52" t="s">
        <v>1493</v>
      </c>
      <c r="K437" s="135" t="s">
        <v>216</v>
      </c>
      <c r="L437" s="135" t="s">
        <v>216</v>
      </c>
      <c r="M437" s="135" t="s">
        <v>216</v>
      </c>
      <c r="N437" s="135" t="s">
        <v>216</v>
      </c>
      <c r="O437" s="1031">
        <v>0</v>
      </c>
      <c r="P437" s="178">
        <v>0</v>
      </c>
      <c r="Q437" s="178">
        <v>0</v>
      </c>
      <c r="R437" s="132" t="s">
        <v>2100</v>
      </c>
      <c r="S437" s="134"/>
      <c r="T437" s="134"/>
      <c r="U437" s="134"/>
      <c r="V437" s="134"/>
      <c r="W437" s="134"/>
      <c r="X437" s="170">
        <f>(IF(G437="C",1,IF(G437="EA",0.5,0))*0.1)+(IF(H437="C",1,IF(H437="EA",0.5,0))*0.05)+(IF(I437="C",1,IF(I437="EA",0.5,0))*0.1)+(IF(J437="C",1,IF(J437="EA",0.5,0))*0.05)+(IF(K437="C",1,IF(K437="EA",0.5,0))*0.1)+(IF(L437="C",1,IF(L437="EA",0.5,0))*0.2)+(IF(M437="C",1,IF(M437="EA",0.5,0))*0.35)+(IF(N437="C",1,IF(N437="EA",0.5,0))*0.05)</f>
        <v>0.1</v>
      </c>
      <c r="Y437" s="368">
        <f t="shared" si="12"/>
        <v>0</v>
      </c>
      <c r="Z437" s="338" t="str">
        <f t="shared" si="13"/>
        <v>Em andamento</v>
      </c>
      <c r="AA437" s="377" t="str">
        <f>IF(C437="Supra-regional","abrange-cidade",IF(C437="Em definição","sem-mapa",IF(E437&lt;&gt;0,"local-def","local-em-def")))</f>
        <v>local-em-def</v>
      </c>
    </row>
    <row r="438" spans="1:27" ht="24" hidden="1" x14ac:dyDescent="0.25">
      <c r="A438" s="135">
        <v>24</v>
      </c>
      <c r="B438" s="132" t="s">
        <v>2207</v>
      </c>
      <c r="C438" s="134" t="s">
        <v>178</v>
      </c>
      <c r="D438" s="134"/>
      <c r="E438" s="134"/>
      <c r="F438" s="139"/>
      <c r="G438" s="135" t="s">
        <v>216</v>
      </c>
      <c r="H438" s="135" t="s">
        <v>212</v>
      </c>
      <c r="I438" s="135" t="s">
        <v>216</v>
      </c>
      <c r="J438" s="52" t="s">
        <v>1493</v>
      </c>
      <c r="K438" s="135" t="s">
        <v>216</v>
      </c>
      <c r="L438" s="135" t="s">
        <v>216</v>
      </c>
      <c r="M438" s="135" t="s">
        <v>216</v>
      </c>
      <c r="N438" s="135" t="s">
        <v>216</v>
      </c>
      <c r="O438" s="1031">
        <v>0</v>
      </c>
      <c r="P438" s="178">
        <v>0</v>
      </c>
      <c r="Q438" s="178">
        <v>0</v>
      </c>
      <c r="R438" s="132" t="s">
        <v>2100</v>
      </c>
      <c r="S438" s="134"/>
      <c r="T438" s="134"/>
      <c r="U438" s="134"/>
      <c r="V438" s="134"/>
      <c r="W438" s="134"/>
      <c r="X438" s="170">
        <f>(IF(G438="C",1,IF(G438="EA",0.5,0))*0.1)+(IF(H438="C",1,IF(H438="EA",0.5,0))*0.05)+(IF(I438="C",1,IF(I438="EA",0.5,0))*0.1)+(IF(J438="C",1,IF(J438="EA",0.5,0))*0.05)+(IF(K438="C",1,IF(K438="EA",0.5,0))*0.1)+(IF(L438="C",1,IF(L438="EA",0.5,0))*0.2)+(IF(M438="C",1,IF(M438="EA",0.5,0))*0.35)+(IF(N438="C",1,IF(N438="EA",0.5,0))*0.05)</f>
        <v>0.05</v>
      </c>
      <c r="Y438" s="368">
        <f t="shared" si="12"/>
        <v>0</v>
      </c>
      <c r="Z438" s="338" t="str">
        <f t="shared" si="13"/>
        <v>Em andamento</v>
      </c>
      <c r="AA438" s="377" t="str">
        <f>IF(C438="Supra-regional","abrange-cidade",IF(C438="Em definição","sem-mapa",IF(E438&lt;&gt;0,"local-def","local-em-def")))</f>
        <v>local-em-def</v>
      </c>
    </row>
    <row r="439" spans="1:27" ht="24" hidden="1" x14ac:dyDescent="0.25">
      <c r="A439" s="135">
        <v>24</v>
      </c>
      <c r="B439" s="132" t="s">
        <v>2208</v>
      </c>
      <c r="C439" s="134" t="s">
        <v>140</v>
      </c>
      <c r="D439" s="134"/>
      <c r="E439" s="134"/>
      <c r="F439" s="139"/>
      <c r="G439" s="135" t="s">
        <v>216</v>
      </c>
      <c r="H439" s="135" t="s">
        <v>212</v>
      </c>
      <c r="I439" s="135" t="s">
        <v>216</v>
      </c>
      <c r="J439" s="52" t="s">
        <v>1493</v>
      </c>
      <c r="K439" s="135" t="s">
        <v>216</v>
      </c>
      <c r="L439" s="135" t="s">
        <v>216</v>
      </c>
      <c r="M439" s="135" t="s">
        <v>216</v>
      </c>
      <c r="N439" s="135" t="s">
        <v>216</v>
      </c>
      <c r="O439" s="1031">
        <v>0</v>
      </c>
      <c r="P439" s="178">
        <v>0</v>
      </c>
      <c r="Q439" s="178">
        <v>0</v>
      </c>
      <c r="R439" s="132" t="s">
        <v>2100</v>
      </c>
      <c r="S439" s="134"/>
      <c r="T439" s="134"/>
      <c r="U439" s="134"/>
      <c r="V439" s="134"/>
      <c r="W439" s="134"/>
      <c r="X439" s="170">
        <f>(IF(G439="C",1,IF(G439="EA",0.5,0))*0.1)+(IF(H439="C",1,IF(H439="EA",0.5,0))*0.05)+(IF(I439="C",1,IF(I439="EA",0.5,0))*0.1)+(IF(J439="C",1,IF(J439="EA",0.5,0))*0.05)+(IF(K439="C",1,IF(K439="EA",0.5,0))*0.1)+(IF(L439="C",1,IF(L439="EA",0.5,0))*0.2)+(IF(M439="C",1,IF(M439="EA",0.5,0))*0.35)+(IF(N439="C",1,IF(N439="EA",0.5,0))*0.05)</f>
        <v>0.05</v>
      </c>
      <c r="Y439" s="368">
        <f t="shared" si="12"/>
        <v>0</v>
      </c>
      <c r="Z439" s="338" t="str">
        <f t="shared" si="13"/>
        <v>Em andamento</v>
      </c>
      <c r="AA439" s="377" t="str">
        <f>IF(C439="Supra-regional","abrange-cidade",IF(C439="Em definição","sem-mapa",IF(E439&lt;&gt;0,"local-def","local-em-def")))</f>
        <v>local-em-def</v>
      </c>
    </row>
    <row r="440" spans="1:27" ht="30" hidden="1" x14ac:dyDescent="0.25">
      <c r="A440" s="135">
        <v>24</v>
      </c>
      <c r="B440" s="132" t="s">
        <v>2209</v>
      </c>
      <c r="C440" s="53" t="s">
        <v>128</v>
      </c>
      <c r="D440" s="134"/>
      <c r="E440" s="134"/>
      <c r="F440" s="139"/>
      <c r="G440" s="135" t="s">
        <v>216</v>
      </c>
      <c r="H440" s="135" t="s">
        <v>212</v>
      </c>
      <c r="I440" s="135" t="s">
        <v>216</v>
      </c>
      <c r="J440" s="52" t="s">
        <v>1493</v>
      </c>
      <c r="K440" s="135" t="s">
        <v>216</v>
      </c>
      <c r="L440" s="135" t="s">
        <v>216</v>
      </c>
      <c r="M440" s="135" t="s">
        <v>216</v>
      </c>
      <c r="N440" s="135" t="s">
        <v>216</v>
      </c>
      <c r="O440" s="1031">
        <v>0</v>
      </c>
      <c r="P440" s="178">
        <v>0</v>
      </c>
      <c r="Q440" s="178">
        <v>0</v>
      </c>
      <c r="R440" s="132" t="s">
        <v>2100</v>
      </c>
      <c r="S440" s="134"/>
      <c r="T440" s="134"/>
      <c r="U440" s="134"/>
      <c r="V440" s="134"/>
      <c r="W440" s="134"/>
      <c r="X440" s="170">
        <f>(IF(G440="C",1,IF(G440="EA",0.5,0))*0.1)+(IF(H440="C",1,IF(H440="EA",0.5,0))*0.05)+(IF(I440="C",1,IF(I440="EA",0.5,0))*0.1)+(IF(J440="C",1,IF(J440="EA",0.5,0))*0.05)+(IF(K440="C",1,IF(K440="EA",0.5,0))*0.1)+(IF(L440="C",1,IF(L440="EA",0.5,0))*0.2)+(IF(M440="C",1,IF(M440="EA",0.5,0))*0.35)+(IF(N440="C",1,IF(N440="EA",0.5,0))*0.05)</f>
        <v>0.05</v>
      </c>
      <c r="Y440" s="368">
        <f t="shared" si="12"/>
        <v>0</v>
      </c>
      <c r="Z440" s="338" t="str">
        <f t="shared" si="13"/>
        <v>Em andamento</v>
      </c>
      <c r="AA440" s="377" t="str">
        <f>IF(C440="Supra-regional","abrange-cidade",IF(C440="Em definição","sem-mapa",IF(E440&lt;&gt;0,"local-def","local-em-def")))</f>
        <v>local-em-def</v>
      </c>
    </row>
    <row r="441" spans="1:27" ht="24" hidden="1" x14ac:dyDescent="0.25">
      <c r="A441" s="135">
        <v>24</v>
      </c>
      <c r="B441" s="132" t="s">
        <v>2210</v>
      </c>
      <c r="C441" s="134" t="s">
        <v>158</v>
      </c>
      <c r="D441" s="134"/>
      <c r="E441" s="134"/>
      <c r="F441" s="139"/>
      <c r="G441" s="135" t="s">
        <v>216</v>
      </c>
      <c r="H441" s="135" t="s">
        <v>212</v>
      </c>
      <c r="I441" s="135" t="s">
        <v>216</v>
      </c>
      <c r="J441" s="52" t="s">
        <v>1493</v>
      </c>
      <c r="K441" s="135" t="s">
        <v>216</v>
      </c>
      <c r="L441" s="135" t="s">
        <v>216</v>
      </c>
      <c r="M441" s="135" t="s">
        <v>216</v>
      </c>
      <c r="N441" s="135" t="s">
        <v>216</v>
      </c>
      <c r="O441" s="1031">
        <v>0</v>
      </c>
      <c r="P441" s="178">
        <v>0</v>
      </c>
      <c r="Q441" s="178">
        <v>0</v>
      </c>
      <c r="R441" s="132" t="s">
        <v>2100</v>
      </c>
      <c r="S441" s="134"/>
      <c r="T441" s="134"/>
      <c r="U441" s="134"/>
      <c r="V441" s="134"/>
      <c r="W441" s="134"/>
      <c r="X441" s="170">
        <f>(IF(G441="C",1,IF(G441="EA",0.5,0))*0.1)+(IF(H441="C",1,IF(H441="EA",0.5,0))*0.05)+(IF(I441="C",1,IF(I441="EA",0.5,0))*0.1)+(IF(J441="C",1,IF(J441="EA",0.5,0))*0.05)+(IF(K441="C",1,IF(K441="EA",0.5,0))*0.1)+(IF(L441="C",1,IF(L441="EA",0.5,0))*0.2)+(IF(M441="C",1,IF(M441="EA",0.5,0))*0.35)+(IF(N441="C",1,IF(N441="EA",0.5,0))*0.05)</f>
        <v>0.05</v>
      </c>
      <c r="Y441" s="368">
        <f t="shared" si="12"/>
        <v>0</v>
      </c>
      <c r="Z441" s="338" t="str">
        <f t="shared" si="13"/>
        <v>Em andamento</v>
      </c>
      <c r="AA441" s="377" t="str">
        <f>IF(C441="Supra-regional","abrange-cidade",IF(C441="Em definição","sem-mapa",IF(E441&lt;&gt;0,"local-def","local-em-def")))</f>
        <v>local-em-def</v>
      </c>
    </row>
    <row r="442" spans="1:27" ht="24" hidden="1" x14ac:dyDescent="0.25">
      <c r="A442" s="135">
        <v>24</v>
      </c>
      <c r="B442" s="132" t="s">
        <v>2211</v>
      </c>
      <c r="C442" s="134" t="s">
        <v>186</v>
      </c>
      <c r="D442" s="134"/>
      <c r="E442" s="134"/>
      <c r="F442" s="139"/>
      <c r="G442" s="135" t="s">
        <v>216</v>
      </c>
      <c r="H442" s="135" t="s">
        <v>212</v>
      </c>
      <c r="I442" s="135" t="s">
        <v>216</v>
      </c>
      <c r="J442" s="52" t="s">
        <v>1493</v>
      </c>
      <c r="K442" s="135" t="s">
        <v>216</v>
      </c>
      <c r="L442" s="135" t="s">
        <v>216</v>
      </c>
      <c r="M442" s="135" t="s">
        <v>216</v>
      </c>
      <c r="N442" s="135" t="s">
        <v>216</v>
      </c>
      <c r="O442" s="1031">
        <v>0</v>
      </c>
      <c r="P442" s="178">
        <v>0</v>
      </c>
      <c r="Q442" s="178">
        <v>0</v>
      </c>
      <c r="R442" s="132" t="s">
        <v>2100</v>
      </c>
      <c r="S442" s="134"/>
      <c r="T442" s="134"/>
      <c r="U442" s="134"/>
      <c r="V442" s="134"/>
      <c r="W442" s="134"/>
      <c r="X442" s="170">
        <f>(IF(G442="C",1,IF(G442="EA",0.5,0))*0.1)+(IF(H442="C",1,IF(H442="EA",0.5,0))*0.05)+(IF(I442="C",1,IF(I442="EA",0.5,0))*0.1)+(IF(J442="C",1,IF(J442="EA",0.5,0))*0.05)+(IF(K442="C",1,IF(K442="EA",0.5,0))*0.1)+(IF(L442="C",1,IF(L442="EA",0.5,0))*0.2)+(IF(M442="C",1,IF(M442="EA",0.5,0))*0.35)+(IF(N442="C",1,IF(N442="EA",0.5,0))*0.05)</f>
        <v>0.05</v>
      </c>
      <c r="Y442" s="368">
        <f t="shared" si="12"/>
        <v>0</v>
      </c>
      <c r="Z442" s="338" t="str">
        <f t="shared" si="13"/>
        <v>Em andamento</v>
      </c>
      <c r="AA442" s="377" t="str">
        <f>IF(C442="Supra-regional","abrange-cidade",IF(C442="Em definição","sem-mapa",IF(E442&lt;&gt;0,"local-def","local-em-def")))</f>
        <v>local-em-def</v>
      </c>
    </row>
    <row r="443" spans="1:27" ht="24" hidden="1" x14ac:dyDescent="0.25">
      <c r="A443" s="135">
        <v>25</v>
      </c>
      <c r="B443" s="132" t="s">
        <v>2212</v>
      </c>
      <c r="C443" s="134" t="s">
        <v>186</v>
      </c>
      <c r="D443" s="134" t="s">
        <v>2213</v>
      </c>
      <c r="E443" s="134" t="s">
        <v>2214</v>
      </c>
      <c r="F443" s="134" t="s">
        <v>2215</v>
      </c>
      <c r="G443" s="135" t="s">
        <v>212</v>
      </c>
      <c r="H443" s="135" t="s">
        <v>212</v>
      </c>
      <c r="I443" s="135" t="s">
        <v>212</v>
      </c>
      <c r="J443" s="52" t="s">
        <v>1493</v>
      </c>
      <c r="K443" s="135" t="s">
        <v>214</v>
      </c>
      <c r="L443" s="135" t="s">
        <v>214</v>
      </c>
      <c r="M443" s="135" t="s">
        <v>216</v>
      </c>
      <c r="N443" s="135" t="s">
        <v>216</v>
      </c>
      <c r="O443" s="1031">
        <v>0.04</v>
      </c>
      <c r="P443" s="178">
        <v>0</v>
      </c>
      <c r="Q443" s="178">
        <v>3305112.18</v>
      </c>
      <c r="R443" s="132" t="s">
        <v>2216</v>
      </c>
      <c r="S443" s="134"/>
      <c r="T443" s="134"/>
      <c r="U443" s="134"/>
      <c r="V443" s="134"/>
      <c r="W443" s="134"/>
      <c r="X443" s="170">
        <f>(IF(G443="C",1,IF(G443="EA",0.5,0))*0.1)+(IF(H443="C",1,IF(H443="EA",0.5,0))*0.05)+(IF(I443="C",1,IF(I443="EA",0.5,0))*0.1)+(IF(J443="C",1,IF(J443="EA",0.5,0))*0.05)+(IF(K443="C",1,IF(K443="EA",0.5,0))*0.1)+(IF(L443="C",1,IF(L443="EA",0.5,0))*0.2)+(IF(M443="C",1,IF(M443="EA",0.5,0))*0.35)+(IF(N443="C",1,IF(N443="EA",0.5,0))*0.05)</f>
        <v>0.4</v>
      </c>
      <c r="Y443" s="368">
        <f t="shared" si="12"/>
        <v>1.6E-2</v>
      </c>
      <c r="Z443" s="338" t="str">
        <f t="shared" si="13"/>
        <v>Em andamento</v>
      </c>
      <c r="AA443" s="377" t="str">
        <f>IF(C443="Supra-regional","abrange-cidade",IF(C443="Em definição","sem-mapa",IF(E443&lt;&gt;0,"local-def","local-em-def")))</f>
        <v>local-def</v>
      </c>
    </row>
    <row r="444" spans="1:27" ht="48" hidden="1" x14ac:dyDescent="0.25">
      <c r="A444" s="135">
        <v>25</v>
      </c>
      <c r="B444" s="132" t="s">
        <v>2217</v>
      </c>
      <c r="C444" s="134" t="s">
        <v>132</v>
      </c>
      <c r="D444" s="134" t="s">
        <v>132</v>
      </c>
      <c r="E444" s="134" t="s">
        <v>2218</v>
      </c>
      <c r="F444" s="134" t="s">
        <v>2219</v>
      </c>
      <c r="G444" s="135" t="s">
        <v>212</v>
      </c>
      <c r="H444" s="135" t="s">
        <v>212</v>
      </c>
      <c r="I444" s="135" t="s">
        <v>212</v>
      </c>
      <c r="J444" s="52" t="s">
        <v>1493</v>
      </c>
      <c r="K444" s="135" t="s">
        <v>216</v>
      </c>
      <c r="L444" s="135" t="s">
        <v>216</v>
      </c>
      <c r="M444" s="135" t="s">
        <v>216</v>
      </c>
      <c r="N444" s="135" t="s">
        <v>216</v>
      </c>
      <c r="O444" s="1031">
        <v>0.04</v>
      </c>
      <c r="P444" s="178">
        <v>0</v>
      </c>
      <c r="Q444" s="178">
        <v>0</v>
      </c>
      <c r="R444" s="132"/>
      <c r="S444" s="134"/>
      <c r="T444" s="134"/>
      <c r="U444" s="134"/>
      <c r="V444" s="134"/>
      <c r="W444" s="134"/>
      <c r="X444" s="170">
        <f>(IF(G444="C",1,IF(G444="EA",0.5,0))*0.1)+(IF(H444="C",1,IF(H444="EA",0.5,0))*0.05)+(IF(I444="C",1,IF(I444="EA",0.5,0))*0.1)+(IF(J444="C",1,IF(J444="EA",0.5,0))*0.05)+(IF(K444="C",1,IF(K444="EA",0.5,0))*0.1)+(IF(L444="C",1,IF(L444="EA",0.5,0))*0.2)+(IF(M444="C",1,IF(M444="EA",0.5,0))*0.35)+(IF(N444="C",1,IF(N444="EA",0.5,0))*0.05)</f>
        <v>0.25</v>
      </c>
      <c r="Y444" s="368">
        <f t="shared" si="12"/>
        <v>0.01</v>
      </c>
      <c r="Z444" s="338" t="str">
        <f t="shared" si="13"/>
        <v>Em andamento</v>
      </c>
      <c r="AA444" s="377" t="str">
        <f>IF(C444="Supra-regional","abrange-cidade",IF(C444="Em definição","sem-mapa",IF(E444&lt;&gt;0,"local-def","local-em-def")))</f>
        <v>local-def</v>
      </c>
    </row>
    <row r="445" spans="1:27" ht="48" hidden="1" x14ac:dyDescent="0.25">
      <c r="A445" s="135">
        <v>25</v>
      </c>
      <c r="B445" s="132" t="s">
        <v>2220</v>
      </c>
      <c r="C445" s="134" t="s">
        <v>162</v>
      </c>
      <c r="D445" s="134" t="s">
        <v>2221</v>
      </c>
      <c r="E445" s="134" t="s">
        <v>2222</v>
      </c>
      <c r="F445" s="134" t="s">
        <v>2223</v>
      </c>
      <c r="G445" s="135" t="s">
        <v>212</v>
      </c>
      <c r="H445" s="135" t="s">
        <v>212</v>
      </c>
      <c r="I445" s="135" t="s">
        <v>212</v>
      </c>
      <c r="J445" s="52" t="s">
        <v>1493</v>
      </c>
      <c r="K445" s="135" t="s">
        <v>216</v>
      </c>
      <c r="L445" s="135" t="s">
        <v>216</v>
      </c>
      <c r="M445" s="135" t="s">
        <v>216</v>
      </c>
      <c r="N445" s="135" t="s">
        <v>216</v>
      </c>
      <c r="O445" s="1031">
        <v>0.04</v>
      </c>
      <c r="P445" s="178">
        <v>0</v>
      </c>
      <c r="Q445" s="178">
        <v>0</v>
      </c>
      <c r="R445" s="132"/>
      <c r="S445" s="134"/>
      <c r="T445" s="134"/>
      <c r="U445" s="134"/>
      <c r="V445" s="134"/>
      <c r="W445" s="134"/>
      <c r="X445" s="170">
        <f>(IF(G445="C",1,IF(G445="EA",0.5,0))*0.1)+(IF(H445="C",1,IF(H445="EA",0.5,0))*0.05)+(IF(I445="C",1,IF(I445="EA",0.5,0))*0.1)+(IF(J445="C",1,IF(J445="EA",0.5,0))*0.05)+(IF(K445="C",1,IF(K445="EA",0.5,0))*0.1)+(IF(L445="C",1,IF(L445="EA",0.5,0))*0.2)+(IF(M445="C",1,IF(M445="EA",0.5,0))*0.35)+(IF(N445="C",1,IF(N445="EA",0.5,0))*0.05)</f>
        <v>0.25</v>
      </c>
      <c r="Y445" s="368">
        <f t="shared" si="12"/>
        <v>0.01</v>
      </c>
      <c r="Z445" s="338" t="str">
        <f t="shared" si="13"/>
        <v>Em andamento</v>
      </c>
      <c r="AA445" s="377" t="str">
        <f>IF(C445="Supra-regional","abrange-cidade",IF(C445="Em definição","sem-mapa",IF(E445&lt;&gt;0,"local-def","local-em-def")))</f>
        <v>local-def</v>
      </c>
    </row>
    <row r="446" spans="1:27" ht="48" hidden="1" x14ac:dyDescent="0.25">
      <c r="A446" s="135">
        <v>25</v>
      </c>
      <c r="B446" s="132" t="s">
        <v>2224</v>
      </c>
      <c r="C446" s="134" t="s">
        <v>162</v>
      </c>
      <c r="D446" s="134" t="s">
        <v>162</v>
      </c>
      <c r="E446" s="134" t="s">
        <v>2225</v>
      </c>
      <c r="F446" s="134" t="s">
        <v>2226</v>
      </c>
      <c r="G446" s="135" t="s">
        <v>212</v>
      </c>
      <c r="H446" s="135" t="s">
        <v>212</v>
      </c>
      <c r="I446" s="135" t="s">
        <v>212</v>
      </c>
      <c r="J446" s="52" t="s">
        <v>1493</v>
      </c>
      <c r="K446" s="135" t="s">
        <v>216</v>
      </c>
      <c r="L446" s="135" t="s">
        <v>216</v>
      </c>
      <c r="M446" s="135" t="s">
        <v>216</v>
      </c>
      <c r="N446" s="135" t="s">
        <v>216</v>
      </c>
      <c r="O446" s="1031">
        <v>0.04</v>
      </c>
      <c r="P446" s="178">
        <v>0</v>
      </c>
      <c r="Q446" s="178">
        <v>0</v>
      </c>
      <c r="R446" s="132"/>
      <c r="S446" s="134"/>
      <c r="T446" s="134"/>
      <c r="U446" s="134"/>
      <c r="V446" s="134"/>
      <c r="W446" s="134"/>
      <c r="X446" s="170">
        <f>(IF(G446="C",1,IF(G446="EA",0.5,0))*0.1)+(IF(H446="C",1,IF(H446="EA",0.5,0))*0.05)+(IF(I446="C",1,IF(I446="EA",0.5,0))*0.1)+(IF(J446="C",1,IF(J446="EA",0.5,0))*0.05)+(IF(K446="C",1,IF(K446="EA",0.5,0))*0.1)+(IF(L446="C",1,IF(L446="EA",0.5,0))*0.2)+(IF(M446="C",1,IF(M446="EA",0.5,0))*0.35)+(IF(N446="C",1,IF(N446="EA",0.5,0))*0.05)</f>
        <v>0.25</v>
      </c>
      <c r="Y446" s="368">
        <f t="shared" si="12"/>
        <v>0.01</v>
      </c>
      <c r="Z446" s="338" t="str">
        <f t="shared" si="13"/>
        <v>Em andamento</v>
      </c>
      <c r="AA446" s="377" t="str">
        <f>IF(C446="Supra-regional","abrange-cidade",IF(C446="Em definição","sem-mapa",IF(E446&lt;&gt;0,"local-def","local-em-def")))</f>
        <v>local-def</v>
      </c>
    </row>
    <row r="447" spans="1:27" ht="48" hidden="1" x14ac:dyDescent="0.25">
      <c r="A447" s="135">
        <v>25</v>
      </c>
      <c r="B447" s="132" t="s">
        <v>2227</v>
      </c>
      <c r="C447" s="134" t="s">
        <v>142</v>
      </c>
      <c r="D447" s="134" t="s">
        <v>142</v>
      </c>
      <c r="E447" s="134" t="s">
        <v>2228</v>
      </c>
      <c r="F447" s="134" t="s">
        <v>2229</v>
      </c>
      <c r="G447" s="135" t="s">
        <v>212</v>
      </c>
      <c r="H447" s="135" t="s">
        <v>212</v>
      </c>
      <c r="I447" s="135" t="s">
        <v>212</v>
      </c>
      <c r="J447" s="52" t="s">
        <v>1493</v>
      </c>
      <c r="K447" s="135" t="s">
        <v>216</v>
      </c>
      <c r="L447" s="135" t="s">
        <v>216</v>
      </c>
      <c r="M447" s="135" t="s">
        <v>216</v>
      </c>
      <c r="N447" s="135" t="s">
        <v>216</v>
      </c>
      <c r="O447" s="1031">
        <v>0.04</v>
      </c>
      <c r="P447" s="178">
        <v>0</v>
      </c>
      <c r="Q447" s="178">
        <v>0</v>
      </c>
      <c r="R447" s="132"/>
      <c r="S447" s="134"/>
      <c r="T447" s="134"/>
      <c r="U447" s="134"/>
      <c r="V447" s="134"/>
      <c r="W447" s="134"/>
      <c r="X447" s="170">
        <f>(IF(G447="C",1,IF(G447="EA",0.5,0))*0.1)+(IF(H447="C",1,IF(H447="EA",0.5,0))*0.05)+(IF(I447="C",1,IF(I447="EA",0.5,0))*0.1)+(IF(J447="C",1,IF(J447="EA",0.5,0))*0.05)+(IF(K447="C",1,IF(K447="EA",0.5,0))*0.1)+(IF(L447="C",1,IF(L447="EA",0.5,0))*0.2)+(IF(M447="C",1,IF(M447="EA",0.5,0))*0.35)+(IF(N447="C",1,IF(N447="EA",0.5,0))*0.05)</f>
        <v>0.25</v>
      </c>
      <c r="Y447" s="368">
        <f t="shared" si="12"/>
        <v>0.01</v>
      </c>
      <c r="Z447" s="338" t="str">
        <f t="shared" si="13"/>
        <v>Em andamento</v>
      </c>
      <c r="AA447" s="377" t="str">
        <f>IF(C447="Supra-regional","abrange-cidade",IF(C447="Em definição","sem-mapa",IF(E447&lt;&gt;0,"local-def","local-em-def")))</f>
        <v>local-def</v>
      </c>
    </row>
    <row r="448" spans="1:27" ht="48" hidden="1" x14ac:dyDescent="0.25">
      <c r="A448" s="135">
        <v>25</v>
      </c>
      <c r="B448" s="132" t="s">
        <v>2230</v>
      </c>
      <c r="C448" s="134" t="s">
        <v>172</v>
      </c>
      <c r="D448" s="134" t="s">
        <v>172</v>
      </c>
      <c r="E448" s="134" t="s">
        <v>2231</v>
      </c>
      <c r="F448" s="134" t="s">
        <v>2232</v>
      </c>
      <c r="G448" s="135" t="s">
        <v>212</v>
      </c>
      <c r="H448" s="135" t="s">
        <v>212</v>
      </c>
      <c r="I448" s="135" t="s">
        <v>212</v>
      </c>
      <c r="J448" s="52" t="s">
        <v>1493</v>
      </c>
      <c r="K448" s="135" t="s">
        <v>216</v>
      </c>
      <c r="L448" s="135" t="s">
        <v>216</v>
      </c>
      <c r="M448" s="135" t="s">
        <v>216</v>
      </c>
      <c r="N448" s="135" t="s">
        <v>216</v>
      </c>
      <c r="O448" s="1031">
        <v>0.04</v>
      </c>
      <c r="P448" s="178">
        <v>0</v>
      </c>
      <c r="Q448" s="178">
        <v>0</v>
      </c>
      <c r="R448" s="132"/>
      <c r="S448" s="134"/>
      <c r="T448" s="134"/>
      <c r="U448" s="134"/>
      <c r="V448" s="134"/>
      <c r="W448" s="134"/>
      <c r="X448" s="170">
        <f>(IF(G448="C",1,IF(G448="EA",0.5,0))*0.1)+(IF(H448="C",1,IF(H448="EA",0.5,0))*0.05)+(IF(I448="C",1,IF(I448="EA",0.5,0))*0.1)+(IF(J448="C",1,IF(J448="EA",0.5,0))*0.05)+(IF(K448="C",1,IF(K448="EA",0.5,0))*0.1)+(IF(L448="C",1,IF(L448="EA",0.5,0))*0.2)+(IF(M448="C",1,IF(M448="EA",0.5,0))*0.35)+(IF(N448="C",1,IF(N448="EA",0.5,0))*0.05)</f>
        <v>0.25</v>
      </c>
      <c r="Y448" s="368">
        <f t="shared" si="12"/>
        <v>0.01</v>
      </c>
      <c r="Z448" s="338" t="str">
        <f t="shared" si="13"/>
        <v>Em andamento</v>
      </c>
      <c r="AA448" s="377" t="str">
        <f>IF(C448="Supra-regional","abrange-cidade",IF(C448="Em definição","sem-mapa",IF(E448&lt;&gt;0,"local-def","local-em-def")))</f>
        <v>local-def</v>
      </c>
    </row>
    <row r="449" spans="1:27" ht="36" hidden="1" x14ac:dyDescent="0.25">
      <c r="A449" s="135">
        <v>25</v>
      </c>
      <c r="B449" s="132" t="s">
        <v>2233</v>
      </c>
      <c r="C449" s="134" t="s">
        <v>164</v>
      </c>
      <c r="D449" s="134" t="s">
        <v>164</v>
      </c>
      <c r="E449" s="134" t="s">
        <v>2234</v>
      </c>
      <c r="F449" s="134" t="s">
        <v>2235</v>
      </c>
      <c r="G449" s="135" t="s">
        <v>212</v>
      </c>
      <c r="H449" s="135" t="s">
        <v>212</v>
      </c>
      <c r="I449" s="135" t="s">
        <v>212</v>
      </c>
      <c r="J449" s="52" t="s">
        <v>1493</v>
      </c>
      <c r="K449" s="135" t="s">
        <v>216</v>
      </c>
      <c r="L449" s="135" t="s">
        <v>216</v>
      </c>
      <c r="M449" s="135" t="s">
        <v>216</v>
      </c>
      <c r="N449" s="135" t="s">
        <v>216</v>
      </c>
      <c r="O449" s="1031">
        <v>0.04</v>
      </c>
      <c r="P449" s="178">
        <v>0</v>
      </c>
      <c r="Q449" s="178">
        <v>0</v>
      </c>
      <c r="R449" s="132"/>
      <c r="S449" s="134"/>
      <c r="T449" s="134"/>
      <c r="U449" s="134"/>
      <c r="V449" s="134"/>
      <c r="W449" s="134"/>
      <c r="X449" s="170">
        <f>(IF(G449="C",1,IF(G449="EA",0.5,0))*0.1)+(IF(H449="C",1,IF(H449="EA",0.5,0))*0.05)+(IF(I449="C",1,IF(I449="EA",0.5,0))*0.1)+(IF(J449="C",1,IF(J449="EA",0.5,0))*0.05)+(IF(K449="C",1,IF(K449="EA",0.5,0))*0.1)+(IF(L449="C",1,IF(L449="EA",0.5,0))*0.2)+(IF(M449="C",1,IF(M449="EA",0.5,0))*0.35)+(IF(N449="C",1,IF(N449="EA",0.5,0))*0.05)</f>
        <v>0.25</v>
      </c>
      <c r="Y449" s="368">
        <f t="shared" si="12"/>
        <v>0.01</v>
      </c>
      <c r="Z449" s="338" t="str">
        <f t="shared" si="13"/>
        <v>Em andamento</v>
      </c>
      <c r="AA449" s="377" t="str">
        <f>IF(C449="Supra-regional","abrange-cidade",IF(C449="Em definição","sem-mapa",IF(E449&lt;&gt;0,"local-def","local-em-def")))</f>
        <v>local-def</v>
      </c>
    </row>
    <row r="450" spans="1:27" ht="48" hidden="1" x14ac:dyDescent="0.25">
      <c r="A450" s="135">
        <v>25</v>
      </c>
      <c r="B450" s="132" t="s">
        <v>2236</v>
      </c>
      <c r="C450" s="134" t="s">
        <v>180</v>
      </c>
      <c r="D450" s="134" t="s">
        <v>180</v>
      </c>
      <c r="E450" s="134" t="s">
        <v>2237</v>
      </c>
      <c r="F450" s="134" t="s">
        <v>2238</v>
      </c>
      <c r="G450" s="135" t="s">
        <v>212</v>
      </c>
      <c r="H450" s="135" t="s">
        <v>212</v>
      </c>
      <c r="I450" s="135" t="s">
        <v>212</v>
      </c>
      <c r="J450" s="52" t="s">
        <v>1493</v>
      </c>
      <c r="K450" s="135" t="s">
        <v>216</v>
      </c>
      <c r="L450" s="135" t="s">
        <v>216</v>
      </c>
      <c r="M450" s="135" t="s">
        <v>216</v>
      </c>
      <c r="N450" s="135" t="s">
        <v>216</v>
      </c>
      <c r="O450" s="1031">
        <v>0.04</v>
      </c>
      <c r="P450" s="178">
        <v>0</v>
      </c>
      <c r="Q450" s="178">
        <v>483326.41</v>
      </c>
      <c r="R450" s="132"/>
      <c r="S450" s="134"/>
      <c r="T450" s="134"/>
      <c r="U450" s="134"/>
      <c r="V450" s="134"/>
      <c r="W450" s="134"/>
      <c r="X450" s="170">
        <f>(IF(G450="C",1,IF(G450="EA",0.5,0))*0.1)+(IF(H450="C",1,IF(H450="EA",0.5,0))*0.05)+(IF(I450="C",1,IF(I450="EA",0.5,0))*0.1)+(IF(J450="C",1,IF(J450="EA",0.5,0))*0.05)+(IF(K450="C",1,IF(K450="EA",0.5,0))*0.1)+(IF(L450="C",1,IF(L450="EA",0.5,0))*0.2)+(IF(M450="C",1,IF(M450="EA",0.5,0))*0.35)+(IF(N450="C",1,IF(N450="EA",0.5,0))*0.05)</f>
        <v>0.25</v>
      </c>
      <c r="Y450" s="368">
        <f t="shared" ref="Y450:Y513" si="14">X450*O450</f>
        <v>0.01</v>
      </c>
      <c r="Z450" s="338" t="str">
        <f t="shared" ref="Z450:Z513" si="15">IF(X450=0,"Não Iniciado",IF(X450&lt;1,"Em andamento","Concluído"))</f>
        <v>Em andamento</v>
      </c>
      <c r="AA450" s="377" t="str">
        <f>IF(C450="Supra-regional","abrange-cidade",IF(C450="Em definição","sem-mapa",IF(E450&lt;&gt;0,"local-def","local-em-def")))</f>
        <v>local-def</v>
      </c>
    </row>
    <row r="451" spans="1:27" ht="36" hidden="1" x14ac:dyDescent="0.25">
      <c r="A451" s="135">
        <v>25</v>
      </c>
      <c r="B451" s="132" t="s">
        <v>2239</v>
      </c>
      <c r="C451" s="134" t="s">
        <v>148</v>
      </c>
      <c r="D451" s="134" t="s">
        <v>148</v>
      </c>
      <c r="E451" s="134" t="s">
        <v>2240</v>
      </c>
      <c r="F451" s="134" t="s">
        <v>2241</v>
      </c>
      <c r="G451" s="135" t="s">
        <v>212</v>
      </c>
      <c r="H451" s="135" t="s">
        <v>212</v>
      </c>
      <c r="I451" s="135" t="s">
        <v>212</v>
      </c>
      <c r="J451" s="52" t="s">
        <v>1493</v>
      </c>
      <c r="K451" s="135" t="s">
        <v>216</v>
      </c>
      <c r="L451" s="135" t="s">
        <v>216</v>
      </c>
      <c r="M451" s="135" t="s">
        <v>216</v>
      </c>
      <c r="N451" s="135" t="s">
        <v>216</v>
      </c>
      <c r="O451" s="1031">
        <v>0.04</v>
      </c>
      <c r="P451" s="178">
        <v>0</v>
      </c>
      <c r="Q451" s="178">
        <v>0</v>
      </c>
      <c r="R451" s="132"/>
      <c r="S451" s="134"/>
      <c r="T451" s="134"/>
      <c r="U451" s="134"/>
      <c r="V451" s="134"/>
      <c r="W451" s="134"/>
      <c r="X451" s="170">
        <f>(IF(G451="C",1,IF(G451="EA",0.5,0))*0.1)+(IF(H451="C",1,IF(H451="EA",0.5,0))*0.05)+(IF(I451="C",1,IF(I451="EA",0.5,0))*0.1)+(IF(J451="C",1,IF(J451="EA",0.5,0))*0.05)+(IF(K451="C",1,IF(K451="EA",0.5,0))*0.1)+(IF(L451="C",1,IF(L451="EA",0.5,0))*0.2)+(IF(M451="C",1,IF(M451="EA",0.5,0))*0.35)+(IF(N451="C",1,IF(N451="EA",0.5,0))*0.05)</f>
        <v>0.25</v>
      </c>
      <c r="Y451" s="368">
        <f t="shared" si="14"/>
        <v>0.01</v>
      </c>
      <c r="Z451" s="338" t="str">
        <f t="shared" si="15"/>
        <v>Em andamento</v>
      </c>
      <c r="AA451" s="377" t="str">
        <f>IF(C451="Supra-regional","abrange-cidade",IF(C451="Em definição","sem-mapa",IF(E451&lt;&gt;0,"local-def","local-em-def")))</f>
        <v>local-def</v>
      </c>
    </row>
    <row r="452" spans="1:27" ht="36" hidden="1" x14ac:dyDescent="0.25">
      <c r="A452" s="135">
        <v>25</v>
      </c>
      <c r="B452" s="132" t="s">
        <v>2242</v>
      </c>
      <c r="C452" s="134" t="s">
        <v>186</v>
      </c>
      <c r="D452" s="134" t="s">
        <v>2243</v>
      </c>
      <c r="E452" s="134" t="s">
        <v>2244</v>
      </c>
      <c r="F452" s="134" t="s">
        <v>2245</v>
      </c>
      <c r="G452" s="135" t="s">
        <v>212</v>
      </c>
      <c r="H452" s="135" t="s">
        <v>212</v>
      </c>
      <c r="I452" s="135" t="s">
        <v>212</v>
      </c>
      <c r="J452" s="52" t="s">
        <v>1493</v>
      </c>
      <c r="K452" s="135" t="s">
        <v>216</v>
      </c>
      <c r="L452" s="135" t="s">
        <v>216</v>
      </c>
      <c r="M452" s="135" t="s">
        <v>216</v>
      </c>
      <c r="N452" s="135" t="s">
        <v>216</v>
      </c>
      <c r="O452" s="1031">
        <v>0.04</v>
      </c>
      <c r="P452" s="178">
        <v>0</v>
      </c>
      <c r="Q452" s="178">
        <v>0</v>
      </c>
      <c r="R452" s="132" t="s">
        <v>2100</v>
      </c>
      <c r="S452" s="134"/>
      <c r="T452" s="134"/>
      <c r="U452" s="134"/>
      <c r="V452" s="134"/>
      <c r="W452" s="134"/>
      <c r="X452" s="170">
        <f>(IF(G452="C",1,IF(G452="EA",0.5,0))*0.1)+(IF(H452="C",1,IF(H452="EA",0.5,0))*0.05)+(IF(I452="C",1,IF(I452="EA",0.5,0))*0.1)+(IF(J452="C",1,IF(J452="EA",0.5,0))*0.05)+(IF(K452="C",1,IF(K452="EA",0.5,0))*0.1)+(IF(L452="C",1,IF(L452="EA",0.5,0))*0.2)+(IF(M452="C",1,IF(M452="EA",0.5,0))*0.35)+(IF(N452="C",1,IF(N452="EA",0.5,0))*0.05)</f>
        <v>0.25</v>
      </c>
      <c r="Y452" s="368">
        <f t="shared" si="14"/>
        <v>0.01</v>
      </c>
      <c r="Z452" s="338" t="str">
        <f t="shared" si="15"/>
        <v>Em andamento</v>
      </c>
      <c r="AA452" s="377" t="str">
        <f>IF(C452="Supra-regional","abrange-cidade",IF(C452="Em definição","sem-mapa",IF(E452&lt;&gt;0,"local-def","local-em-def")))</f>
        <v>local-def</v>
      </c>
    </row>
    <row r="453" spans="1:27" ht="60" hidden="1" x14ac:dyDescent="0.25">
      <c r="A453" s="135">
        <v>25</v>
      </c>
      <c r="B453" s="132" t="s">
        <v>2246</v>
      </c>
      <c r="C453" s="134" t="s">
        <v>140</v>
      </c>
      <c r="D453" s="134" t="s">
        <v>140</v>
      </c>
      <c r="E453" s="134" t="s">
        <v>2247</v>
      </c>
      <c r="F453" s="134" t="s">
        <v>2248</v>
      </c>
      <c r="G453" s="135" t="s">
        <v>212</v>
      </c>
      <c r="H453" s="135" t="s">
        <v>212</v>
      </c>
      <c r="I453" s="135" t="s">
        <v>212</v>
      </c>
      <c r="J453" s="52" t="s">
        <v>1493</v>
      </c>
      <c r="K453" s="135" t="s">
        <v>216</v>
      </c>
      <c r="L453" s="135" t="s">
        <v>216</v>
      </c>
      <c r="M453" s="135" t="s">
        <v>216</v>
      </c>
      <c r="N453" s="135" t="s">
        <v>216</v>
      </c>
      <c r="O453" s="1031">
        <v>0</v>
      </c>
      <c r="P453" s="178">
        <v>0</v>
      </c>
      <c r="Q453" s="178">
        <v>19293.71</v>
      </c>
      <c r="R453" s="132"/>
      <c r="S453" s="134"/>
      <c r="T453" s="134"/>
      <c r="U453" s="134"/>
      <c r="V453" s="134"/>
      <c r="W453" s="134"/>
      <c r="X453" s="170">
        <f>(IF(G453="C",1,IF(G453="EA",0.5,0))*0.1)+(IF(H453="C",1,IF(H453="EA",0.5,0))*0.05)+(IF(I453="C",1,IF(I453="EA",0.5,0))*0.1)+(IF(J453="C",1,IF(J453="EA",0.5,0))*0.05)+(IF(K453="C",1,IF(K453="EA",0.5,0))*0.1)+(IF(L453="C",1,IF(L453="EA",0.5,0))*0.2)+(IF(M453="C",1,IF(M453="EA",0.5,0))*0.35)+(IF(N453="C",1,IF(N453="EA",0.5,0))*0.05)</f>
        <v>0.25</v>
      </c>
      <c r="Y453" s="368">
        <f t="shared" si="14"/>
        <v>0</v>
      </c>
      <c r="Z453" s="338" t="str">
        <f t="shared" si="15"/>
        <v>Em andamento</v>
      </c>
      <c r="AA453" s="377" t="str">
        <f>IF(C453="Supra-regional","abrange-cidade",IF(C453="Em definição","sem-mapa",IF(E453&lt;&gt;0,"local-def","local-em-def")))</f>
        <v>local-def</v>
      </c>
    </row>
    <row r="454" spans="1:27" ht="48" hidden="1" x14ac:dyDescent="0.25">
      <c r="A454" s="135">
        <v>25</v>
      </c>
      <c r="B454" s="132" t="s">
        <v>2249</v>
      </c>
      <c r="C454" s="134" t="s">
        <v>152</v>
      </c>
      <c r="D454" s="134" t="s">
        <v>152</v>
      </c>
      <c r="E454" s="134" t="s">
        <v>2250</v>
      </c>
      <c r="F454" s="134" t="s">
        <v>2251</v>
      </c>
      <c r="G454" s="135" t="s">
        <v>212</v>
      </c>
      <c r="H454" s="135" t="s">
        <v>212</v>
      </c>
      <c r="I454" s="135" t="s">
        <v>212</v>
      </c>
      <c r="J454" s="52" t="s">
        <v>1493</v>
      </c>
      <c r="K454" s="135" t="s">
        <v>216</v>
      </c>
      <c r="L454" s="135" t="s">
        <v>216</v>
      </c>
      <c r="M454" s="135" t="s">
        <v>216</v>
      </c>
      <c r="N454" s="135" t="s">
        <v>216</v>
      </c>
      <c r="O454" s="1031">
        <v>0</v>
      </c>
      <c r="P454" s="178">
        <v>0</v>
      </c>
      <c r="Q454" s="178">
        <v>14038.37</v>
      </c>
      <c r="R454" s="132"/>
      <c r="S454" s="134"/>
      <c r="T454" s="134"/>
      <c r="U454" s="134"/>
      <c r="V454" s="134"/>
      <c r="W454" s="134"/>
      <c r="X454" s="170">
        <f>(IF(G454="C",1,IF(G454="EA",0.5,0))*0.1)+(IF(H454="C",1,IF(H454="EA",0.5,0))*0.05)+(IF(I454="C",1,IF(I454="EA",0.5,0))*0.1)+(IF(J454="C",1,IF(J454="EA",0.5,0))*0.05)+(IF(K454="C",1,IF(K454="EA",0.5,0))*0.1)+(IF(L454="C",1,IF(L454="EA",0.5,0))*0.2)+(IF(M454="C",1,IF(M454="EA",0.5,0))*0.35)+(IF(N454="C",1,IF(N454="EA",0.5,0))*0.05)</f>
        <v>0.25</v>
      </c>
      <c r="Y454" s="368">
        <f t="shared" si="14"/>
        <v>0</v>
      </c>
      <c r="Z454" s="338" t="str">
        <f t="shared" si="15"/>
        <v>Em andamento</v>
      </c>
      <c r="AA454" s="377" t="str">
        <f>IF(C454="Supra-regional","abrange-cidade",IF(C454="Em definição","sem-mapa",IF(E454&lt;&gt;0,"local-def","local-em-def")))</f>
        <v>local-def</v>
      </c>
    </row>
    <row r="455" spans="1:27" ht="60" hidden="1" x14ac:dyDescent="0.25">
      <c r="A455" s="135">
        <v>25</v>
      </c>
      <c r="B455" s="132" t="s">
        <v>2252</v>
      </c>
      <c r="C455" s="134" t="s">
        <v>176</v>
      </c>
      <c r="D455" s="134" t="s">
        <v>2253</v>
      </c>
      <c r="E455" s="134" t="s">
        <v>2254</v>
      </c>
      <c r="F455" s="134" t="s">
        <v>2255</v>
      </c>
      <c r="G455" s="135" t="s">
        <v>212</v>
      </c>
      <c r="H455" s="135" t="s">
        <v>212</v>
      </c>
      <c r="I455" s="135" t="s">
        <v>212</v>
      </c>
      <c r="J455" s="52" t="s">
        <v>1493</v>
      </c>
      <c r="K455" s="135" t="s">
        <v>216</v>
      </c>
      <c r="L455" s="135" t="s">
        <v>216</v>
      </c>
      <c r="M455" s="135" t="s">
        <v>216</v>
      </c>
      <c r="N455" s="135" t="s">
        <v>216</v>
      </c>
      <c r="O455" s="1031">
        <v>0</v>
      </c>
      <c r="P455" s="178">
        <v>0</v>
      </c>
      <c r="Q455" s="178">
        <v>0</v>
      </c>
      <c r="R455" s="132"/>
      <c r="S455" s="134"/>
      <c r="T455" s="134"/>
      <c r="U455" s="134"/>
      <c r="V455" s="134"/>
      <c r="W455" s="134"/>
      <c r="X455" s="170">
        <f>(IF(G455="C",1,IF(G455="EA",0.5,0))*0.1)+(IF(H455="C",1,IF(H455="EA",0.5,0))*0.05)+(IF(I455="C",1,IF(I455="EA",0.5,0))*0.1)+(IF(J455="C",1,IF(J455="EA",0.5,0))*0.05)+(IF(K455="C",1,IF(K455="EA",0.5,0))*0.1)+(IF(L455="C",1,IF(L455="EA",0.5,0))*0.2)+(IF(M455="C",1,IF(M455="EA",0.5,0))*0.35)+(IF(N455="C",1,IF(N455="EA",0.5,0))*0.05)</f>
        <v>0.25</v>
      </c>
      <c r="Y455" s="368">
        <f t="shared" si="14"/>
        <v>0</v>
      </c>
      <c r="Z455" s="338" t="str">
        <f t="shared" si="15"/>
        <v>Em andamento</v>
      </c>
      <c r="AA455" s="377" t="str">
        <f>IF(C455="Supra-regional","abrange-cidade",IF(C455="Em definição","sem-mapa",IF(E455&lt;&gt;0,"local-def","local-em-def")))</f>
        <v>local-def</v>
      </c>
    </row>
    <row r="456" spans="1:27" ht="24" hidden="1" x14ac:dyDescent="0.25">
      <c r="A456" s="135">
        <v>25</v>
      </c>
      <c r="B456" s="132" t="s">
        <v>2256</v>
      </c>
      <c r="C456" s="134" t="s">
        <v>156</v>
      </c>
      <c r="D456" s="134" t="s">
        <v>600</v>
      </c>
      <c r="E456" s="134" t="s">
        <v>2257</v>
      </c>
      <c r="F456" s="134" t="s">
        <v>2258</v>
      </c>
      <c r="G456" s="135" t="s">
        <v>212</v>
      </c>
      <c r="H456" s="135" t="s">
        <v>212</v>
      </c>
      <c r="I456" s="135" t="s">
        <v>212</v>
      </c>
      <c r="J456" s="52" t="s">
        <v>1493</v>
      </c>
      <c r="K456" s="135" t="s">
        <v>216</v>
      </c>
      <c r="L456" s="135" t="s">
        <v>216</v>
      </c>
      <c r="M456" s="135" t="s">
        <v>216</v>
      </c>
      <c r="N456" s="135" t="s">
        <v>216</v>
      </c>
      <c r="O456" s="1031">
        <v>0</v>
      </c>
      <c r="P456" s="178">
        <v>0</v>
      </c>
      <c r="Q456" s="178">
        <v>0</v>
      </c>
      <c r="R456" s="132" t="s">
        <v>2100</v>
      </c>
      <c r="S456" s="134"/>
      <c r="T456" s="134"/>
      <c r="U456" s="134"/>
      <c r="V456" s="134"/>
      <c r="W456" s="134"/>
      <c r="X456" s="170">
        <f>(IF(G456="C",1,IF(G456="EA",0.5,0))*0.1)+(IF(H456="C",1,IF(H456="EA",0.5,0))*0.05)+(IF(I456="C",1,IF(I456="EA",0.5,0))*0.1)+(IF(J456="C",1,IF(J456="EA",0.5,0))*0.05)+(IF(K456="C",1,IF(K456="EA",0.5,0))*0.1)+(IF(L456="C",1,IF(L456="EA",0.5,0))*0.2)+(IF(M456="C",1,IF(M456="EA",0.5,0))*0.35)+(IF(N456="C",1,IF(N456="EA",0.5,0))*0.05)</f>
        <v>0.25</v>
      </c>
      <c r="Y456" s="368">
        <f t="shared" si="14"/>
        <v>0</v>
      </c>
      <c r="Z456" s="338" t="str">
        <f t="shared" si="15"/>
        <v>Em andamento</v>
      </c>
      <c r="AA456" s="377" t="str">
        <f>IF(C456="Supra-regional","abrange-cidade",IF(C456="Em definição","sem-mapa",IF(E456&lt;&gt;0,"local-def","local-em-def")))</f>
        <v>local-def</v>
      </c>
    </row>
    <row r="457" spans="1:27" ht="48" hidden="1" x14ac:dyDescent="0.25">
      <c r="A457" s="135">
        <v>25</v>
      </c>
      <c r="B457" s="132" t="s">
        <v>2259</v>
      </c>
      <c r="C457" s="134" t="s">
        <v>166</v>
      </c>
      <c r="D457" s="134"/>
      <c r="E457" s="134"/>
      <c r="F457" s="134"/>
      <c r="G457" s="135" t="s">
        <v>214</v>
      </c>
      <c r="H457" s="135" t="s">
        <v>212</v>
      </c>
      <c r="I457" s="135" t="s">
        <v>212</v>
      </c>
      <c r="J457" s="52" t="s">
        <v>1493</v>
      </c>
      <c r="K457" s="135" t="s">
        <v>216</v>
      </c>
      <c r="L457" s="135" t="s">
        <v>216</v>
      </c>
      <c r="M457" s="135" t="s">
        <v>216</v>
      </c>
      <c r="N457" s="135" t="s">
        <v>216</v>
      </c>
      <c r="O457" s="1031">
        <v>0</v>
      </c>
      <c r="P457" s="178">
        <v>0</v>
      </c>
      <c r="Q457" s="178">
        <v>0</v>
      </c>
      <c r="R457" s="132" t="s">
        <v>2100</v>
      </c>
      <c r="S457" s="134"/>
      <c r="T457" s="134"/>
      <c r="U457" s="134"/>
      <c r="V457" s="134"/>
      <c r="W457" s="134"/>
      <c r="X457" s="170">
        <f>(IF(G457="C",1,IF(G457="EA",0.5,0))*0.1)+(IF(H457="C",1,IF(H457="EA",0.5,0))*0.05)+(IF(I457="C",1,IF(I457="EA",0.5,0))*0.1)+(IF(J457="C",1,IF(J457="EA",0.5,0))*0.05)+(IF(K457="C",1,IF(K457="EA",0.5,0))*0.1)+(IF(L457="C",1,IF(L457="EA",0.5,0))*0.2)+(IF(M457="C",1,IF(M457="EA",0.5,0))*0.35)+(IF(N457="C",1,IF(N457="EA",0.5,0))*0.05)</f>
        <v>0.2</v>
      </c>
      <c r="Y457" s="368">
        <f t="shared" si="14"/>
        <v>0</v>
      </c>
      <c r="Z457" s="338" t="str">
        <f t="shared" si="15"/>
        <v>Em andamento</v>
      </c>
      <c r="AA457" s="377" t="str">
        <f>IF(C457="Supra-regional","abrange-cidade",IF(C457="Em definição","sem-mapa",IF(E457&lt;&gt;0,"local-def","local-em-def")))</f>
        <v>local-em-def</v>
      </c>
    </row>
    <row r="458" spans="1:27" ht="48" hidden="1" x14ac:dyDescent="0.25">
      <c r="A458" s="135">
        <v>25</v>
      </c>
      <c r="B458" s="132" t="s">
        <v>2260</v>
      </c>
      <c r="C458" s="134" t="s">
        <v>168</v>
      </c>
      <c r="D458" s="134"/>
      <c r="E458" s="134"/>
      <c r="F458" s="134"/>
      <c r="G458" s="135" t="s">
        <v>214</v>
      </c>
      <c r="H458" s="135" t="s">
        <v>212</v>
      </c>
      <c r="I458" s="135" t="s">
        <v>212</v>
      </c>
      <c r="J458" s="52" t="s">
        <v>1493</v>
      </c>
      <c r="K458" s="135" t="s">
        <v>216</v>
      </c>
      <c r="L458" s="135" t="s">
        <v>216</v>
      </c>
      <c r="M458" s="135" t="s">
        <v>216</v>
      </c>
      <c r="N458" s="135" t="s">
        <v>216</v>
      </c>
      <c r="O458" s="1031">
        <v>0</v>
      </c>
      <c r="P458" s="178">
        <v>0</v>
      </c>
      <c r="Q458" s="178">
        <v>0</v>
      </c>
      <c r="R458" s="132" t="s">
        <v>2100</v>
      </c>
      <c r="S458" s="134"/>
      <c r="T458" s="134"/>
      <c r="U458" s="134"/>
      <c r="V458" s="134"/>
      <c r="W458" s="134"/>
      <c r="X458" s="170">
        <f>(IF(G458="C",1,IF(G458="EA",0.5,0))*0.1)+(IF(H458="C",1,IF(H458="EA",0.5,0))*0.05)+(IF(I458="C",1,IF(I458="EA",0.5,0))*0.1)+(IF(J458="C",1,IF(J458="EA",0.5,0))*0.05)+(IF(K458="C",1,IF(K458="EA",0.5,0))*0.1)+(IF(L458="C",1,IF(L458="EA",0.5,0))*0.2)+(IF(M458="C",1,IF(M458="EA",0.5,0))*0.35)+(IF(N458="C",1,IF(N458="EA",0.5,0))*0.05)</f>
        <v>0.2</v>
      </c>
      <c r="Y458" s="368">
        <f t="shared" si="14"/>
        <v>0</v>
      </c>
      <c r="Z458" s="338" t="str">
        <f t="shared" si="15"/>
        <v>Em andamento</v>
      </c>
      <c r="AA458" s="377" t="str">
        <f>IF(C458="Supra-regional","abrange-cidade",IF(C458="Em definição","sem-mapa",IF(E458&lt;&gt;0,"local-def","local-em-def")))</f>
        <v>local-em-def</v>
      </c>
    </row>
    <row r="459" spans="1:27" ht="36" hidden="1" x14ac:dyDescent="0.25">
      <c r="A459" s="135">
        <v>25</v>
      </c>
      <c r="B459" s="132" t="s">
        <v>2261</v>
      </c>
      <c r="C459" s="134" t="s">
        <v>170</v>
      </c>
      <c r="D459" s="134"/>
      <c r="E459" s="134"/>
      <c r="F459" s="134"/>
      <c r="G459" s="135" t="s">
        <v>214</v>
      </c>
      <c r="H459" s="135" t="s">
        <v>212</v>
      </c>
      <c r="I459" s="135" t="s">
        <v>212</v>
      </c>
      <c r="J459" s="52" t="s">
        <v>1493</v>
      </c>
      <c r="K459" s="135" t="s">
        <v>216</v>
      </c>
      <c r="L459" s="135" t="s">
        <v>216</v>
      </c>
      <c r="M459" s="135" t="s">
        <v>216</v>
      </c>
      <c r="N459" s="135" t="s">
        <v>216</v>
      </c>
      <c r="O459" s="1031">
        <v>0</v>
      </c>
      <c r="P459" s="178">
        <v>0</v>
      </c>
      <c r="Q459" s="178">
        <v>0</v>
      </c>
      <c r="R459" s="132" t="s">
        <v>2100</v>
      </c>
      <c r="S459" s="134"/>
      <c r="T459" s="134"/>
      <c r="U459" s="134"/>
      <c r="V459" s="134"/>
      <c r="W459" s="134"/>
      <c r="X459" s="170">
        <f>(IF(G459="C",1,IF(G459="EA",0.5,0))*0.1)+(IF(H459="C",1,IF(H459="EA",0.5,0))*0.05)+(IF(I459="C",1,IF(I459="EA",0.5,0))*0.1)+(IF(J459="C",1,IF(J459="EA",0.5,0))*0.05)+(IF(K459="C",1,IF(K459="EA",0.5,0))*0.1)+(IF(L459="C",1,IF(L459="EA",0.5,0))*0.2)+(IF(M459="C",1,IF(M459="EA",0.5,0))*0.35)+(IF(N459="C",1,IF(N459="EA",0.5,0))*0.05)</f>
        <v>0.2</v>
      </c>
      <c r="Y459" s="368">
        <f t="shared" si="14"/>
        <v>0</v>
      </c>
      <c r="Z459" s="338" t="str">
        <f t="shared" si="15"/>
        <v>Em andamento</v>
      </c>
      <c r="AA459" s="377" t="str">
        <f>IF(C459="Supra-regional","abrange-cidade",IF(C459="Em definição","sem-mapa",IF(E459&lt;&gt;0,"local-def","local-em-def")))</f>
        <v>local-em-def</v>
      </c>
    </row>
    <row r="460" spans="1:27" ht="36" hidden="1" x14ac:dyDescent="0.25">
      <c r="A460" s="135">
        <v>25</v>
      </c>
      <c r="B460" s="132" t="s">
        <v>2262</v>
      </c>
      <c r="C460" s="134" t="s">
        <v>182</v>
      </c>
      <c r="D460" s="134"/>
      <c r="E460" s="134"/>
      <c r="F460" s="134"/>
      <c r="G460" s="135" t="s">
        <v>214</v>
      </c>
      <c r="H460" s="135" t="s">
        <v>212</v>
      </c>
      <c r="I460" s="135" t="s">
        <v>212</v>
      </c>
      <c r="J460" s="52" t="s">
        <v>1493</v>
      </c>
      <c r="K460" s="135" t="s">
        <v>216</v>
      </c>
      <c r="L460" s="135" t="s">
        <v>216</v>
      </c>
      <c r="M460" s="135" t="s">
        <v>216</v>
      </c>
      <c r="N460" s="135" t="s">
        <v>216</v>
      </c>
      <c r="O460" s="1031">
        <v>0</v>
      </c>
      <c r="P460" s="178">
        <v>0</v>
      </c>
      <c r="Q460" s="178">
        <v>0</v>
      </c>
      <c r="R460" s="132" t="s">
        <v>2100</v>
      </c>
      <c r="S460" s="134"/>
      <c r="T460" s="134"/>
      <c r="U460" s="134"/>
      <c r="V460" s="134"/>
      <c r="W460" s="134"/>
      <c r="X460" s="170">
        <f>(IF(G460="C",1,IF(G460="EA",0.5,0))*0.1)+(IF(H460="C",1,IF(H460="EA",0.5,0))*0.05)+(IF(I460="C",1,IF(I460="EA",0.5,0))*0.1)+(IF(J460="C",1,IF(J460="EA",0.5,0))*0.05)+(IF(K460="C",1,IF(K460="EA",0.5,0))*0.1)+(IF(L460="C",1,IF(L460="EA",0.5,0))*0.2)+(IF(M460="C",1,IF(M460="EA",0.5,0))*0.35)+(IF(N460="C",1,IF(N460="EA",0.5,0))*0.05)</f>
        <v>0.2</v>
      </c>
      <c r="Y460" s="368">
        <f t="shared" si="14"/>
        <v>0</v>
      </c>
      <c r="Z460" s="338" t="str">
        <f t="shared" si="15"/>
        <v>Em andamento</v>
      </c>
      <c r="AA460" s="377" t="str">
        <f>IF(C460="Supra-regional","abrange-cidade",IF(C460="Em definição","sem-mapa",IF(E460&lt;&gt;0,"local-def","local-em-def")))</f>
        <v>local-em-def</v>
      </c>
    </row>
    <row r="461" spans="1:27" ht="48" hidden="1" x14ac:dyDescent="0.25">
      <c r="A461" s="135">
        <v>25</v>
      </c>
      <c r="B461" s="132" t="s">
        <v>2263</v>
      </c>
      <c r="C461" s="134" t="s">
        <v>150</v>
      </c>
      <c r="D461" s="134"/>
      <c r="E461" s="134"/>
      <c r="F461" s="134"/>
      <c r="G461" s="135" t="s">
        <v>214</v>
      </c>
      <c r="H461" s="135" t="s">
        <v>212</v>
      </c>
      <c r="I461" s="135" t="s">
        <v>212</v>
      </c>
      <c r="J461" s="52" t="s">
        <v>1493</v>
      </c>
      <c r="K461" s="135" t="s">
        <v>216</v>
      </c>
      <c r="L461" s="135" t="s">
        <v>216</v>
      </c>
      <c r="M461" s="135" t="s">
        <v>216</v>
      </c>
      <c r="N461" s="135" t="s">
        <v>216</v>
      </c>
      <c r="O461" s="1031">
        <v>0</v>
      </c>
      <c r="P461" s="178">
        <v>0</v>
      </c>
      <c r="Q461" s="178">
        <v>0</v>
      </c>
      <c r="R461" s="132" t="s">
        <v>2100</v>
      </c>
      <c r="S461" s="134"/>
      <c r="T461" s="134"/>
      <c r="U461" s="134"/>
      <c r="V461" s="134"/>
      <c r="W461" s="134"/>
      <c r="X461" s="170">
        <f>(IF(G461="C",1,IF(G461="EA",0.5,0))*0.1)+(IF(H461="C",1,IF(H461="EA",0.5,0))*0.05)+(IF(I461="C",1,IF(I461="EA",0.5,0))*0.1)+(IF(J461="C",1,IF(J461="EA",0.5,0))*0.05)+(IF(K461="C",1,IF(K461="EA",0.5,0))*0.1)+(IF(L461="C",1,IF(L461="EA",0.5,0))*0.2)+(IF(M461="C",1,IF(M461="EA",0.5,0))*0.35)+(IF(N461="C",1,IF(N461="EA",0.5,0))*0.05)</f>
        <v>0.2</v>
      </c>
      <c r="Y461" s="368">
        <f t="shared" si="14"/>
        <v>0</v>
      </c>
      <c r="Z461" s="338" t="str">
        <f t="shared" si="15"/>
        <v>Em andamento</v>
      </c>
      <c r="AA461" s="377" t="str">
        <f>IF(C461="Supra-regional","abrange-cidade",IF(C461="Em definição","sem-mapa",IF(E461&lt;&gt;0,"local-def","local-em-def")))</f>
        <v>local-em-def</v>
      </c>
    </row>
    <row r="462" spans="1:27" ht="24" hidden="1" x14ac:dyDescent="0.25">
      <c r="A462" s="135">
        <v>25</v>
      </c>
      <c r="B462" s="132" t="s">
        <v>2264</v>
      </c>
      <c r="C462" s="134" t="s">
        <v>130</v>
      </c>
      <c r="D462" s="134"/>
      <c r="E462" s="134"/>
      <c r="F462" s="158"/>
      <c r="G462" s="135" t="s">
        <v>214</v>
      </c>
      <c r="H462" s="135" t="s">
        <v>212</v>
      </c>
      <c r="I462" s="135" t="s">
        <v>212</v>
      </c>
      <c r="J462" s="52" t="s">
        <v>1493</v>
      </c>
      <c r="K462" s="135" t="s">
        <v>216</v>
      </c>
      <c r="L462" s="135" t="s">
        <v>216</v>
      </c>
      <c r="M462" s="135" t="s">
        <v>216</v>
      </c>
      <c r="N462" s="135" t="s">
        <v>216</v>
      </c>
      <c r="O462" s="1031">
        <v>0</v>
      </c>
      <c r="P462" s="178">
        <v>0</v>
      </c>
      <c r="Q462" s="178">
        <v>0</v>
      </c>
      <c r="R462" s="132" t="s">
        <v>2100</v>
      </c>
      <c r="S462" s="134"/>
      <c r="T462" s="134"/>
      <c r="U462" s="134"/>
      <c r="V462" s="134"/>
      <c r="W462" s="134"/>
      <c r="X462" s="170">
        <f>(IF(G462="C",1,IF(G462="EA",0.5,0))*0.1)+(IF(H462="C",1,IF(H462="EA",0.5,0))*0.05)+(IF(I462="C",1,IF(I462="EA",0.5,0))*0.1)+(IF(J462="C",1,IF(J462="EA",0.5,0))*0.05)+(IF(K462="C",1,IF(K462="EA",0.5,0))*0.1)+(IF(L462="C",1,IF(L462="EA",0.5,0))*0.2)+(IF(M462="C",1,IF(M462="EA",0.5,0))*0.35)+(IF(N462="C",1,IF(N462="EA",0.5,0))*0.05)</f>
        <v>0.2</v>
      </c>
      <c r="Y462" s="368">
        <f t="shared" si="14"/>
        <v>0</v>
      </c>
      <c r="Z462" s="338" t="str">
        <f t="shared" si="15"/>
        <v>Em andamento</v>
      </c>
      <c r="AA462" s="377" t="str">
        <f>IF(C462="Supra-regional","abrange-cidade",IF(C462="Em definição","sem-mapa",IF(E462&lt;&gt;0,"local-def","local-em-def")))</f>
        <v>local-em-def</v>
      </c>
    </row>
    <row r="463" spans="1:27" ht="48" hidden="1" x14ac:dyDescent="0.25">
      <c r="A463" s="135">
        <v>25</v>
      </c>
      <c r="B463" s="132" t="s">
        <v>2265</v>
      </c>
      <c r="C463" s="134" t="s">
        <v>166</v>
      </c>
      <c r="D463" s="134"/>
      <c r="E463" s="134"/>
      <c r="F463" s="134"/>
      <c r="G463" s="135" t="s">
        <v>214</v>
      </c>
      <c r="H463" s="135" t="s">
        <v>212</v>
      </c>
      <c r="I463" s="135" t="s">
        <v>212</v>
      </c>
      <c r="J463" s="52" t="s">
        <v>1493</v>
      </c>
      <c r="K463" s="135" t="s">
        <v>216</v>
      </c>
      <c r="L463" s="135" t="s">
        <v>216</v>
      </c>
      <c r="M463" s="135" t="s">
        <v>216</v>
      </c>
      <c r="N463" s="135" t="s">
        <v>216</v>
      </c>
      <c r="O463" s="1031">
        <v>0</v>
      </c>
      <c r="P463" s="178">
        <v>0</v>
      </c>
      <c r="Q463" s="178">
        <v>0</v>
      </c>
      <c r="R463" s="132" t="s">
        <v>2100</v>
      </c>
      <c r="S463" s="134"/>
      <c r="T463" s="134"/>
      <c r="U463" s="134"/>
      <c r="V463" s="134"/>
      <c r="W463" s="134"/>
      <c r="X463" s="170">
        <f>(IF(G463="C",1,IF(G463="EA",0.5,0))*0.1)+(IF(H463="C",1,IF(H463="EA",0.5,0))*0.05)+(IF(I463="C",1,IF(I463="EA",0.5,0))*0.1)+(IF(J463="C",1,IF(J463="EA",0.5,0))*0.05)+(IF(K463="C",1,IF(K463="EA",0.5,0))*0.1)+(IF(L463="C",1,IF(L463="EA",0.5,0))*0.2)+(IF(M463="C",1,IF(M463="EA",0.5,0))*0.35)+(IF(N463="C",1,IF(N463="EA",0.5,0))*0.05)</f>
        <v>0.2</v>
      </c>
      <c r="Y463" s="368">
        <f t="shared" si="14"/>
        <v>0</v>
      </c>
      <c r="Z463" s="338" t="str">
        <f t="shared" si="15"/>
        <v>Em andamento</v>
      </c>
      <c r="AA463" s="377" t="str">
        <f>IF(C463="Supra-regional","abrange-cidade",IF(C463="Em definição","sem-mapa",IF(E463&lt;&gt;0,"local-def","local-em-def")))</f>
        <v>local-em-def</v>
      </c>
    </row>
    <row r="464" spans="1:27" ht="60" hidden="1" x14ac:dyDescent="0.25">
      <c r="A464" s="135">
        <v>25</v>
      </c>
      <c r="B464" s="132" t="s">
        <v>2266</v>
      </c>
      <c r="C464" s="138" t="s">
        <v>154</v>
      </c>
      <c r="D464" s="138" t="s">
        <v>154</v>
      </c>
      <c r="E464" s="134" t="s">
        <v>2267</v>
      </c>
      <c r="F464" s="134" t="s">
        <v>2268</v>
      </c>
      <c r="G464" s="135" t="s">
        <v>212</v>
      </c>
      <c r="H464" s="135" t="s">
        <v>212</v>
      </c>
      <c r="I464" s="135" t="s">
        <v>216</v>
      </c>
      <c r="J464" s="52" t="s">
        <v>1493</v>
      </c>
      <c r="K464" s="135" t="s">
        <v>216</v>
      </c>
      <c r="L464" s="135" t="s">
        <v>216</v>
      </c>
      <c r="M464" s="135" t="s">
        <v>216</v>
      </c>
      <c r="N464" s="135" t="s">
        <v>216</v>
      </c>
      <c r="O464" s="1031">
        <v>0</v>
      </c>
      <c r="P464" s="178">
        <v>0</v>
      </c>
      <c r="Q464" s="178">
        <v>6130.32</v>
      </c>
      <c r="R464" s="137"/>
      <c r="S464" s="138"/>
      <c r="T464" s="138"/>
      <c r="U464" s="138"/>
      <c r="V464" s="138"/>
      <c r="W464" s="134"/>
      <c r="X464" s="170">
        <f>(IF(G464="C",1,IF(G464="EA",0.5,0))*0.1)+(IF(H464="C",1,IF(H464="EA",0.5,0))*0.05)+(IF(I464="C",1,IF(I464="EA",0.5,0))*0.1)+(IF(J464="C",1,IF(J464="EA",0.5,0))*0.05)+(IF(K464="C",1,IF(K464="EA",0.5,0))*0.1)+(IF(L464="C",1,IF(L464="EA",0.5,0))*0.2)+(IF(M464="C",1,IF(M464="EA",0.5,0))*0.35)+(IF(N464="C",1,IF(N464="EA",0.5,0))*0.05)</f>
        <v>0.15000000000000002</v>
      </c>
      <c r="Y464" s="368">
        <f t="shared" si="14"/>
        <v>0</v>
      </c>
      <c r="Z464" s="338" t="str">
        <f t="shared" si="15"/>
        <v>Em andamento</v>
      </c>
      <c r="AA464" s="377" t="str">
        <f>IF(C464="Supra-regional","abrange-cidade",IF(C464="Em definição","sem-mapa",IF(E464&lt;&gt;0,"local-def","local-em-def")))</f>
        <v>local-def</v>
      </c>
    </row>
    <row r="465" spans="1:27" ht="24" hidden="1" x14ac:dyDescent="0.25">
      <c r="A465" s="135">
        <v>25</v>
      </c>
      <c r="B465" s="132" t="s">
        <v>2269</v>
      </c>
      <c r="C465" s="134" t="s">
        <v>172</v>
      </c>
      <c r="D465" s="134" t="s">
        <v>834</v>
      </c>
      <c r="E465" s="134" t="s">
        <v>2270</v>
      </c>
      <c r="F465" s="139" t="s">
        <v>2271</v>
      </c>
      <c r="G465" s="135" t="s">
        <v>212</v>
      </c>
      <c r="H465" s="135" t="s">
        <v>212</v>
      </c>
      <c r="I465" s="135" t="s">
        <v>216</v>
      </c>
      <c r="J465" s="52" t="s">
        <v>1493</v>
      </c>
      <c r="K465" s="135" t="s">
        <v>216</v>
      </c>
      <c r="L465" s="135" t="s">
        <v>216</v>
      </c>
      <c r="M465" s="135" t="s">
        <v>216</v>
      </c>
      <c r="N465" s="135" t="s">
        <v>216</v>
      </c>
      <c r="O465" s="1031">
        <v>0</v>
      </c>
      <c r="P465" s="178">
        <v>0</v>
      </c>
      <c r="Q465" s="178">
        <v>0</v>
      </c>
      <c r="R465" s="132"/>
      <c r="S465" s="134"/>
      <c r="T465" s="134"/>
      <c r="U465" s="134"/>
      <c r="V465" s="134"/>
      <c r="W465" s="134"/>
      <c r="X465" s="170">
        <f>(IF(G465="C",1,IF(G465="EA",0.5,0))*0.1)+(IF(H465="C",1,IF(H465="EA",0.5,0))*0.05)+(IF(I465="C",1,IF(I465="EA",0.5,0))*0.1)+(IF(J465="C",1,IF(J465="EA",0.5,0))*0.05)+(IF(K465="C",1,IF(K465="EA",0.5,0))*0.1)+(IF(L465="C",1,IF(L465="EA",0.5,0))*0.2)+(IF(M465="C",1,IF(M465="EA",0.5,0))*0.35)+(IF(N465="C",1,IF(N465="EA",0.5,0))*0.05)</f>
        <v>0.15000000000000002</v>
      </c>
      <c r="Y465" s="368">
        <f t="shared" si="14"/>
        <v>0</v>
      </c>
      <c r="Z465" s="338" t="str">
        <f t="shared" si="15"/>
        <v>Em andamento</v>
      </c>
      <c r="AA465" s="377" t="str">
        <f>IF(C465="Supra-regional","abrange-cidade",IF(C465="Em definição","sem-mapa",IF(E465&lt;&gt;0,"local-def","local-em-def")))</f>
        <v>local-def</v>
      </c>
    </row>
    <row r="466" spans="1:27" ht="24" hidden="1" x14ac:dyDescent="0.25">
      <c r="A466" s="135">
        <v>25</v>
      </c>
      <c r="B466" s="132" t="s">
        <v>2272</v>
      </c>
      <c r="C466" s="134" t="s">
        <v>176</v>
      </c>
      <c r="D466" s="134" t="s">
        <v>2273</v>
      </c>
      <c r="E466" s="134" t="s">
        <v>2274</v>
      </c>
      <c r="F466" s="139" t="s">
        <v>2275</v>
      </c>
      <c r="G466" s="135" t="s">
        <v>212</v>
      </c>
      <c r="H466" s="135" t="s">
        <v>212</v>
      </c>
      <c r="I466" s="135" t="s">
        <v>216</v>
      </c>
      <c r="J466" s="52" t="s">
        <v>1493</v>
      </c>
      <c r="K466" s="135" t="s">
        <v>216</v>
      </c>
      <c r="L466" s="135" t="s">
        <v>216</v>
      </c>
      <c r="M466" s="135" t="s">
        <v>216</v>
      </c>
      <c r="N466" s="135" t="s">
        <v>216</v>
      </c>
      <c r="O466" s="1031">
        <v>0</v>
      </c>
      <c r="P466" s="178">
        <v>0</v>
      </c>
      <c r="Q466" s="178">
        <v>179915</v>
      </c>
      <c r="R466" s="132"/>
      <c r="S466" s="134"/>
      <c r="T466" s="134"/>
      <c r="U466" s="134"/>
      <c r="V466" s="134"/>
      <c r="W466" s="134"/>
      <c r="X466" s="170">
        <f>(IF(G466="C",1,IF(G466="EA",0.5,0))*0.1)+(IF(H466="C",1,IF(H466="EA",0.5,0))*0.05)+(IF(I466="C",1,IF(I466="EA",0.5,0))*0.1)+(IF(J466="C",1,IF(J466="EA",0.5,0))*0.05)+(IF(K466="C",1,IF(K466="EA",0.5,0))*0.1)+(IF(L466="C",1,IF(L466="EA",0.5,0))*0.2)+(IF(M466="C",1,IF(M466="EA",0.5,0))*0.35)+(IF(N466="C",1,IF(N466="EA",0.5,0))*0.05)</f>
        <v>0.15000000000000002</v>
      </c>
      <c r="Y466" s="368">
        <f t="shared" si="14"/>
        <v>0</v>
      </c>
      <c r="Z466" s="338" t="str">
        <f t="shared" si="15"/>
        <v>Em andamento</v>
      </c>
      <c r="AA466" s="377" t="str">
        <f>IF(C466="Supra-regional","abrange-cidade",IF(C466="Em definição","sem-mapa",IF(E466&lt;&gt;0,"local-def","local-em-def")))</f>
        <v>local-def</v>
      </c>
    </row>
    <row r="467" spans="1:27" ht="24" hidden="1" x14ac:dyDescent="0.25">
      <c r="A467" s="135">
        <v>25</v>
      </c>
      <c r="B467" s="132" t="s">
        <v>2276</v>
      </c>
      <c r="C467" s="138" t="s">
        <v>168</v>
      </c>
      <c r="D467" s="138" t="s">
        <v>168</v>
      </c>
      <c r="E467" s="134" t="s">
        <v>2277</v>
      </c>
      <c r="F467" s="134" t="s">
        <v>2278</v>
      </c>
      <c r="G467" s="135" t="s">
        <v>212</v>
      </c>
      <c r="H467" s="135" t="s">
        <v>212</v>
      </c>
      <c r="I467" s="135" t="s">
        <v>216</v>
      </c>
      <c r="J467" s="52" t="s">
        <v>1493</v>
      </c>
      <c r="K467" s="135" t="s">
        <v>216</v>
      </c>
      <c r="L467" s="135" t="s">
        <v>216</v>
      </c>
      <c r="M467" s="135" t="s">
        <v>216</v>
      </c>
      <c r="N467" s="135" t="s">
        <v>216</v>
      </c>
      <c r="O467" s="1031">
        <v>0</v>
      </c>
      <c r="P467" s="178">
        <v>0</v>
      </c>
      <c r="Q467" s="178">
        <v>4967.76</v>
      </c>
      <c r="R467" s="137"/>
      <c r="S467" s="138"/>
      <c r="T467" s="138"/>
      <c r="U467" s="138"/>
      <c r="V467" s="138"/>
      <c r="W467" s="134"/>
      <c r="X467" s="170">
        <f>(IF(G467="C",1,IF(G467="EA",0.5,0))*0.1)+(IF(H467="C",1,IF(H467="EA",0.5,0))*0.05)+(IF(I467="C",1,IF(I467="EA",0.5,0))*0.1)+(IF(J467="C",1,IF(J467="EA",0.5,0))*0.05)+(IF(K467="C",1,IF(K467="EA",0.5,0))*0.1)+(IF(L467="C",1,IF(L467="EA",0.5,0))*0.2)+(IF(M467="C",1,IF(M467="EA",0.5,0))*0.35)+(IF(N467="C",1,IF(N467="EA",0.5,0))*0.05)</f>
        <v>0.15000000000000002</v>
      </c>
      <c r="Y467" s="368">
        <f t="shared" si="14"/>
        <v>0</v>
      </c>
      <c r="Z467" s="338" t="str">
        <f t="shared" si="15"/>
        <v>Em andamento</v>
      </c>
      <c r="AA467" s="377" t="str">
        <f>IF(C467="Supra-regional","abrange-cidade",IF(C467="Em definição","sem-mapa",IF(E467&lt;&gt;0,"local-def","local-em-def")))</f>
        <v>local-def</v>
      </c>
    </row>
    <row r="468" spans="1:27" ht="48" hidden="1" x14ac:dyDescent="0.25">
      <c r="A468" s="135">
        <v>25</v>
      </c>
      <c r="B468" s="132" t="s">
        <v>2279</v>
      </c>
      <c r="C468" s="134" t="s">
        <v>158</v>
      </c>
      <c r="D468" s="134" t="s">
        <v>158</v>
      </c>
      <c r="E468" s="134" t="s">
        <v>2280</v>
      </c>
      <c r="F468" s="134" t="s">
        <v>2281</v>
      </c>
      <c r="G468" s="135" t="s">
        <v>212</v>
      </c>
      <c r="H468" s="135" t="s">
        <v>212</v>
      </c>
      <c r="I468" s="135" t="s">
        <v>216</v>
      </c>
      <c r="J468" s="52" t="s">
        <v>1493</v>
      </c>
      <c r="K468" s="135" t="s">
        <v>216</v>
      </c>
      <c r="L468" s="135" t="s">
        <v>216</v>
      </c>
      <c r="M468" s="135" t="s">
        <v>216</v>
      </c>
      <c r="N468" s="135" t="s">
        <v>216</v>
      </c>
      <c r="O468" s="1031">
        <v>0</v>
      </c>
      <c r="P468" s="178">
        <v>0</v>
      </c>
      <c r="Q468" s="178">
        <v>13649.52</v>
      </c>
      <c r="R468" s="132"/>
      <c r="S468" s="134"/>
      <c r="T468" s="134"/>
      <c r="U468" s="134"/>
      <c r="V468" s="134"/>
      <c r="W468" s="134"/>
      <c r="X468" s="170">
        <f>(IF(G468="C",1,IF(G468="EA",0.5,0))*0.1)+(IF(H468="C",1,IF(H468="EA",0.5,0))*0.05)+(IF(I468="C",1,IF(I468="EA",0.5,0))*0.1)+(IF(J468="C",1,IF(J468="EA",0.5,0))*0.05)+(IF(K468="C",1,IF(K468="EA",0.5,0))*0.1)+(IF(L468="C",1,IF(L468="EA",0.5,0))*0.2)+(IF(M468="C",1,IF(M468="EA",0.5,0))*0.35)+(IF(N468="C",1,IF(N468="EA",0.5,0))*0.05)</f>
        <v>0.15000000000000002</v>
      </c>
      <c r="Y468" s="368">
        <f t="shared" si="14"/>
        <v>0</v>
      </c>
      <c r="Z468" s="338" t="str">
        <f t="shared" si="15"/>
        <v>Em andamento</v>
      </c>
      <c r="AA468" s="377" t="str">
        <f>IF(C468="Supra-regional","abrange-cidade",IF(C468="Em definição","sem-mapa",IF(E468&lt;&gt;0,"local-def","local-em-def")))</f>
        <v>local-def</v>
      </c>
    </row>
    <row r="469" spans="1:27" ht="24" hidden="1" x14ac:dyDescent="0.25">
      <c r="A469" s="135">
        <v>25</v>
      </c>
      <c r="B469" s="132" t="s">
        <v>2282</v>
      </c>
      <c r="C469" s="138" t="s">
        <v>182</v>
      </c>
      <c r="D469" s="138"/>
      <c r="E469" s="134"/>
      <c r="F469" s="134"/>
      <c r="G469" s="135" t="s">
        <v>214</v>
      </c>
      <c r="H469" s="135" t="s">
        <v>212</v>
      </c>
      <c r="I469" s="135" t="s">
        <v>216</v>
      </c>
      <c r="J469" s="52" t="s">
        <v>1493</v>
      </c>
      <c r="K469" s="135" t="s">
        <v>216</v>
      </c>
      <c r="L469" s="135" t="s">
        <v>216</v>
      </c>
      <c r="M469" s="135" t="s">
        <v>216</v>
      </c>
      <c r="N469" s="135" t="s">
        <v>216</v>
      </c>
      <c r="O469" s="1031">
        <v>0</v>
      </c>
      <c r="P469" s="178">
        <v>0</v>
      </c>
      <c r="Q469" s="178">
        <v>0</v>
      </c>
      <c r="R469" s="132" t="s">
        <v>2100</v>
      </c>
      <c r="S469" s="138"/>
      <c r="T469" s="138"/>
      <c r="U469" s="138"/>
      <c r="V469" s="138"/>
      <c r="W469" s="134"/>
      <c r="X469" s="170">
        <f>(IF(G469="C",1,IF(G469="EA",0.5,0))*0.1)+(IF(H469="C",1,IF(H469="EA",0.5,0))*0.05)+(IF(I469="C",1,IF(I469="EA",0.5,0))*0.1)+(IF(J469="C",1,IF(J469="EA",0.5,0))*0.05)+(IF(K469="C",1,IF(K469="EA",0.5,0))*0.1)+(IF(L469="C",1,IF(L469="EA",0.5,0))*0.2)+(IF(M469="C",1,IF(M469="EA",0.5,0))*0.35)+(IF(N469="C",1,IF(N469="EA",0.5,0))*0.05)</f>
        <v>0.1</v>
      </c>
      <c r="Y469" s="368">
        <f t="shared" si="14"/>
        <v>0</v>
      </c>
      <c r="Z469" s="338" t="str">
        <f t="shared" si="15"/>
        <v>Em andamento</v>
      </c>
      <c r="AA469" s="377" t="str">
        <f>IF(C469="Supra-regional","abrange-cidade",IF(C469="Em definição","sem-mapa",IF(E469&lt;&gt;0,"local-def","local-em-def")))</f>
        <v>local-em-def</v>
      </c>
    </row>
    <row r="470" spans="1:27" ht="24" hidden="1" x14ac:dyDescent="0.25">
      <c r="A470" s="135">
        <v>26</v>
      </c>
      <c r="B470" s="132" t="s">
        <v>2283</v>
      </c>
      <c r="C470" s="134" t="s">
        <v>150</v>
      </c>
      <c r="D470" s="134" t="s">
        <v>150</v>
      </c>
      <c r="E470" s="134" t="s">
        <v>2284</v>
      </c>
      <c r="F470" s="134" t="s">
        <v>2285</v>
      </c>
      <c r="G470" s="135" t="s">
        <v>212</v>
      </c>
      <c r="H470" s="135" t="s">
        <v>212</v>
      </c>
      <c r="I470" s="135" t="s">
        <v>212</v>
      </c>
      <c r="J470" s="52" t="s">
        <v>1493</v>
      </c>
      <c r="K470" s="135" t="s">
        <v>216</v>
      </c>
      <c r="L470" s="135" t="s">
        <v>216</v>
      </c>
      <c r="M470" s="135" t="s">
        <v>216</v>
      </c>
      <c r="N470" s="135" t="s">
        <v>216</v>
      </c>
      <c r="O470" s="1031">
        <v>3.3300000000000003E-2</v>
      </c>
      <c r="P470" s="178">
        <v>0</v>
      </c>
      <c r="Q470" s="178">
        <v>0</v>
      </c>
      <c r="R470" s="132"/>
      <c r="S470" s="134"/>
      <c r="T470" s="134"/>
      <c r="U470" s="134"/>
      <c r="V470" s="134"/>
      <c r="W470" s="134"/>
      <c r="X470" s="170">
        <f>(IF(G470="C",1,IF(G470="EA",0.5,0))*0.1)+(IF(H470="C",1,IF(H470="EA",0.5,0))*0.05)+(IF(I470="C",1,IF(I470="EA",0.5,0))*0.1)+(IF(J470="C",1,IF(J470="EA",0.5,0))*0.05)+(IF(K470="C",1,IF(K470="EA",0.5,0))*0.1)+(IF(L470="C",1,IF(L470="EA",0.5,0))*0.2)+(IF(M470="C",1,IF(M470="EA",0.5,0))*0.35)+(IF(N470="C",1,IF(N470="EA",0.5,0))*0.05)</f>
        <v>0.25</v>
      </c>
      <c r="Y470" s="368">
        <f t="shared" si="14"/>
        <v>8.3250000000000008E-3</v>
      </c>
      <c r="Z470" s="338" t="str">
        <f t="shared" si="15"/>
        <v>Em andamento</v>
      </c>
      <c r="AA470" s="377" t="str">
        <f>IF(C470="Supra-regional","abrange-cidade",IF(C470="Em definição","sem-mapa",IF(E470&lt;&gt;0,"local-def","local-em-def")))</f>
        <v>local-def</v>
      </c>
    </row>
    <row r="471" spans="1:27" ht="24" hidden="1" x14ac:dyDescent="0.25">
      <c r="A471" s="135">
        <v>26</v>
      </c>
      <c r="B471" s="132" t="s">
        <v>2286</v>
      </c>
      <c r="C471" s="134" t="s">
        <v>144</v>
      </c>
      <c r="D471" s="134" t="s">
        <v>637</v>
      </c>
      <c r="E471" s="134" t="s">
        <v>2287</v>
      </c>
      <c r="F471" s="134" t="s">
        <v>2288</v>
      </c>
      <c r="G471" s="135" t="s">
        <v>214</v>
      </c>
      <c r="H471" s="135" t="s">
        <v>212</v>
      </c>
      <c r="I471" s="135" t="s">
        <v>212</v>
      </c>
      <c r="J471" s="52" t="s">
        <v>1493</v>
      </c>
      <c r="K471" s="135" t="s">
        <v>216</v>
      </c>
      <c r="L471" s="135" t="s">
        <v>216</v>
      </c>
      <c r="M471" s="135" t="s">
        <v>216</v>
      </c>
      <c r="N471" s="135" t="s">
        <v>216</v>
      </c>
      <c r="O471" s="1031">
        <v>3.3300000000000003E-2</v>
      </c>
      <c r="P471" s="178">
        <v>0</v>
      </c>
      <c r="Q471" s="178">
        <v>0</v>
      </c>
      <c r="R471" s="132" t="s">
        <v>2100</v>
      </c>
      <c r="S471" s="134"/>
      <c r="T471" s="134"/>
      <c r="U471" s="134"/>
      <c r="V471" s="134"/>
      <c r="W471" s="134"/>
      <c r="X471" s="170">
        <f>(IF(G471="C",1,IF(G471="EA",0.5,0))*0.1)+(IF(H471="C",1,IF(H471="EA",0.5,0))*0.05)+(IF(I471="C",1,IF(I471="EA",0.5,0))*0.1)+(IF(J471="C",1,IF(J471="EA",0.5,0))*0.05)+(IF(K471="C",1,IF(K471="EA",0.5,0))*0.1)+(IF(L471="C",1,IF(L471="EA",0.5,0))*0.2)+(IF(M471="C",1,IF(M471="EA",0.5,0))*0.35)+(IF(N471="C",1,IF(N471="EA",0.5,0))*0.05)</f>
        <v>0.2</v>
      </c>
      <c r="Y471" s="368">
        <f t="shared" si="14"/>
        <v>6.660000000000001E-3</v>
      </c>
      <c r="Z471" s="338" t="str">
        <f t="shared" si="15"/>
        <v>Em andamento</v>
      </c>
      <c r="AA471" s="377" t="str">
        <f>IF(C471="Supra-regional","abrange-cidade",IF(C471="Em definição","sem-mapa",IF(E471&lt;&gt;0,"local-def","local-em-def")))</f>
        <v>local-def</v>
      </c>
    </row>
    <row r="472" spans="1:27" ht="36" hidden="1" x14ac:dyDescent="0.25">
      <c r="A472" s="135">
        <v>26</v>
      </c>
      <c r="B472" s="132" t="s">
        <v>2289</v>
      </c>
      <c r="C472" s="134" t="s">
        <v>138</v>
      </c>
      <c r="D472" s="134" t="s">
        <v>138</v>
      </c>
      <c r="E472" s="134" t="s">
        <v>2290</v>
      </c>
      <c r="F472" s="134" t="s">
        <v>2291</v>
      </c>
      <c r="G472" s="135" t="s">
        <v>214</v>
      </c>
      <c r="H472" s="135" t="s">
        <v>212</v>
      </c>
      <c r="I472" s="135" t="s">
        <v>212</v>
      </c>
      <c r="J472" s="52" t="s">
        <v>1493</v>
      </c>
      <c r="K472" s="135" t="s">
        <v>216</v>
      </c>
      <c r="L472" s="135" t="s">
        <v>216</v>
      </c>
      <c r="M472" s="135" t="s">
        <v>216</v>
      </c>
      <c r="N472" s="135" t="s">
        <v>216</v>
      </c>
      <c r="O472" s="1031">
        <v>3.3300000000000003E-2</v>
      </c>
      <c r="P472" s="178">
        <v>0</v>
      </c>
      <c r="Q472" s="178">
        <v>0</v>
      </c>
      <c r="R472" s="132" t="s">
        <v>2100</v>
      </c>
      <c r="S472" s="134"/>
      <c r="T472" s="134"/>
      <c r="U472" s="134"/>
      <c r="V472" s="134"/>
      <c r="W472" s="134"/>
      <c r="X472" s="170">
        <f>(IF(G472="C",1,IF(G472="EA",0.5,0))*0.1)+(IF(H472="C",1,IF(H472="EA",0.5,0))*0.05)+(IF(I472="C",1,IF(I472="EA",0.5,0))*0.1)+(IF(J472="C",1,IF(J472="EA",0.5,0))*0.05)+(IF(K472="C",1,IF(K472="EA",0.5,0))*0.1)+(IF(L472="C",1,IF(L472="EA",0.5,0))*0.2)+(IF(M472="C",1,IF(M472="EA",0.5,0))*0.35)+(IF(N472="C",1,IF(N472="EA",0.5,0))*0.05)</f>
        <v>0.2</v>
      </c>
      <c r="Y472" s="368">
        <f t="shared" si="14"/>
        <v>6.660000000000001E-3</v>
      </c>
      <c r="Z472" s="338" t="str">
        <f t="shared" si="15"/>
        <v>Em andamento</v>
      </c>
      <c r="AA472" s="377" t="str">
        <f>IF(C472="Supra-regional","abrange-cidade",IF(C472="Em definição","sem-mapa",IF(E472&lt;&gt;0,"local-def","local-em-def")))</f>
        <v>local-def</v>
      </c>
    </row>
    <row r="473" spans="1:27" ht="24" hidden="1" x14ac:dyDescent="0.25">
      <c r="A473" s="135">
        <v>26</v>
      </c>
      <c r="B473" s="132" t="s">
        <v>2292</v>
      </c>
      <c r="C473" s="134" t="s">
        <v>180</v>
      </c>
      <c r="D473" s="134" t="s">
        <v>2293</v>
      </c>
      <c r="E473" s="134" t="s">
        <v>2294</v>
      </c>
      <c r="F473" s="134" t="s">
        <v>2295</v>
      </c>
      <c r="G473" s="135" t="s">
        <v>214</v>
      </c>
      <c r="H473" s="135" t="s">
        <v>212</v>
      </c>
      <c r="I473" s="135" t="s">
        <v>212</v>
      </c>
      <c r="J473" s="52" t="s">
        <v>1493</v>
      </c>
      <c r="K473" s="135" t="s">
        <v>216</v>
      </c>
      <c r="L473" s="135" t="s">
        <v>216</v>
      </c>
      <c r="M473" s="135" t="s">
        <v>216</v>
      </c>
      <c r="N473" s="135" t="s">
        <v>216</v>
      </c>
      <c r="O473" s="1031">
        <v>3.3300000000000003E-2</v>
      </c>
      <c r="P473" s="178">
        <v>0</v>
      </c>
      <c r="Q473" s="178">
        <v>0</v>
      </c>
      <c r="R473" s="132" t="s">
        <v>2100</v>
      </c>
      <c r="S473" s="134"/>
      <c r="T473" s="134"/>
      <c r="U473" s="134"/>
      <c r="V473" s="134"/>
      <c r="W473" s="134"/>
      <c r="X473" s="170">
        <f>(IF(G473="C",1,IF(G473="EA",0.5,0))*0.1)+(IF(H473="C",1,IF(H473="EA",0.5,0))*0.05)+(IF(I473="C",1,IF(I473="EA",0.5,0))*0.1)+(IF(J473="C",1,IF(J473="EA",0.5,0))*0.05)+(IF(K473="C",1,IF(K473="EA",0.5,0))*0.1)+(IF(L473="C",1,IF(L473="EA",0.5,0))*0.2)+(IF(M473="C",1,IF(M473="EA",0.5,0))*0.35)+(IF(N473="C",1,IF(N473="EA",0.5,0))*0.05)</f>
        <v>0.2</v>
      </c>
      <c r="Y473" s="368">
        <f t="shared" si="14"/>
        <v>6.660000000000001E-3</v>
      </c>
      <c r="Z473" s="338" t="str">
        <f t="shared" si="15"/>
        <v>Em andamento</v>
      </c>
      <c r="AA473" s="377" t="str">
        <f>IF(C473="Supra-regional","abrange-cidade",IF(C473="Em definição","sem-mapa",IF(E473&lt;&gt;0,"local-def","local-em-def")))</f>
        <v>local-def</v>
      </c>
    </row>
    <row r="474" spans="1:27" ht="24" hidden="1" x14ac:dyDescent="0.25">
      <c r="A474" s="135">
        <v>26</v>
      </c>
      <c r="B474" s="132" t="s">
        <v>2296</v>
      </c>
      <c r="C474" s="134" t="s">
        <v>164</v>
      </c>
      <c r="D474" s="134" t="s">
        <v>164</v>
      </c>
      <c r="E474" s="134" t="s">
        <v>2297</v>
      </c>
      <c r="F474" s="134" t="s">
        <v>2298</v>
      </c>
      <c r="G474" s="135" t="s">
        <v>214</v>
      </c>
      <c r="H474" s="135" t="s">
        <v>212</v>
      </c>
      <c r="I474" s="135" t="s">
        <v>212</v>
      </c>
      <c r="J474" s="52" t="s">
        <v>1493</v>
      </c>
      <c r="K474" s="135" t="s">
        <v>216</v>
      </c>
      <c r="L474" s="135" t="s">
        <v>216</v>
      </c>
      <c r="M474" s="135" t="s">
        <v>216</v>
      </c>
      <c r="N474" s="135" t="s">
        <v>216</v>
      </c>
      <c r="O474" s="1031">
        <v>3.3300000000000003E-2</v>
      </c>
      <c r="P474" s="178">
        <v>0</v>
      </c>
      <c r="Q474" s="178">
        <v>0</v>
      </c>
      <c r="R474" s="132" t="s">
        <v>2100</v>
      </c>
      <c r="S474" s="134"/>
      <c r="T474" s="134"/>
      <c r="U474" s="134"/>
      <c r="V474" s="134"/>
      <c r="W474" s="134"/>
      <c r="X474" s="170">
        <f>(IF(G474="C",1,IF(G474="EA",0.5,0))*0.1)+(IF(H474="C",1,IF(H474="EA",0.5,0))*0.05)+(IF(I474="C",1,IF(I474="EA",0.5,0))*0.1)+(IF(J474="C",1,IF(J474="EA",0.5,0))*0.05)+(IF(K474="C",1,IF(K474="EA",0.5,0))*0.1)+(IF(L474="C",1,IF(L474="EA",0.5,0))*0.2)+(IF(M474="C",1,IF(M474="EA",0.5,0))*0.35)+(IF(N474="C",1,IF(N474="EA",0.5,0))*0.05)</f>
        <v>0.2</v>
      </c>
      <c r="Y474" s="368">
        <f t="shared" si="14"/>
        <v>6.660000000000001E-3</v>
      </c>
      <c r="Z474" s="338" t="str">
        <f t="shared" si="15"/>
        <v>Em andamento</v>
      </c>
      <c r="AA474" s="377" t="str">
        <f>IF(C474="Supra-regional","abrange-cidade",IF(C474="Em definição","sem-mapa",IF(E474&lt;&gt;0,"local-def","local-em-def")))</f>
        <v>local-def</v>
      </c>
    </row>
    <row r="475" spans="1:27" ht="24" hidden="1" x14ac:dyDescent="0.25">
      <c r="A475" s="135">
        <v>26</v>
      </c>
      <c r="B475" s="132" t="s">
        <v>2299</v>
      </c>
      <c r="C475" s="134" t="s">
        <v>168</v>
      </c>
      <c r="D475" s="134" t="s">
        <v>168</v>
      </c>
      <c r="E475" s="141" t="s">
        <v>2300</v>
      </c>
      <c r="F475" s="134" t="s">
        <v>2301</v>
      </c>
      <c r="G475" s="135" t="s">
        <v>214</v>
      </c>
      <c r="H475" s="135" t="s">
        <v>212</v>
      </c>
      <c r="I475" s="135" t="s">
        <v>212</v>
      </c>
      <c r="J475" s="52" t="s">
        <v>1493</v>
      </c>
      <c r="K475" s="135" t="s">
        <v>216</v>
      </c>
      <c r="L475" s="135" t="s">
        <v>216</v>
      </c>
      <c r="M475" s="135" t="s">
        <v>216</v>
      </c>
      <c r="N475" s="135" t="s">
        <v>216</v>
      </c>
      <c r="O475" s="1031">
        <v>3.3300000000000003E-2</v>
      </c>
      <c r="P475" s="178">
        <v>0</v>
      </c>
      <c r="Q475" s="178">
        <v>0</v>
      </c>
      <c r="R475" s="132" t="s">
        <v>2100</v>
      </c>
      <c r="S475" s="134"/>
      <c r="T475" s="134"/>
      <c r="U475" s="134"/>
      <c r="V475" s="134"/>
      <c r="W475" s="134"/>
      <c r="X475" s="170">
        <f>(IF(G475="C",1,IF(G475="EA",0.5,0))*0.1)+(IF(H475="C",1,IF(H475="EA",0.5,0))*0.05)+(IF(I475="C",1,IF(I475="EA",0.5,0))*0.1)+(IF(J475="C",1,IF(J475="EA",0.5,0))*0.05)+(IF(K475="C",1,IF(K475="EA",0.5,0))*0.1)+(IF(L475="C",1,IF(L475="EA",0.5,0))*0.2)+(IF(M475="C",1,IF(M475="EA",0.5,0))*0.35)+(IF(N475="C",1,IF(N475="EA",0.5,0))*0.05)</f>
        <v>0.2</v>
      </c>
      <c r="Y475" s="368">
        <f t="shared" si="14"/>
        <v>6.660000000000001E-3</v>
      </c>
      <c r="Z475" s="338" t="str">
        <f t="shared" si="15"/>
        <v>Em andamento</v>
      </c>
      <c r="AA475" s="377" t="str">
        <f>IF(C475="Supra-regional","abrange-cidade",IF(C475="Em definição","sem-mapa",IF(E475&lt;&gt;0,"local-def","local-em-def")))</f>
        <v>local-def</v>
      </c>
    </row>
    <row r="476" spans="1:27" ht="24" hidden="1" x14ac:dyDescent="0.25">
      <c r="A476" s="135">
        <v>26</v>
      </c>
      <c r="B476" s="132" t="s">
        <v>2302</v>
      </c>
      <c r="C476" s="134" t="s">
        <v>186</v>
      </c>
      <c r="D476" s="134" t="s">
        <v>2243</v>
      </c>
      <c r="E476" s="134" t="s">
        <v>2303</v>
      </c>
      <c r="F476" s="134" t="s">
        <v>2304</v>
      </c>
      <c r="G476" s="135" t="s">
        <v>214</v>
      </c>
      <c r="H476" s="135" t="s">
        <v>212</v>
      </c>
      <c r="I476" s="135" t="s">
        <v>212</v>
      </c>
      <c r="J476" s="52" t="s">
        <v>1493</v>
      </c>
      <c r="K476" s="135" t="s">
        <v>216</v>
      </c>
      <c r="L476" s="135" t="s">
        <v>216</v>
      </c>
      <c r="M476" s="135" t="s">
        <v>216</v>
      </c>
      <c r="N476" s="135" t="s">
        <v>216</v>
      </c>
      <c r="O476" s="1031">
        <v>3.3300000000000003E-2</v>
      </c>
      <c r="P476" s="178">
        <v>0</v>
      </c>
      <c r="Q476" s="178">
        <v>0</v>
      </c>
      <c r="R476" s="132" t="s">
        <v>2100</v>
      </c>
      <c r="S476" s="134"/>
      <c r="T476" s="134"/>
      <c r="U476" s="134"/>
      <c r="V476" s="134"/>
      <c r="W476" s="134"/>
      <c r="X476" s="170">
        <f>(IF(G476="C",1,IF(G476="EA",0.5,0))*0.1)+(IF(H476="C",1,IF(H476="EA",0.5,0))*0.05)+(IF(I476="C",1,IF(I476="EA",0.5,0))*0.1)+(IF(J476="C",1,IF(J476="EA",0.5,0))*0.05)+(IF(K476="C",1,IF(K476="EA",0.5,0))*0.1)+(IF(L476="C",1,IF(L476="EA",0.5,0))*0.2)+(IF(M476="C",1,IF(M476="EA",0.5,0))*0.35)+(IF(N476="C",1,IF(N476="EA",0.5,0))*0.05)</f>
        <v>0.2</v>
      </c>
      <c r="Y476" s="368">
        <f t="shared" si="14"/>
        <v>6.660000000000001E-3</v>
      </c>
      <c r="Z476" s="338" t="str">
        <f t="shared" si="15"/>
        <v>Em andamento</v>
      </c>
      <c r="AA476" s="377" t="str">
        <f>IF(C476="Supra-regional","abrange-cidade",IF(C476="Em definição","sem-mapa",IF(E476&lt;&gt;0,"local-def","local-em-def")))</f>
        <v>local-def</v>
      </c>
    </row>
    <row r="477" spans="1:27" ht="24" hidden="1" x14ac:dyDescent="0.25">
      <c r="A477" s="135">
        <v>26</v>
      </c>
      <c r="B477" s="132" t="s">
        <v>2305</v>
      </c>
      <c r="C477" s="134" t="s">
        <v>184</v>
      </c>
      <c r="D477" s="134" t="s">
        <v>2306</v>
      </c>
      <c r="E477" s="142" t="s">
        <v>2307</v>
      </c>
      <c r="F477" s="134" t="s">
        <v>2308</v>
      </c>
      <c r="G477" s="135" t="s">
        <v>214</v>
      </c>
      <c r="H477" s="135" t="s">
        <v>212</v>
      </c>
      <c r="I477" s="135" t="s">
        <v>212</v>
      </c>
      <c r="J477" s="52" t="s">
        <v>1493</v>
      </c>
      <c r="K477" s="135" t="s">
        <v>216</v>
      </c>
      <c r="L477" s="135" t="s">
        <v>216</v>
      </c>
      <c r="M477" s="135" t="s">
        <v>216</v>
      </c>
      <c r="N477" s="135" t="s">
        <v>216</v>
      </c>
      <c r="O477" s="1031">
        <v>3.3300000000000003E-2</v>
      </c>
      <c r="P477" s="178">
        <v>0</v>
      </c>
      <c r="Q477" s="178">
        <v>0</v>
      </c>
      <c r="R477" s="132" t="s">
        <v>2100</v>
      </c>
      <c r="S477" s="134"/>
      <c r="T477" s="134"/>
      <c r="U477" s="134"/>
      <c r="V477" s="134"/>
      <c r="W477" s="134"/>
      <c r="X477" s="170">
        <f>(IF(G477="C",1,IF(G477="EA",0.5,0))*0.1)+(IF(H477="C",1,IF(H477="EA",0.5,0))*0.05)+(IF(I477="C",1,IF(I477="EA",0.5,0))*0.1)+(IF(J477="C",1,IF(J477="EA",0.5,0))*0.05)+(IF(K477="C",1,IF(K477="EA",0.5,0))*0.1)+(IF(L477="C",1,IF(L477="EA",0.5,0))*0.2)+(IF(M477="C",1,IF(M477="EA",0.5,0))*0.35)+(IF(N477="C",1,IF(N477="EA",0.5,0))*0.05)</f>
        <v>0.2</v>
      </c>
      <c r="Y477" s="368">
        <f t="shared" si="14"/>
        <v>6.660000000000001E-3</v>
      </c>
      <c r="Z477" s="338" t="str">
        <f t="shared" si="15"/>
        <v>Em andamento</v>
      </c>
      <c r="AA477" s="377" t="str">
        <f>IF(C477="Supra-regional","abrange-cidade",IF(C477="Em definição","sem-mapa",IF(E477&lt;&gt;0,"local-def","local-em-def")))</f>
        <v>local-def</v>
      </c>
    </row>
    <row r="478" spans="1:27" ht="24" hidden="1" x14ac:dyDescent="0.25">
      <c r="A478" s="135">
        <v>26</v>
      </c>
      <c r="B478" s="132" t="s">
        <v>2309</v>
      </c>
      <c r="C478" s="134" t="s">
        <v>130</v>
      </c>
      <c r="D478" s="138" t="s">
        <v>2112</v>
      </c>
      <c r="E478" s="134" t="s">
        <v>2310</v>
      </c>
      <c r="F478" s="134" t="s">
        <v>2311</v>
      </c>
      <c r="G478" s="135" t="s">
        <v>214</v>
      </c>
      <c r="H478" s="135" t="s">
        <v>212</v>
      </c>
      <c r="I478" s="135" t="s">
        <v>212</v>
      </c>
      <c r="J478" s="52" t="s">
        <v>1493</v>
      </c>
      <c r="K478" s="135" t="s">
        <v>216</v>
      </c>
      <c r="L478" s="135" t="s">
        <v>216</v>
      </c>
      <c r="M478" s="135" t="s">
        <v>216</v>
      </c>
      <c r="N478" s="135" t="s">
        <v>216</v>
      </c>
      <c r="O478" s="1031">
        <v>3.3300000000000003E-2</v>
      </c>
      <c r="P478" s="178">
        <v>0</v>
      </c>
      <c r="Q478" s="178">
        <v>0</v>
      </c>
      <c r="R478" s="132" t="s">
        <v>2100</v>
      </c>
      <c r="S478" s="134"/>
      <c r="T478" s="134"/>
      <c r="U478" s="134"/>
      <c r="V478" s="134"/>
      <c r="W478" s="134"/>
      <c r="X478" s="170">
        <f>(IF(G478="C",1,IF(G478="EA",0.5,0))*0.1)+(IF(H478="C",1,IF(H478="EA",0.5,0))*0.05)+(IF(I478="C",1,IF(I478="EA",0.5,0))*0.1)+(IF(J478="C",1,IF(J478="EA",0.5,0))*0.05)+(IF(K478="C",1,IF(K478="EA",0.5,0))*0.1)+(IF(L478="C",1,IF(L478="EA",0.5,0))*0.2)+(IF(M478="C",1,IF(M478="EA",0.5,0))*0.35)+(IF(N478="C",1,IF(N478="EA",0.5,0))*0.05)</f>
        <v>0.2</v>
      </c>
      <c r="Y478" s="368">
        <f t="shared" si="14"/>
        <v>6.660000000000001E-3</v>
      </c>
      <c r="Z478" s="338" t="str">
        <f t="shared" si="15"/>
        <v>Em andamento</v>
      </c>
      <c r="AA478" s="377" t="str">
        <f>IF(C478="Supra-regional","abrange-cidade",IF(C478="Em definição","sem-mapa",IF(E478&lt;&gt;0,"local-def","local-em-def")))</f>
        <v>local-def</v>
      </c>
    </row>
    <row r="479" spans="1:27" ht="24" hidden="1" x14ac:dyDescent="0.25">
      <c r="A479" s="135">
        <v>26</v>
      </c>
      <c r="B479" s="132" t="s">
        <v>2312</v>
      </c>
      <c r="C479" s="134" t="s">
        <v>140</v>
      </c>
      <c r="D479" s="134" t="s">
        <v>140</v>
      </c>
      <c r="E479" s="134" t="s">
        <v>2313</v>
      </c>
      <c r="F479" s="134" t="s">
        <v>2314</v>
      </c>
      <c r="G479" s="135" t="s">
        <v>212</v>
      </c>
      <c r="H479" s="135" t="s">
        <v>212</v>
      </c>
      <c r="I479" s="135" t="s">
        <v>216</v>
      </c>
      <c r="J479" s="52" t="s">
        <v>1493</v>
      </c>
      <c r="K479" s="135" t="s">
        <v>216</v>
      </c>
      <c r="L479" s="135" t="s">
        <v>216</v>
      </c>
      <c r="M479" s="135" t="s">
        <v>216</v>
      </c>
      <c r="N479" s="135" t="s">
        <v>216</v>
      </c>
      <c r="O479" s="1031">
        <v>3.3300000000000003E-2</v>
      </c>
      <c r="P479" s="178">
        <v>0</v>
      </c>
      <c r="Q479" s="178">
        <v>0</v>
      </c>
      <c r="R479" s="132"/>
      <c r="S479" s="134"/>
      <c r="T479" s="134"/>
      <c r="U479" s="134"/>
      <c r="V479" s="134"/>
      <c r="W479" s="134"/>
      <c r="X479" s="170">
        <f>(IF(G479="C",1,IF(G479="EA",0.5,0))*0.1)+(IF(H479="C",1,IF(H479="EA",0.5,0))*0.05)+(IF(I479="C",1,IF(I479="EA",0.5,0))*0.1)+(IF(J479="C",1,IF(J479="EA",0.5,0))*0.05)+(IF(K479="C",1,IF(K479="EA",0.5,0))*0.1)+(IF(L479="C",1,IF(L479="EA",0.5,0))*0.2)+(IF(M479="C",1,IF(M479="EA",0.5,0))*0.35)+(IF(N479="C",1,IF(N479="EA",0.5,0))*0.05)</f>
        <v>0.15000000000000002</v>
      </c>
      <c r="Y479" s="368">
        <f t="shared" si="14"/>
        <v>4.9950000000000012E-3</v>
      </c>
      <c r="Z479" s="338" t="str">
        <f t="shared" si="15"/>
        <v>Em andamento</v>
      </c>
      <c r="AA479" s="377" t="str">
        <f>IF(C479="Supra-regional","abrange-cidade",IF(C479="Em definição","sem-mapa",IF(E479&lt;&gt;0,"local-def","local-em-def")))</f>
        <v>local-def</v>
      </c>
    </row>
    <row r="480" spans="1:27" hidden="1" x14ac:dyDescent="0.25">
      <c r="A480" s="135">
        <v>26</v>
      </c>
      <c r="B480" s="132" t="s">
        <v>2315</v>
      </c>
      <c r="C480" s="134" t="s">
        <v>134</v>
      </c>
      <c r="D480" s="134" t="s">
        <v>1062</v>
      </c>
      <c r="E480" s="134" t="s">
        <v>2316</v>
      </c>
      <c r="F480" s="134" t="s">
        <v>2317</v>
      </c>
      <c r="G480" s="135" t="s">
        <v>212</v>
      </c>
      <c r="H480" s="135" t="s">
        <v>212</v>
      </c>
      <c r="I480" s="135" t="s">
        <v>216</v>
      </c>
      <c r="J480" s="52" t="s">
        <v>1493</v>
      </c>
      <c r="K480" s="135" t="s">
        <v>216</v>
      </c>
      <c r="L480" s="135" t="s">
        <v>216</v>
      </c>
      <c r="M480" s="135" t="s">
        <v>216</v>
      </c>
      <c r="N480" s="135" t="s">
        <v>216</v>
      </c>
      <c r="O480" s="1031">
        <v>3.3300000000000003E-2</v>
      </c>
      <c r="P480" s="178">
        <v>0</v>
      </c>
      <c r="Q480" s="178">
        <v>0</v>
      </c>
      <c r="R480" s="132"/>
      <c r="S480" s="134"/>
      <c r="T480" s="134"/>
      <c r="U480" s="134"/>
      <c r="V480" s="134"/>
      <c r="W480" s="134"/>
      <c r="X480" s="170">
        <f>(IF(G480="C",1,IF(G480="EA",0.5,0))*0.1)+(IF(H480="C",1,IF(H480="EA",0.5,0))*0.05)+(IF(I480="C",1,IF(I480="EA",0.5,0))*0.1)+(IF(J480="C",1,IF(J480="EA",0.5,0))*0.05)+(IF(K480="C",1,IF(K480="EA",0.5,0))*0.1)+(IF(L480="C",1,IF(L480="EA",0.5,0))*0.2)+(IF(M480="C",1,IF(M480="EA",0.5,0))*0.35)+(IF(N480="C",1,IF(N480="EA",0.5,0))*0.05)</f>
        <v>0.15000000000000002</v>
      </c>
      <c r="Y480" s="368">
        <f t="shared" si="14"/>
        <v>4.9950000000000012E-3</v>
      </c>
      <c r="Z480" s="338" t="str">
        <f t="shared" si="15"/>
        <v>Em andamento</v>
      </c>
      <c r="AA480" s="377" t="str">
        <f>IF(C480="Supra-regional","abrange-cidade",IF(C480="Em definição","sem-mapa",IF(E480&lt;&gt;0,"local-def","local-em-def")))</f>
        <v>local-def</v>
      </c>
    </row>
    <row r="481" spans="1:27" ht="24" hidden="1" x14ac:dyDescent="0.25">
      <c r="A481" s="135">
        <v>26</v>
      </c>
      <c r="B481" s="132" t="s">
        <v>2318</v>
      </c>
      <c r="C481" s="134" t="s">
        <v>178</v>
      </c>
      <c r="D481" s="134" t="s">
        <v>178</v>
      </c>
      <c r="E481" s="142" t="s">
        <v>2319</v>
      </c>
      <c r="F481" s="134" t="s">
        <v>2320</v>
      </c>
      <c r="G481" s="135" t="s">
        <v>212</v>
      </c>
      <c r="H481" s="135" t="s">
        <v>212</v>
      </c>
      <c r="I481" s="135" t="s">
        <v>216</v>
      </c>
      <c r="J481" s="52" t="s">
        <v>1493</v>
      </c>
      <c r="K481" s="135" t="s">
        <v>216</v>
      </c>
      <c r="L481" s="135" t="s">
        <v>216</v>
      </c>
      <c r="M481" s="135" t="s">
        <v>216</v>
      </c>
      <c r="N481" s="135" t="s">
        <v>216</v>
      </c>
      <c r="O481" s="1031">
        <v>3.3300000000000003E-2</v>
      </c>
      <c r="P481" s="178">
        <v>0</v>
      </c>
      <c r="Q481" s="178">
        <v>0</v>
      </c>
      <c r="R481" s="132"/>
      <c r="S481" s="134"/>
      <c r="T481" s="134"/>
      <c r="U481" s="134"/>
      <c r="V481" s="134"/>
      <c r="W481" s="134"/>
      <c r="X481" s="170">
        <f>(IF(G481="C",1,IF(G481="EA",0.5,0))*0.1)+(IF(H481="C",1,IF(H481="EA",0.5,0))*0.05)+(IF(I481="C",1,IF(I481="EA",0.5,0))*0.1)+(IF(J481="C",1,IF(J481="EA",0.5,0))*0.05)+(IF(K481="C",1,IF(K481="EA",0.5,0))*0.1)+(IF(L481="C",1,IF(L481="EA",0.5,0))*0.2)+(IF(M481="C",1,IF(M481="EA",0.5,0))*0.35)+(IF(N481="C",1,IF(N481="EA",0.5,0))*0.05)</f>
        <v>0.15000000000000002</v>
      </c>
      <c r="Y481" s="368">
        <f t="shared" si="14"/>
        <v>4.9950000000000012E-3</v>
      </c>
      <c r="Z481" s="338" t="str">
        <f t="shared" si="15"/>
        <v>Em andamento</v>
      </c>
      <c r="AA481" s="377" t="str">
        <f>IF(C481="Supra-regional","abrange-cidade",IF(C481="Em definição","sem-mapa",IF(E481&lt;&gt;0,"local-def","local-em-def")))</f>
        <v>local-def</v>
      </c>
    </row>
    <row r="482" spans="1:27" ht="36" hidden="1" x14ac:dyDescent="0.25">
      <c r="A482" s="135">
        <v>26</v>
      </c>
      <c r="B482" s="132" t="s">
        <v>2321</v>
      </c>
      <c r="C482" s="134" t="s">
        <v>140</v>
      </c>
      <c r="D482" s="134" t="s">
        <v>140</v>
      </c>
      <c r="E482" s="134" t="s">
        <v>2322</v>
      </c>
      <c r="F482" s="134" t="s">
        <v>2323</v>
      </c>
      <c r="G482" s="135" t="s">
        <v>214</v>
      </c>
      <c r="H482" s="135" t="s">
        <v>212</v>
      </c>
      <c r="I482" s="135" t="s">
        <v>216</v>
      </c>
      <c r="J482" s="52" t="s">
        <v>1493</v>
      </c>
      <c r="K482" s="135" t="s">
        <v>216</v>
      </c>
      <c r="L482" s="135" t="s">
        <v>216</v>
      </c>
      <c r="M482" s="135" t="s">
        <v>216</v>
      </c>
      <c r="N482" s="135" t="s">
        <v>216</v>
      </c>
      <c r="O482" s="1031">
        <v>3.3300000000000003E-2</v>
      </c>
      <c r="P482" s="178">
        <v>0</v>
      </c>
      <c r="Q482" s="178">
        <v>0</v>
      </c>
      <c r="R482" s="132" t="s">
        <v>2100</v>
      </c>
      <c r="S482" s="134"/>
      <c r="T482" s="134"/>
      <c r="U482" s="134"/>
      <c r="V482" s="134"/>
      <c r="W482" s="134"/>
      <c r="X482" s="170">
        <f>(IF(G482="C",1,IF(G482="EA",0.5,0))*0.1)+(IF(H482="C",1,IF(H482="EA",0.5,0))*0.05)+(IF(I482="C",1,IF(I482="EA",0.5,0))*0.1)+(IF(J482="C",1,IF(J482="EA",0.5,0))*0.05)+(IF(K482="C",1,IF(K482="EA",0.5,0))*0.1)+(IF(L482="C",1,IF(L482="EA",0.5,0))*0.2)+(IF(M482="C",1,IF(M482="EA",0.5,0))*0.35)+(IF(N482="C",1,IF(N482="EA",0.5,0))*0.05)</f>
        <v>0.1</v>
      </c>
      <c r="Y482" s="368">
        <f t="shared" si="14"/>
        <v>3.3300000000000005E-3</v>
      </c>
      <c r="Z482" s="338" t="str">
        <f t="shared" si="15"/>
        <v>Em andamento</v>
      </c>
      <c r="AA482" s="377" t="str">
        <f>IF(C482="Supra-regional","abrange-cidade",IF(C482="Em definição","sem-mapa",IF(E482&lt;&gt;0,"local-def","local-em-def")))</f>
        <v>local-def</v>
      </c>
    </row>
    <row r="483" spans="1:27" ht="24" hidden="1" x14ac:dyDescent="0.25">
      <c r="A483" s="135">
        <v>26</v>
      </c>
      <c r="B483" s="132" t="s">
        <v>2324</v>
      </c>
      <c r="C483" s="134" t="s">
        <v>134</v>
      </c>
      <c r="D483" s="134" t="s">
        <v>1062</v>
      </c>
      <c r="E483" s="134" t="s">
        <v>2325</v>
      </c>
      <c r="F483" s="134" t="s">
        <v>2326</v>
      </c>
      <c r="G483" s="135" t="s">
        <v>214</v>
      </c>
      <c r="H483" s="135" t="s">
        <v>212</v>
      </c>
      <c r="I483" s="135" t="s">
        <v>216</v>
      </c>
      <c r="J483" s="52" t="s">
        <v>1493</v>
      </c>
      <c r="K483" s="135" t="s">
        <v>216</v>
      </c>
      <c r="L483" s="135" t="s">
        <v>216</v>
      </c>
      <c r="M483" s="135" t="s">
        <v>216</v>
      </c>
      <c r="N483" s="135" t="s">
        <v>216</v>
      </c>
      <c r="O483" s="1031">
        <v>3.3300000000000003E-2</v>
      </c>
      <c r="P483" s="178">
        <v>0</v>
      </c>
      <c r="Q483" s="178">
        <v>0</v>
      </c>
      <c r="R483" s="132" t="s">
        <v>2100</v>
      </c>
      <c r="S483" s="134"/>
      <c r="T483" s="134"/>
      <c r="U483" s="134"/>
      <c r="V483" s="134"/>
      <c r="W483" s="134"/>
      <c r="X483" s="170">
        <f>(IF(G483="C",1,IF(G483="EA",0.5,0))*0.1)+(IF(H483="C",1,IF(H483="EA",0.5,0))*0.05)+(IF(I483="C",1,IF(I483="EA",0.5,0))*0.1)+(IF(J483="C",1,IF(J483="EA",0.5,0))*0.05)+(IF(K483="C",1,IF(K483="EA",0.5,0))*0.1)+(IF(L483="C",1,IF(L483="EA",0.5,0))*0.2)+(IF(M483="C",1,IF(M483="EA",0.5,0))*0.35)+(IF(N483="C",1,IF(N483="EA",0.5,0))*0.05)</f>
        <v>0.1</v>
      </c>
      <c r="Y483" s="368">
        <f t="shared" si="14"/>
        <v>3.3300000000000005E-3</v>
      </c>
      <c r="Z483" s="338" t="str">
        <f t="shared" si="15"/>
        <v>Em andamento</v>
      </c>
      <c r="AA483" s="377" t="str">
        <f>IF(C483="Supra-regional","abrange-cidade",IF(C483="Em definição","sem-mapa",IF(E483&lt;&gt;0,"local-def","local-em-def")))</f>
        <v>local-def</v>
      </c>
    </row>
    <row r="484" spans="1:27" ht="24" hidden="1" x14ac:dyDescent="0.25">
      <c r="A484" s="135">
        <v>26</v>
      </c>
      <c r="B484" s="132" t="s">
        <v>2327</v>
      </c>
      <c r="C484" s="134" t="s">
        <v>150</v>
      </c>
      <c r="D484" s="134" t="s">
        <v>150</v>
      </c>
      <c r="E484" s="134" t="s">
        <v>2328</v>
      </c>
      <c r="F484" s="134" t="s">
        <v>2329</v>
      </c>
      <c r="G484" s="135" t="s">
        <v>214</v>
      </c>
      <c r="H484" s="135" t="s">
        <v>212</v>
      </c>
      <c r="I484" s="135" t="s">
        <v>216</v>
      </c>
      <c r="J484" s="52" t="s">
        <v>1493</v>
      </c>
      <c r="K484" s="135" t="s">
        <v>216</v>
      </c>
      <c r="L484" s="135" t="s">
        <v>216</v>
      </c>
      <c r="M484" s="135" t="s">
        <v>216</v>
      </c>
      <c r="N484" s="135" t="s">
        <v>216</v>
      </c>
      <c r="O484" s="1031">
        <v>3.3300000000000003E-2</v>
      </c>
      <c r="P484" s="178">
        <v>0</v>
      </c>
      <c r="Q484" s="178">
        <v>0</v>
      </c>
      <c r="R484" s="132" t="s">
        <v>2100</v>
      </c>
      <c r="S484" s="134"/>
      <c r="T484" s="134"/>
      <c r="U484" s="134"/>
      <c r="V484" s="134"/>
      <c r="W484" s="134"/>
      <c r="X484" s="170">
        <f>(IF(G484="C",1,IF(G484="EA",0.5,0))*0.1)+(IF(H484="C",1,IF(H484="EA",0.5,0))*0.05)+(IF(I484="C",1,IF(I484="EA",0.5,0))*0.1)+(IF(J484="C",1,IF(J484="EA",0.5,0))*0.05)+(IF(K484="C",1,IF(K484="EA",0.5,0))*0.1)+(IF(L484="C",1,IF(L484="EA",0.5,0))*0.2)+(IF(M484="C",1,IF(M484="EA",0.5,0))*0.35)+(IF(N484="C",1,IF(N484="EA",0.5,0))*0.05)</f>
        <v>0.1</v>
      </c>
      <c r="Y484" s="368">
        <f t="shared" si="14"/>
        <v>3.3300000000000005E-3</v>
      </c>
      <c r="Z484" s="338" t="str">
        <f t="shared" si="15"/>
        <v>Em andamento</v>
      </c>
      <c r="AA484" s="377" t="str">
        <f>IF(C484="Supra-regional","abrange-cidade",IF(C484="Em definição","sem-mapa",IF(E484&lt;&gt;0,"local-def","local-em-def")))</f>
        <v>local-def</v>
      </c>
    </row>
    <row r="485" spans="1:27" ht="24" hidden="1" x14ac:dyDescent="0.25">
      <c r="A485" s="135">
        <v>26</v>
      </c>
      <c r="B485" s="132" t="s">
        <v>2330</v>
      </c>
      <c r="C485" s="134" t="s">
        <v>180</v>
      </c>
      <c r="D485" s="134" t="s">
        <v>2293</v>
      </c>
      <c r="E485" s="142" t="s">
        <v>2331</v>
      </c>
      <c r="F485" s="134" t="s">
        <v>2332</v>
      </c>
      <c r="G485" s="135" t="s">
        <v>214</v>
      </c>
      <c r="H485" s="135" t="s">
        <v>212</v>
      </c>
      <c r="I485" s="135" t="s">
        <v>216</v>
      </c>
      <c r="J485" s="52" t="s">
        <v>1493</v>
      </c>
      <c r="K485" s="135" t="s">
        <v>216</v>
      </c>
      <c r="L485" s="135" t="s">
        <v>216</v>
      </c>
      <c r="M485" s="135" t="s">
        <v>216</v>
      </c>
      <c r="N485" s="135" t="s">
        <v>216</v>
      </c>
      <c r="O485" s="1031">
        <v>3.3300000000000003E-2</v>
      </c>
      <c r="P485" s="178">
        <v>0</v>
      </c>
      <c r="Q485" s="178">
        <v>0</v>
      </c>
      <c r="R485" s="132" t="s">
        <v>2100</v>
      </c>
      <c r="S485" s="134"/>
      <c r="T485" s="134"/>
      <c r="U485" s="134"/>
      <c r="V485" s="134"/>
      <c r="W485" s="134"/>
      <c r="X485" s="170">
        <f>(IF(G485="C",1,IF(G485="EA",0.5,0))*0.1)+(IF(H485="C",1,IF(H485="EA",0.5,0))*0.05)+(IF(I485="C",1,IF(I485="EA",0.5,0))*0.1)+(IF(J485="C",1,IF(J485="EA",0.5,0))*0.05)+(IF(K485="C",1,IF(K485="EA",0.5,0))*0.1)+(IF(L485="C",1,IF(L485="EA",0.5,0))*0.2)+(IF(M485="C",1,IF(M485="EA",0.5,0))*0.35)+(IF(N485="C",1,IF(N485="EA",0.5,0))*0.05)</f>
        <v>0.1</v>
      </c>
      <c r="Y485" s="368">
        <f t="shared" si="14"/>
        <v>3.3300000000000005E-3</v>
      </c>
      <c r="Z485" s="338" t="str">
        <f t="shared" si="15"/>
        <v>Em andamento</v>
      </c>
      <c r="AA485" s="377" t="str">
        <f>IF(C485="Supra-regional","abrange-cidade",IF(C485="Em definição","sem-mapa",IF(E485&lt;&gt;0,"local-def","local-em-def")))</f>
        <v>local-def</v>
      </c>
    </row>
    <row r="486" spans="1:27" ht="24" hidden="1" x14ac:dyDescent="0.25">
      <c r="A486" s="135">
        <v>26</v>
      </c>
      <c r="B486" s="132" t="s">
        <v>2333</v>
      </c>
      <c r="C486" s="134" t="s">
        <v>180</v>
      </c>
      <c r="D486" s="134" t="s">
        <v>2293</v>
      </c>
      <c r="E486" s="142" t="s">
        <v>2331</v>
      </c>
      <c r="F486" s="134" t="s">
        <v>2332</v>
      </c>
      <c r="G486" s="135" t="s">
        <v>214</v>
      </c>
      <c r="H486" s="135" t="s">
        <v>212</v>
      </c>
      <c r="I486" s="135" t="s">
        <v>216</v>
      </c>
      <c r="J486" s="52" t="s">
        <v>1493</v>
      </c>
      <c r="K486" s="135" t="s">
        <v>216</v>
      </c>
      <c r="L486" s="135" t="s">
        <v>216</v>
      </c>
      <c r="M486" s="135" t="s">
        <v>216</v>
      </c>
      <c r="N486" s="135" t="s">
        <v>216</v>
      </c>
      <c r="O486" s="1031">
        <v>3.3300000000000003E-2</v>
      </c>
      <c r="P486" s="178">
        <v>0</v>
      </c>
      <c r="Q486" s="178">
        <v>0</v>
      </c>
      <c r="R486" s="132" t="s">
        <v>2100</v>
      </c>
      <c r="S486" s="134"/>
      <c r="T486" s="134"/>
      <c r="U486" s="134"/>
      <c r="V486" s="134"/>
      <c r="W486" s="134"/>
      <c r="X486" s="170">
        <f>(IF(G486="C",1,IF(G486="EA",0.5,0))*0.1)+(IF(H486="C",1,IF(H486="EA",0.5,0))*0.05)+(IF(I486="C",1,IF(I486="EA",0.5,0))*0.1)+(IF(J486="C",1,IF(J486="EA",0.5,0))*0.05)+(IF(K486="C",1,IF(K486="EA",0.5,0))*0.1)+(IF(L486="C",1,IF(L486="EA",0.5,0))*0.2)+(IF(M486="C",1,IF(M486="EA",0.5,0))*0.35)+(IF(N486="C",1,IF(N486="EA",0.5,0))*0.05)</f>
        <v>0.1</v>
      </c>
      <c r="Y486" s="368">
        <f t="shared" si="14"/>
        <v>3.3300000000000005E-3</v>
      </c>
      <c r="Z486" s="338" t="str">
        <f t="shared" si="15"/>
        <v>Em andamento</v>
      </c>
      <c r="AA486" s="377" t="str">
        <f>IF(C486="Supra-regional","abrange-cidade",IF(C486="Em definição","sem-mapa",IF(E486&lt;&gt;0,"local-def","local-em-def")))</f>
        <v>local-def</v>
      </c>
    </row>
    <row r="487" spans="1:27" ht="24" hidden="1" x14ac:dyDescent="0.25">
      <c r="A487" s="135">
        <v>26</v>
      </c>
      <c r="B487" s="132" t="s">
        <v>2334</v>
      </c>
      <c r="C487" s="134" t="s">
        <v>168</v>
      </c>
      <c r="D487" s="134" t="s">
        <v>168</v>
      </c>
      <c r="E487" s="141" t="s">
        <v>2300</v>
      </c>
      <c r="F487" s="134" t="s">
        <v>2301</v>
      </c>
      <c r="G487" s="135" t="s">
        <v>214</v>
      </c>
      <c r="H487" s="135" t="s">
        <v>212</v>
      </c>
      <c r="I487" s="135" t="s">
        <v>216</v>
      </c>
      <c r="J487" s="52" t="s">
        <v>1493</v>
      </c>
      <c r="K487" s="135" t="s">
        <v>216</v>
      </c>
      <c r="L487" s="135" t="s">
        <v>216</v>
      </c>
      <c r="M487" s="135" t="s">
        <v>216</v>
      </c>
      <c r="N487" s="135" t="s">
        <v>216</v>
      </c>
      <c r="O487" s="1031">
        <v>3.3300000000000003E-2</v>
      </c>
      <c r="P487" s="178">
        <v>0</v>
      </c>
      <c r="Q487" s="178">
        <v>0</v>
      </c>
      <c r="R487" s="132" t="s">
        <v>2100</v>
      </c>
      <c r="S487" s="134"/>
      <c r="T487" s="134"/>
      <c r="U487" s="134"/>
      <c r="V487" s="134"/>
      <c r="W487" s="134"/>
      <c r="X487" s="170">
        <f>(IF(G487="C",1,IF(G487="EA",0.5,0))*0.1)+(IF(H487="C",1,IF(H487="EA",0.5,0))*0.05)+(IF(I487="C",1,IF(I487="EA",0.5,0))*0.1)+(IF(J487="C",1,IF(J487="EA",0.5,0))*0.05)+(IF(K487="C",1,IF(K487="EA",0.5,0))*0.1)+(IF(L487="C",1,IF(L487="EA",0.5,0))*0.2)+(IF(M487="C",1,IF(M487="EA",0.5,0))*0.35)+(IF(N487="C",1,IF(N487="EA",0.5,0))*0.05)</f>
        <v>0.1</v>
      </c>
      <c r="Y487" s="368">
        <f t="shared" si="14"/>
        <v>3.3300000000000005E-3</v>
      </c>
      <c r="Z487" s="338" t="str">
        <f t="shared" si="15"/>
        <v>Em andamento</v>
      </c>
      <c r="AA487" s="377" t="str">
        <f>IF(C487="Supra-regional","abrange-cidade",IF(C487="Em definição","sem-mapa",IF(E487&lt;&gt;0,"local-def","local-em-def")))</f>
        <v>local-def</v>
      </c>
    </row>
    <row r="488" spans="1:27" ht="24" hidden="1" x14ac:dyDescent="0.25">
      <c r="A488" s="135">
        <v>26</v>
      </c>
      <c r="B488" s="132" t="s">
        <v>2335</v>
      </c>
      <c r="C488" s="134" t="s">
        <v>172</v>
      </c>
      <c r="D488" s="134" t="s">
        <v>172</v>
      </c>
      <c r="E488" s="134" t="s">
        <v>2336</v>
      </c>
      <c r="F488" s="134" t="s">
        <v>2337</v>
      </c>
      <c r="G488" s="135" t="s">
        <v>214</v>
      </c>
      <c r="H488" s="135" t="s">
        <v>212</v>
      </c>
      <c r="I488" s="135" t="s">
        <v>216</v>
      </c>
      <c r="J488" s="52" t="s">
        <v>1493</v>
      </c>
      <c r="K488" s="135" t="s">
        <v>216</v>
      </c>
      <c r="L488" s="135" t="s">
        <v>216</v>
      </c>
      <c r="M488" s="135" t="s">
        <v>216</v>
      </c>
      <c r="N488" s="135" t="s">
        <v>216</v>
      </c>
      <c r="O488" s="1031">
        <v>3.3300000000000003E-2</v>
      </c>
      <c r="P488" s="178">
        <v>0</v>
      </c>
      <c r="Q488" s="178">
        <v>0</v>
      </c>
      <c r="R488" s="132" t="s">
        <v>2100</v>
      </c>
      <c r="S488" s="134"/>
      <c r="T488" s="134"/>
      <c r="U488" s="134"/>
      <c r="V488" s="134"/>
      <c r="W488" s="134"/>
      <c r="X488" s="170">
        <f>(IF(G488="C",1,IF(G488="EA",0.5,0))*0.1)+(IF(H488="C",1,IF(H488="EA",0.5,0))*0.05)+(IF(I488="C",1,IF(I488="EA",0.5,0))*0.1)+(IF(J488="C",1,IF(J488="EA",0.5,0))*0.05)+(IF(K488="C",1,IF(K488="EA",0.5,0))*0.1)+(IF(L488="C",1,IF(L488="EA",0.5,0))*0.2)+(IF(M488="C",1,IF(M488="EA",0.5,0))*0.35)+(IF(N488="C",1,IF(N488="EA",0.5,0))*0.05)</f>
        <v>0.1</v>
      </c>
      <c r="Y488" s="368">
        <f t="shared" si="14"/>
        <v>3.3300000000000005E-3</v>
      </c>
      <c r="Z488" s="338" t="str">
        <f t="shared" si="15"/>
        <v>Em andamento</v>
      </c>
      <c r="AA488" s="377" t="str">
        <f>IF(C488="Supra-regional","abrange-cidade",IF(C488="Em definição","sem-mapa",IF(E488&lt;&gt;0,"local-def","local-em-def")))</f>
        <v>local-def</v>
      </c>
    </row>
    <row r="489" spans="1:27" ht="24" hidden="1" x14ac:dyDescent="0.25">
      <c r="A489" s="135">
        <v>26</v>
      </c>
      <c r="B489" s="132" t="s">
        <v>2338</v>
      </c>
      <c r="C489" s="134" t="s">
        <v>178</v>
      </c>
      <c r="D489" s="134" t="s">
        <v>178</v>
      </c>
      <c r="E489" s="134" t="s">
        <v>2339</v>
      </c>
      <c r="F489" s="134" t="s">
        <v>2340</v>
      </c>
      <c r="G489" s="135" t="s">
        <v>214</v>
      </c>
      <c r="H489" s="135" t="s">
        <v>212</v>
      </c>
      <c r="I489" s="135" t="s">
        <v>216</v>
      </c>
      <c r="J489" s="52" t="s">
        <v>1493</v>
      </c>
      <c r="K489" s="135" t="s">
        <v>216</v>
      </c>
      <c r="L489" s="135" t="s">
        <v>216</v>
      </c>
      <c r="M489" s="135" t="s">
        <v>216</v>
      </c>
      <c r="N489" s="135" t="s">
        <v>216</v>
      </c>
      <c r="O489" s="1031">
        <v>3.3300000000000003E-2</v>
      </c>
      <c r="P489" s="178">
        <v>0</v>
      </c>
      <c r="Q489" s="178">
        <v>0</v>
      </c>
      <c r="R489" s="132" t="s">
        <v>2100</v>
      </c>
      <c r="S489" s="134"/>
      <c r="T489" s="134"/>
      <c r="U489" s="134"/>
      <c r="V489" s="134"/>
      <c r="W489" s="134"/>
      <c r="X489" s="170">
        <f>(IF(G489="C",1,IF(G489="EA",0.5,0))*0.1)+(IF(H489="C",1,IF(H489="EA",0.5,0))*0.05)+(IF(I489="C",1,IF(I489="EA",0.5,0))*0.1)+(IF(J489="C",1,IF(J489="EA",0.5,0))*0.05)+(IF(K489="C",1,IF(K489="EA",0.5,0))*0.1)+(IF(L489="C",1,IF(L489="EA",0.5,0))*0.2)+(IF(M489="C",1,IF(M489="EA",0.5,0))*0.35)+(IF(N489="C",1,IF(N489="EA",0.5,0))*0.05)</f>
        <v>0.1</v>
      </c>
      <c r="Y489" s="368">
        <f t="shared" si="14"/>
        <v>3.3300000000000005E-3</v>
      </c>
      <c r="Z489" s="338" t="str">
        <f t="shared" si="15"/>
        <v>Em andamento</v>
      </c>
      <c r="AA489" s="377" t="str">
        <f>IF(C489="Supra-regional","abrange-cidade",IF(C489="Em definição","sem-mapa",IF(E489&lt;&gt;0,"local-def","local-em-def")))</f>
        <v>local-def</v>
      </c>
    </row>
    <row r="490" spans="1:27" ht="24" hidden="1" x14ac:dyDescent="0.25">
      <c r="A490" s="135">
        <v>26</v>
      </c>
      <c r="B490" s="132" t="s">
        <v>2341</v>
      </c>
      <c r="C490" s="134" t="s">
        <v>180</v>
      </c>
      <c r="D490" s="134" t="s">
        <v>180</v>
      </c>
      <c r="E490" s="142" t="s">
        <v>2342</v>
      </c>
      <c r="F490" s="134" t="s">
        <v>2343</v>
      </c>
      <c r="G490" s="135" t="s">
        <v>214</v>
      </c>
      <c r="H490" s="135" t="s">
        <v>212</v>
      </c>
      <c r="I490" s="135" t="s">
        <v>216</v>
      </c>
      <c r="J490" s="52" t="s">
        <v>1493</v>
      </c>
      <c r="K490" s="135" t="s">
        <v>216</v>
      </c>
      <c r="L490" s="135" t="s">
        <v>216</v>
      </c>
      <c r="M490" s="135" t="s">
        <v>216</v>
      </c>
      <c r="N490" s="135" t="s">
        <v>216</v>
      </c>
      <c r="O490" s="1031">
        <v>3.3300000000000003E-2</v>
      </c>
      <c r="P490" s="178">
        <v>0</v>
      </c>
      <c r="Q490" s="178">
        <v>0</v>
      </c>
      <c r="R490" s="132" t="s">
        <v>2100</v>
      </c>
      <c r="S490" s="134"/>
      <c r="T490" s="134"/>
      <c r="U490" s="134"/>
      <c r="V490" s="134"/>
      <c r="W490" s="134"/>
      <c r="X490" s="170">
        <f>(IF(G490="C",1,IF(G490="EA",0.5,0))*0.1)+(IF(H490="C",1,IF(H490="EA",0.5,0))*0.05)+(IF(I490="C",1,IF(I490="EA",0.5,0))*0.1)+(IF(J490="C",1,IF(J490="EA",0.5,0))*0.05)+(IF(K490="C",1,IF(K490="EA",0.5,0))*0.1)+(IF(L490="C",1,IF(L490="EA",0.5,0))*0.2)+(IF(M490="C",1,IF(M490="EA",0.5,0))*0.35)+(IF(N490="C",1,IF(N490="EA",0.5,0))*0.05)</f>
        <v>0.1</v>
      </c>
      <c r="Y490" s="368">
        <f t="shared" si="14"/>
        <v>3.3300000000000005E-3</v>
      </c>
      <c r="Z490" s="338" t="str">
        <f t="shared" si="15"/>
        <v>Em andamento</v>
      </c>
      <c r="AA490" s="377" t="str">
        <f>IF(C490="Supra-regional","abrange-cidade",IF(C490="Em definição","sem-mapa",IF(E490&lt;&gt;0,"local-def","local-em-def")))</f>
        <v>local-def</v>
      </c>
    </row>
    <row r="491" spans="1:27" ht="24" hidden="1" x14ac:dyDescent="0.25">
      <c r="A491" s="135">
        <v>26</v>
      </c>
      <c r="B491" s="132" t="s">
        <v>2344</v>
      </c>
      <c r="C491" s="134" t="s">
        <v>180</v>
      </c>
      <c r="D491" s="134" t="s">
        <v>180</v>
      </c>
      <c r="E491" s="142" t="s">
        <v>2345</v>
      </c>
      <c r="F491" s="134" t="s">
        <v>2346</v>
      </c>
      <c r="G491" s="135" t="s">
        <v>214</v>
      </c>
      <c r="H491" s="135" t="s">
        <v>212</v>
      </c>
      <c r="I491" s="135" t="s">
        <v>216</v>
      </c>
      <c r="J491" s="52" t="s">
        <v>1493</v>
      </c>
      <c r="K491" s="135" t="s">
        <v>216</v>
      </c>
      <c r="L491" s="135" t="s">
        <v>216</v>
      </c>
      <c r="M491" s="135" t="s">
        <v>216</v>
      </c>
      <c r="N491" s="135" t="s">
        <v>216</v>
      </c>
      <c r="O491" s="1031">
        <v>3.3300000000000003E-2</v>
      </c>
      <c r="P491" s="178">
        <v>0</v>
      </c>
      <c r="Q491" s="178">
        <v>0</v>
      </c>
      <c r="R491" s="132" t="s">
        <v>2100</v>
      </c>
      <c r="S491" s="134"/>
      <c r="T491" s="134"/>
      <c r="U491" s="134"/>
      <c r="V491" s="134"/>
      <c r="W491" s="134"/>
      <c r="X491" s="170">
        <f>(IF(G491="C",1,IF(G491="EA",0.5,0))*0.1)+(IF(H491="C",1,IF(H491="EA",0.5,0))*0.05)+(IF(I491="C",1,IF(I491="EA",0.5,0))*0.1)+(IF(J491="C",1,IF(J491="EA",0.5,0))*0.05)+(IF(K491="C",1,IF(K491="EA",0.5,0))*0.1)+(IF(L491="C",1,IF(L491="EA",0.5,0))*0.2)+(IF(M491="C",1,IF(M491="EA",0.5,0))*0.35)+(IF(N491="C",1,IF(N491="EA",0.5,0))*0.05)</f>
        <v>0.1</v>
      </c>
      <c r="Y491" s="368">
        <f t="shared" si="14"/>
        <v>3.3300000000000005E-3</v>
      </c>
      <c r="Z491" s="338" t="str">
        <f t="shared" si="15"/>
        <v>Em andamento</v>
      </c>
      <c r="AA491" s="377" t="str">
        <f>IF(C491="Supra-regional","abrange-cidade",IF(C491="Em definição","sem-mapa",IF(E491&lt;&gt;0,"local-def","local-em-def")))</f>
        <v>local-def</v>
      </c>
    </row>
    <row r="492" spans="1:27" ht="24" hidden="1" x14ac:dyDescent="0.25">
      <c r="A492" s="135">
        <v>26</v>
      </c>
      <c r="B492" s="132" t="s">
        <v>2347</v>
      </c>
      <c r="C492" s="134" t="s">
        <v>186</v>
      </c>
      <c r="D492" s="134" t="s">
        <v>2243</v>
      </c>
      <c r="E492" s="134" t="s">
        <v>2348</v>
      </c>
      <c r="F492" s="134" t="s">
        <v>2304</v>
      </c>
      <c r="G492" s="135" t="s">
        <v>214</v>
      </c>
      <c r="H492" s="135" t="s">
        <v>212</v>
      </c>
      <c r="I492" s="135" t="s">
        <v>216</v>
      </c>
      <c r="J492" s="52" t="s">
        <v>1493</v>
      </c>
      <c r="K492" s="135" t="s">
        <v>216</v>
      </c>
      <c r="L492" s="135" t="s">
        <v>216</v>
      </c>
      <c r="M492" s="135" t="s">
        <v>216</v>
      </c>
      <c r="N492" s="135" t="s">
        <v>216</v>
      </c>
      <c r="O492" s="1031">
        <v>3.3300000000000003E-2</v>
      </c>
      <c r="P492" s="178">
        <v>0</v>
      </c>
      <c r="Q492" s="178">
        <v>0</v>
      </c>
      <c r="R492" s="132" t="s">
        <v>2100</v>
      </c>
      <c r="S492" s="134"/>
      <c r="T492" s="134"/>
      <c r="U492" s="134"/>
      <c r="V492" s="134"/>
      <c r="W492" s="134"/>
      <c r="X492" s="170">
        <f>(IF(G492="C",1,IF(G492="EA",0.5,0))*0.1)+(IF(H492="C",1,IF(H492="EA",0.5,0))*0.05)+(IF(I492="C",1,IF(I492="EA",0.5,0))*0.1)+(IF(J492="C",1,IF(J492="EA",0.5,0))*0.05)+(IF(K492="C",1,IF(K492="EA",0.5,0))*0.1)+(IF(L492="C",1,IF(L492="EA",0.5,0))*0.2)+(IF(M492="C",1,IF(M492="EA",0.5,0))*0.35)+(IF(N492="C",1,IF(N492="EA",0.5,0))*0.05)</f>
        <v>0.1</v>
      </c>
      <c r="Y492" s="368">
        <f t="shared" si="14"/>
        <v>3.3300000000000005E-3</v>
      </c>
      <c r="Z492" s="338" t="str">
        <f t="shared" si="15"/>
        <v>Em andamento</v>
      </c>
      <c r="AA492" s="377" t="str">
        <f>IF(C492="Supra-regional","abrange-cidade",IF(C492="Em definição","sem-mapa",IF(E492&lt;&gt;0,"local-def","local-em-def")))</f>
        <v>local-def</v>
      </c>
    </row>
    <row r="493" spans="1:27" ht="24" hidden="1" x14ac:dyDescent="0.25">
      <c r="A493" s="135">
        <v>26</v>
      </c>
      <c r="B493" s="132" t="s">
        <v>2349</v>
      </c>
      <c r="C493" s="134" t="s">
        <v>184</v>
      </c>
      <c r="D493" s="134" t="s">
        <v>2306</v>
      </c>
      <c r="E493" s="142" t="s">
        <v>2307</v>
      </c>
      <c r="F493" s="134" t="s">
        <v>2308</v>
      </c>
      <c r="G493" s="135" t="s">
        <v>214</v>
      </c>
      <c r="H493" s="135" t="s">
        <v>212</v>
      </c>
      <c r="I493" s="135" t="s">
        <v>216</v>
      </c>
      <c r="J493" s="52" t="s">
        <v>1493</v>
      </c>
      <c r="K493" s="135" t="s">
        <v>216</v>
      </c>
      <c r="L493" s="135" t="s">
        <v>216</v>
      </c>
      <c r="M493" s="135" t="s">
        <v>216</v>
      </c>
      <c r="N493" s="135" t="s">
        <v>216</v>
      </c>
      <c r="O493" s="1031">
        <v>3.3300000000000003E-2</v>
      </c>
      <c r="P493" s="178">
        <v>0</v>
      </c>
      <c r="Q493" s="178">
        <v>0</v>
      </c>
      <c r="R493" s="132" t="s">
        <v>2100</v>
      </c>
      <c r="S493" s="134"/>
      <c r="T493" s="134"/>
      <c r="U493" s="134"/>
      <c r="V493" s="134"/>
      <c r="W493" s="134"/>
      <c r="X493" s="170">
        <f>(IF(G493="C",1,IF(G493="EA",0.5,0))*0.1)+(IF(H493="C",1,IF(H493="EA",0.5,0))*0.05)+(IF(I493="C",1,IF(I493="EA",0.5,0))*0.1)+(IF(J493="C",1,IF(J493="EA",0.5,0))*0.05)+(IF(K493="C",1,IF(K493="EA",0.5,0))*0.1)+(IF(L493="C",1,IF(L493="EA",0.5,0))*0.2)+(IF(M493="C",1,IF(M493="EA",0.5,0))*0.35)+(IF(N493="C",1,IF(N493="EA",0.5,0))*0.05)</f>
        <v>0.1</v>
      </c>
      <c r="Y493" s="368">
        <f t="shared" si="14"/>
        <v>3.3300000000000005E-3</v>
      </c>
      <c r="Z493" s="338" t="str">
        <f t="shared" si="15"/>
        <v>Em andamento</v>
      </c>
      <c r="AA493" s="377" t="str">
        <f>IF(C493="Supra-regional","abrange-cidade",IF(C493="Em definição","sem-mapa",IF(E493&lt;&gt;0,"local-def","local-em-def")))</f>
        <v>local-def</v>
      </c>
    </row>
    <row r="494" spans="1:27" ht="24" hidden="1" x14ac:dyDescent="0.25">
      <c r="A494" s="135">
        <v>26</v>
      </c>
      <c r="B494" s="132" t="s">
        <v>2350</v>
      </c>
      <c r="C494" s="134" t="s">
        <v>130</v>
      </c>
      <c r="D494" s="138" t="s">
        <v>2112</v>
      </c>
      <c r="E494" s="134" t="s">
        <v>2351</v>
      </c>
      <c r="F494" s="134" t="s">
        <v>2352</v>
      </c>
      <c r="G494" s="135" t="s">
        <v>214</v>
      </c>
      <c r="H494" s="135" t="s">
        <v>212</v>
      </c>
      <c r="I494" s="135" t="s">
        <v>216</v>
      </c>
      <c r="J494" s="52" t="s">
        <v>1493</v>
      </c>
      <c r="K494" s="135" t="s">
        <v>216</v>
      </c>
      <c r="L494" s="135" t="s">
        <v>216</v>
      </c>
      <c r="M494" s="135" t="s">
        <v>216</v>
      </c>
      <c r="N494" s="135" t="s">
        <v>216</v>
      </c>
      <c r="O494" s="1031">
        <v>3.3300000000000003E-2</v>
      </c>
      <c r="P494" s="178">
        <v>0</v>
      </c>
      <c r="Q494" s="178">
        <v>0</v>
      </c>
      <c r="R494" s="132" t="s">
        <v>2100</v>
      </c>
      <c r="S494" s="134"/>
      <c r="T494" s="134"/>
      <c r="U494" s="134"/>
      <c r="V494" s="134"/>
      <c r="W494" s="134"/>
      <c r="X494" s="170">
        <f>(IF(G494="C",1,IF(G494="EA",0.5,0))*0.1)+(IF(H494="C",1,IF(H494="EA",0.5,0))*0.05)+(IF(I494="C",1,IF(I494="EA",0.5,0))*0.1)+(IF(J494="C",1,IF(J494="EA",0.5,0))*0.05)+(IF(K494="C",1,IF(K494="EA",0.5,0))*0.1)+(IF(L494="C",1,IF(L494="EA",0.5,0))*0.2)+(IF(M494="C",1,IF(M494="EA",0.5,0))*0.35)+(IF(N494="C",1,IF(N494="EA",0.5,0))*0.05)</f>
        <v>0.1</v>
      </c>
      <c r="Y494" s="368">
        <f t="shared" si="14"/>
        <v>3.3300000000000005E-3</v>
      </c>
      <c r="Z494" s="338" t="str">
        <f t="shared" si="15"/>
        <v>Em andamento</v>
      </c>
      <c r="AA494" s="377" t="str">
        <f>IF(C494="Supra-regional","abrange-cidade",IF(C494="Em definição","sem-mapa",IF(E494&lt;&gt;0,"local-def","local-em-def")))</f>
        <v>local-def</v>
      </c>
    </row>
    <row r="495" spans="1:27" ht="24" hidden="1" x14ac:dyDescent="0.25">
      <c r="A495" s="135">
        <v>26</v>
      </c>
      <c r="B495" s="132" t="s">
        <v>2353</v>
      </c>
      <c r="C495" s="134" t="s">
        <v>130</v>
      </c>
      <c r="D495" s="138" t="s">
        <v>2112</v>
      </c>
      <c r="E495" s="134" t="s">
        <v>2354</v>
      </c>
      <c r="F495" s="134" t="s">
        <v>2355</v>
      </c>
      <c r="G495" s="135" t="s">
        <v>214</v>
      </c>
      <c r="H495" s="135" t="s">
        <v>212</v>
      </c>
      <c r="I495" s="135" t="s">
        <v>216</v>
      </c>
      <c r="J495" s="52" t="s">
        <v>1493</v>
      </c>
      <c r="K495" s="135" t="s">
        <v>216</v>
      </c>
      <c r="L495" s="135" t="s">
        <v>216</v>
      </c>
      <c r="M495" s="135" t="s">
        <v>216</v>
      </c>
      <c r="N495" s="135" t="s">
        <v>216</v>
      </c>
      <c r="O495" s="1031">
        <v>3.3300000000000003E-2</v>
      </c>
      <c r="P495" s="178">
        <v>0</v>
      </c>
      <c r="Q495" s="178">
        <v>0</v>
      </c>
      <c r="R495" s="132" t="s">
        <v>2100</v>
      </c>
      <c r="S495" s="134"/>
      <c r="T495" s="134"/>
      <c r="U495" s="134"/>
      <c r="V495" s="134"/>
      <c r="W495" s="134"/>
      <c r="X495" s="170">
        <f>(IF(G495="C",1,IF(G495="EA",0.5,0))*0.1)+(IF(H495="C",1,IF(H495="EA",0.5,0))*0.05)+(IF(I495="C",1,IF(I495="EA",0.5,0))*0.1)+(IF(J495="C",1,IF(J495="EA",0.5,0))*0.05)+(IF(K495="C",1,IF(K495="EA",0.5,0))*0.1)+(IF(L495="C",1,IF(L495="EA",0.5,0))*0.2)+(IF(M495="C",1,IF(M495="EA",0.5,0))*0.35)+(IF(N495="C",1,IF(N495="EA",0.5,0))*0.05)</f>
        <v>0.1</v>
      </c>
      <c r="Y495" s="368">
        <f t="shared" si="14"/>
        <v>3.3300000000000005E-3</v>
      </c>
      <c r="Z495" s="338" t="str">
        <f t="shared" si="15"/>
        <v>Em andamento</v>
      </c>
      <c r="AA495" s="377" t="str">
        <f>IF(C495="Supra-regional","abrange-cidade",IF(C495="Em definição","sem-mapa",IF(E495&lt;&gt;0,"local-def","local-em-def")))</f>
        <v>local-def</v>
      </c>
    </row>
    <row r="496" spans="1:27" ht="24" hidden="1" x14ac:dyDescent="0.25">
      <c r="A496" s="135">
        <v>26</v>
      </c>
      <c r="B496" s="132" t="s">
        <v>2356</v>
      </c>
      <c r="C496" s="134" t="s">
        <v>130</v>
      </c>
      <c r="D496" s="138" t="s">
        <v>2112</v>
      </c>
      <c r="E496" s="134" t="s">
        <v>2351</v>
      </c>
      <c r="F496" s="134" t="s">
        <v>2352</v>
      </c>
      <c r="G496" s="135" t="s">
        <v>214</v>
      </c>
      <c r="H496" s="135" t="s">
        <v>212</v>
      </c>
      <c r="I496" s="135" t="s">
        <v>216</v>
      </c>
      <c r="J496" s="52" t="s">
        <v>1493</v>
      </c>
      <c r="K496" s="135" t="s">
        <v>216</v>
      </c>
      <c r="L496" s="135" t="s">
        <v>216</v>
      </c>
      <c r="M496" s="135" t="s">
        <v>216</v>
      </c>
      <c r="N496" s="135" t="s">
        <v>216</v>
      </c>
      <c r="O496" s="1031">
        <v>0</v>
      </c>
      <c r="P496" s="178">
        <v>0</v>
      </c>
      <c r="Q496" s="178">
        <v>0</v>
      </c>
      <c r="R496" s="132" t="s">
        <v>2100</v>
      </c>
      <c r="S496" s="134"/>
      <c r="T496" s="134"/>
      <c r="U496" s="134"/>
      <c r="V496" s="134"/>
      <c r="W496" s="134"/>
      <c r="X496" s="170">
        <f>(IF(G496="C",1,IF(G496="EA",0.5,0))*0.1)+(IF(H496="C",1,IF(H496="EA",0.5,0))*0.05)+(IF(I496="C",1,IF(I496="EA",0.5,0))*0.1)+(IF(J496="C",1,IF(J496="EA",0.5,0))*0.05)+(IF(K496="C",1,IF(K496="EA",0.5,0))*0.1)+(IF(L496="C",1,IF(L496="EA",0.5,0))*0.2)+(IF(M496="C",1,IF(M496="EA",0.5,0))*0.35)+(IF(N496="C",1,IF(N496="EA",0.5,0))*0.05)</f>
        <v>0.1</v>
      </c>
      <c r="Y496" s="368">
        <f t="shared" si="14"/>
        <v>0</v>
      </c>
      <c r="Z496" s="338" t="str">
        <f t="shared" si="15"/>
        <v>Em andamento</v>
      </c>
      <c r="AA496" s="377" t="str">
        <f>IF(C496="Supra-regional","abrange-cidade",IF(C496="Em definição","sem-mapa",IF(E496&lt;&gt;0,"local-def","local-em-def")))</f>
        <v>local-def</v>
      </c>
    </row>
    <row r="497" spans="1:27" ht="105" hidden="1" x14ac:dyDescent="0.25">
      <c r="A497" s="476">
        <v>27</v>
      </c>
      <c r="B497" s="371" t="s">
        <v>3277</v>
      </c>
      <c r="C497" s="371" t="s">
        <v>162</v>
      </c>
      <c r="D497" s="371" t="s">
        <v>679</v>
      </c>
      <c r="E497" s="371" t="s">
        <v>3278</v>
      </c>
      <c r="F497" s="18" t="s">
        <v>3279</v>
      </c>
      <c r="G497" s="476" t="s">
        <v>212</v>
      </c>
      <c r="H497" s="52" t="s">
        <v>214</v>
      </c>
      <c r="I497" s="52" t="s">
        <v>214</v>
      </c>
      <c r="J497" s="52" t="s">
        <v>1493</v>
      </c>
      <c r="K497" s="52" t="s">
        <v>216</v>
      </c>
      <c r="L497" s="476" t="s">
        <v>216</v>
      </c>
      <c r="M497" s="476" t="s">
        <v>216</v>
      </c>
      <c r="N497" s="476" t="s">
        <v>216</v>
      </c>
      <c r="O497" s="1031">
        <v>6.25E-2</v>
      </c>
      <c r="P497" s="79">
        <v>0</v>
      </c>
      <c r="Q497" s="178">
        <v>0</v>
      </c>
      <c r="R497" s="371" t="s">
        <v>3280</v>
      </c>
      <c r="S497" s="18"/>
      <c r="T497" s="371"/>
      <c r="U497" s="371"/>
      <c r="V497" s="371"/>
      <c r="W497" s="371"/>
      <c r="X497" s="170">
        <f>(IF(G497="C",1,IF(G497="EA",0.5,0))*0.1)+(IF(H497="C",1,IF(H497="EA",0.5,0))*0.05)+(IF(I497="C",1,IF(I497="EA",0.5,0))*0.1)+(IF(J497="C",1,IF(J497="EA",0.5,0))*0.05)+(IF(K497="C",1,IF(K497="EA",0.5,0))*0.1)+(IF(L497="C",1,IF(L497="EA",0.5,0))*0.2)+(IF(M497="C",1,IF(M497="EA",0.5,0))*0.35)+(IF(N497="C",1,IF(N497="EA",0.5,0))*0.05)</f>
        <v>0.17499999999999999</v>
      </c>
      <c r="Y497" s="368">
        <f t="shared" si="14"/>
        <v>1.0937499999999999E-2</v>
      </c>
      <c r="Z497" s="338" t="str">
        <f t="shared" si="15"/>
        <v>Em andamento</v>
      </c>
      <c r="AA497" s="377" t="str">
        <f>IF(C497="Supra-regional","abrange-cidade",IF(C497="Em definição","sem-mapa",IF(E497&lt;&gt;0,"local-def","local-em-def")))</f>
        <v>local-def</v>
      </c>
    </row>
    <row r="498" spans="1:27" ht="60" hidden="1" customHeight="1" x14ac:dyDescent="0.25">
      <c r="A498" s="52">
        <v>27</v>
      </c>
      <c r="B498" s="18" t="s">
        <v>3281</v>
      </c>
      <c r="C498" s="18" t="s">
        <v>130</v>
      </c>
      <c r="D498" s="18" t="s">
        <v>130</v>
      </c>
      <c r="E498" s="18" t="s">
        <v>3282</v>
      </c>
      <c r="F498" s="273"/>
      <c r="G498" s="52" t="s">
        <v>212</v>
      </c>
      <c r="H498" s="52" t="s">
        <v>212</v>
      </c>
      <c r="I498" s="52" t="s">
        <v>212</v>
      </c>
      <c r="J498" s="52" t="s">
        <v>1388</v>
      </c>
      <c r="K498" s="52" t="s">
        <v>214</v>
      </c>
      <c r="L498" s="52" t="s">
        <v>216</v>
      </c>
      <c r="M498" s="52" t="s">
        <v>216</v>
      </c>
      <c r="N498" s="52" t="s">
        <v>216</v>
      </c>
      <c r="O498" s="1031">
        <v>6.25E-2</v>
      </c>
      <c r="P498" s="79">
        <v>0</v>
      </c>
      <c r="Q498" s="178">
        <v>0</v>
      </c>
      <c r="R498" s="169"/>
      <c r="S498" s="169"/>
      <c r="T498" s="169"/>
      <c r="U498" s="169"/>
      <c r="V498" s="169"/>
      <c r="W498" s="169"/>
      <c r="X498" s="170">
        <f>(IF(G498="C",1,IF(G498="EA",0.5,0))*0.1)+(IF(H498="C",1,IF(H498="EA",0.5,0))*0.05)+(IF(I498="C",1,IF(I498="EA",0.5,0))*0.1)+(IF(J498="C",1,IF(J498="EA",0.5,0))*0.05)+(IF(K498="C",1,IF(K498="EA",0.5,0))*0.1)+(IF(L498="C",1,IF(L498="EA",0.5,0))*0.2)+(IF(M498="C",1,IF(M498="EA",0.5,0))*0.35)+(IF(N498="C",1,IF(N498="EA",0.5,0))*0.05)</f>
        <v>0.32500000000000001</v>
      </c>
      <c r="Y498" s="368">
        <f t="shared" si="14"/>
        <v>2.0312500000000001E-2</v>
      </c>
      <c r="Z498" s="338" t="str">
        <f t="shared" si="15"/>
        <v>Em andamento</v>
      </c>
      <c r="AA498" s="377" t="str">
        <f>IF(C498="Supra-regional","abrange-cidade",IF(C498="Em definição","sem-mapa",IF(E498&lt;&gt;0,"local-def","local-em-def")))</f>
        <v>local-def</v>
      </c>
    </row>
    <row r="499" spans="1:27" ht="66.75" hidden="1" customHeight="1" x14ac:dyDescent="0.25">
      <c r="A499" s="476">
        <v>27</v>
      </c>
      <c r="B499" s="371" t="s">
        <v>3283</v>
      </c>
      <c r="C499" s="371" t="s">
        <v>132</v>
      </c>
      <c r="D499" s="371" t="s">
        <v>582</v>
      </c>
      <c r="E499" s="371" t="s">
        <v>3284</v>
      </c>
      <c r="F499" s="174" t="s">
        <v>3285</v>
      </c>
      <c r="G499" s="476" t="s">
        <v>212</v>
      </c>
      <c r="H499" s="52" t="s">
        <v>214</v>
      </c>
      <c r="I499" s="52" t="s">
        <v>214</v>
      </c>
      <c r="J499" s="52" t="s">
        <v>1493</v>
      </c>
      <c r="K499" s="52" t="s">
        <v>216</v>
      </c>
      <c r="L499" s="476" t="s">
        <v>216</v>
      </c>
      <c r="M499" s="476" t="s">
        <v>216</v>
      </c>
      <c r="N499" s="476" t="s">
        <v>216</v>
      </c>
      <c r="O499" s="1031">
        <v>6.25E-2</v>
      </c>
      <c r="P499" s="79">
        <v>0</v>
      </c>
      <c r="Q499" s="178">
        <v>0</v>
      </c>
      <c r="R499" s="371"/>
      <c r="S499" s="371"/>
      <c r="T499" s="371"/>
      <c r="U499" s="371"/>
      <c r="V499" s="371"/>
      <c r="W499" s="371"/>
      <c r="X499" s="170">
        <f>(IF(G499="C",1,IF(G499="EA",0.5,0))*0.1)+(IF(H499="C",1,IF(H499="EA",0.5,0))*0.05)+(IF(I499="C",1,IF(I499="EA",0.5,0))*0.1)+(IF(J499="C",1,IF(J499="EA",0.5,0))*0.05)+(IF(K499="C",1,IF(K499="EA",0.5,0))*0.1)+(IF(L499="C",1,IF(L499="EA",0.5,0))*0.2)+(IF(M499="C",1,IF(M499="EA",0.5,0))*0.35)+(IF(N499="C",1,IF(N499="EA",0.5,0))*0.05)</f>
        <v>0.17499999999999999</v>
      </c>
      <c r="Y499" s="368">
        <f t="shared" si="14"/>
        <v>1.0937499999999999E-2</v>
      </c>
      <c r="Z499" s="338" t="str">
        <f t="shared" si="15"/>
        <v>Em andamento</v>
      </c>
      <c r="AA499" s="377" t="str">
        <f>IF(C499="Supra-regional","abrange-cidade",IF(C499="Em definição","sem-mapa",IF(E499&lt;&gt;0,"local-def","local-em-def")))</f>
        <v>local-def</v>
      </c>
    </row>
    <row r="500" spans="1:27" ht="45" hidden="1" x14ac:dyDescent="0.25">
      <c r="A500" s="476">
        <v>27</v>
      </c>
      <c r="B500" s="371" t="s">
        <v>3286</v>
      </c>
      <c r="C500" s="371" t="s">
        <v>142</v>
      </c>
      <c r="D500" s="371" t="s">
        <v>142</v>
      </c>
      <c r="E500" s="371" t="s">
        <v>3287</v>
      </c>
      <c r="F500" s="174" t="s">
        <v>3288</v>
      </c>
      <c r="G500" s="476" t="s">
        <v>212</v>
      </c>
      <c r="H500" s="52" t="s">
        <v>212</v>
      </c>
      <c r="I500" s="52" t="s">
        <v>214</v>
      </c>
      <c r="J500" s="52" t="s">
        <v>1388</v>
      </c>
      <c r="K500" s="52" t="s">
        <v>214</v>
      </c>
      <c r="L500" s="476" t="s">
        <v>216</v>
      </c>
      <c r="M500" s="476" t="s">
        <v>216</v>
      </c>
      <c r="N500" s="476" t="s">
        <v>216</v>
      </c>
      <c r="O500" s="1031">
        <v>6.25E-2</v>
      </c>
      <c r="P500" s="79">
        <v>0</v>
      </c>
      <c r="Q500" s="178">
        <v>0</v>
      </c>
      <c r="R500" s="18"/>
      <c r="S500" s="371"/>
      <c r="T500" s="371"/>
      <c r="U500" s="371"/>
      <c r="V500" s="371"/>
      <c r="W500" s="371"/>
      <c r="X500" s="170">
        <f>(IF(G500="C",1,IF(G500="EA",0.5,0))*0.1)+(IF(H500="C",1,IF(H500="EA",0.5,0))*0.05)+(IF(I500="C",1,IF(I500="EA",0.5,0))*0.1)+(IF(J500="C",1,IF(J500="EA",0.5,0))*0.05)+(IF(K500="C",1,IF(K500="EA",0.5,0))*0.1)+(IF(L500="C",1,IF(L500="EA",0.5,0))*0.2)+(IF(M500="C",1,IF(M500="EA",0.5,0))*0.35)+(IF(N500="C",1,IF(N500="EA",0.5,0))*0.05)</f>
        <v>0.27500000000000002</v>
      </c>
      <c r="Y500" s="368">
        <f t="shared" si="14"/>
        <v>1.7187500000000001E-2</v>
      </c>
      <c r="Z500" s="338" t="str">
        <f t="shared" si="15"/>
        <v>Em andamento</v>
      </c>
      <c r="AA500" s="377" t="str">
        <f>IF(C500="Supra-regional","abrange-cidade",IF(C500="Em definição","sem-mapa",IF(E500&lt;&gt;0,"local-def","local-em-def")))</f>
        <v>local-def</v>
      </c>
    </row>
    <row r="501" spans="1:27" ht="30" hidden="1" x14ac:dyDescent="0.25">
      <c r="A501" s="52">
        <v>27</v>
      </c>
      <c r="B501" s="18" t="s">
        <v>3289</v>
      </c>
      <c r="C501" s="18" t="s">
        <v>146</v>
      </c>
      <c r="D501" s="18" t="s">
        <v>146</v>
      </c>
      <c r="E501" s="18" t="s">
        <v>3290</v>
      </c>
      <c r="F501" s="274"/>
      <c r="G501" s="52" t="s">
        <v>212</v>
      </c>
      <c r="H501" s="52" t="s">
        <v>212</v>
      </c>
      <c r="I501" s="52" t="s">
        <v>212</v>
      </c>
      <c r="J501" s="52" t="s">
        <v>1388</v>
      </c>
      <c r="K501" s="52" t="s">
        <v>214</v>
      </c>
      <c r="L501" s="52" t="s">
        <v>216</v>
      </c>
      <c r="M501" s="52" t="s">
        <v>216</v>
      </c>
      <c r="N501" s="52" t="s">
        <v>216</v>
      </c>
      <c r="O501" s="1031">
        <v>6.25E-2</v>
      </c>
      <c r="P501" s="79">
        <v>0</v>
      </c>
      <c r="Q501" s="178">
        <v>0</v>
      </c>
      <c r="R501" s="168"/>
      <c r="S501" s="168"/>
      <c r="T501" s="168"/>
      <c r="U501" s="168"/>
      <c r="V501" s="168"/>
      <c r="W501" s="168"/>
      <c r="X501" s="170">
        <f>(IF(G501="C",1,IF(G501="EA",0.5,0))*0.1)+(IF(H501="C",1,IF(H501="EA",0.5,0))*0.05)+(IF(I501="C",1,IF(I501="EA",0.5,0))*0.1)+(IF(J501="C",1,IF(J501="EA",0.5,0))*0.05)+(IF(K501="C",1,IF(K501="EA",0.5,0))*0.1)+(IF(L501="C",1,IF(L501="EA",0.5,0))*0.2)+(IF(M501="C",1,IF(M501="EA",0.5,0))*0.35)+(IF(N501="C",1,IF(N501="EA",0.5,0))*0.05)</f>
        <v>0.32500000000000001</v>
      </c>
      <c r="Y501" s="368">
        <f t="shared" si="14"/>
        <v>2.0312500000000001E-2</v>
      </c>
      <c r="Z501" s="338" t="str">
        <f t="shared" si="15"/>
        <v>Em andamento</v>
      </c>
      <c r="AA501" s="377" t="str">
        <f>IF(C501="Supra-regional","abrange-cidade",IF(C501="Em definição","sem-mapa",IF(E501&lt;&gt;0,"local-def","local-em-def")))</f>
        <v>local-def</v>
      </c>
    </row>
    <row r="502" spans="1:27" ht="75" hidden="1" x14ac:dyDescent="0.25">
      <c r="A502" s="476">
        <v>27</v>
      </c>
      <c r="B502" s="371" t="s">
        <v>3291</v>
      </c>
      <c r="C502" s="371" t="s">
        <v>154</v>
      </c>
      <c r="D502" s="371" t="s">
        <v>154</v>
      </c>
      <c r="E502" s="371" t="s">
        <v>3292</v>
      </c>
      <c r="F502" s="174" t="s">
        <v>3293</v>
      </c>
      <c r="G502" s="476" t="s">
        <v>212</v>
      </c>
      <c r="H502" s="52" t="s">
        <v>212</v>
      </c>
      <c r="I502" s="52" t="s">
        <v>214</v>
      </c>
      <c r="J502" s="52" t="s">
        <v>1493</v>
      </c>
      <c r="K502" s="52" t="s">
        <v>216</v>
      </c>
      <c r="L502" s="476" t="s">
        <v>216</v>
      </c>
      <c r="M502" s="476" t="s">
        <v>216</v>
      </c>
      <c r="N502" s="476" t="s">
        <v>216</v>
      </c>
      <c r="O502" s="1031">
        <v>6.25E-2</v>
      </c>
      <c r="P502" s="79">
        <v>0</v>
      </c>
      <c r="Q502" s="178">
        <v>0</v>
      </c>
      <c r="R502" s="371" t="s">
        <v>3294</v>
      </c>
      <c r="S502" s="371"/>
      <c r="T502" s="371"/>
      <c r="U502" s="371"/>
      <c r="V502" s="371"/>
      <c r="W502" s="371"/>
      <c r="X502" s="170">
        <f>(IF(G502="C",1,IF(G502="EA",0.5,0))*0.1)+(IF(H502="C",1,IF(H502="EA",0.5,0))*0.05)+(IF(I502="C",1,IF(I502="EA",0.5,0))*0.1)+(IF(J502="C",1,IF(J502="EA",0.5,0))*0.05)+(IF(K502="C",1,IF(K502="EA",0.5,0))*0.1)+(IF(L502="C",1,IF(L502="EA",0.5,0))*0.2)+(IF(M502="C",1,IF(M502="EA",0.5,0))*0.35)+(IF(N502="C",1,IF(N502="EA",0.5,0))*0.05)</f>
        <v>0.2</v>
      </c>
      <c r="Y502" s="368">
        <f t="shared" si="14"/>
        <v>1.2500000000000001E-2</v>
      </c>
      <c r="Z502" s="338" t="str">
        <f t="shared" si="15"/>
        <v>Em andamento</v>
      </c>
      <c r="AA502" s="377" t="str">
        <f>IF(C502="Supra-regional","abrange-cidade",IF(C502="Em definição","sem-mapa",IF(E502&lt;&gt;0,"local-def","local-em-def")))</f>
        <v>local-def</v>
      </c>
    </row>
    <row r="503" spans="1:27" ht="75" hidden="1" x14ac:dyDescent="0.25">
      <c r="A503" s="476">
        <v>27</v>
      </c>
      <c r="B503" s="371" t="s">
        <v>3295</v>
      </c>
      <c r="C503" s="371" t="s">
        <v>182</v>
      </c>
      <c r="D503" s="371" t="s">
        <v>593</v>
      </c>
      <c r="E503" s="371" t="s">
        <v>3296</v>
      </c>
      <c r="F503" s="174" t="s">
        <v>3297</v>
      </c>
      <c r="G503" s="476" t="s">
        <v>212</v>
      </c>
      <c r="H503" s="52" t="s">
        <v>214</v>
      </c>
      <c r="I503" s="52" t="s">
        <v>214</v>
      </c>
      <c r="J503" s="52" t="s">
        <v>1493</v>
      </c>
      <c r="K503" s="52" t="s">
        <v>216</v>
      </c>
      <c r="L503" s="476" t="s">
        <v>216</v>
      </c>
      <c r="M503" s="476" t="s">
        <v>216</v>
      </c>
      <c r="N503" s="476" t="s">
        <v>216</v>
      </c>
      <c r="O503" s="1031">
        <v>6.25E-2</v>
      </c>
      <c r="P503" s="79">
        <v>0</v>
      </c>
      <c r="Q503" s="178">
        <v>0</v>
      </c>
      <c r="R503" s="371" t="s">
        <v>3298</v>
      </c>
      <c r="S503" s="168"/>
      <c r="T503" s="371"/>
      <c r="U503" s="371"/>
      <c r="V503" s="371"/>
      <c r="W503" s="371"/>
      <c r="X503" s="170">
        <f>(IF(G503="C",1,IF(G503="EA",0.5,0))*0.1)+(IF(H503="C",1,IF(H503="EA",0.5,0))*0.05)+(IF(I503="C",1,IF(I503="EA",0.5,0))*0.1)+(IF(J503="C",1,IF(J503="EA",0.5,0))*0.05)+(IF(K503="C",1,IF(K503="EA",0.5,0))*0.1)+(IF(L503="C",1,IF(L503="EA",0.5,0))*0.2)+(IF(M503="C",1,IF(M503="EA",0.5,0))*0.35)+(IF(N503="C",1,IF(N503="EA",0.5,0))*0.05)</f>
        <v>0.17499999999999999</v>
      </c>
      <c r="Y503" s="368">
        <f t="shared" si="14"/>
        <v>1.0937499999999999E-2</v>
      </c>
      <c r="Z503" s="338" t="str">
        <f t="shared" si="15"/>
        <v>Em andamento</v>
      </c>
      <c r="AA503" s="377" t="str">
        <f>IF(C503="Supra-regional","abrange-cidade",IF(C503="Em definição","sem-mapa",IF(E503&lt;&gt;0,"local-def","local-em-def")))</f>
        <v>local-def</v>
      </c>
    </row>
    <row r="504" spans="1:27" ht="30" hidden="1" x14ac:dyDescent="0.25">
      <c r="A504" s="476">
        <v>27</v>
      </c>
      <c r="B504" s="371" t="s">
        <v>3299</v>
      </c>
      <c r="C504" s="371" t="s">
        <v>164</v>
      </c>
      <c r="D504" s="371" t="s">
        <v>164</v>
      </c>
      <c r="E504" s="371" t="s">
        <v>3300</v>
      </c>
      <c r="F504" s="174" t="s">
        <v>3301</v>
      </c>
      <c r="G504" s="476" t="s">
        <v>212</v>
      </c>
      <c r="H504" s="52" t="s">
        <v>216</v>
      </c>
      <c r="I504" s="52" t="s">
        <v>214</v>
      </c>
      <c r="J504" s="52" t="s">
        <v>1493</v>
      </c>
      <c r="K504" s="52" t="s">
        <v>216</v>
      </c>
      <c r="L504" s="476" t="s">
        <v>216</v>
      </c>
      <c r="M504" s="476" t="s">
        <v>216</v>
      </c>
      <c r="N504" s="476" t="s">
        <v>216</v>
      </c>
      <c r="O504" s="1031">
        <v>6.25E-2</v>
      </c>
      <c r="P504" s="79">
        <v>0</v>
      </c>
      <c r="Q504" s="178">
        <v>0</v>
      </c>
      <c r="R504" s="168"/>
      <c r="S504" s="371"/>
      <c r="T504" s="371"/>
      <c r="U504" s="371"/>
      <c r="V504" s="371"/>
      <c r="W504" s="371"/>
      <c r="X504" s="170">
        <f>(IF(G504="C",1,IF(G504="EA",0.5,0))*0.1)+(IF(H504="C",1,IF(H504="EA",0.5,0))*0.05)+(IF(I504="C",1,IF(I504="EA",0.5,0))*0.1)+(IF(J504="C",1,IF(J504="EA",0.5,0))*0.05)+(IF(K504="C",1,IF(K504="EA",0.5,0))*0.1)+(IF(L504="C",1,IF(L504="EA",0.5,0))*0.2)+(IF(M504="C",1,IF(M504="EA",0.5,0))*0.35)+(IF(N504="C",1,IF(N504="EA",0.5,0))*0.05)</f>
        <v>0.15000000000000002</v>
      </c>
      <c r="Y504" s="368">
        <f t="shared" si="14"/>
        <v>9.3750000000000014E-3</v>
      </c>
      <c r="Z504" s="338" t="str">
        <f t="shared" si="15"/>
        <v>Em andamento</v>
      </c>
      <c r="AA504" s="377" t="str">
        <f>IF(C504="Supra-regional","abrange-cidade",IF(C504="Em definição","sem-mapa",IF(E504&lt;&gt;0,"local-def","local-em-def")))</f>
        <v>local-def</v>
      </c>
    </row>
    <row r="505" spans="1:27" ht="30" hidden="1" x14ac:dyDescent="0.25">
      <c r="A505" s="476">
        <v>27</v>
      </c>
      <c r="B505" s="371" t="s">
        <v>3302</v>
      </c>
      <c r="C505" s="371" t="s">
        <v>172</v>
      </c>
      <c r="D505" s="371" t="s">
        <v>3303</v>
      </c>
      <c r="E505" s="371" t="s">
        <v>3304</v>
      </c>
      <c r="F505" s="174" t="s">
        <v>3305</v>
      </c>
      <c r="G505" s="476" t="s">
        <v>212</v>
      </c>
      <c r="H505" s="52" t="s">
        <v>212</v>
      </c>
      <c r="I505" s="52" t="s">
        <v>214</v>
      </c>
      <c r="J505" s="52" t="s">
        <v>1493</v>
      </c>
      <c r="K505" s="52" t="s">
        <v>216</v>
      </c>
      <c r="L505" s="476" t="s">
        <v>216</v>
      </c>
      <c r="M505" s="476" t="s">
        <v>216</v>
      </c>
      <c r="N505" s="476" t="s">
        <v>216</v>
      </c>
      <c r="O505" s="1031">
        <v>6.25E-2</v>
      </c>
      <c r="P505" s="79">
        <v>0</v>
      </c>
      <c r="Q505" s="178">
        <v>0</v>
      </c>
      <c r="R505" s="371"/>
      <c r="S505" s="371"/>
      <c r="T505" s="371"/>
      <c r="U505" s="371"/>
      <c r="V505" s="371"/>
      <c r="W505" s="371"/>
      <c r="X505" s="170">
        <f>(IF(G505="C",1,IF(G505="EA",0.5,0))*0.1)+(IF(H505="C",1,IF(H505="EA",0.5,0))*0.05)+(IF(I505="C",1,IF(I505="EA",0.5,0))*0.1)+(IF(J505="C",1,IF(J505="EA",0.5,0))*0.05)+(IF(K505="C",1,IF(K505="EA",0.5,0))*0.1)+(IF(L505="C",1,IF(L505="EA",0.5,0))*0.2)+(IF(M505="C",1,IF(M505="EA",0.5,0))*0.35)+(IF(N505="C",1,IF(N505="EA",0.5,0))*0.05)</f>
        <v>0.2</v>
      </c>
      <c r="Y505" s="368">
        <f t="shared" si="14"/>
        <v>1.2500000000000001E-2</v>
      </c>
      <c r="Z505" s="338" t="str">
        <f t="shared" si="15"/>
        <v>Em andamento</v>
      </c>
      <c r="AA505" s="377" t="str">
        <f>IF(C505="Supra-regional","abrange-cidade",IF(C505="Em definição","sem-mapa",IF(E505&lt;&gt;0,"local-def","local-em-def")))</f>
        <v>local-def</v>
      </c>
    </row>
    <row r="506" spans="1:27" ht="30" hidden="1" x14ac:dyDescent="0.25">
      <c r="A506" s="476">
        <v>27</v>
      </c>
      <c r="B506" s="371" t="s">
        <v>3306</v>
      </c>
      <c r="C506" s="371" t="s">
        <v>178</v>
      </c>
      <c r="D506" s="371" t="s">
        <v>825</v>
      </c>
      <c r="E506" s="371" t="s">
        <v>3307</v>
      </c>
      <c r="F506" s="275" t="s">
        <v>3308</v>
      </c>
      <c r="G506" s="476" t="s">
        <v>212</v>
      </c>
      <c r="H506" s="52" t="s">
        <v>216</v>
      </c>
      <c r="I506" s="52" t="s">
        <v>214</v>
      </c>
      <c r="J506" s="52" t="s">
        <v>1388</v>
      </c>
      <c r="K506" s="52" t="s">
        <v>216</v>
      </c>
      <c r="L506" s="476" t="s">
        <v>216</v>
      </c>
      <c r="M506" s="476" t="s">
        <v>216</v>
      </c>
      <c r="N506" s="476" t="s">
        <v>216</v>
      </c>
      <c r="O506" s="1031">
        <v>6.25E-2</v>
      </c>
      <c r="P506" s="19">
        <v>0</v>
      </c>
      <c r="Q506" s="178">
        <v>0</v>
      </c>
      <c r="R506" s="168"/>
      <c r="S506" s="477"/>
      <c r="T506" s="477"/>
      <c r="U506" s="477"/>
      <c r="V506" s="477"/>
      <c r="W506" s="477"/>
      <c r="X506" s="170">
        <f>(IF(G506="C",1,IF(G506="EA",0.5,0))*0.1)+(IF(H506="C",1,IF(H506="EA",0.5,0))*0.05)+(IF(I506="C",1,IF(I506="EA",0.5,0))*0.1)+(IF(J506="C",1,IF(J506="EA",0.5,0))*0.05)+(IF(K506="C",1,IF(K506="EA",0.5,0))*0.1)+(IF(L506="C",1,IF(L506="EA",0.5,0))*0.2)+(IF(M506="C",1,IF(M506="EA",0.5,0))*0.35)+(IF(N506="C",1,IF(N506="EA",0.5,0))*0.05)</f>
        <v>0.17500000000000002</v>
      </c>
      <c r="Y506" s="368">
        <f t="shared" si="14"/>
        <v>1.0937500000000001E-2</v>
      </c>
      <c r="Z506" s="338" t="str">
        <f t="shared" si="15"/>
        <v>Em andamento</v>
      </c>
      <c r="AA506" s="377" t="str">
        <f>IF(C506="Supra-regional","abrange-cidade",IF(C506="Em definição","sem-mapa",IF(E506&lt;&gt;0,"local-def","local-em-def")))</f>
        <v>local-def</v>
      </c>
    </row>
    <row r="507" spans="1:27" ht="75" hidden="1" x14ac:dyDescent="0.25">
      <c r="A507" s="476">
        <v>27</v>
      </c>
      <c r="B507" s="371" t="s">
        <v>3309</v>
      </c>
      <c r="C507" s="371" t="s">
        <v>184</v>
      </c>
      <c r="D507" s="371" t="s">
        <v>3014</v>
      </c>
      <c r="E507" s="371" t="s">
        <v>3310</v>
      </c>
      <c r="F507" s="18" t="s">
        <v>3311</v>
      </c>
      <c r="G507" s="476" t="s">
        <v>212</v>
      </c>
      <c r="H507" s="52" t="s">
        <v>216</v>
      </c>
      <c r="I507" s="52" t="s">
        <v>214</v>
      </c>
      <c r="J507" s="52" t="s">
        <v>1493</v>
      </c>
      <c r="K507" s="52" t="s">
        <v>216</v>
      </c>
      <c r="L507" s="476" t="s">
        <v>216</v>
      </c>
      <c r="M507" s="476" t="s">
        <v>216</v>
      </c>
      <c r="N507" s="476" t="s">
        <v>216</v>
      </c>
      <c r="O507" s="1031">
        <v>6.25E-2</v>
      </c>
      <c r="P507" s="79">
        <v>0</v>
      </c>
      <c r="Q507" s="178">
        <v>0</v>
      </c>
      <c r="R507" s="371" t="s">
        <v>3312</v>
      </c>
      <c r="S507" s="168"/>
      <c r="T507" s="371"/>
      <c r="U507" s="371"/>
      <c r="V507" s="371"/>
      <c r="W507" s="371"/>
      <c r="X507" s="170">
        <f>(IF(G507="C",1,IF(G507="EA",0.5,0))*0.1)+(IF(H507="C",1,IF(H507="EA",0.5,0))*0.05)+(IF(I507="C",1,IF(I507="EA",0.5,0))*0.1)+(IF(J507="C",1,IF(J507="EA",0.5,0))*0.05)+(IF(K507="C",1,IF(K507="EA",0.5,0))*0.1)+(IF(L507="C",1,IF(L507="EA",0.5,0))*0.2)+(IF(M507="C",1,IF(M507="EA",0.5,0))*0.35)+(IF(N507="C",1,IF(N507="EA",0.5,0))*0.05)</f>
        <v>0.15000000000000002</v>
      </c>
      <c r="Y507" s="368">
        <f t="shared" si="14"/>
        <v>9.3750000000000014E-3</v>
      </c>
      <c r="Z507" s="338" t="str">
        <f t="shared" si="15"/>
        <v>Em andamento</v>
      </c>
      <c r="AA507" s="377" t="str">
        <f>IF(C507="Supra-regional","abrange-cidade",IF(C507="Em definição","sem-mapa",IF(E507&lt;&gt;0,"local-def","local-em-def")))</f>
        <v>local-def</v>
      </c>
    </row>
    <row r="508" spans="1:27" ht="30" hidden="1" x14ac:dyDescent="0.25">
      <c r="A508" s="476">
        <v>27</v>
      </c>
      <c r="B508" s="371" t="s">
        <v>3313</v>
      </c>
      <c r="C508" s="371" t="s">
        <v>180</v>
      </c>
      <c r="D508" s="371" t="s">
        <v>3314</v>
      </c>
      <c r="E508" s="371" t="s">
        <v>3315</v>
      </c>
      <c r="F508" s="18" t="s">
        <v>3316</v>
      </c>
      <c r="G508" s="476" t="s">
        <v>212</v>
      </c>
      <c r="H508" s="52" t="s">
        <v>212</v>
      </c>
      <c r="I508" s="476" t="s">
        <v>214</v>
      </c>
      <c r="J508" s="52" t="s">
        <v>1493</v>
      </c>
      <c r="K508" s="52" t="s">
        <v>216</v>
      </c>
      <c r="L508" s="476" t="s">
        <v>216</v>
      </c>
      <c r="M508" s="476" t="s">
        <v>216</v>
      </c>
      <c r="N508" s="476" t="s">
        <v>216</v>
      </c>
      <c r="O508" s="1031">
        <v>6.25E-2</v>
      </c>
      <c r="P508" s="79">
        <v>0</v>
      </c>
      <c r="Q508" s="178">
        <v>0</v>
      </c>
      <c r="R508" s="172"/>
      <c r="S508" s="172"/>
      <c r="T508" s="371"/>
      <c r="U508" s="371"/>
      <c r="V508" s="371"/>
      <c r="W508" s="371"/>
      <c r="X508" s="170">
        <f>(IF(G508="C",1,IF(G508="EA",0.5,0))*0.1)+(IF(H508="C",1,IF(H508="EA",0.5,0))*0.05)+(IF(I508="C",1,IF(I508="EA",0.5,0))*0.1)+(IF(J508="C",1,IF(J508="EA",0.5,0))*0.05)+(IF(K508="C",1,IF(K508="EA",0.5,0))*0.1)+(IF(L508="C",1,IF(L508="EA",0.5,0))*0.2)+(IF(M508="C",1,IF(M508="EA",0.5,0))*0.35)+(IF(N508="C",1,IF(N508="EA",0.5,0))*0.05)</f>
        <v>0.2</v>
      </c>
      <c r="Y508" s="368">
        <f t="shared" si="14"/>
        <v>1.2500000000000001E-2</v>
      </c>
      <c r="Z508" s="338" t="str">
        <f t="shared" si="15"/>
        <v>Em andamento</v>
      </c>
      <c r="AA508" s="377" t="str">
        <f>IF(C508="Supra-regional","abrange-cidade",IF(C508="Em definição","sem-mapa",IF(E508&lt;&gt;0,"local-def","local-em-def")))</f>
        <v>local-def</v>
      </c>
    </row>
    <row r="509" spans="1:27" ht="30" hidden="1" x14ac:dyDescent="0.25">
      <c r="A509" s="476">
        <v>27</v>
      </c>
      <c r="B509" s="371" t="s">
        <v>3317</v>
      </c>
      <c r="C509" s="18" t="s">
        <v>2466</v>
      </c>
      <c r="D509" s="371"/>
      <c r="E509" s="371"/>
      <c r="F509" s="18"/>
      <c r="G509" s="476" t="s">
        <v>216</v>
      </c>
      <c r="H509" s="476" t="s">
        <v>216</v>
      </c>
      <c r="I509" s="476" t="s">
        <v>216</v>
      </c>
      <c r="J509" s="52" t="s">
        <v>1493</v>
      </c>
      <c r="K509" s="52" t="s">
        <v>216</v>
      </c>
      <c r="L509" s="476" t="s">
        <v>216</v>
      </c>
      <c r="M509" s="476" t="s">
        <v>216</v>
      </c>
      <c r="N509" s="476" t="s">
        <v>216</v>
      </c>
      <c r="O509" s="1031">
        <v>6.25E-2</v>
      </c>
      <c r="P509" s="79">
        <v>0</v>
      </c>
      <c r="Q509" s="178">
        <v>0</v>
      </c>
      <c r="R509" s="371"/>
      <c r="S509" s="371"/>
      <c r="T509" s="371"/>
      <c r="U509" s="371"/>
      <c r="V509" s="371"/>
      <c r="W509" s="371"/>
      <c r="X509" s="170">
        <f>(IF(G509="C",1,IF(G509="EA",0.5,0))*0.1)+(IF(H509="C",1,IF(H509="EA",0.5,0))*0.05)+(IF(I509="C",1,IF(I509="EA",0.5,0))*0.1)+(IF(J509="C",1,IF(J509="EA",0.5,0))*0.05)+(IF(K509="C",1,IF(K509="EA",0.5,0))*0.1)+(IF(L509="C",1,IF(L509="EA",0.5,0))*0.2)+(IF(M509="C",1,IF(M509="EA",0.5,0))*0.35)+(IF(N509="C",1,IF(N509="EA",0.5,0))*0.05)</f>
        <v>0</v>
      </c>
      <c r="Y509" s="368">
        <f t="shared" si="14"/>
        <v>0</v>
      </c>
      <c r="Z509" s="338" t="str">
        <f t="shared" si="15"/>
        <v>Não Iniciado</v>
      </c>
      <c r="AA509" s="377" t="str">
        <f>IF(C509="Supra-regional","abrange-cidade",IF(C509="Em definição","sem-mapa",IF(E509&lt;&gt;0,"local-def","local-em-def")))</f>
        <v>sem-mapa</v>
      </c>
    </row>
    <row r="510" spans="1:27" ht="30" hidden="1" x14ac:dyDescent="0.25">
      <c r="A510" s="476">
        <v>27</v>
      </c>
      <c r="B510" s="371" t="s">
        <v>3318</v>
      </c>
      <c r="C510" s="18" t="s">
        <v>2466</v>
      </c>
      <c r="D510" s="371"/>
      <c r="E510" s="371"/>
      <c r="F510" s="18"/>
      <c r="G510" s="476" t="s">
        <v>216</v>
      </c>
      <c r="H510" s="476" t="s">
        <v>216</v>
      </c>
      <c r="I510" s="476" t="s">
        <v>216</v>
      </c>
      <c r="J510" s="52" t="s">
        <v>1493</v>
      </c>
      <c r="K510" s="52" t="s">
        <v>216</v>
      </c>
      <c r="L510" s="476" t="s">
        <v>216</v>
      </c>
      <c r="M510" s="476" t="s">
        <v>216</v>
      </c>
      <c r="N510" s="476" t="s">
        <v>216</v>
      </c>
      <c r="O510" s="1031">
        <v>6.25E-2</v>
      </c>
      <c r="P510" s="79">
        <v>0</v>
      </c>
      <c r="Q510" s="178">
        <v>0</v>
      </c>
      <c r="R510" s="371"/>
      <c r="S510" s="371"/>
      <c r="T510" s="371"/>
      <c r="U510" s="371"/>
      <c r="V510" s="371"/>
      <c r="W510" s="371"/>
      <c r="X510" s="170">
        <f>(IF(G510="C",1,IF(G510="EA",0.5,0))*0.1)+(IF(H510="C",1,IF(H510="EA",0.5,0))*0.05)+(IF(I510="C",1,IF(I510="EA",0.5,0))*0.1)+(IF(J510="C",1,IF(J510="EA",0.5,0))*0.05)+(IF(K510="C",1,IF(K510="EA",0.5,0))*0.1)+(IF(L510="C",1,IF(L510="EA",0.5,0))*0.2)+(IF(M510="C",1,IF(M510="EA",0.5,0))*0.35)+(IF(N510="C",1,IF(N510="EA",0.5,0))*0.05)</f>
        <v>0</v>
      </c>
      <c r="Y510" s="368">
        <f t="shared" si="14"/>
        <v>0</v>
      </c>
      <c r="Z510" s="338" t="str">
        <f t="shared" si="15"/>
        <v>Não Iniciado</v>
      </c>
      <c r="AA510" s="377" t="str">
        <f>IF(C510="Supra-regional","abrange-cidade",IF(C510="Em definição","sem-mapa",IF(E510&lt;&gt;0,"local-def","local-em-def")))</f>
        <v>sem-mapa</v>
      </c>
    </row>
    <row r="511" spans="1:27" ht="30" hidden="1" x14ac:dyDescent="0.25">
      <c r="A511" s="476">
        <v>27</v>
      </c>
      <c r="B511" s="371" t="s">
        <v>3319</v>
      </c>
      <c r="C511" s="18" t="s">
        <v>2466</v>
      </c>
      <c r="D511" s="371"/>
      <c r="E511" s="371"/>
      <c r="F511" s="174"/>
      <c r="G511" s="476" t="s">
        <v>216</v>
      </c>
      <c r="H511" s="476" t="s">
        <v>216</v>
      </c>
      <c r="I511" s="476" t="s">
        <v>216</v>
      </c>
      <c r="J511" s="52" t="s">
        <v>1493</v>
      </c>
      <c r="K511" s="52" t="s">
        <v>216</v>
      </c>
      <c r="L511" s="476" t="s">
        <v>216</v>
      </c>
      <c r="M511" s="476" t="s">
        <v>216</v>
      </c>
      <c r="N511" s="476" t="s">
        <v>216</v>
      </c>
      <c r="O511" s="1031">
        <v>6.25E-2</v>
      </c>
      <c r="P511" s="79">
        <v>0</v>
      </c>
      <c r="Q511" s="178">
        <v>0</v>
      </c>
      <c r="R511" s="371"/>
      <c r="S511" s="371"/>
      <c r="T511" s="371"/>
      <c r="U511" s="371"/>
      <c r="V511" s="371"/>
      <c r="W511" s="371"/>
      <c r="X511" s="170">
        <f>(IF(G511="C",1,IF(G511="EA",0.5,0))*0.1)+(IF(H511="C",1,IF(H511="EA",0.5,0))*0.05)+(IF(I511="C",1,IF(I511="EA",0.5,0))*0.1)+(IF(J511="C",1,IF(J511="EA",0.5,0))*0.05)+(IF(K511="C",1,IF(K511="EA",0.5,0))*0.1)+(IF(L511="C",1,IF(L511="EA",0.5,0))*0.2)+(IF(M511="C",1,IF(M511="EA",0.5,0))*0.35)+(IF(N511="C",1,IF(N511="EA",0.5,0))*0.05)</f>
        <v>0</v>
      </c>
      <c r="Y511" s="368">
        <f t="shared" si="14"/>
        <v>0</v>
      </c>
      <c r="Z511" s="338" t="str">
        <f t="shared" si="15"/>
        <v>Não Iniciado</v>
      </c>
      <c r="AA511" s="377" t="str">
        <f>IF(C511="Supra-regional","abrange-cidade",IF(C511="Em definição","sem-mapa",IF(E511&lt;&gt;0,"local-def","local-em-def")))</f>
        <v>sem-mapa</v>
      </c>
    </row>
    <row r="512" spans="1:27" ht="30" hidden="1" x14ac:dyDescent="0.25">
      <c r="A512" s="476">
        <v>27</v>
      </c>
      <c r="B512" s="371" t="s">
        <v>3320</v>
      </c>
      <c r="C512" s="18" t="s">
        <v>2466</v>
      </c>
      <c r="D512" s="371"/>
      <c r="E512" s="371"/>
      <c r="F512" s="174"/>
      <c r="G512" s="476" t="s">
        <v>216</v>
      </c>
      <c r="H512" s="476" t="s">
        <v>216</v>
      </c>
      <c r="I512" s="476" t="s">
        <v>216</v>
      </c>
      <c r="J512" s="52" t="s">
        <v>1493</v>
      </c>
      <c r="K512" s="52" t="s">
        <v>216</v>
      </c>
      <c r="L512" s="476" t="s">
        <v>216</v>
      </c>
      <c r="M512" s="476" t="s">
        <v>216</v>
      </c>
      <c r="N512" s="476" t="s">
        <v>216</v>
      </c>
      <c r="O512" s="1031">
        <v>6.25E-2</v>
      </c>
      <c r="P512" s="79">
        <v>0</v>
      </c>
      <c r="Q512" s="178">
        <v>0</v>
      </c>
      <c r="R512" s="371"/>
      <c r="S512" s="371"/>
      <c r="T512" s="371"/>
      <c r="U512" s="371"/>
      <c r="V512" s="371"/>
      <c r="W512" s="371"/>
      <c r="X512" s="170">
        <f>(IF(G512="C",1,IF(G512="EA",0.5,0))*0.1)+(IF(H512="C",1,IF(H512="EA",0.5,0))*0.05)+(IF(I512="C",1,IF(I512="EA",0.5,0))*0.1)+(IF(J512="C",1,IF(J512="EA",0.5,0))*0.05)+(IF(K512="C",1,IF(K512="EA",0.5,0))*0.1)+(IF(L512="C",1,IF(L512="EA",0.5,0))*0.2)+(IF(M512="C",1,IF(M512="EA",0.5,0))*0.35)+(IF(N512="C",1,IF(N512="EA",0.5,0))*0.05)</f>
        <v>0</v>
      </c>
      <c r="Y512" s="368">
        <f t="shared" si="14"/>
        <v>0</v>
      </c>
      <c r="Z512" s="338" t="str">
        <f t="shared" si="15"/>
        <v>Não Iniciado</v>
      </c>
      <c r="AA512" s="377" t="str">
        <f>IF(C512="Supra-regional","abrange-cidade",IF(C512="Em definição","sem-mapa",IF(E512&lt;&gt;0,"local-def","local-em-def")))</f>
        <v>sem-mapa</v>
      </c>
    </row>
    <row r="513" spans="1:27" ht="60" hidden="1" x14ac:dyDescent="0.25">
      <c r="A513" s="476">
        <v>29</v>
      </c>
      <c r="B513" s="371" t="s">
        <v>3321</v>
      </c>
      <c r="C513" s="477" t="s">
        <v>160</v>
      </c>
      <c r="D513" s="477" t="s">
        <v>3322</v>
      </c>
      <c r="E513" s="371" t="s">
        <v>3323</v>
      </c>
      <c r="F513" s="205" t="s">
        <v>3324</v>
      </c>
      <c r="G513" s="206" t="s">
        <v>212</v>
      </c>
      <c r="H513" s="52" t="s">
        <v>212</v>
      </c>
      <c r="I513" s="206" t="s">
        <v>212</v>
      </c>
      <c r="J513" s="52" t="s">
        <v>1493</v>
      </c>
      <c r="K513" s="52" t="s">
        <v>216</v>
      </c>
      <c r="L513" s="476" t="s">
        <v>216</v>
      </c>
      <c r="M513" s="476" t="s">
        <v>216</v>
      </c>
      <c r="N513" s="476" t="s">
        <v>216</v>
      </c>
      <c r="O513" s="1031">
        <v>0.33</v>
      </c>
      <c r="P513" s="80">
        <v>0</v>
      </c>
      <c r="Q513" s="178">
        <v>0</v>
      </c>
      <c r="R513" s="18" t="s">
        <v>3325</v>
      </c>
      <c r="S513" s="172"/>
      <c r="T513" s="371"/>
      <c r="U513" s="371"/>
      <c r="V513" s="371"/>
      <c r="W513" s="371"/>
      <c r="X513" s="170">
        <f>(IF(G513="C",1,IF(G513="EA",0.5,0))*0.1)+(IF(H513="C",1,IF(H513="EA",0.5,0))*0.05)+(IF(I513="C",1,IF(I513="EA",0.5,0))*0.1)+(IF(J513="C",1,IF(J513="EA",0.5,0))*0.05)+(IF(K513="C",1,IF(K513="EA",0.5,0))*0.1)+(IF(L513="C",1,IF(L513="EA",0.5,0))*0.2)+(IF(M513="C",1,IF(M513="EA",0.5,0))*0.35)+(IF(N513="C",1,IF(N513="EA",0.5,0))*0.05)</f>
        <v>0.25</v>
      </c>
      <c r="Y513" s="368">
        <f t="shared" si="14"/>
        <v>8.2500000000000004E-2</v>
      </c>
      <c r="Z513" s="338" t="str">
        <f t="shared" si="15"/>
        <v>Em andamento</v>
      </c>
      <c r="AA513" s="377" t="str">
        <f>IF(C513="Supra-regional","abrange-cidade",IF(C513="Em definição","sem-mapa",IF(E513&lt;&gt;0,"local-def","local-em-def")))</f>
        <v>local-def</v>
      </c>
    </row>
    <row r="514" spans="1:27" ht="30" hidden="1" x14ac:dyDescent="0.25">
      <c r="A514" s="476">
        <v>29</v>
      </c>
      <c r="B514" s="371" t="s">
        <v>3326</v>
      </c>
      <c r="C514" s="371" t="s">
        <v>152</v>
      </c>
      <c r="D514" s="371" t="s">
        <v>152</v>
      </c>
      <c r="E514" s="371" t="s">
        <v>3327</v>
      </c>
      <c r="F514" s="207" t="s">
        <v>3316</v>
      </c>
      <c r="G514" s="476" t="s">
        <v>212</v>
      </c>
      <c r="H514" s="52" t="s">
        <v>212</v>
      </c>
      <c r="I514" s="476" t="s">
        <v>214</v>
      </c>
      <c r="J514" s="52" t="s">
        <v>1493</v>
      </c>
      <c r="K514" s="52" t="s">
        <v>216</v>
      </c>
      <c r="L514" s="476" t="s">
        <v>216</v>
      </c>
      <c r="M514" s="476" t="s">
        <v>216</v>
      </c>
      <c r="N514" s="476" t="s">
        <v>216</v>
      </c>
      <c r="O514" s="1031">
        <v>0.33</v>
      </c>
      <c r="P514" s="79">
        <v>0</v>
      </c>
      <c r="Q514" s="178">
        <v>0</v>
      </c>
      <c r="R514" s="168"/>
      <c r="S514" s="371"/>
      <c r="T514" s="371"/>
      <c r="U514" s="371"/>
      <c r="V514" s="371"/>
      <c r="W514" s="371"/>
      <c r="X514" s="170">
        <f>(IF(G514="C",1,IF(G514="EA",0.5,0))*0.1)+(IF(H514="C",1,IF(H514="EA",0.5,0))*0.05)+(IF(I514="C",1,IF(I514="EA",0.5,0))*0.1)+(IF(J514="C",1,IF(J514="EA",0.5,0))*0.05)+(IF(K514="C",1,IF(K514="EA",0.5,0))*0.1)+(IF(L514="C",1,IF(L514="EA",0.5,0))*0.2)+(IF(M514="C",1,IF(M514="EA",0.5,0))*0.35)+(IF(N514="C",1,IF(N514="EA",0.5,0))*0.05)</f>
        <v>0.2</v>
      </c>
      <c r="Y514" s="368">
        <f t="shared" ref="Y514:Y577" si="16">X514*O514</f>
        <v>6.6000000000000003E-2</v>
      </c>
      <c r="Z514" s="338" t="str">
        <f t="shared" ref="Z514:Z577" si="17">IF(X514=0,"Não Iniciado",IF(X514&lt;1,"Em andamento","Concluído"))</f>
        <v>Em andamento</v>
      </c>
      <c r="AA514" s="377" t="str">
        <f>IF(C514="Supra-regional","abrange-cidade",IF(C514="Em definição","sem-mapa",IF(E514&lt;&gt;0,"local-def","local-em-def")))</f>
        <v>local-def</v>
      </c>
    </row>
    <row r="515" spans="1:27" ht="60" hidden="1" x14ac:dyDescent="0.25">
      <c r="A515" s="180">
        <v>35</v>
      </c>
      <c r="B515" s="181" t="s">
        <v>1283</v>
      </c>
      <c r="C515" s="181" t="s">
        <v>152</v>
      </c>
      <c r="D515" s="181"/>
      <c r="E515" s="181" t="s">
        <v>1284</v>
      </c>
      <c r="F515" s="180" t="s">
        <v>1285</v>
      </c>
      <c r="G515" s="180" t="s">
        <v>212</v>
      </c>
      <c r="H515" s="182" t="s">
        <v>212</v>
      </c>
      <c r="I515" s="180" t="s">
        <v>212</v>
      </c>
      <c r="J515" s="52" t="s">
        <v>1286</v>
      </c>
      <c r="K515" s="182" t="s">
        <v>212</v>
      </c>
      <c r="L515" s="180" t="s">
        <v>212</v>
      </c>
      <c r="M515" s="180" t="s">
        <v>212</v>
      </c>
      <c r="N515" s="180" t="s">
        <v>212</v>
      </c>
      <c r="O515" s="1031">
        <v>5.4999999999999997E-3</v>
      </c>
      <c r="P515" s="178">
        <v>0</v>
      </c>
      <c r="Q515" s="186">
        <v>5850000</v>
      </c>
      <c r="R515" s="181" t="s">
        <v>6014</v>
      </c>
      <c r="T515" s="181"/>
      <c r="U515" s="756"/>
      <c r="V515" s="181"/>
      <c r="W515" s="181"/>
      <c r="X515" s="170">
        <f>(IF(G515="C",1,IF(G515="EA",0.5,0))*0.1)+(IF(H515="C",1,IF(H515="EA",0.5,0))*0.05)+(IF(I515="C",1,IF(I515="EA",0.5,0))*0.1)+(IF(J515="C",1,IF(J515="EA",0.5,0))*0.05)+(IF(K515="C",1,IF(K515="EA",0.5,0))*0.1)+(IF(L515="C",1,IF(L515="EA",0.5,0))*0.2)+(IF(M515="C",1,IF(M515="EA",0.5,0))*0.35)+(IF(N515="C",1,IF(N515="EA",0.5,0))*0.05)</f>
        <v>1</v>
      </c>
      <c r="Y515" s="368">
        <f t="shared" si="16"/>
        <v>5.4999999999999997E-3</v>
      </c>
      <c r="Z515" s="338" t="str">
        <f t="shared" si="17"/>
        <v>Concluído</v>
      </c>
      <c r="AA515" s="377" t="str">
        <f>IF(C515="Supra-regional","abrange-cidade",IF(C515="Em definição","sem-mapa",IF(E515&lt;&gt;0,"local-def","local-em-def")))</f>
        <v>local-def</v>
      </c>
    </row>
    <row r="516" spans="1:27" ht="45" hidden="1" x14ac:dyDescent="0.25">
      <c r="A516" s="180">
        <v>35</v>
      </c>
      <c r="B516" s="181" t="s">
        <v>1287</v>
      </c>
      <c r="C516" s="181" t="s">
        <v>140</v>
      </c>
      <c r="D516" s="181"/>
      <c r="E516" s="181" t="s">
        <v>1288</v>
      </c>
      <c r="F516" s="180" t="s">
        <v>1289</v>
      </c>
      <c r="G516" s="180" t="s">
        <v>212</v>
      </c>
      <c r="H516" s="182" t="s">
        <v>212</v>
      </c>
      <c r="I516" s="180" t="s">
        <v>212</v>
      </c>
      <c r="J516" s="52" t="s">
        <v>1286</v>
      </c>
      <c r="K516" s="182" t="s">
        <v>212</v>
      </c>
      <c r="L516" s="180" t="s">
        <v>212</v>
      </c>
      <c r="M516" s="180" t="s">
        <v>212</v>
      </c>
      <c r="N516" s="180" t="s">
        <v>212</v>
      </c>
      <c r="O516" s="1031">
        <v>1.1000000000000001E-3</v>
      </c>
      <c r="P516" s="178">
        <v>0</v>
      </c>
      <c r="Q516" s="186">
        <v>1170000</v>
      </c>
      <c r="R516" s="181" t="s">
        <v>6015</v>
      </c>
      <c r="T516" s="181"/>
      <c r="U516" s="756"/>
      <c r="V516" s="181"/>
      <c r="W516" s="181"/>
      <c r="X516" s="170">
        <f>(IF(G516="C",1,IF(G516="EA",0.5,0))*0.1)+(IF(H516="C",1,IF(H516="EA",0.5,0))*0.05)+(IF(I516="C",1,IF(I516="EA",0.5,0))*0.1)+(IF(J516="C",1,IF(J516="EA",0.5,0))*0.05)+(IF(K516="C",1,IF(K516="EA",0.5,0))*0.1)+(IF(L516="C",1,IF(L516="EA",0.5,0))*0.2)+(IF(M516="C",1,IF(M516="EA",0.5,0))*0.35)+(IF(N516="C",1,IF(N516="EA",0.5,0))*0.05)</f>
        <v>1</v>
      </c>
      <c r="Y516" s="368">
        <f t="shared" si="16"/>
        <v>1.1000000000000001E-3</v>
      </c>
      <c r="Z516" s="338" t="str">
        <f t="shared" si="17"/>
        <v>Concluído</v>
      </c>
      <c r="AA516" s="377" t="str">
        <f>IF(C516="Supra-regional","abrange-cidade",IF(C516="Em definição","sem-mapa",IF(E516&lt;&gt;0,"local-def","local-em-def")))</f>
        <v>local-def</v>
      </c>
    </row>
    <row r="517" spans="1:27" ht="45" hidden="1" x14ac:dyDescent="0.25">
      <c r="A517" s="180">
        <v>35</v>
      </c>
      <c r="B517" s="181" t="s">
        <v>1290</v>
      </c>
      <c r="C517" s="181" t="s">
        <v>166</v>
      </c>
      <c r="D517" s="181"/>
      <c r="E517" s="181" t="s">
        <v>1291</v>
      </c>
      <c r="F517" s="180" t="s">
        <v>1292</v>
      </c>
      <c r="G517" s="180" t="s">
        <v>212</v>
      </c>
      <c r="H517" s="182" t="s">
        <v>212</v>
      </c>
      <c r="I517" s="180" t="s">
        <v>212</v>
      </c>
      <c r="J517" s="52" t="s">
        <v>1286</v>
      </c>
      <c r="K517" s="182" t="s">
        <v>212</v>
      </c>
      <c r="L517" s="180" t="s">
        <v>212</v>
      </c>
      <c r="M517" s="180" t="s">
        <v>212</v>
      </c>
      <c r="N517" s="180" t="s">
        <v>212</v>
      </c>
      <c r="O517" s="1031">
        <v>2.2000000000000001E-3</v>
      </c>
      <c r="P517" s="178">
        <v>0</v>
      </c>
      <c r="Q517" s="178">
        <v>0</v>
      </c>
      <c r="R517" s="181" t="s">
        <v>6016</v>
      </c>
      <c r="T517" s="181"/>
      <c r="U517" s="756"/>
      <c r="V517" s="181"/>
      <c r="W517" s="181"/>
      <c r="X517" s="170">
        <f>(IF(G517="C",1,IF(G517="EA",0.5,0))*0.1)+(IF(H517="C",1,IF(H517="EA",0.5,0))*0.05)+(IF(I517="C",1,IF(I517="EA",0.5,0))*0.1)+(IF(J517="C",1,IF(J517="EA",0.5,0))*0.05)+(IF(K517="C",1,IF(K517="EA",0.5,0))*0.1)+(IF(L517="C",1,IF(L517="EA",0.5,0))*0.2)+(IF(M517="C",1,IF(M517="EA",0.5,0))*0.35)+(IF(N517="C",1,IF(N517="EA",0.5,0))*0.05)</f>
        <v>1</v>
      </c>
      <c r="Y517" s="368">
        <f t="shared" si="16"/>
        <v>2.2000000000000001E-3</v>
      </c>
      <c r="Z517" s="338" t="str">
        <f t="shared" si="17"/>
        <v>Concluído</v>
      </c>
      <c r="AA517" s="377" t="str">
        <f>IF(C517="Supra-regional","abrange-cidade",IF(C517="Em definição","sem-mapa",IF(E517&lt;&gt;0,"local-def","local-em-def")))</f>
        <v>local-def</v>
      </c>
    </row>
    <row r="518" spans="1:27" ht="45" hidden="1" x14ac:dyDescent="0.25">
      <c r="A518" s="180">
        <v>35</v>
      </c>
      <c r="B518" s="181" t="s">
        <v>1293</v>
      </c>
      <c r="C518" s="181" t="s">
        <v>166</v>
      </c>
      <c r="D518" s="181"/>
      <c r="E518" s="181" t="s">
        <v>1294</v>
      </c>
      <c r="F518" s="180" t="s">
        <v>1295</v>
      </c>
      <c r="G518" s="180" t="s">
        <v>212</v>
      </c>
      <c r="H518" s="182" t="s">
        <v>212</v>
      </c>
      <c r="I518" s="180" t="s">
        <v>212</v>
      </c>
      <c r="J518" s="52" t="s">
        <v>1286</v>
      </c>
      <c r="K518" s="182" t="s">
        <v>212</v>
      </c>
      <c r="L518" s="180" t="s">
        <v>212</v>
      </c>
      <c r="M518" s="180" t="s">
        <v>212</v>
      </c>
      <c r="N518" s="180" t="s">
        <v>212</v>
      </c>
      <c r="O518" s="1031">
        <v>1.8E-3</v>
      </c>
      <c r="P518" s="178">
        <v>0</v>
      </c>
      <c r="Q518" s="178">
        <v>0</v>
      </c>
      <c r="R518" s="181" t="s">
        <v>6017</v>
      </c>
      <c r="S518" s="181"/>
      <c r="T518" s="181"/>
      <c r="U518" s="756"/>
      <c r="V518" s="181"/>
      <c r="W518" s="181"/>
      <c r="X518" s="170">
        <f>(IF(G518="C",1,IF(G518="EA",0.5,0))*0.1)+(IF(H518="C",1,IF(H518="EA",0.5,0))*0.05)+(IF(I518="C",1,IF(I518="EA",0.5,0))*0.1)+(IF(J518="C",1,IF(J518="EA",0.5,0))*0.05)+(IF(K518="C",1,IF(K518="EA",0.5,0))*0.1)+(IF(L518="C",1,IF(L518="EA",0.5,0))*0.2)+(IF(M518="C",1,IF(M518="EA",0.5,0))*0.35)+(IF(N518="C",1,IF(N518="EA",0.5,0))*0.05)</f>
        <v>1</v>
      </c>
      <c r="Y518" s="368">
        <f t="shared" si="16"/>
        <v>1.8E-3</v>
      </c>
      <c r="Z518" s="338" t="str">
        <f t="shared" si="17"/>
        <v>Concluído</v>
      </c>
      <c r="AA518" s="377" t="str">
        <f>IF(C518="Supra-regional","abrange-cidade",IF(C518="Em definição","sem-mapa",IF(E518&lt;&gt;0,"local-def","local-em-def")))</f>
        <v>local-def</v>
      </c>
    </row>
    <row r="519" spans="1:27" ht="45" hidden="1" x14ac:dyDescent="0.25">
      <c r="A519" s="180">
        <v>35</v>
      </c>
      <c r="B519" s="181" t="s">
        <v>1296</v>
      </c>
      <c r="C519" s="181" t="s">
        <v>130</v>
      </c>
      <c r="D519" s="181"/>
      <c r="E519" s="181" t="s">
        <v>1297</v>
      </c>
      <c r="F519" s="180" t="s">
        <v>1298</v>
      </c>
      <c r="G519" s="180" t="s">
        <v>212</v>
      </c>
      <c r="H519" s="182" t="s">
        <v>212</v>
      </c>
      <c r="I519" s="180" t="s">
        <v>212</v>
      </c>
      <c r="J519" s="52" t="s">
        <v>1286</v>
      </c>
      <c r="K519" s="182" t="s">
        <v>212</v>
      </c>
      <c r="L519" s="180" t="s">
        <v>212</v>
      </c>
      <c r="M519" s="180" t="s">
        <v>212</v>
      </c>
      <c r="N519" s="180" t="s">
        <v>212</v>
      </c>
      <c r="O519" s="1031">
        <v>5.0000000000000001E-4</v>
      </c>
      <c r="P519" s="178">
        <v>0</v>
      </c>
      <c r="Q519" s="186">
        <v>585000</v>
      </c>
      <c r="R519" s="181" t="s">
        <v>6018</v>
      </c>
      <c r="S519" s="181"/>
      <c r="T519" s="181"/>
      <c r="U519" s="756"/>
      <c r="V519" s="181"/>
      <c r="W519" s="181"/>
      <c r="X519" s="170">
        <f>(IF(G519="C",1,IF(G519="EA",0.5,0))*0.1)+(IF(H519="C",1,IF(H519="EA",0.5,0))*0.05)+(IF(I519="C",1,IF(I519="EA",0.5,0))*0.1)+(IF(J519="C",1,IF(J519="EA",0.5,0))*0.05)+(IF(K519="C",1,IF(K519="EA",0.5,0))*0.1)+(IF(L519="C",1,IF(L519="EA",0.5,0))*0.2)+(IF(M519="C",1,IF(M519="EA",0.5,0))*0.35)+(IF(N519="C",1,IF(N519="EA",0.5,0))*0.05)</f>
        <v>1</v>
      </c>
      <c r="Y519" s="368">
        <f t="shared" si="16"/>
        <v>5.0000000000000001E-4</v>
      </c>
      <c r="Z519" s="338" t="str">
        <f t="shared" si="17"/>
        <v>Concluído</v>
      </c>
      <c r="AA519" s="377" t="str">
        <f>IF(C519="Supra-regional","abrange-cidade",IF(C519="Em definição","sem-mapa",IF(E519&lt;&gt;0,"local-def","local-em-def")))</f>
        <v>local-def</v>
      </c>
    </row>
    <row r="520" spans="1:27" ht="45" hidden="1" x14ac:dyDescent="0.25">
      <c r="A520" s="180">
        <v>35</v>
      </c>
      <c r="B520" s="181" t="s">
        <v>1299</v>
      </c>
      <c r="C520" s="181" t="s">
        <v>152</v>
      </c>
      <c r="D520" s="181"/>
      <c r="E520" s="181" t="s">
        <v>1300</v>
      </c>
      <c r="F520" s="180" t="s">
        <v>1301</v>
      </c>
      <c r="G520" s="180" t="s">
        <v>212</v>
      </c>
      <c r="H520" s="182" t="s">
        <v>212</v>
      </c>
      <c r="I520" s="180" t="s">
        <v>212</v>
      </c>
      <c r="J520" s="52" t="s">
        <v>1286</v>
      </c>
      <c r="K520" s="182" t="s">
        <v>212</v>
      </c>
      <c r="L520" s="180" t="s">
        <v>212</v>
      </c>
      <c r="M520" s="180" t="s">
        <v>212</v>
      </c>
      <c r="N520" s="180" t="s">
        <v>212</v>
      </c>
      <c r="O520" s="1031">
        <v>8.9999999999999998E-4</v>
      </c>
      <c r="P520" s="178">
        <v>0</v>
      </c>
      <c r="Q520" s="178">
        <v>0</v>
      </c>
      <c r="R520" s="181" t="s">
        <v>6019</v>
      </c>
      <c r="S520" s="181"/>
      <c r="T520" s="181"/>
      <c r="U520" s="756"/>
      <c r="V520" s="181"/>
      <c r="W520" s="181"/>
      <c r="X520" s="170">
        <f>(IF(G520="C",1,IF(G520="EA",0.5,0))*0.1)+(IF(H520="C",1,IF(H520="EA",0.5,0))*0.05)+(IF(I520="C",1,IF(I520="EA",0.5,0))*0.1)+(IF(J520="C",1,IF(J520="EA",0.5,0))*0.05)+(IF(K520="C",1,IF(K520="EA",0.5,0))*0.1)+(IF(L520="C",1,IF(L520="EA",0.5,0))*0.2)+(IF(M520="C",1,IF(M520="EA",0.5,0))*0.35)+(IF(N520="C",1,IF(N520="EA",0.5,0))*0.05)</f>
        <v>1</v>
      </c>
      <c r="Y520" s="368">
        <f t="shared" si="16"/>
        <v>8.9999999999999998E-4</v>
      </c>
      <c r="Z520" s="338" t="str">
        <f t="shared" si="17"/>
        <v>Concluído</v>
      </c>
      <c r="AA520" s="377" t="str">
        <f>IF(C520="Supra-regional","abrange-cidade",IF(C520="Em definição","sem-mapa",IF(E520&lt;&gt;0,"local-def","local-em-def")))</f>
        <v>local-def</v>
      </c>
    </row>
    <row r="521" spans="1:27" ht="60" hidden="1" x14ac:dyDescent="0.25">
      <c r="A521" s="180">
        <v>35</v>
      </c>
      <c r="B521" s="181" t="s">
        <v>1302</v>
      </c>
      <c r="C521" s="181" t="s">
        <v>132</v>
      </c>
      <c r="D521" s="181"/>
      <c r="E521" s="181" t="s">
        <v>1303</v>
      </c>
      <c r="F521" s="180" t="s">
        <v>1304</v>
      </c>
      <c r="G521" s="180" t="s">
        <v>212</v>
      </c>
      <c r="H521" s="182" t="s">
        <v>212</v>
      </c>
      <c r="I521" s="180" t="s">
        <v>212</v>
      </c>
      <c r="J521" s="52" t="s">
        <v>1286</v>
      </c>
      <c r="K521" s="182" t="s">
        <v>212</v>
      </c>
      <c r="L521" s="180" t="s">
        <v>212</v>
      </c>
      <c r="M521" s="180" t="s">
        <v>212</v>
      </c>
      <c r="N521" s="180" t="s">
        <v>212</v>
      </c>
      <c r="O521" s="1031">
        <v>6.9999999999999999E-4</v>
      </c>
      <c r="P521" s="178">
        <v>0</v>
      </c>
      <c r="Q521" s="178">
        <v>0</v>
      </c>
      <c r="R521" s="181" t="s">
        <v>6020</v>
      </c>
      <c r="S521" s="181"/>
      <c r="T521" s="181"/>
      <c r="U521" s="756"/>
      <c r="V521" s="181"/>
      <c r="W521" s="181"/>
      <c r="X521" s="170">
        <f>(IF(G521="C",1,IF(G521="EA",0.5,0))*0.1)+(IF(H521="C",1,IF(H521="EA",0.5,0))*0.05)+(IF(I521="C",1,IF(I521="EA",0.5,0))*0.1)+(IF(J521="C",1,IF(J521="EA",0.5,0))*0.05)+(IF(K521="C",1,IF(K521="EA",0.5,0))*0.1)+(IF(L521="C",1,IF(L521="EA",0.5,0))*0.2)+(IF(M521="C",1,IF(M521="EA",0.5,0))*0.35)+(IF(N521="C",1,IF(N521="EA",0.5,0))*0.05)</f>
        <v>1</v>
      </c>
      <c r="Y521" s="368">
        <f t="shared" si="16"/>
        <v>6.9999999999999999E-4</v>
      </c>
      <c r="Z521" s="338" t="str">
        <f t="shared" si="17"/>
        <v>Concluído</v>
      </c>
      <c r="AA521" s="377" t="str">
        <f>IF(C521="Supra-regional","abrange-cidade",IF(C521="Em definição","sem-mapa",IF(E521&lt;&gt;0,"local-def","local-em-def")))</f>
        <v>local-def</v>
      </c>
    </row>
    <row r="522" spans="1:27" ht="45" hidden="1" x14ac:dyDescent="0.25">
      <c r="A522" s="180">
        <v>35</v>
      </c>
      <c r="B522" s="181" t="s">
        <v>1305</v>
      </c>
      <c r="C522" s="181" t="s">
        <v>152</v>
      </c>
      <c r="D522" s="181"/>
      <c r="E522" s="181" t="s">
        <v>1306</v>
      </c>
      <c r="F522" s="180" t="s">
        <v>1307</v>
      </c>
      <c r="G522" s="180" t="s">
        <v>212</v>
      </c>
      <c r="H522" s="182" t="s">
        <v>212</v>
      </c>
      <c r="I522" s="180" t="s">
        <v>212</v>
      </c>
      <c r="J522" s="52" t="s">
        <v>1286</v>
      </c>
      <c r="K522" s="182" t="s">
        <v>212</v>
      </c>
      <c r="L522" s="180" t="s">
        <v>212</v>
      </c>
      <c r="M522" s="180" t="s">
        <v>212</v>
      </c>
      <c r="N522" s="180" t="s">
        <v>212</v>
      </c>
      <c r="O522" s="1031">
        <v>2.0999999999999999E-3</v>
      </c>
      <c r="P522" s="178">
        <v>0</v>
      </c>
      <c r="Q522" s="178">
        <v>0</v>
      </c>
      <c r="R522" s="181" t="s">
        <v>6021</v>
      </c>
      <c r="S522" s="181"/>
      <c r="T522" s="181"/>
      <c r="U522" s="756"/>
      <c r="V522" s="181"/>
      <c r="W522" s="181"/>
      <c r="X522" s="170">
        <f>(IF(G522="C",1,IF(G522="EA",0.5,0))*0.1)+(IF(H522="C",1,IF(H522="EA",0.5,0))*0.05)+(IF(I522="C",1,IF(I522="EA",0.5,0))*0.1)+(IF(J522="C",1,IF(J522="EA",0.5,0))*0.05)+(IF(K522="C",1,IF(K522="EA",0.5,0))*0.1)+(IF(L522="C",1,IF(L522="EA",0.5,0))*0.2)+(IF(M522="C",1,IF(M522="EA",0.5,0))*0.35)+(IF(N522="C",1,IF(N522="EA",0.5,0))*0.05)</f>
        <v>1</v>
      </c>
      <c r="Y522" s="368">
        <f t="shared" si="16"/>
        <v>2.0999999999999999E-3</v>
      </c>
      <c r="Z522" s="338" t="str">
        <f t="shared" si="17"/>
        <v>Concluído</v>
      </c>
      <c r="AA522" s="377" t="str">
        <f>IF(C522="Supra-regional","abrange-cidade",IF(C522="Em definição","sem-mapa",IF(E522&lt;&gt;0,"local-def","local-em-def")))</f>
        <v>local-def</v>
      </c>
    </row>
    <row r="523" spans="1:27" ht="30" hidden="1" x14ac:dyDescent="0.25">
      <c r="A523" s="180">
        <v>35</v>
      </c>
      <c r="B523" s="181" t="s">
        <v>1308</v>
      </c>
      <c r="C523" s="181" t="s">
        <v>166</v>
      </c>
      <c r="D523" s="181"/>
      <c r="E523" s="181" t="s">
        <v>1309</v>
      </c>
      <c r="F523" s="180"/>
      <c r="G523" s="180" t="s">
        <v>212</v>
      </c>
      <c r="H523" s="182" t="s">
        <v>212</v>
      </c>
      <c r="I523" s="180" t="s">
        <v>212</v>
      </c>
      <c r="J523" s="52" t="s">
        <v>1286</v>
      </c>
      <c r="K523" s="182" t="s">
        <v>212</v>
      </c>
      <c r="L523" s="180" t="s">
        <v>212</v>
      </c>
      <c r="M523" s="180" t="s">
        <v>212</v>
      </c>
      <c r="N523" s="180" t="s">
        <v>212</v>
      </c>
      <c r="O523" s="1031">
        <v>1.5E-3</v>
      </c>
      <c r="P523" s="178">
        <v>0</v>
      </c>
      <c r="Q523" s="178">
        <v>0</v>
      </c>
      <c r="R523" s="181" t="s">
        <v>6022</v>
      </c>
      <c r="S523" s="181"/>
      <c r="T523" s="181"/>
      <c r="U523" s="756"/>
      <c r="V523" s="181"/>
      <c r="W523" s="181"/>
      <c r="X523" s="170">
        <f>(IF(G523="C",1,IF(G523="EA",0.5,0))*0.1)+(IF(H523="C",1,IF(H523="EA",0.5,0))*0.05)+(IF(I523="C",1,IF(I523="EA",0.5,0))*0.1)+(IF(J523="C",1,IF(J523="EA",0.5,0))*0.05)+(IF(K523="C",1,IF(K523="EA",0.5,0))*0.1)+(IF(L523="C",1,IF(L523="EA",0.5,0))*0.2)+(IF(M523="C",1,IF(M523="EA",0.5,0))*0.35)+(IF(N523="C",1,IF(N523="EA",0.5,0))*0.05)</f>
        <v>1</v>
      </c>
      <c r="Y523" s="368">
        <f t="shared" si="16"/>
        <v>1.5E-3</v>
      </c>
      <c r="Z523" s="338" t="str">
        <f t="shared" si="17"/>
        <v>Concluído</v>
      </c>
      <c r="AA523" s="377" t="str">
        <f>IF(C523="Supra-regional","abrange-cidade",IF(C523="Em definição","sem-mapa",IF(E523&lt;&gt;0,"local-def","local-em-def")))</f>
        <v>local-def</v>
      </c>
    </row>
    <row r="524" spans="1:27" ht="45" hidden="1" x14ac:dyDescent="0.25">
      <c r="A524" s="180">
        <v>35</v>
      </c>
      <c r="B524" s="181" t="s">
        <v>1310</v>
      </c>
      <c r="C524" s="181" t="s">
        <v>166</v>
      </c>
      <c r="D524" s="181"/>
      <c r="E524" s="181" t="s">
        <v>1311</v>
      </c>
      <c r="F524" s="180" t="s">
        <v>1312</v>
      </c>
      <c r="G524" s="180" t="s">
        <v>212</v>
      </c>
      <c r="H524" s="182" t="s">
        <v>212</v>
      </c>
      <c r="I524" s="180" t="s">
        <v>212</v>
      </c>
      <c r="J524" s="52" t="s">
        <v>1286</v>
      </c>
      <c r="K524" s="182" t="s">
        <v>212</v>
      </c>
      <c r="L524" s="180" t="s">
        <v>212</v>
      </c>
      <c r="M524" s="180" t="s">
        <v>212</v>
      </c>
      <c r="N524" s="180" t="s">
        <v>212</v>
      </c>
      <c r="O524" s="1031">
        <v>6.9999999999999999E-4</v>
      </c>
      <c r="P524" s="178">
        <v>0</v>
      </c>
      <c r="Q524" s="178">
        <v>0</v>
      </c>
      <c r="R524" s="181" t="s">
        <v>6020</v>
      </c>
      <c r="S524" s="181"/>
      <c r="T524" s="181"/>
      <c r="U524" s="756"/>
      <c r="V524" s="181"/>
      <c r="W524" s="181"/>
      <c r="X524" s="170">
        <f>(IF(G524="C",1,IF(G524="EA",0.5,0))*0.1)+(IF(H524="C",1,IF(H524="EA",0.5,0))*0.05)+(IF(I524="C",1,IF(I524="EA",0.5,0))*0.1)+(IF(J524="C",1,IF(J524="EA",0.5,0))*0.05)+(IF(K524="C",1,IF(K524="EA",0.5,0))*0.1)+(IF(L524="C",1,IF(L524="EA",0.5,0))*0.2)+(IF(M524="C",1,IF(M524="EA",0.5,0))*0.35)+(IF(N524="C",1,IF(N524="EA",0.5,0))*0.05)</f>
        <v>1</v>
      </c>
      <c r="Y524" s="368">
        <f t="shared" si="16"/>
        <v>6.9999999999999999E-4</v>
      </c>
      <c r="Z524" s="338" t="str">
        <f t="shared" si="17"/>
        <v>Concluído</v>
      </c>
      <c r="AA524" s="377" t="str">
        <f>IF(C524="Supra-regional","abrange-cidade",IF(C524="Em definição","sem-mapa",IF(E524&lt;&gt;0,"local-def","local-em-def")))</f>
        <v>local-def</v>
      </c>
    </row>
    <row r="525" spans="1:27" ht="45" hidden="1" x14ac:dyDescent="0.25">
      <c r="A525" s="180">
        <v>35</v>
      </c>
      <c r="B525" s="181" t="s">
        <v>1313</v>
      </c>
      <c r="C525" s="181" t="s">
        <v>172</v>
      </c>
      <c r="D525" s="181"/>
      <c r="E525" s="181"/>
      <c r="F525" s="180"/>
      <c r="G525" s="180" t="s">
        <v>212</v>
      </c>
      <c r="H525" s="182" t="s">
        <v>212</v>
      </c>
      <c r="I525" s="180" t="s">
        <v>212</v>
      </c>
      <c r="J525" s="52" t="s">
        <v>1286</v>
      </c>
      <c r="K525" s="182" t="s">
        <v>212</v>
      </c>
      <c r="L525" s="180" t="s">
        <v>212</v>
      </c>
      <c r="M525" s="180" t="s">
        <v>212</v>
      </c>
      <c r="N525" s="180" t="s">
        <v>212</v>
      </c>
      <c r="O525" s="1031">
        <v>1.1000000000000001E-3</v>
      </c>
      <c r="P525" s="178">
        <v>0</v>
      </c>
      <c r="Q525" s="186">
        <v>1228500</v>
      </c>
      <c r="R525" s="181" t="s">
        <v>6023</v>
      </c>
      <c r="S525" s="181"/>
      <c r="T525" s="181"/>
      <c r="U525" s="756"/>
      <c r="V525" s="181"/>
      <c r="W525" s="181"/>
      <c r="X525" s="170">
        <f>(IF(G525="C",1,IF(G525="EA",0.5,0))*0.1)+(IF(H525="C",1,IF(H525="EA",0.5,0))*0.05)+(IF(I525="C",1,IF(I525="EA",0.5,0))*0.1)+(IF(J525="C",1,IF(J525="EA",0.5,0))*0.05)+(IF(K525="C",1,IF(K525="EA",0.5,0))*0.1)+(IF(L525="C",1,IF(L525="EA",0.5,0))*0.2)+(IF(M525="C",1,IF(M525="EA",0.5,0))*0.35)+(IF(N525="C",1,IF(N525="EA",0.5,0))*0.05)</f>
        <v>1</v>
      </c>
      <c r="Y525" s="368">
        <f t="shared" si="16"/>
        <v>1.1000000000000001E-3</v>
      </c>
      <c r="Z525" s="338" t="str">
        <f t="shared" si="17"/>
        <v>Concluído</v>
      </c>
      <c r="AA525" s="377" t="str">
        <f>IF(C525="Supra-regional","abrange-cidade",IF(C525="Em definição","sem-mapa",IF(E525&lt;&gt;0,"local-def","local-em-def")))</f>
        <v>local-em-def</v>
      </c>
    </row>
    <row r="526" spans="1:27" ht="210" hidden="1" x14ac:dyDescent="0.25">
      <c r="A526" s="180">
        <v>35</v>
      </c>
      <c r="B526" s="181" t="s">
        <v>1314</v>
      </c>
      <c r="C526" s="181" t="s">
        <v>148</v>
      </c>
      <c r="D526" s="181" t="s">
        <v>1315</v>
      </c>
      <c r="E526" s="181" t="s">
        <v>1316</v>
      </c>
      <c r="F526" s="188" t="s">
        <v>1317</v>
      </c>
      <c r="G526" s="180" t="s">
        <v>212</v>
      </c>
      <c r="H526" s="182" t="s">
        <v>212</v>
      </c>
      <c r="I526" s="180" t="s">
        <v>212</v>
      </c>
      <c r="J526" s="52" t="s">
        <v>1286</v>
      </c>
      <c r="K526" s="182" t="s">
        <v>212</v>
      </c>
      <c r="L526" s="180" t="s">
        <v>212</v>
      </c>
      <c r="M526" s="180" t="s">
        <v>212</v>
      </c>
      <c r="N526" s="180" t="s">
        <v>212</v>
      </c>
      <c r="O526" s="1031">
        <v>1.8E-3</v>
      </c>
      <c r="P526" s="178">
        <v>0</v>
      </c>
      <c r="Q526" s="178">
        <v>0</v>
      </c>
      <c r="R526" s="181" t="s">
        <v>6024</v>
      </c>
      <c r="S526" s="181"/>
      <c r="T526" s="181"/>
      <c r="U526" s="756"/>
      <c r="V526" s="181"/>
      <c r="W526" s="181"/>
      <c r="X526" s="170">
        <f>(IF(G526="C",1,IF(G526="EA",0.5,0))*0.1)+(IF(H526="C",1,IF(H526="EA",0.5,0))*0.05)+(IF(I526="C",1,IF(I526="EA",0.5,0))*0.1)+(IF(J526="C",1,IF(J526="EA",0.5,0))*0.05)+(IF(K526="C",1,IF(K526="EA",0.5,0))*0.1)+(IF(L526="C",1,IF(L526="EA",0.5,0))*0.2)+(IF(M526="C",1,IF(M526="EA",0.5,0))*0.35)+(IF(N526="C",1,IF(N526="EA",0.5,0))*0.05)</f>
        <v>1</v>
      </c>
      <c r="Y526" s="368">
        <f t="shared" si="16"/>
        <v>1.8E-3</v>
      </c>
      <c r="Z526" s="338" t="str">
        <f t="shared" si="17"/>
        <v>Concluído</v>
      </c>
      <c r="AA526" s="377" t="str">
        <f>IF(C526="Supra-regional","abrange-cidade",IF(C526="Em definição","sem-mapa",IF(E526&lt;&gt;0,"local-def","local-em-def")))</f>
        <v>local-def</v>
      </c>
    </row>
    <row r="527" spans="1:27" ht="150" hidden="1" x14ac:dyDescent="0.25">
      <c r="A527" s="180">
        <v>35</v>
      </c>
      <c r="B527" s="181" t="s">
        <v>1318</v>
      </c>
      <c r="C527" s="181" t="s">
        <v>148</v>
      </c>
      <c r="D527" s="181" t="s">
        <v>1315</v>
      </c>
      <c r="E527" s="181" t="s">
        <v>1319</v>
      </c>
      <c r="F527" s="180" t="s">
        <v>1320</v>
      </c>
      <c r="G527" s="180" t="s">
        <v>212</v>
      </c>
      <c r="H527" s="182" t="s">
        <v>212</v>
      </c>
      <c r="I527" s="180" t="s">
        <v>212</v>
      </c>
      <c r="J527" s="52" t="s">
        <v>1286</v>
      </c>
      <c r="K527" s="182" t="s">
        <v>212</v>
      </c>
      <c r="L527" s="180" t="s">
        <v>212</v>
      </c>
      <c r="M527" s="180" t="s">
        <v>212</v>
      </c>
      <c r="N527" s="180" t="s">
        <v>212</v>
      </c>
      <c r="O527" s="1031">
        <v>3.5999999999999999E-3</v>
      </c>
      <c r="P527" s="178">
        <v>0</v>
      </c>
      <c r="Q527" s="186">
        <v>2524697.52</v>
      </c>
      <c r="R527" s="181" t="s">
        <v>6025</v>
      </c>
      <c r="S527" s="181" t="s">
        <v>1321</v>
      </c>
      <c r="T527" s="181"/>
      <c r="U527" s="756"/>
      <c r="V527" s="181"/>
      <c r="W527" s="181"/>
      <c r="X527" s="170">
        <f>(IF(G527="C",1,IF(G527="EA",0.5,0))*0.1)+(IF(H527="C",1,IF(H527="EA",0.5,0))*0.05)+(IF(I527="C",1,IF(I527="EA",0.5,0))*0.1)+(IF(J527="C",1,IF(J527="EA",0.5,0))*0.05)+(IF(K527="C",1,IF(K527="EA",0.5,0))*0.1)+(IF(L527="C",1,IF(L527="EA",0.5,0))*0.2)+(IF(M527="C",1,IF(M527="EA",0.5,0))*0.35)+(IF(N527="C",1,IF(N527="EA",0.5,0))*0.05)</f>
        <v>1</v>
      </c>
      <c r="Y527" s="368">
        <f t="shared" si="16"/>
        <v>3.5999999999999999E-3</v>
      </c>
      <c r="Z527" s="338" t="str">
        <f t="shared" si="17"/>
        <v>Concluído</v>
      </c>
      <c r="AA527" s="377" t="str">
        <f>IF(C527="Supra-regional","abrange-cidade",IF(C527="Em definição","sem-mapa",IF(E527&lt;&gt;0,"local-def","local-em-def")))</f>
        <v>local-def</v>
      </c>
    </row>
    <row r="528" spans="1:27" ht="105" hidden="1" x14ac:dyDescent="0.25">
      <c r="A528" s="180">
        <v>35</v>
      </c>
      <c r="B528" s="181" t="s">
        <v>1322</v>
      </c>
      <c r="C528" s="181" t="s">
        <v>154</v>
      </c>
      <c r="D528" s="181" t="s">
        <v>154</v>
      </c>
      <c r="E528" s="181" t="s">
        <v>1323</v>
      </c>
      <c r="F528" s="180" t="s">
        <v>1324</v>
      </c>
      <c r="G528" s="180" t="s">
        <v>212</v>
      </c>
      <c r="H528" s="182" t="s">
        <v>212</v>
      </c>
      <c r="I528" s="180" t="s">
        <v>212</v>
      </c>
      <c r="J528" s="52" t="s">
        <v>1286</v>
      </c>
      <c r="K528" s="182" t="s">
        <v>212</v>
      </c>
      <c r="L528" s="180" t="s">
        <v>212</v>
      </c>
      <c r="M528" s="180" t="s">
        <v>212</v>
      </c>
      <c r="N528" s="180" t="s">
        <v>212</v>
      </c>
      <c r="O528" s="1031">
        <v>1.4E-3</v>
      </c>
      <c r="P528" s="178">
        <v>0</v>
      </c>
      <c r="Q528" s="178">
        <v>0</v>
      </c>
      <c r="R528" s="181" t="s">
        <v>6026</v>
      </c>
      <c r="S528" s="181" t="s">
        <v>1325</v>
      </c>
      <c r="T528" s="181"/>
      <c r="U528" s="756"/>
      <c r="V528" s="181"/>
      <c r="W528" s="181"/>
      <c r="X528" s="170">
        <f>(IF(G528="C",1,IF(G528="EA",0.5,0))*0.1)+(IF(H528="C",1,IF(H528="EA",0.5,0))*0.05)+(IF(I528="C",1,IF(I528="EA",0.5,0))*0.1)+(IF(J528="C",1,IF(J528="EA",0.5,0))*0.05)+(IF(K528="C",1,IF(K528="EA",0.5,0))*0.1)+(IF(L528="C",1,IF(L528="EA",0.5,0))*0.2)+(IF(M528="C",1,IF(M528="EA",0.5,0))*0.35)+(IF(N528="C",1,IF(N528="EA",0.5,0))*0.05)</f>
        <v>1</v>
      </c>
      <c r="Y528" s="368">
        <f t="shared" si="16"/>
        <v>1.4E-3</v>
      </c>
      <c r="Z528" s="338" t="str">
        <f t="shared" si="17"/>
        <v>Concluído</v>
      </c>
      <c r="AA528" s="377" t="str">
        <f>IF(C528="Supra-regional","abrange-cidade",IF(C528="Em definição","sem-mapa",IF(E528&lt;&gt;0,"local-def","local-em-def")))</f>
        <v>local-def</v>
      </c>
    </row>
    <row r="529" spans="1:27" ht="45" hidden="1" x14ac:dyDescent="0.25">
      <c r="A529" s="180">
        <v>35</v>
      </c>
      <c r="B529" s="181" t="s">
        <v>1326</v>
      </c>
      <c r="C529" s="181" t="s">
        <v>178</v>
      </c>
      <c r="D529" s="181"/>
      <c r="E529" s="181"/>
      <c r="F529" s="180"/>
      <c r="G529" s="180" t="s">
        <v>212</v>
      </c>
      <c r="H529" s="182" t="s">
        <v>212</v>
      </c>
      <c r="I529" s="180" t="s">
        <v>212</v>
      </c>
      <c r="J529" s="52" t="s">
        <v>1286</v>
      </c>
      <c r="K529" s="182" t="s">
        <v>212</v>
      </c>
      <c r="L529" s="180" t="s">
        <v>212</v>
      </c>
      <c r="M529" s="180" t="s">
        <v>212</v>
      </c>
      <c r="N529" s="180" t="s">
        <v>212</v>
      </c>
      <c r="O529" s="1031">
        <v>2.3999999999999998E-3</v>
      </c>
      <c r="P529" s="178">
        <v>0</v>
      </c>
      <c r="Q529" s="186">
        <v>2574000</v>
      </c>
      <c r="R529" s="181" t="s">
        <v>6027</v>
      </c>
      <c r="S529" s="181"/>
      <c r="T529" s="181"/>
      <c r="U529" s="756"/>
      <c r="V529" s="181"/>
      <c r="W529" s="181"/>
      <c r="X529" s="170">
        <f>(IF(G529="C",1,IF(G529="EA",0.5,0))*0.1)+(IF(H529="C",1,IF(H529="EA",0.5,0))*0.05)+(IF(I529="C",1,IF(I529="EA",0.5,0))*0.1)+(IF(J529="C",1,IF(J529="EA",0.5,0))*0.05)+(IF(K529="C",1,IF(K529="EA",0.5,0))*0.1)+(IF(L529="C",1,IF(L529="EA",0.5,0))*0.2)+(IF(M529="C",1,IF(M529="EA",0.5,0))*0.35)+(IF(N529="C",1,IF(N529="EA",0.5,0))*0.05)</f>
        <v>1</v>
      </c>
      <c r="Y529" s="368">
        <f t="shared" si="16"/>
        <v>2.3999999999999998E-3</v>
      </c>
      <c r="Z529" s="338" t="str">
        <f t="shared" si="17"/>
        <v>Concluído</v>
      </c>
      <c r="AA529" s="377" t="str">
        <f>IF(C529="Supra-regional","abrange-cidade",IF(C529="Em definição","sem-mapa",IF(E529&lt;&gt;0,"local-def","local-em-def")))</f>
        <v>local-em-def</v>
      </c>
    </row>
    <row r="530" spans="1:27" ht="45" hidden="1" x14ac:dyDescent="0.25">
      <c r="A530" s="180">
        <v>35</v>
      </c>
      <c r="B530" s="181" t="s">
        <v>1327</v>
      </c>
      <c r="C530" s="181" t="s">
        <v>144</v>
      </c>
      <c r="D530" s="181"/>
      <c r="E530" s="181"/>
      <c r="F530" s="180"/>
      <c r="G530" s="180" t="s">
        <v>212</v>
      </c>
      <c r="H530" s="182" t="s">
        <v>212</v>
      </c>
      <c r="I530" s="180" t="s">
        <v>212</v>
      </c>
      <c r="J530" s="52" t="s">
        <v>1286</v>
      </c>
      <c r="K530" s="182" t="s">
        <v>212</v>
      </c>
      <c r="L530" s="180" t="s">
        <v>212</v>
      </c>
      <c r="M530" s="180" t="s">
        <v>212</v>
      </c>
      <c r="N530" s="180" t="s">
        <v>212</v>
      </c>
      <c r="O530" s="1031">
        <v>1E-4</v>
      </c>
      <c r="P530" s="178">
        <v>0</v>
      </c>
      <c r="Q530" s="186">
        <v>117000</v>
      </c>
      <c r="R530" s="181" t="s">
        <v>6028</v>
      </c>
      <c r="S530" s="181"/>
      <c r="T530" s="181"/>
      <c r="U530" s="756"/>
      <c r="V530" s="181"/>
      <c r="W530" s="181"/>
      <c r="X530" s="170">
        <f>(IF(G530="C",1,IF(G530="EA",0.5,0))*0.1)+(IF(H530="C",1,IF(H530="EA",0.5,0))*0.05)+(IF(I530="C",1,IF(I530="EA",0.5,0))*0.1)+(IF(J530="C",1,IF(J530="EA",0.5,0))*0.05)+(IF(K530="C",1,IF(K530="EA",0.5,0))*0.1)+(IF(L530="C",1,IF(L530="EA",0.5,0))*0.2)+(IF(M530="C",1,IF(M530="EA",0.5,0))*0.35)+(IF(N530="C",1,IF(N530="EA",0.5,0))*0.05)</f>
        <v>1</v>
      </c>
      <c r="Y530" s="368">
        <f t="shared" si="16"/>
        <v>1E-4</v>
      </c>
      <c r="Z530" s="338" t="str">
        <f t="shared" si="17"/>
        <v>Concluído</v>
      </c>
      <c r="AA530" s="377" t="str">
        <f>IF(C530="Supra-regional","abrange-cidade",IF(C530="Em definição","sem-mapa",IF(E530&lt;&gt;0,"local-def","local-em-def")))</f>
        <v>local-em-def</v>
      </c>
    </row>
    <row r="531" spans="1:27" ht="60" hidden="1" x14ac:dyDescent="0.25">
      <c r="A531" s="180">
        <v>35</v>
      </c>
      <c r="B531" s="181" t="s">
        <v>1328</v>
      </c>
      <c r="C531" s="181" t="s">
        <v>140</v>
      </c>
      <c r="D531" s="181"/>
      <c r="E531" s="181"/>
      <c r="F531" s="180"/>
      <c r="G531" s="180" t="s">
        <v>212</v>
      </c>
      <c r="H531" s="182" t="s">
        <v>212</v>
      </c>
      <c r="I531" s="180" t="s">
        <v>212</v>
      </c>
      <c r="J531" s="52" t="s">
        <v>1286</v>
      </c>
      <c r="K531" s="182" t="s">
        <v>212</v>
      </c>
      <c r="L531" s="180" t="s">
        <v>212</v>
      </c>
      <c r="M531" s="180" t="s">
        <v>212</v>
      </c>
      <c r="N531" s="180" t="s">
        <v>212</v>
      </c>
      <c r="O531" s="1031">
        <v>3.0999999999999999E-3</v>
      </c>
      <c r="P531" s="178">
        <v>0</v>
      </c>
      <c r="Q531" s="186">
        <v>3354000</v>
      </c>
      <c r="R531" s="181" t="s">
        <v>6029</v>
      </c>
      <c r="S531" s="181"/>
      <c r="T531" s="181"/>
      <c r="U531" s="756"/>
      <c r="V531" s="181"/>
      <c r="W531" s="181"/>
      <c r="X531" s="170">
        <f>(IF(G531="C",1,IF(G531="EA",0.5,0))*0.1)+(IF(H531="C",1,IF(H531="EA",0.5,0))*0.05)+(IF(I531="C",1,IF(I531="EA",0.5,0))*0.1)+(IF(J531="C",1,IF(J531="EA",0.5,0))*0.05)+(IF(K531="C",1,IF(K531="EA",0.5,0))*0.1)+(IF(L531="C",1,IF(L531="EA",0.5,0))*0.2)+(IF(M531="C",1,IF(M531="EA",0.5,0))*0.35)+(IF(N531="C",1,IF(N531="EA",0.5,0))*0.05)</f>
        <v>1</v>
      </c>
      <c r="Y531" s="368">
        <f t="shared" si="16"/>
        <v>3.0999999999999999E-3</v>
      </c>
      <c r="Z531" s="338" t="str">
        <f t="shared" si="17"/>
        <v>Concluído</v>
      </c>
      <c r="AA531" s="377" t="str">
        <f>IF(C531="Supra-regional","abrange-cidade",IF(C531="Em definição","sem-mapa",IF(E531&lt;&gt;0,"local-def","local-em-def")))</f>
        <v>local-em-def</v>
      </c>
    </row>
    <row r="532" spans="1:27" ht="45" hidden="1" x14ac:dyDescent="0.25">
      <c r="A532" s="180">
        <v>35</v>
      </c>
      <c r="B532" s="181" t="s">
        <v>1329</v>
      </c>
      <c r="C532" s="181" t="s">
        <v>132</v>
      </c>
      <c r="D532" s="181"/>
      <c r="E532" s="181"/>
      <c r="F532" s="180"/>
      <c r="G532" s="180" t="s">
        <v>212</v>
      </c>
      <c r="H532" s="182" t="s">
        <v>212</v>
      </c>
      <c r="I532" s="180" t="s">
        <v>212</v>
      </c>
      <c r="J532" s="52" t="s">
        <v>1286</v>
      </c>
      <c r="K532" s="182" t="s">
        <v>212</v>
      </c>
      <c r="L532" s="180" t="s">
        <v>212</v>
      </c>
      <c r="M532" s="180" t="s">
        <v>212</v>
      </c>
      <c r="N532" s="180" t="s">
        <v>212</v>
      </c>
      <c r="O532" s="1031">
        <v>2.0999999999999999E-3</v>
      </c>
      <c r="P532" s="178">
        <v>0</v>
      </c>
      <c r="Q532" s="186">
        <v>2262000</v>
      </c>
      <c r="R532" s="181" t="s">
        <v>6030</v>
      </c>
      <c r="S532" s="181"/>
      <c r="T532" s="181"/>
      <c r="U532" s="756"/>
      <c r="V532" s="181"/>
      <c r="W532" s="181"/>
      <c r="X532" s="170">
        <f>(IF(G532="C",1,IF(G532="EA",0.5,0))*0.1)+(IF(H532="C",1,IF(H532="EA",0.5,0))*0.05)+(IF(I532="C",1,IF(I532="EA",0.5,0))*0.1)+(IF(J532="C",1,IF(J532="EA",0.5,0))*0.05)+(IF(K532="C",1,IF(K532="EA",0.5,0))*0.1)+(IF(L532="C",1,IF(L532="EA",0.5,0))*0.2)+(IF(M532="C",1,IF(M532="EA",0.5,0))*0.35)+(IF(N532="C",1,IF(N532="EA",0.5,0))*0.05)</f>
        <v>1</v>
      </c>
      <c r="Y532" s="368">
        <f t="shared" si="16"/>
        <v>2.0999999999999999E-3</v>
      </c>
      <c r="Z532" s="338" t="str">
        <f t="shared" si="17"/>
        <v>Concluído</v>
      </c>
      <c r="AA532" s="377" t="str">
        <f>IF(C532="Supra-regional","abrange-cidade",IF(C532="Em definição","sem-mapa",IF(E532&lt;&gt;0,"local-def","local-em-def")))</f>
        <v>local-em-def</v>
      </c>
    </row>
    <row r="533" spans="1:27" ht="30" hidden="1" x14ac:dyDescent="0.25">
      <c r="A533" s="180">
        <v>35</v>
      </c>
      <c r="B533" s="181" t="s">
        <v>1330</v>
      </c>
      <c r="C533" s="181" t="s">
        <v>144</v>
      </c>
      <c r="D533" s="181" t="s">
        <v>630</v>
      </c>
      <c r="E533" s="181"/>
      <c r="F533" s="180" t="s">
        <v>1331</v>
      </c>
      <c r="G533" s="180" t="s">
        <v>212</v>
      </c>
      <c r="H533" s="182" t="s">
        <v>212</v>
      </c>
      <c r="I533" s="180" t="s">
        <v>212</v>
      </c>
      <c r="J533" s="52" t="s">
        <v>1286</v>
      </c>
      <c r="K533" s="182" t="s">
        <v>212</v>
      </c>
      <c r="L533" s="180" t="s">
        <v>212</v>
      </c>
      <c r="M533" s="180" t="s">
        <v>212</v>
      </c>
      <c r="N533" s="180" t="s">
        <v>212</v>
      </c>
      <c r="O533" s="1031">
        <v>1.8E-3</v>
      </c>
      <c r="P533" s="178">
        <v>0</v>
      </c>
      <c r="Q533" s="185">
        <v>3111211.31</v>
      </c>
      <c r="R533" s="181" t="s">
        <v>6017</v>
      </c>
      <c r="S533" s="181" t="s">
        <v>1332</v>
      </c>
      <c r="T533" s="181"/>
      <c r="U533" s="756"/>
      <c r="V533" s="181"/>
      <c r="W533" s="181"/>
      <c r="X533" s="170">
        <f>(IF(G533="C",1,IF(G533="EA",0.5,0))*0.1)+(IF(H533="C",1,IF(H533="EA",0.5,0))*0.05)+(IF(I533="C",1,IF(I533="EA",0.5,0))*0.1)+(IF(J533="C",1,IF(J533="EA",0.5,0))*0.05)+(IF(K533="C",1,IF(K533="EA",0.5,0))*0.1)+(IF(L533="C",1,IF(L533="EA",0.5,0))*0.2)+(IF(M533="C",1,IF(M533="EA",0.5,0))*0.35)+(IF(N533="C",1,IF(N533="EA",0.5,0))*0.05)</f>
        <v>1</v>
      </c>
      <c r="Y533" s="368">
        <f t="shared" si="16"/>
        <v>1.8E-3</v>
      </c>
      <c r="Z533" s="338" t="str">
        <f t="shared" si="17"/>
        <v>Concluído</v>
      </c>
      <c r="AA533" s="377" t="str">
        <f>IF(C533="Supra-regional","abrange-cidade",IF(C533="Em definição","sem-mapa",IF(E533&lt;&gt;0,"local-def","local-em-def")))</f>
        <v>local-em-def</v>
      </c>
    </row>
    <row r="534" spans="1:27" ht="45" hidden="1" x14ac:dyDescent="0.25">
      <c r="A534" s="180">
        <v>35</v>
      </c>
      <c r="B534" s="181" t="s">
        <v>1333</v>
      </c>
      <c r="C534" s="181" t="s">
        <v>176</v>
      </c>
      <c r="D534" s="181" t="s">
        <v>1334</v>
      </c>
      <c r="E534" s="181" t="s">
        <v>1335</v>
      </c>
      <c r="F534" s="180" t="s">
        <v>1336</v>
      </c>
      <c r="G534" s="180" t="s">
        <v>212</v>
      </c>
      <c r="H534" s="182" t="s">
        <v>212</v>
      </c>
      <c r="I534" s="180" t="s">
        <v>212</v>
      </c>
      <c r="J534" s="52" t="s">
        <v>1286</v>
      </c>
      <c r="K534" s="182" t="s">
        <v>212</v>
      </c>
      <c r="L534" s="180" t="s">
        <v>212</v>
      </c>
      <c r="M534" s="180" t="s">
        <v>212</v>
      </c>
      <c r="N534" s="180" t="s">
        <v>212</v>
      </c>
      <c r="O534" s="1031">
        <v>2.9999999999999997E-4</v>
      </c>
      <c r="P534" s="178">
        <v>0</v>
      </c>
      <c r="Q534" s="178">
        <v>0</v>
      </c>
      <c r="R534" s="181" t="s">
        <v>6031</v>
      </c>
      <c r="S534" s="181" t="s">
        <v>1325</v>
      </c>
      <c r="T534" s="181"/>
      <c r="U534" s="756"/>
      <c r="V534" s="181"/>
      <c r="W534" s="181"/>
      <c r="X534" s="170">
        <f>(IF(G534="C",1,IF(G534="EA",0.5,0))*0.1)+(IF(H534="C",1,IF(H534="EA",0.5,0))*0.05)+(IF(I534="C",1,IF(I534="EA",0.5,0))*0.1)+(IF(J534="C",1,IF(J534="EA",0.5,0))*0.05)+(IF(K534="C",1,IF(K534="EA",0.5,0))*0.1)+(IF(L534="C",1,IF(L534="EA",0.5,0))*0.2)+(IF(M534="C",1,IF(M534="EA",0.5,0))*0.35)+(IF(N534="C",1,IF(N534="EA",0.5,0))*0.05)</f>
        <v>1</v>
      </c>
      <c r="Y534" s="368">
        <f t="shared" si="16"/>
        <v>2.9999999999999997E-4</v>
      </c>
      <c r="Z534" s="338" t="str">
        <f t="shared" si="17"/>
        <v>Concluído</v>
      </c>
      <c r="AA534" s="377" t="str">
        <f>IF(C534="Supra-regional","abrange-cidade",IF(C534="Em definição","sem-mapa",IF(E534&lt;&gt;0,"local-def","local-em-def")))</f>
        <v>local-def</v>
      </c>
    </row>
    <row r="535" spans="1:27" ht="45" hidden="1" x14ac:dyDescent="0.25">
      <c r="A535" s="180">
        <v>35</v>
      </c>
      <c r="B535" s="181" t="s">
        <v>1337</v>
      </c>
      <c r="C535" s="181" t="s">
        <v>170</v>
      </c>
      <c r="D535" s="181"/>
      <c r="E535" s="181"/>
      <c r="F535" s="180"/>
      <c r="G535" s="180" t="s">
        <v>212</v>
      </c>
      <c r="H535" s="182" t="s">
        <v>212</v>
      </c>
      <c r="I535" s="180" t="s">
        <v>212</v>
      </c>
      <c r="J535" s="52" t="s">
        <v>1286</v>
      </c>
      <c r="K535" s="182" t="s">
        <v>212</v>
      </c>
      <c r="L535" s="180" t="s">
        <v>212</v>
      </c>
      <c r="M535" s="180" t="s">
        <v>212</v>
      </c>
      <c r="N535" s="180" t="s">
        <v>212</v>
      </c>
      <c r="O535" s="1031">
        <v>2.8999999999999998E-3</v>
      </c>
      <c r="P535" s="178">
        <v>0</v>
      </c>
      <c r="Q535" s="186">
        <v>3120000</v>
      </c>
      <c r="R535" s="181" t="s">
        <v>6032</v>
      </c>
      <c r="S535" s="181"/>
      <c r="T535" s="181"/>
      <c r="U535" s="756"/>
      <c r="V535" s="181"/>
      <c r="W535" s="181"/>
      <c r="X535" s="170">
        <f>(IF(G535="C",1,IF(G535="EA",0.5,0))*0.1)+(IF(H535="C",1,IF(H535="EA",0.5,0))*0.05)+(IF(I535="C",1,IF(I535="EA",0.5,0))*0.1)+(IF(J535="C",1,IF(J535="EA",0.5,0))*0.05)+(IF(K535="C",1,IF(K535="EA",0.5,0))*0.1)+(IF(L535="C",1,IF(L535="EA",0.5,0))*0.2)+(IF(M535="C",1,IF(M535="EA",0.5,0))*0.35)+(IF(N535="C",1,IF(N535="EA",0.5,0))*0.05)</f>
        <v>1</v>
      </c>
      <c r="Y535" s="368">
        <f t="shared" si="16"/>
        <v>2.8999999999999998E-3</v>
      </c>
      <c r="Z535" s="338" t="str">
        <f t="shared" si="17"/>
        <v>Concluído</v>
      </c>
      <c r="AA535" s="377" t="str">
        <f>IF(C535="Supra-regional","abrange-cidade",IF(C535="Em definição","sem-mapa",IF(E535&lt;&gt;0,"local-def","local-em-def")))</f>
        <v>local-em-def</v>
      </c>
    </row>
    <row r="536" spans="1:27" ht="90" hidden="1" x14ac:dyDescent="0.25">
      <c r="A536" s="180">
        <v>35</v>
      </c>
      <c r="B536" s="181" t="s">
        <v>1338</v>
      </c>
      <c r="C536" s="181" t="s">
        <v>154</v>
      </c>
      <c r="D536" s="181" t="s">
        <v>154</v>
      </c>
      <c r="E536" s="181" t="s">
        <v>1339</v>
      </c>
      <c r="F536" s="180" t="s">
        <v>1340</v>
      </c>
      <c r="G536" s="180" t="s">
        <v>212</v>
      </c>
      <c r="H536" s="182" t="s">
        <v>212</v>
      </c>
      <c r="I536" s="180" t="s">
        <v>212</v>
      </c>
      <c r="J536" s="52" t="s">
        <v>1286</v>
      </c>
      <c r="K536" s="182" t="s">
        <v>212</v>
      </c>
      <c r="L536" s="180" t="s">
        <v>212</v>
      </c>
      <c r="M536" s="180" t="s">
        <v>212</v>
      </c>
      <c r="N536" s="180" t="s">
        <v>212</v>
      </c>
      <c r="O536" s="1031">
        <v>4.4000000000000003E-3</v>
      </c>
      <c r="P536" s="178">
        <v>0</v>
      </c>
      <c r="Q536" s="186">
        <v>7790.6</v>
      </c>
      <c r="R536" s="181" t="s">
        <v>6033</v>
      </c>
      <c r="S536" s="181" t="s">
        <v>1325</v>
      </c>
      <c r="T536" s="181"/>
      <c r="U536" s="756"/>
      <c r="V536" s="181"/>
      <c r="W536" s="181"/>
      <c r="X536" s="170">
        <f>(IF(G536="C",1,IF(G536="EA",0.5,0))*0.1)+(IF(H536="C",1,IF(H536="EA",0.5,0))*0.05)+(IF(I536="C",1,IF(I536="EA",0.5,0))*0.1)+(IF(J536="C",1,IF(J536="EA",0.5,0))*0.05)+(IF(K536="C",1,IF(K536="EA",0.5,0))*0.1)+(IF(L536="C",1,IF(L536="EA",0.5,0))*0.2)+(IF(M536="C",1,IF(M536="EA",0.5,0))*0.35)+(IF(N536="C",1,IF(N536="EA",0.5,0))*0.05)</f>
        <v>1</v>
      </c>
      <c r="Y536" s="368">
        <f t="shared" si="16"/>
        <v>4.4000000000000003E-3</v>
      </c>
      <c r="Z536" s="338" t="str">
        <f t="shared" si="17"/>
        <v>Concluído</v>
      </c>
      <c r="AA536" s="377" t="str">
        <f>IF(C536="Supra-regional","abrange-cidade",IF(C536="Em definição","sem-mapa",IF(E536&lt;&gt;0,"local-def","local-em-def")))</f>
        <v>local-def</v>
      </c>
    </row>
    <row r="537" spans="1:27" ht="180" hidden="1" x14ac:dyDescent="0.25">
      <c r="A537" s="180">
        <v>35</v>
      </c>
      <c r="B537" s="181" t="s">
        <v>1341</v>
      </c>
      <c r="C537" s="181" t="s">
        <v>130</v>
      </c>
      <c r="D537" s="181" t="s">
        <v>615</v>
      </c>
      <c r="E537" s="181" t="s">
        <v>1342</v>
      </c>
      <c r="F537" s="180" t="s">
        <v>1343</v>
      </c>
      <c r="G537" s="180" t="s">
        <v>212</v>
      </c>
      <c r="H537" s="182" t="s">
        <v>212</v>
      </c>
      <c r="I537" s="180" t="s">
        <v>212</v>
      </c>
      <c r="J537" s="52" t="s">
        <v>1286</v>
      </c>
      <c r="K537" s="182" t="s">
        <v>212</v>
      </c>
      <c r="L537" s="180" t="s">
        <v>212</v>
      </c>
      <c r="M537" s="180" t="s">
        <v>212</v>
      </c>
      <c r="N537" s="180" t="s">
        <v>212</v>
      </c>
      <c r="O537" s="1031">
        <v>6.8999999999999999E-3</v>
      </c>
      <c r="P537" s="178">
        <v>0</v>
      </c>
      <c r="Q537" s="178">
        <v>0</v>
      </c>
      <c r="R537" s="181" t="s">
        <v>6034</v>
      </c>
      <c r="S537" s="181" t="s">
        <v>1325</v>
      </c>
      <c r="T537" s="181"/>
      <c r="U537" s="756"/>
      <c r="V537" s="181"/>
      <c r="W537" s="181"/>
      <c r="X537" s="170">
        <f>(IF(G537="C",1,IF(G537="EA",0.5,0))*0.1)+(IF(H537="C",1,IF(H537="EA",0.5,0))*0.05)+(IF(I537="C",1,IF(I537="EA",0.5,0))*0.1)+(IF(J537="C",1,IF(J537="EA",0.5,0))*0.05)+(IF(K537="C",1,IF(K537="EA",0.5,0))*0.1)+(IF(L537="C",1,IF(L537="EA",0.5,0))*0.2)+(IF(M537="C",1,IF(M537="EA",0.5,0))*0.35)+(IF(N537="C",1,IF(N537="EA",0.5,0))*0.05)</f>
        <v>1</v>
      </c>
      <c r="Y537" s="368">
        <f t="shared" si="16"/>
        <v>6.8999999999999999E-3</v>
      </c>
      <c r="Z537" s="338" t="str">
        <f t="shared" si="17"/>
        <v>Concluído</v>
      </c>
      <c r="AA537" s="377" t="str">
        <f>IF(C537="Supra-regional","abrange-cidade",IF(C537="Em definição","sem-mapa",IF(E537&lt;&gt;0,"local-def","local-em-def")))</f>
        <v>local-def</v>
      </c>
    </row>
    <row r="538" spans="1:27" ht="105" hidden="1" x14ac:dyDescent="0.25">
      <c r="A538" s="180">
        <v>35</v>
      </c>
      <c r="B538" s="181" t="s">
        <v>1344</v>
      </c>
      <c r="C538" s="181" t="s">
        <v>148</v>
      </c>
      <c r="D538" s="181" t="s">
        <v>1315</v>
      </c>
      <c r="E538" s="181" t="s">
        <v>1345</v>
      </c>
      <c r="F538" s="180" t="s">
        <v>1346</v>
      </c>
      <c r="G538" s="180" t="s">
        <v>212</v>
      </c>
      <c r="H538" s="182" t="s">
        <v>212</v>
      </c>
      <c r="I538" s="180" t="s">
        <v>212</v>
      </c>
      <c r="J538" s="52" t="s">
        <v>1286</v>
      </c>
      <c r="K538" s="182" t="s">
        <v>212</v>
      </c>
      <c r="L538" s="180" t="s">
        <v>212</v>
      </c>
      <c r="M538" s="180" t="s">
        <v>214</v>
      </c>
      <c r="N538" s="180" t="s">
        <v>214</v>
      </c>
      <c r="O538" s="1031">
        <v>2.8E-3</v>
      </c>
      <c r="P538" s="178">
        <v>0</v>
      </c>
      <c r="Q538" s="186">
        <v>2301777.94</v>
      </c>
      <c r="R538" s="181" t="s">
        <v>6035</v>
      </c>
      <c r="S538" s="181" t="s">
        <v>1347</v>
      </c>
      <c r="T538" s="181"/>
      <c r="U538" s="756"/>
      <c r="V538" s="181"/>
      <c r="W538" s="181"/>
      <c r="X538" s="170">
        <f>(IF(G538="C",1,IF(G538="EA",0.5,0))*0.1)+(IF(H538="C",1,IF(H538="EA",0.5,0))*0.05)+(IF(I538="C",1,IF(I538="EA",0.5,0))*0.1)+(IF(J538="C",1,IF(J538="EA",0.5,0))*0.05)+(IF(K538="C",1,IF(K538="EA",0.5,0))*0.1)+(IF(L538="C",1,IF(L538="EA",0.5,0))*0.2)+(IF(M538="C",1,IF(M538="EA",0.5,0))*0.35)+(IF(N538="C",1,IF(N538="EA",0.5,0))*0.05)</f>
        <v>0.80000000000000016</v>
      </c>
      <c r="Y538" s="368">
        <f t="shared" si="16"/>
        <v>2.2400000000000002E-3</v>
      </c>
      <c r="Z538" s="338" t="str">
        <f t="shared" si="17"/>
        <v>Em andamento</v>
      </c>
      <c r="AA538" s="377" t="str">
        <f>IF(C538="Supra-regional","abrange-cidade",IF(C538="Em definição","sem-mapa",IF(E538&lt;&gt;0,"local-def","local-em-def")))</f>
        <v>local-def</v>
      </c>
    </row>
    <row r="539" spans="1:27" ht="135" hidden="1" x14ac:dyDescent="0.25">
      <c r="A539" s="180">
        <v>35</v>
      </c>
      <c r="B539" s="181" t="s">
        <v>1348</v>
      </c>
      <c r="C539" s="181" t="s">
        <v>148</v>
      </c>
      <c r="D539" s="181" t="s">
        <v>1315</v>
      </c>
      <c r="E539" s="181" t="s">
        <v>1349</v>
      </c>
      <c r="F539" s="180" t="s">
        <v>1350</v>
      </c>
      <c r="G539" s="180" t="s">
        <v>212</v>
      </c>
      <c r="H539" s="182" t="s">
        <v>212</v>
      </c>
      <c r="I539" s="180" t="s">
        <v>212</v>
      </c>
      <c r="J539" s="52" t="s">
        <v>1286</v>
      </c>
      <c r="K539" s="182" t="s">
        <v>212</v>
      </c>
      <c r="L539" s="180" t="s">
        <v>214</v>
      </c>
      <c r="M539" s="180" t="s">
        <v>216</v>
      </c>
      <c r="N539" s="180" t="s">
        <v>216</v>
      </c>
      <c r="O539" s="1031">
        <v>3.3999999999999998E-3</v>
      </c>
      <c r="P539" s="178">
        <v>0</v>
      </c>
      <c r="Q539" s="178">
        <v>0</v>
      </c>
      <c r="R539" s="181" t="s">
        <v>6036</v>
      </c>
      <c r="S539" s="181" t="s">
        <v>1347</v>
      </c>
      <c r="T539" s="181"/>
      <c r="U539" s="756"/>
      <c r="V539" s="181"/>
      <c r="W539" s="181"/>
      <c r="X539" s="170">
        <f>(IF(G539="C",1,IF(G539="EA",0.5,0))*0.1)+(IF(H539="C",1,IF(H539="EA",0.5,0))*0.05)+(IF(I539="C",1,IF(I539="EA",0.5,0))*0.1)+(IF(J539="C",1,IF(J539="EA",0.5,0))*0.05)+(IF(K539="C",1,IF(K539="EA",0.5,0))*0.1)+(IF(L539="C",1,IF(L539="EA",0.5,0))*0.2)+(IF(M539="C",1,IF(M539="EA",0.5,0))*0.35)+(IF(N539="C",1,IF(N539="EA",0.5,0))*0.05)</f>
        <v>0.5</v>
      </c>
      <c r="Y539" s="368">
        <f t="shared" si="16"/>
        <v>1.6999999999999999E-3</v>
      </c>
      <c r="Z539" s="338" t="str">
        <f t="shared" si="17"/>
        <v>Em andamento</v>
      </c>
      <c r="AA539" s="377" t="str">
        <f>IF(C539="Supra-regional","abrange-cidade",IF(C539="Em definição","sem-mapa",IF(E539&lt;&gt;0,"local-def","local-em-def")))</f>
        <v>local-def</v>
      </c>
    </row>
    <row r="540" spans="1:27" ht="180" hidden="1" x14ac:dyDescent="0.25">
      <c r="A540" s="180">
        <v>35</v>
      </c>
      <c r="B540" s="181" t="s">
        <v>1351</v>
      </c>
      <c r="C540" s="181" t="s">
        <v>5276</v>
      </c>
      <c r="D540" s="181" t="s">
        <v>1352</v>
      </c>
      <c r="E540" s="181" t="s">
        <v>1353</v>
      </c>
      <c r="F540" s="180" t="s">
        <v>1354</v>
      </c>
      <c r="G540" s="180" t="s">
        <v>212</v>
      </c>
      <c r="H540" s="182" t="s">
        <v>214</v>
      </c>
      <c r="I540" s="180" t="s">
        <v>212</v>
      </c>
      <c r="J540" s="52" t="s">
        <v>1286</v>
      </c>
      <c r="K540" s="182" t="s">
        <v>212</v>
      </c>
      <c r="L540" s="180" t="s">
        <v>212</v>
      </c>
      <c r="M540" s="180" t="s">
        <v>214</v>
      </c>
      <c r="N540" s="180" t="s">
        <v>214</v>
      </c>
      <c r="O540" s="1031">
        <v>0</v>
      </c>
      <c r="P540" s="178">
        <v>0</v>
      </c>
      <c r="Q540" s="186">
        <v>11721453.180000002</v>
      </c>
      <c r="R540" s="181" t="s">
        <v>6037</v>
      </c>
      <c r="S540" s="181" t="s">
        <v>1355</v>
      </c>
      <c r="T540" s="181"/>
      <c r="U540" s="756"/>
      <c r="V540" s="181"/>
      <c r="W540" s="181"/>
      <c r="X540" s="170">
        <f>(IF(G540="C",1,IF(G540="EA",0.5,0))*0.1)+(IF(H540="C",1,IF(H540="EA",0.5,0))*0.05)+(IF(I540="C",1,IF(I540="EA",0.5,0))*0.1)+(IF(J540="C",1,IF(J540="EA",0.5,0))*0.05)+(IF(K540="C",1,IF(K540="EA",0.5,0))*0.1)+(IF(L540="C",1,IF(L540="EA",0.5,0))*0.2)+(IF(M540="C",1,IF(M540="EA",0.5,0))*0.35)+(IF(N540="C",1,IF(N540="EA",0.5,0))*0.05)</f>
        <v>0.77500000000000002</v>
      </c>
      <c r="Y540" s="368">
        <f t="shared" si="16"/>
        <v>0</v>
      </c>
      <c r="Z540" s="338" t="str">
        <f t="shared" si="17"/>
        <v>Em andamento</v>
      </c>
      <c r="AA540" s="377" t="str">
        <f>IF(C540="Supra-regional","abrange-cidade",IF(C540="Em definição","sem-mapa",IF(E540&lt;&gt;0,"local-def","local-em-def")))</f>
        <v>local-def</v>
      </c>
    </row>
    <row r="541" spans="1:27" ht="135" hidden="1" x14ac:dyDescent="0.25">
      <c r="A541" s="180">
        <v>35</v>
      </c>
      <c r="B541" s="181" t="s">
        <v>1361</v>
      </c>
      <c r="C541" s="181" t="s">
        <v>130</v>
      </c>
      <c r="D541" s="181" t="s">
        <v>1362</v>
      </c>
      <c r="E541" s="181" t="s">
        <v>1363</v>
      </c>
      <c r="F541" s="180" t="s">
        <v>1364</v>
      </c>
      <c r="G541" s="180" t="s">
        <v>212</v>
      </c>
      <c r="H541" s="182" t="s">
        <v>212</v>
      </c>
      <c r="I541" s="180" t="s">
        <v>212</v>
      </c>
      <c r="J541" s="52" t="s">
        <v>1286</v>
      </c>
      <c r="K541" s="182" t="s">
        <v>212</v>
      </c>
      <c r="L541" s="180" t="s">
        <v>212</v>
      </c>
      <c r="M541" s="180" t="s">
        <v>214</v>
      </c>
      <c r="N541" s="180" t="s">
        <v>214</v>
      </c>
      <c r="O541" s="1031">
        <v>5.1999999999999998E-3</v>
      </c>
      <c r="P541" s="178">
        <v>0</v>
      </c>
      <c r="Q541" s="186">
        <v>2923772.4000000004</v>
      </c>
      <c r="R541" s="181" t="s">
        <v>6038</v>
      </c>
      <c r="S541" s="181" t="s">
        <v>1347</v>
      </c>
      <c r="T541" s="181"/>
      <c r="U541" s="756"/>
      <c r="V541" s="181"/>
      <c r="W541" s="181"/>
      <c r="X541" s="170">
        <f>(IF(G541="C",1,IF(G541="EA",0.5,0))*0.1)+(IF(H541="C",1,IF(H541="EA",0.5,0))*0.05)+(IF(I541="C",1,IF(I541="EA",0.5,0))*0.1)+(IF(J541="C",1,IF(J541="EA",0.5,0))*0.05)+(IF(K541="C",1,IF(K541="EA",0.5,0))*0.1)+(IF(L541="C",1,IF(L541="EA",0.5,0))*0.2)+(IF(M541="C",1,IF(M541="EA",0.5,0))*0.35)+(IF(N541="C",1,IF(N541="EA",0.5,0))*0.05)</f>
        <v>0.80000000000000016</v>
      </c>
      <c r="Y541" s="368">
        <f t="shared" si="16"/>
        <v>4.1600000000000005E-3</v>
      </c>
      <c r="Z541" s="338" t="str">
        <f t="shared" si="17"/>
        <v>Em andamento</v>
      </c>
      <c r="AA541" s="377" t="str">
        <f>IF(C541="Supra-regional","abrange-cidade",IF(C541="Em definição","sem-mapa",IF(E541&lt;&gt;0,"local-def","local-em-def")))</f>
        <v>local-def</v>
      </c>
    </row>
    <row r="542" spans="1:27" ht="135" hidden="1" x14ac:dyDescent="0.25">
      <c r="A542" s="180">
        <v>35</v>
      </c>
      <c r="B542" s="181" t="s">
        <v>1365</v>
      </c>
      <c r="C542" s="181" t="s">
        <v>130</v>
      </c>
      <c r="D542" s="181" t="s">
        <v>1362</v>
      </c>
      <c r="E542" s="181" t="s">
        <v>1366</v>
      </c>
      <c r="F542" s="180" t="s">
        <v>1367</v>
      </c>
      <c r="G542" s="180" t="s">
        <v>212</v>
      </c>
      <c r="H542" s="182" t="s">
        <v>212</v>
      </c>
      <c r="I542" s="180" t="s">
        <v>212</v>
      </c>
      <c r="J542" s="52" t="s">
        <v>1286</v>
      </c>
      <c r="K542" s="182" t="s">
        <v>212</v>
      </c>
      <c r="L542" s="180" t="s">
        <v>212</v>
      </c>
      <c r="M542" s="180" t="s">
        <v>214</v>
      </c>
      <c r="N542" s="180" t="s">
        <v>214</v>
      </c>
      <c r="O542" s="1031">
        <v>3.8999999999999998E-3</v>
      </c>
      <c r="P542" s="178">
        <v>0</v>
      </c>
      <c r="Q542" s="186">
        <v>1427846.77</v>
      </c>
      <c r="R542" s="181" t="s">
        <v>6039</v>
      </c>
      <c r="S542" s="181" t="s">
        <v>1347</v>
      </c>
      <c r="T542" s="181"/>
      <c r="U542" s="756"/>
      <c r="V542" s="181"/>
      <c r="W542" s="181"/>
      <c r="X542" s="170">
        <f>(IF(G542="C",1,IF(G542="EA",0.5,0))*0.1)+(IF(H542="C",1,IF(H542="EA",0.5,0))*0.05)+(IF(I542="C",1,IF(I542="EA",0.5,0))*0.1)+(IF(J542="C",1,IF(J542="EA",0.5,0))*0.05)+(IF(K542="C",1,IF(K542="EA",0.5,0))*0.1)+(IF(L542="C",1,IF(L542="EA",0.5,0))*0.2)+(IF(M542="C",1,IF(M542="EA",0.5,0))*0.35)+(IF(N542="C",1,IF(N542="EA",0.5,0))*0.05)</f>
        <v>0.80000000000000016</v>
      </c>
      <c r="Y542" s="368">
        <f t="shared" si="16"/>
        <v>3.1200000000000004E-3</v>
      </c>
      <c r="Z542" s="338" t="str">
        <f t="shared" si="17"/>
        <v>Em andamento</v>
      </c>
      <c r="AA542" s="377" t="str">
        <f>IF(C542="Supra-regional","abrange-cidade",IF(C542="Em definição","sem-mapa",IF(E542&lt;&gt;0,"local-def","local-em-def")))</f>
        <v>local-def</v>
      </c>
    </row>
    <row r="543" spans="1:27" ht="180" hidden="1" x14ac:dyDescent="0.25">
      <c r="A543" s="180">
        <v>35</v>
      </c>
      <c r="B543" s="757" t="s">
        <v>1368</v>
      </c>
      <c r="C543" s="181" t="s">
        <v>158</v>
      </c>
      <c r="D543" s="181" t="s">
        <v>641</v>
      </c>
      <c r="E543" s="181" t="s">
        <v>1369</v>
      </c>
      <c r="F543" s="180" t="s">
        <v>1370</v>
      </c>
      <c r="G543" s="180" t="s">
        <v>212</v>
      </c>
      <c r="H543" s="182" t="s">
        <v>212</v>
      </c>
      <c r="I543" s="180" t="s">
        <v>212</v>
      </c>
      <c r="J543" s="52" t="s">
        <v>1286</v>
      </c>
      <c r="K543" s="184" t="s">
        <v>212</v>
      </c>
      <c r="L543" s="184" t="s">
        <v>212</v>
      </c>
      <c r="M543" s="184" t="s">
        <v>212</v>
      </c>
      <c r="N543" s="184" t="s">
        <v>1388</v>
      </c>
      <c r="O543" s="1031">
        <v>4.4000000000000003E-3</v>
      </c>
      <c r="P543" s="178">
        <v>0</v>
      </c>
      <c r="Q543" s="186">
        <v>379655.26</v>
      </c>
      <c r="R543" s="181" t="s">
        <v>6040</v>
      </c>
      <c r="S543" s="181" t="s">
        <v>1347</v>
      </c>
      <c r="T543" s="181"/>
      <c r="U543" s="756"/>
      <c r="V543" s="181"/>
      <c r="W543" s="181"/>
      <c r="X543" s="170">
        <f>(IF(G543="C",1,IF(G543="EA",0.5,0))*0.1)+(IF(H543="C",1,IF(H543="EA",0.5,0))*0.05)+(IF(I543="C",1,IF(I543="EA",0.5,0))*0.1)+(IF(J543="C",1,IF(J543="EA",0.5,0))*0.05)+(IF(K543="C",1,IF(K543="EA",0.5,0))*0.1)+(IF(L543="C",1,IF(L543="EA",0.5,0))*0.2)+(IF(M543="C",1,IF(M543="EA",0.5,0))*0.35)+(IF(N543="C",1,IF(N543="EA",0.5,0))*0.05)</f>
        <v>0.97500000000000009</v>
      </c>
      <c r="Y543" s="368">
        <f t="shared" si="16"/>
        <v>4.2900000000000004E-3</v>
      </c>
      <c r="Z543" s="338" t="str">
        <f t="shared" si="17"/>
        <v>Em andamento</v>
      </c>
      <c r="AA543" s="377" t="str">
        <f>IF(C543="Supra-regional","abrange-cidade",IF(C543="Em definição","sem-mapa",IF(E543&lt;&gt;0,"local-def","local-em-def")))</f>
        <v>local-def</v>
      </c>
    </row>
    <row r="544" spans="1:27" ht="240" hidden="1" x14ac:dyDescent="0.25">
      <c r="A544" s="180">
        <v>35</v>
      </c>
      <c r="B544" s="757" t="s">
        <v>1371</v>
      </c>
      <c r="C544" s="181" t="s">
        <v>158</v>
      </c>
      <c r="D544" s="181" t="s">
        <v>589</v>
      </c>
      <c r="E544" s="181" t="s">
        <v>1372</v>
      </c>
      <c r="F544" s="180" t="s">
        <v>1373</v>
      </c>
      <c r="G544" s="180" t="s">
        <v>212</v>
      </c>
      <c r="H544" s="182" t="s">
        <v>212</v>
      </c>
      <c r="I544" s="180" t="s">
        <v>212</v>
      </c>
      <c r="J544" s="52" t="s">
        <v>1286</v>
      </c>
      <c r="K544" s="184" t="s">
        <v>212</v>
      </c>
      <c r="L544" s="184" t="s">
        <v>212</v>
      </c>
      <c r="M544" s="184" t="s">
        <v>212</v>
      </c>
      <c r="N544" s="184" t="s">
        <v>1388</v>
      </c>
      <c r="O544" s="1031">
        <v>6.1999999999999998E-3</v>
      </c>
      <c r="P544" s="178">
        <v>0</v>
      </c>
      <c r="Q544" s="186">
        <v>1403908.53</v>
      </c>
      <c r="R544" s="181" t="s">
        <v>6041</v>
      </c>
      <c r="S544" s="181" t="s">
        <v>1347</v>
      </c>
      <c r="T544" s="181"/>
      <c r="U544" s="756"/>
      <c r="V544" s="181"/>
      <c r="W544" s="181"/>
      <c r="X544" s="170">
        <f>(IF(G544="C",1,IF(G544="EA",0.5,0))*0.1)+(IF(H544="C",1,IF(H544="EA",0.5,0))*0.05)+(IF(I544="C",1,IF(I544="EA",0.5,0))*0.1)+(IF(J544="C",1,IF(J544="EA",0.5,0))*0.05)+(IF(K544="C",1,IF(K544="EA",0.5,0))*0.1)+(IF(L544="C",1,IF(L544="EA",0.5,0))*0.2)+(IF(M544="C",1,IF(M544="EA",0.5,0))*0.35)+(IF(N544="C",1,IF(N544="EA",0.5,0))*0.05)</f>
        <v>0.97500000000000009</v>
      </c>
      <c r="Y544" s="368">
        <f t="shared" si="16"/>
        <v>6.045E-3</v>
      </c>
      <c r="Z544" s="338" t="str">
        <f t="shared" si="17"/>
        <v>Em andamento</v>
      </c>
      <c r="AA544" s="377" t="str">
        <f>IF(C544="Supra-regional","abrange-cidade",IF(C544="Em definição","sem-mapa",IF(E544&lt;&gt;0,"local-def","local-em-def")))</f>
        <v>local-def</v>
      </c>
    </row>
    <row r="545" spans="1:27" ht="135" hidden="1" x14ac:dyDescent="0.25">
      <c r="A545" s="180">
        <v>35</v>
      </c>
      <c r="B545" s="757" t="s">
        <v>1374</v>
      </c>
      <c r="C545" s="181" t="s">
        <v>178</v>
      </c>
      <c r="D545" s="181" t="s">
        <v>178</v>
      </c>
      <c r="E545" s="181" t="s">
        <v>1375</v>
      </c>
      <c r="F545" s="180" t="s">
        <v>1376</v>
      </c>
      <c r="G545" s="180" t="s">
        <v>212</v>
      </c>
      <c r="H545" s="182" t="s">
        <v>212</v>
      </c>
      <c r="I545" s="180" t="s">
        <v>212</v>
      </c>
      <c r="J545" s="52" t="s">
        <v>1286</v>
      </c>
      <c r="K545" s="184" t="s">
        <v>212</v>
      </c>
      <c r="L545" s="184" t="s">
        <v>212</v>
      </c>
      <c r="M545" s="184" t="s">
        <v>212</v>
      </c>
      <c r="N545" s="184" t="s">
        <v>1388</v>
      </c>
      <c r="O545" s="1031">
        <v>6.9999999999999999E-4</v>
      </c>
      <c r="P545" s="178">
        <v>0</v>
      </c>
      <c r="Q545" s="186">
        <v>463148.76</v>
      </c>
      <c r="R545" s="181" t="s">
        <v>6020</v>
      </c>
      <c r="S545" s="181" t="s">
        <v>1347</v>
      </c>
      <c r="T545" s="181"/>
      <c r="U545" s="756"/>
      <c r="V545" s="181"/>
      <c r="W545" s="181"/>
      <c r="X545" s="170">
        <f>(IF(G545="C",1,IF(G545="EA",0.5,0))*0.1)+(IF(H545="C",1,IF(H545="EA",0.5,0))*0.05)+(IF(I545="C",1,IF(I545="EA",0.5,0))*0.1)+(IF(J545="C",1,IF(J545="EA",0.5,0))*0.05)+(IF(K545="C",1,IF(K545="EA",0.5,0))*0.1)+(IF(L545="C",1,IF(L545="EA",0.5,0))*0.2)+(IF(M545="C",1,IF(M545="EA",0.5,0))*0.35)+(IF(N545="C",1,IF(N545="EA",0.5,0))*0.05)</f>
        <v>0.97500000000000009</v>
      </c>
      <c r="Y545" s="368">
        <f t="shared" si="16"/>
        <v>6.8250000000000006E-4</v>
      </c>
      <c r="Z545" s="338" t="str">
        <f t="shared" si="17"/>
        <v>Em andamento</v>
      </c>
      <c r="AA545" s="377" t="str">
        <f>IF(C545="Supra-regional","abrange-cidade",IF(C545="Em definição","sem-mapa",IF(E545&lt;&gt;0,"local-def","local-em-def")))</f>
        <v>local-def</v>
      </c>
    </row>
    <row r="546" spans="1:27" ht="75" hidden="1" x14ac:dyDescent="0.25">
      <c r="A546" s="180">
        <v>35</v>
      </c>
      <c r="B546" s="757" t="s">
        <v>1377</v>
      </c>
      <c r="C546" s="53" t="s">
        <v>136</v>
      </c>
      <c r="D546" s="181" t="s">
        <v>668</v>
      </c>
      <c r="E546" s="181" t="s">
        <v>1378</v>
      </c>
      <c r="F546" s="180" t="s">
        <v>1379</v>
      </c>
      <c r="G546" s="180" t="s">
        <v>212</v>
      </c>
      <c r="H546" s="182" t="s">
        <v>212</v>
      </c>
      <c r="I546" s="180" t="s">
        <v>212</v>
      </c>
      <c r="J546" s="52" t="s">
        <v>1286</v>
      </c>
      <c r="K546" s="184" t="s">
        <v>212</v>
      </c>
      <c r="L546" s="184" t="s">
        <v>212</v>
      </c>
      <c r="M546" s="184" t="s">
        <v>212</v>
      </c>
      <c r="N546" s="184" t="s">
        <v>1388</v>
      </c>
      <c r="O546" s="1031">
        <v>4.3E-3</v>
      </c>
      <c r="P546" s="178">
        <v>0</v>
      </c>
      <c r="Q546" s="186">
        <v>745429.58</v>
      </c>
      <c r="R546" s="181" t="s">
        <v>6042</v>
      </c>
      <c r="S546" s="181" t="s">
        <v>1347</v>
      </c>
      <c r="T546" s="181"/>
      <c r="U546" s="756"/>
      <c r="V546" s="181"/>
      <c r="W546" s="181"/>
      <c r="X546" s="170">
        <f>(IF(G546="C",1,IF(G546="EA",0.5,0))*0.1)+(IF(H546="C",1,IF(H546="EA",0.5,0))*0.05)+(IF(I546="C",1,IF(I546="EA",0.5,0))*0.1)+(IF(J546="C",1,IF(J546="EA",0.5,0))*0.05)+(IF(K546="C",1,IF(K546="EA",0.5,0))*0.1)+(IF(L546="C",1,IF(L546="EA",0.5,0))*0.2)+(IF(M546="C",1,IF(M546="EA",0.5,0))*0.35)+(IF(N546="C",1,IF(N546="EA",0.5,0))*0.05)</f>
        <v>0.97500000000000009</v>
      </c>
      <c r="Y546" s="368">
        <f t="shared" si="16"/>
        <v>4.1925E-3</v>
      </c>
      <c r="Z546" s="338" t="str">
        <f t="shared" si="17"/>
        <v>Em andamento</v>
      </c>
      <c r="AA546" s="377" t="str">
        <f>IF(C546="Supra-regional","abrange-cidade",IF(C546="Em definição","sem-mapa",IF(E546&lt;&gt;0,"local-def","local-em-def")))</f>
        <v>local-def</v>
      </c>
    </row>
    <row r="547" spans="1:27" ht="90" hidden="1" x14ac:dyDescent="0.25">
      <c r="A547" s="180">
        <v>35</v>
      </c>
      <c r="B547" s="181" t="s">
        <v>1380</v>
      </c>
      <c r="C547" s="181" t="s">
        <v>168</v>
      </c>
      <c r="D547" s="181" t="s">
        <v>168</v>
      </c>
      <c r="E547" s="181" t="s">
        <v>1381</v>
      </c>
      <c r="F547" s="180" t="s">
        <v>1382</v>
      </c>
      <c r="G547" s="180" t="s">
        <v>212</v>
      </c>
      <c r="H547" s="182" t="s">
        <v>212</v>
      </c>
      <c r="I547" s="180" t="s">
        <v>212</v>
      </c>
      <c r="J547" s="52" t="s">
        <v>1286</v>
      </c>
      <c r="K547" s="184" t="s">
        <v>212</v>
      </c>
      <c r="L547" s="184" t="s">
        <v>212</v>
      </c>
      <c r="M547" s="184" t="s">
        <v>214</v>
      </c>
      <c r="N547" s="184" t="s">
        <v>214</v>
      </c>
      <c r="O547" s="1031">
        <v>2.5000000000000001E-3</v>
      </c>
      <c r="P547" s="178">
        <v>0</v>
      </c>
      <c r="Q547" s="186">
        <v>191488.61</v>
      </c>
      <c r="R547" s="181" t="s">
        <v>6043</v>
      </c>
      <c r="S547" s="181" t="s">
        <v>1347</v>
      </c>
      <c r="T547" s="181"/>
      <c r="U547" s="756"/>
      <c r="V547" s="181"/>
      <c r="W547" s="181"/>
      <c r="X547" s="170">
        <f>(IF(G547="C",1,IF(G547="EA",0.5,0))*0.1)+(IF(H547="C",1,IF(H547="EA",0.5,0))*0.05)+(IF(I547="C",1,IF(I547="EA",0.5,0))*0.1)+(IF(J547="C",1,IF(J547="EA",0.5,0))*0.05)+(IF(K547="C",1,IF(K547="EA",0.5,0))*0.1)+(IF(L547="C",1,IF(L547="EA",0.5,0))*0.2)+(IF(M547="C",1,IF(M547="EA",0.5,0))*0.35)+(IF(N547="C",1,IF(N547="EA",0.5,0))*0.05)</f>
        <v>0.80000000000000016</v>
      </c>
      <c r="Y547" s="368">
        <f t="shared" si="16"/>
        <v>2.0000000000000005E-3</v>
      </c>
      <c r="Z547" s="338" t="str">
        <f t="shared" si="17"/>
        <v>Em andamento</v>
      </c>
      <c r="AA547" s="377" t="str">
        <f>IF(C547="Supra-regional","abrange-cidade",IF(C547="Em definição","sem-mapa",IF(E547&lt;&gt;0,"local-def","local-em-def")))</f>
        <v>local-def</v>
      </c>
    </row>
    <row r="548" spans="1:27" ht="105" hidden="1" x14ac:dyDescent="0.25">
      <c r="A548" s="180">
        <v>35</v>
      </c>
      <c r="B548" s="757" t="s">
        <v>1326</v>
      </c>
      <c r="C548" s="181" t="s">
        <v>178</v>
      </c>
      <c r="D548" s="181" t="s">
        <v>825</v>
      </c>
      <c r="E548" s="181" t="s">
        <v>1383</v>
      </c>
      <c r="F548" s="180" t="s">
        <v>1384</v>
      </c>
      <c r="G548" s="180" t="s">
        <v>212</v>
      </c>
      <c r="H548" s="182" t="s">
        <v>212</v>
      </c>
      <c r="I548" s="180" t="s">
        <v>212</v>
      </c>
      <c r="J548" s="52" t="s">
        <v>1286</v>
      </c>
      <c r="K548" s="184" t="s">
        <v>212</v>
      </c>
      <c r="L548" s="184" t="s">
        <v>212</v>
      </c>
      <c r="M548" s="184" t="s">
        <v>212</v>
      </c>
      <c r="N548" s="184" t="s">
        <v>1388</v>
      </c>
      <c r="O548" s="1031">
        <v>2.3999999999999998E-3</v>
      </c>
      <c r="P548" s="178">
        <v>0</v>
      </c>
      <c r="Q548" s="186">
        <v>5363023.3099999996</v>
      </c>
      <c r="R548" s="181" t="s">
        <v>6027</v>
      </c>
      <c r="S548" s="181" t="s">
        <v>1347</v>
      </c>
      <c r="T548" s="181"/>
      <c r="U548" s="756"/>
      <c r="V548" s="181"/>
      <c r="W548" s="181"/>
      <c r="X548" s="170">
        <f>(IF(G548="C",1,IF(G548="EA",0.5,0))*0.1)+(IF(H548="C",1,IF(H548="EA",0.5,0))*0.05)+(IF(I548="C",1,IF(I548="EA",0.5,0))*0.1)+(IF(J548="C",1,IF(J548="EA",0.5,0))*0.05)+(IF(K548="C",1,IF(K548="EA",0.5,0))*0.1)+(IF(L548="C",1,IF(L548="EA",0.5,0))*0.2)+(IF(M548="C",1,IF(M548="EA",0.5,0))*0.35)+(IF(N548="C",1,IF(N548="EA",0.5,0))*0.05)</f>
        <v>0.97500000000000009</v>
      </c>
      <c r="Y548" s="368">
        <f t="shared" si="16"/>
        <v>2.3400000000000001E-3</v>
      </c>
      <c r="Z548" s="338" t="str">
        <f t="shared" si="17"/>
        <v>Em andamento</v>
      </c>
      <c r="AA548" s="377" t="str">
        <f>IF(C548="Supra-regional","abrange-cidade",IF(C548="Em definição","sem-mapa",IF(E548&lt;&gt;0,"local-def","local-em-def")))</f>
        <v>local-def</v>
      </c>
    </row>
    <row r="549" spans="1:27" ht="135" hidden="1" x14ac:dyDescent="0.25">
      <c r="A549" s="180">
        <v>35</v>
      </c>
      <c r="B549" s="181" t="s">
        <v>1385</v>
      </c>
      <c r="C549" s="181" t="s">
        <v>130</v>
      </c>
      <c r="D549" s="181" t="s">
        <v>1362</v>
      </c>
      <c r="E549" s="181" t="s">
        <v>1386</v>
      </c>
      <c r="F549" s="180" t="s">
        <v>1387</v>
      </c>
      <c r="G549" s="180" t="s">
        <v>214</v>
      </c>
      <c r="H549" s="182" t="s">
        <v>212</v>
      </c>
      <c r="I549" s="180" t="s">
        <v>212</v>
      </c>
      <c r="J549" s="52" t="s">
        <v>1388</v>
      </c>
      <c r="K549" s="182" t="s">
        <v>212</v>
      </c>
      <c r="L549" s="180" t="s">
        <v>214</v>
      </c>
      <c r="M549" s="180" t="s">
        <v>214</v>
      </c>
      <c r="N549" s="180" t="s">
        <v>214</v>
      </c>
      <c r="O549" s="1031">
        <v>4.1000000000000003E-3</v>
      </c>
      <c r="P549" s="178">
        <v>0</v>
      </c>
      <c r="Q549" s="186">
        <v>6525341.8399999999</v>
      </c>
      <c r="R549" s="181" t="s">
        <v>6044</v>
      </c>
      <c r="S549" s="181" t="s">
        <v>1347</v>
      </c>
      <c r="T549" s="181"/>
      <c r="U549" s="756"/>
      <c r="V549" s="181"/>
      <c r="W549" s="181"/>
      <c r="X549" s="170">
        <f>(IF(G549="C",1,IF(G549="EA",0.5,0))*0.1)+(IF(H549="C",1,IF(H549="EA",0.5,0))*0.05)+(IF(I549="C",1,IF(I549="EA",0.5,0))*0.1)+(IF(J549="C",1,IF(J549="EA",0.5,0))*0.05)+(IF(K549="C",1,IF(K549="EA",0.5,0))*0.1)+(IF(L549="C",1,IF(L549="EA",0.5,0))*0.2)+(IF(M549="C",1,IF(M549="EA",0.5,0))*0.35)+(IF(N549="C",1,IF(N549="EA",0.5,0))*0.05)</f>
        <v>0.62500000000000011</v>
      </c>
      <c r="Y549" s="368">
        <f t="shared" si="16"/>
        <v>2.5625000000000005E-3</v>
      </c>
      <c r="Z549" s="338" t="str">
        <f t="shared" si="17"/>
        <v>Em andamento</v>
      </c>
      <c r="AA549" s="377" t="str">
        <f>IF(C549="Supra-regional","abrange-cidade",IF(C549="Em definição","sem-mapa",IF(E549&lt;&gt;0,"local-def","local-em-def")))</f>
        <v>local-def</v>
      </c>
    </row>
    <row r="550" spans="1:27" ht="105" hidden="1" x14ac:dyDescent="0.25">
      <c r="A550" s="180">
        <v>35</v>
      </c>
      <c r="B550" s="181" t="s">
        <v>1389</v>
      </c>
      <c r="C550" s="181" t="s">
        <v>148</v>
      </c>
      <c r="D550" s="181" t="s">
        <v>1315</v>
      </c>
      <c r="E550" s="181" t="s">
        <v>1390</v>
      </c>
      <c r="F550" s="180" t="s">
        <v>1391</v>
      </c>
      <c r="G550" s="180" t="s">
        <v>212</v>
      </c>
      <c r="H550" s="182" t="s">
        <v>212</v>
      </c>
      <c r="I550" s="180" t="s">
        <v>212</v>
      </c>
      <c r="J550" s="52" t="s">
        <v>1286</v>
      </c>
      <c r="K550" s="182" t="s">
        <v>212</v>
      </c>
      <c r="L550" s="180" t="s">
        <v>214</v>
      </c>
      <c r="M550" s="180" t="s">
        <v>214</v>
      </c>
      <c r="N550" s="180" t="s">
        <v>214</v>
      </c>
      <c r="O550" s="1031">
        <v>1.3100000000000001E-2</v>
      </c>
      <c r="P550" s="178">
        <v>0</v>
      </c>
      <c r="Q550" s="186">
        <v>4991343.22</v>
      </c>
      <c r="R550" s="181" t="s">
        <v>6045</v>
      </c>
      <c r="S550" s="181" t="s">
        <v>1347</v>
      </c>
      <c r="T550" s="181"/>
      <c r="U550" s="756"/>
      <c r="V550" s="181"/>
      <c r="W550" s="181"/>
      <c r="X550" s="170">
        <f>(IF(G550="C",1,IF(G550="EA",0.5,0))*0.1)+(IF(H550="C",1,IF(H550="EA",0.5,0))*0.05)+(IF(I550="C",1,IF(I550="EA",0.5,0))*0.1)+(IF(J550="C",1,IF(J550="EA",0.5,0))*0.05)+(IF(K550="C",1,IF(K550="EA",0.5,0))*0.1)+(IF(L550="C",1,IF(L550="EA",0.5,0))*0.2)+(IF(M550="C",1,IF(M550="EA",0.5,0))*0.35)+(IF(N550="C",1,IF(N550="EA",0.5,0))*0.05)</f>
        <v>0.70000000000000007</v>
      </c>
      <c r="Y550" s="368">
        <f t="shared" si="16"/>
        <v>9.1700000000000011E-3</v>
      </c>
      <c r="Z550" s="338" t="str">
        <f t="shared" si="17"/>
        <v>Em andamento</v>
      </c>
      <c r="AA550" s="377" t="str">
        <f>IF(C550="Supra-regional","abrange-cidade",IF(C550="Em definição","sem-mapa",IF(E550&lt;&gt;0,"local-def","local-em-def")))</f>
        <v>local-def</v>
      </c>
    </row>
    <row r="551" spans="1:27" ht="60" hidden="1" x14ac:dyDescent="0.25">
      <c r="A551" s="180">
        <v>35</v>
      </c>
      <c r="B551" s="181" t="s">
        <v>1392</v>
      </c>
      <c r="C551" s="181" t="s">
        <v>148</v>
      </c>
      <c r="D551" s="181" t="s">
        <v>1315</v>
      </c>
      <c r="E551" s="181" t="s">
        <v>1393</v>
      </c>
      <c r="F551" s="180" t="s">
        <v>1394</v>
      </c>
      <c r="G551" s="180" t="s">
        <v>212</v>
      </c>
      <c r="H551" s="182" t="s">
        <v>212</v>
      </c>
      <c r="I551" s="180" t="s">
        <v>212</v>
      </c>
      <c r="J551" s="52" t="s">
        <v>1286</v>
      </c>
      <c r="K551" s="182" t="s">
        <v>212</v>
      </c>
      <c r="L551" s="180" t="s">
        <v>216</v>
      </c>
      <c r="M551" s="180" t="s">
        <v>216</v>
      </c>
      <c r="N551" s="180" t="s">
        <v>216</v>
      </c>
      <c r="O551" s="1031">
        <v>4.0000000000000001E-3</v>
      </c>
      <c r="P551" s="178">
        <v>0</v>
      </c>
      <c r="Q551" s="178">
        <v>0</v>
      </c>
      <c r="R551" s="181" t="s">
        <v>6046</v>
      </c>
      <c r="S551" s="181"/>
      <c r="T551" s="181"/>
      <c r="U551" s="181"/>
      <c r="V551" s="181"/>
      <c r="W551" s="181"/>
      <c r="X551" s="170">
        <f>(IF(G551="C",1,IF(G551="EA",0.5,0))*0.1)+(IF(H551="C",1,IF(H551="EA",0.5,0))*0.05)+(IF(I551="C",1,IF(I551="EA",0.5,0))*0.1)+(IF(J551="C",1,IF(J551="EA",0.5,0))*0.05)+(IF(K551="C",1,IF(K551="EA",0.5,0))*0.1)+(IF(L551="C",1,IF(L551="EA",0.5,0))*0.2)+(IF(M551="C",1,IF(M551="EA",0.5,0))*0.35)+(IF(N551="C",1,IF(N551="EA",0.5,0))*0.05)</f>
        <v>0.4</v>
      </c>
      <c r="Y551" s="368">
        <f t="shared" si="16"/>
        <v>1.6000000000000001E-3</v>
      </c>
      <c r="Z551" s="338" t="str">
        <f t="shared" si="17"/>
        <v>Em andamento</v>
      </c>
      <c r="AA551" s="377" t="str">
        <f>IF(C551="Supra-regional","abrange-cidade",IF(C551="Em definição","sem-mapa",IF(E551&lt;&gt;0,"local-def","local-em-def")))</f>
        <v>local-def</v>
      </c>
    </row>
    <row r="552" spans="1:27" ht="180" hidden="1" x14ac:dyDescent="0.25">
      <c r="A552" s="180">
        <v>35</v>
      </c>
      <c r="B552" s="181" t="s">
        <v>1395</v>
      </c>
      <c r="C552" s="181" t="s">
        <v>130</v>
      </c>
      <c r="D552" s="181" t="s">
        <v>615</v>
      </c>
      <c r="E552" s="181" t="s">
        <v>1396</v>
      </c>
      <c r="F552" s="180" t="s">
        <v>1397</v>
      </c>
      <c r="G552" s="180" t="s">
        <v>214</v>
      </c>
      <c r="H552" s="182" t="s">
        <v>212</v>
      </c>
      <c r="I552" s="180" t="s">
        <v>212</v>
      </c>
      <c r="J552" s="52" t="s">
        <v>1286</v>
      </c>
      <c r="K552" s="182" t="s">
        <v>212</v>
      </c>
      <c r="L552" s="180" t="s">
        <v>214</v>
      </c>
      <c r="M552" s="180" t="s">
        <v>214</v>
      </c>
      <c r="N552" s="180" t="s">
        <v>214</v>
      </c>
      <c r="O552" s="1031">
        <v>0</v>
      </c>
      <c r="P552" s="178">
        <v>0</v>
      </c>
      <c r="Q552" s="186">
        <v>17567603.510000002</v>
      </c>
      <c r="R552" s="181" t="s">
        <v>6047</v>
      </c>
      <c r="S552" s="181" t="s">
        <v>1347</v>
      </c>
      <c r="T552" s="181"/>
      <c r="U552" s="756"/>
      <c r="V552" s="181"/>
      <c r="W552" s="181"/>
      <c r="X552" s="170">
        <f>(IF(G552="C",1,IF(G552="EA",0.5,0))*0.1)+(IF(H552="C",1,IF(H552="EA",0.5,0))*0.05)+(IF(I552="C",1,IF(I552="EA",0.5,0))*0.1)+(IF(J552="C",1,IF(J552="EA",0.5,0))*0.05)+(IF(K552="C",1,IF(K552="EA",0.5,0))*0.1)+(IF(L552="C",1,IF(L552="EA",0.5,0))*0.2)+(IF(M552="C",1,IF(M552="EA",0.5,0))*0.35)+(IF(N552="C",1,IF(N552="EA",0.5,0))*0.05)</f>
        <v>0.65</v>
      </c>
      <c r="Y552" s="368">
        <f t="shared" si="16"/>
        <v>0</v>
      </c>
      <c r="Z552" s="338" t="str">
        <f t="shared" si="17"/>
        <v>Em andamento</v>
      </c>
      <c r="AA552" s="377" t="str">
        <f>IF(C552="Supra-regional","abrange-cidade",IF(C552="Em definição","sem-mapa",IF(E552&lt;&gt;0,"local-def","local-em-def")))</f>
        <v>local-def</v>
      </c>
    </row>
    <row r="553" spans="1:27" ht="45" hidden="1" x14ac:dyDescent="0.25">
      <c r="A553" s="180">
        <v>35</v>
      </c>
      <c r="B553" s="181" t="s">
        <v>1398</v>
      </c>
      <c r="C553" s="181" t="s">
        <v>140</v>
      </c>
      <c r="D553" s="181"/>
      <c r="E553" s="181" t="s">
        <v>1399</v>
      </c>
      <c r="F553" s="180" t="s">
        <v>1400</v>
      </c>
      <c r="G553" s="180" t="s">
        <v>212</v>
      </c>
      <c r="H553" s="182" t="s">
        <v>212</v>
      </c>
      <c r="I553" s="180" t="s">
        <v>212</v>
      </c>
      <c r="J553" s="52" t="s">
        <v>1388</v>
      </c>
      <c r="K553" s="182" t="s">
        <v>212</v>
      </c>
      <c r="L553" s="180" t="s">
        <v>214</v>
      </c>
      <c r="M553" s="180" t="s">
        <v>216</v>
      </c>
      <c r="N553" s="180" t="s">
        <v>216</v>
      </c>
      <c r="O553" s="1031">
        <v>4.7000000000000002E-3</v>
      </c>
      <c r="P553" s="178">
        <v>0</v>
      </c>
      <c r="Q553" s="178">
        <v>0</v>
      </c>
      <c r="R553" s="181" t="s">
        <v>6048</v>
      </c>
      <c r="S553" s="181" t="s">
        <v>1347</v>
      </c>
      <c r="T553" s="181"/>
      <c r="U553" s="181"/>
      <c r="V553" s="181"/>
      <c r="W553" s="181"/>
      <c r="X553" s="170">
        <f>(IF(G553="C",1,IF(G553="EA",0.5,0))*0.1)+(IF(H553="C",1,IF(H553="EA",0.5,0))*0.05)+(IF(I553="C",1,IF(I553="EA",0.5,0))*0.1)+(IF(J553="C",1,IF(J553="EA",0.5,0))*0.05)+(IF(K553="C",1,IF(K553="EA",0.5,0))*0.1)+(IF(L553="C",1,IF(L553="EA",0.5,0))*0.2)+(IF(M553="C",1,IF(M553="EA",0.5,0))*0.35)+(IF(N553="C",1,IF(N553="EA",0.5,0))*0.05)</f>
        <v>0.47499999999999998</v>
      </c>
      <c r="Y553" s="368">
        <f t="shared" si="16"/>
        <v>2.2325000000000001E-3</v>
      </c>
      <c r="Z553" s="338" t="str">
        <f t="shared" si="17"/>
        <v>Em andamento</v>
      </c>
      <c r="AA553" s="377" t="str">
        <f>IF(C553="Supra-regional","abrange-cidade",IF(C553="Em definição","sem-mapa",IF(E553&lt;&gt;0,"local-def","local-em-def")))</f>
        <v>local-def</v>
      </c>
    </row>
    <row r="554" spans="1:27" ht="24.75" hidden="1" customHeight="1" x14ac:dyDescent="0.25">
      <c r="A554" s="180">
        <v>35</v>
      </c>
      <c r="B554" s="181" t="s">
        <v>1401</v>
      </c>
      <c r="C554" s="181" t="s">
        <v>152</v>
      </c>
      <c r="D554" s="181"/>
      <c r="E554" s="181" t="s">
        <v>1402</v>
      </c>
      <c r="F554" s="180" t="s">
        <v>1403</v>
      </c>
      <c r="G554" s="180" t="s">
        <v>212</v>
      </c>
      <c r="H554" s="182" t="s">
        <v>212</v>
      </c>
      <c r="I554" s="180" t="s">
        <v>212</v>
      </c>
      <c r="J554" s="52" t="s">
        <v>1388</v>
      </c>
      <c r="K554" s="182" t="s">
        <v>212</v>
      </c>
      <c r="L554" s="180" t="s">
        <v>214</v>
      </c>
      <c r="M554" s="180" t="s">
        <v>216</v>
      </c>
      <c r="N554" s="180" t="s">
        <v>216</v>
      </c>
      <c r="O554" s="1031">
        <v>1.7100000000000001E-2</v>
      </c>
      <c r="P554" s="178">
        <v>0</v>
      </c>
      <c r="Q554" s="178">
        <v>0</v>
      </c>
      <c r="R554" s="181" t="s">
        <v>6049</v>
      </c>
      <c r="S554" s="181" t="s">
        <v>1347</v>
      </c>
      <c r="T554" s="181"/>
      <c r="U554" s="181"/>
      <c r="V554" s="181"/>
      <c r="W554" s="181"/>
      <c r="X554" s="170">
        <f>(IF(G554="C",1,IF(G554="EA",0.5,0))*0.1)+(IF(H554="C",1,IF(H554="EA",0.5,0))*0.05)+(IF(I554="C",1,IF(I554="EA",0.5,0))*0.1)+(IF(J554="C",1,IF(J554="EA",0.5,0))*0.05)+(IF(K554="C",1,IF(K554="EA",0.5,0))*0.1)+(IF(L554="C",1,IF(L554="EA",0.5,0))*0.2)+(IF(M554="C",1,IF(M554="EA",0.5,0))*0.35)+(IF(N554="C",1,IF(N554="EA",0.5,0))*0.05)</f>
        <v>0.47499999999999998</v>
      </c>
      <c r="Y554" s="368">
        <f t="shared" si="16"/>
        <v>8.1224999999999995E-3</v>
      </c>
      <c r="Z554" s="338" t="str">
        <f t="shared" si="17"/>
        <v>Em andamento</v>
      </c>
      <c r="AA554" s="377" t="str">
        <f>IF(C554="Supra-regional","abrange-cidade",IF(C554="Em definição","sem-mapa",IF(E554&lt;&gt;0,"local-def","local-em-def")))</f>
        <v>local-def</v>
      </c>
    </row>
    <row r="555" spans="1:27" ht="26.25" hidden="1" customHeight="1" x14ac:dyDescent="0.25">
      <c r="A555" s="180">
        <v>35</v>
      </c>
      <c r="B555" s="181" t="s">
        <v>1404</v>
      </c>
      <c r="C555" s="181" t="s">
        <v>160</v>
      </c>
      <c r="D555" s="181"/>
      <c r="E555" s="181" t="s">
        <v>1405</v>
      </c>
      <c r="F555" s="180" t="s">
        <v>1406</v>
      </c>
      <c r="G555" s="180" t="s">
        <v>212</v>
      </c>
      <c r="H555" s="182" t="s">
        <v>212</v>
      </c>
      <c r="I555" s="180" t="s">
        <v>212</v>
      </c>
      <c r="J555" s="52" t="s">
        <v>1388</v>
      </c>
      <c r="K555" s="182" t="s">
        <v>212</v>
      </c>
      <c r="L555" s="180" t="s">
        <v>214</v>
      </c>
      <c r="M555" s="180" t="s">
        <v>216</v>
      </c>
      <c r="N555" s="180" t="s">
        <v>216</v>
      </c>
      <c r="O555" s="1031">
        <v>3.3E-3</v>
      </c>
      <c r="P555" s="178">
        <v>0</v>
      </c>
      <c r="Q555" s="178">
        <v>0</v>
      </c>
      <c r="R555" s="181" t="s">
        <v>6050</v>
      </c>
      <c r="S555" s="181" t="s">
        <v>1347</v>
      </c>
      <c r="T555" s="181"/>
      <c r="U555" s="181"/>
      <c r="V555" s="181"/>
      <c r="W555" s="181"/>
      <c r="X555" s="170">
        <f>(IF(G555="C",1,IF(G555="EA",0.5,0))*0.1)+(IF(H555="C",1,IF(H555="EA",0.5,0))*0.05)+(IF(I555="C",1,IF(I555="EA",0.5,0))*0.1)+(IF(J555="C",1,IF(J555="EA",0.5,0))*0.05)+(IF(K555="C",1,IF(K555="EA",0.5,0))*0.1)+(IF(L555="C",1,IF(L555="EA",0.5,0))*0.2)+(IF(M555="C",1,IF(M555="EA",0.5,0))*0.35)+(IF(N555="C",1,IF(N555="EA",0.5,0))*0.05)</f>
        <v>0.47499999999999998</v>
      </c>
      <c r="Y555" s="368">
        <f t="shared" si="16"/>
        <v>1.5674999999999999E-3</v>
      </c>
      <c r="Z555" s="338" t="str">
        <f t="shared" si="17"/>
        <v>Em andamento</v>
      </c>
      <c r="AA555" s="377" t="str">
        <f>IF(C555="Supra-regional","abrange-cidade",IF(C555="Em definição","sem-mapa",IF(E555&lt;&gt;0,"local-def","local-em-def")))</f>
        <v>local-def</v>
      </c>
    </row>
    <row r="556" spans="1:27" ht="27" hidden="1" customHeight="1" x14ac:dyDescent="0.25">
      <c r="A556" s="180">
        <v>35</v>
      </c>
      <c r="B556" s="181" t="s">
        <v>1407</v>
      </c>
      <c r="C556" s="181" t="s">
        <v>140</v>
      </c>
      <c r="D556" s="181"/>
      <c r="E556" s="181" t="s">
        <v>1408</v>
      </c>
      <c r="F556" s="180" t="s">
        <v>1409</v>
      </c>
      <c r="G556" s="180" t="s">
        <v>212</v>
      </c>
      <c r="H556" s="182" t="s">
        <v>212</v>
      </c>
      <c r="I556" s="180" t="s">
        <v>212</v>
      </c>
      <c r="J556" s="52" t="s">
        <v>1388</v>
      </c>
      <c r="K556" s="182" t="s">
        <v>212</v>
      </c>
      <c r="L556" s="180" t="s">
        <v>214</v>
      </c>
      <c r="M556" s="180" t="s">
        <v>216</v>
      </c>
      <c r="N556" s="180" t="s">
        <v>216</v>
      </c>
      <c r="O556" s="1031">
        <v>3.5999999999999999E-3</v>
      </c>
      <c r="P556" s="178">
        <v>0</v>
      </c>
      <c r="Q556" s="178">
        <v>0</v>
      </c>
      <c r="R556" s="181" t="s">
        <v>6051</v>
      </c>
      <c r="S556" s="181" t="s">
        <v>1347</v>
      </c>
      <c r="T556" s="181"/>
      <c r="U556" s="181"/>
      <c r="V556" s="181"/>
      <c r="W556" s="181"/>
      <c r="X556" s="170">
        <f>(IF(G556="C",1,IF(G556="EA",0.5,0))*0.1)+(IF(H556="C",1,IF(H556="EA",0.5,0))*0.05)+(IF(I556="C",1,IF(I556="EA",0.5,0))*0.1)+(IF(J556="C",1,IF(J556="EA",0.5,0))*0.05)+(IF(K556="C",1,IF(K556="EA",0.5,0))*0.1)+(IF(L556="C",1,IF(L556="EA",0.5,0))*0.2)+(IF(M556="C",1,IF(M556="EA",0.5,0))*0.35)+(IF(N556="C",1,IF(N556="EA",0.5,0))*0.05)</f>
        <v>0.47499999999999998</v>
      </c>
      <c r="Y556" s="368">
        <f t="shared" si="16"/>
        <v>1.7099999999999999E-3</v>
      </c>
      <c r="Z556" s="338" t="str">
        <f t="shared" si="17"/>
        <v>Em andamento</v>
      </c>
      <c r="AA556" s="377" t="str">
        <f>IF(C556="Supra-regional","abrange-cidade",IF(C556="Em definição","sem-mapa",IF(E556&lt;&gt;0,"local-def","local-em-def")))</f>
        <v>local-def</v>
      </c>
    </row>
    <row r="557" spans="1:27" ht="60" hidden="1" x14ac:dyDescent="0.25">
      <c r="A557" s="180">
        <v>35</v>
      </c>
      <c r="B557" s="181" t="s">
        <v>1410</v>
      </c>
      <c r="C557" s="181" t="s">
        <v>188</v>
      </c>
      <c r="D557" s="181"/>
      <c r="E557" s="181" t="s">
        <v>1411</v>
      </c>
      <c r="F557" s="180" t="s">
        <v>1412</v>
      </c>
      <c r="G557" s="180" t="s">
        <v>212</v>
      </c>
      <c r="H557" s="182" t="s">
        <v>212</v>
      </c>
      <c r="I557" s="180" t="s">
        <v>212</v>
      </c>
      <c r="J557" s="52" t="s">
        <v>1388</v>
      </c>
      <c r="K557" s="182" t="s">
        <v>212</v>
      </c>
      <c r="L557" s="180" t="s">
        <v>214</v>
      </c>
      <c r="M557" s="180" t="s">
        <v>216</v>
      </c>
      <c r="N557" s="180" t="s">
        <v>216</v>
      </c>
      <c r="O557" s="1031">
        <v>5.4999999999999997E-3</v>
      </c>
      <c r="P557" s="178">
        <v>0</v>
      </c>
      <c r="Q557" s="178">
        <v>0</v>
      </c>
      <c r="R557" s="181" t="s">
        <v>6014</v>
      </c>
      <c r="S557" s="181" t="s">
        <v>1347</v>
      </c>
      <c r="T557" s="181"/>
      <c r="U557" s="181"/>
      <c r="V557" s="181"/>
      <c r="W557" s="181"/>
      <c r="X557" s="170">
        <f>(IF(G557="C",1,IF(G557="EA",0.5,0))*0.1)+(IF(H557="C",1,IF(H557="EA",0.5,0))*0.05)+(IF(I557="C",1,IF(I557="EA",0.5,0))*0.1)+(IF(J557="C",1,IF(J557="EA",0.5,0))*0.05)+(IF(K557="C",1,IF(K557="EA",0.5,0))*0.1)+(IF(L557="C",1,IF(L557="EA",0.5,0))*0.2)+(IF(M557="C",1,IF(M557="EA",0.5,0))*0.35)+(IF(N557="C",1,IF(N557="EA",0.5,0))*0.05)</f>
        <v>0.47499999999999998</v>
      </c>
      <c r="Y557" s="368">
        <f t="shared" si="16"/>
        <v>2.6124999999999998E-3</v>
      </c>
      <c r="Z557" s="338" t="str">
        <f t="shared" si="17"/>
        <v>Em andamento</v>
      </c>
      <c r="AA557" s="377" t="str">
        <f>IF(C557="Supra-regional","abrange-cidade",IF(C557="Em definição","sem-mapa",IF(E557&lt;&gt;0,"local-def","local-em-def")))</f>
        <v>local-def</v>
      </c>
    </row>
    <row r="558" spans="1:27" ht="60" hidden="1" x14ac:dyDescent="0.25">
      <c r="A558" s="180">
        <v>35</v>
      </c>
      <c r="B558" s="181" t="s">
        <v>1413</v>
      </c>
      <c r="C558" s="181" t="s">
        <v>132</v>
      </c>
      <c r="D558" s="181"/>
      <c r="E558" s="181" t="s">
        <v>1414</v>
      </c>
      <c r="F558" s="180" t="s">
        <v>1415</v>
      </c>
      <c r="G558" s="180" t="s">
        <v>212</v>
      </c>
      <c r="H558" s="182" t="s">
        <v>212</v>
      </c>
      <c r="I558" s="180" t="s">
        <v>212</v>
      </c>
      <c r="J558" s="52" t="s">
        <v>1388</v>
      </c>
      <c r="K558" s="182" t="s">
        <v>212</v>
      </c>
      <c r="L558" s="180" t="s">
        <v>214</v>
      </c>
      <c r="M558" s="180" t="s">
        <v>216</v>
      </c>
      <c r="N558" s="180" t="s">
        <v>216</v>
      </c>
      <c r="O558" s="1031">
        <v>1.1000000000000001E-3</v>
      </c>
      <c r="P558" s="178">
        <v>0</v>
      </c>
      <c r="Q558" s="178">
        <v>0</v>
      </c>
      <c r="R558" s="181" t="s">
        <v>6015</v>
      </c>
      <c r="S558" s="181" t="s">
        <v>1347</v>
      </c>
      <c r="T558" s="181"/>
      <c r="U558" s="181"/>
      <c r="V558" s="181"/>
      <c r="W558" s="181"/>
      <c r="X558" s="170">
        <f>(IF(G558="C",1,IF(G558="EA",0.5,0))*0.1)+(IF(H558="C",1,IF(H558="EA",0.5,0))*0.05)+(IF(I558="C",1,IF(I558="EA",0.5,0))*0.1)+(IF(J558="C",1,IF(J558="EA",0.5,0))*0.05)+(IF(K558="C",1,IF(K558="EA",0.5,0))*0.1)+(IF(L558="C",1,IF(L558="EA",0.5,0))*0.2)+(IF(M558="C",1,IF(M558="EA",0.5,0))*0.35)+(IF(N558="C",1,IF(N558="EA",0.5,0))*0.05)</f>
        <v>0.47499999999999998</v>
      </c>
      <c r="Y558" s="368">
        <f t="shared" si="16"/>
        <v>5.2249999999999996E-4</v>
      </c>
      <c r="Z558" s="338" t="str">
        <f t="shared" si="17"/>
        <v>Em andamento</v>
      </c>
      <c r="AA558" s="377" t="str">
        <f>IF(C558="Supra-regional","abrange-cidade",IF(C558="Em definição","sem-mapa",IF(E558&lt;&gt;0,"local-def","local-em-def")))</f>
        <v>local-def</v>
      </c>
    </row>
    <row r="559" spans="1:27" ht="60" hidden="1" x14ac:dyDescent="0.25">
      <c r="A559" s="180">
        <v>35</v>
      </c>
      <c r="B559" s="181" t="s">
        <v>1416</v>
      </c>
      <c r="C559" s="181" t="s">
        <v>132</v>
      </c>
      <c r="D559" s="181"/>
      <c r="E559" s="181" t="s">
        <v>1414</v>
      </c>
      <c r="F559" s="180" t="s">
        <v>1415</v>
      </c>
      <c r="G559" s="180" t="s">
        <v>212</v>
      </c>
      <c r="H559" s="182" t="s">
        <v>212</v>
      </c>
      <c r="I559" s="180" t="s">
        <v>212</v>
      </c>
      <c r="J559" s="52" t="s">
        <v>1388</v>
      </c>
      <c r="K559" s="182" t="s">
        <v>212</v>
      </c>
      <c r="L559" s="180" t="s">
        <v>214</v>
      </c>
      <c r="M559" s="180" t="s">
        <v>216</v>
      </c>
      <c r="N559" s="180" t="s">
        <v>216</v>
      </c>
      <c r="O559" s="1031">
        <v>6.9999999999999999E-4</v>
      </c>
      <c r="P559" s="178">
        <v>0</v>
      </c>
      <c r="Q559" s="178">
        <v>0</v>
      </c>
      <c r="R559" s="181" t="s">
        <v>6020</v>
      </c>
      <c r="S559" s="181" t="s">
        <v>1347</v>
      </c>
      <c r="T559" s="181"/>
      <c r="U559" s="181"/>
      <c r="V559" s="181"/>
      <c r="W559" s="181"/>
      <c r="X559" s="170">
        <f>(IF(G559="C",1,IF(G559="EA",0.5,0))*0.1)+(IF(H559="C",1,IF(H559="EA",0.5,0))*0.05)+(IF(I559="C",1,IF(I559="EA",0.5,0))*0.1)+(IF(J559="C",1,IF(J559="EA",0.5,0))*0.05)+(IF(K559="C",1,IF(K559="EA",0.5,0))*0.1)+(IF(L559="C",1,IF(L559="EA",0.5,0))*0.2)+(IF(M559="C",1,IF(M559="EA",0.5,0))*0.35)+(IF(N559="C",1,IF(N559="EA",0.5,0))*0.05)</f>
        <v>0.47499999999999998</v>
      </c>
      <c r="Y559" s="368">
        <f t="shared" si="16"/>
        <v>3.325E-4</v>
      </c>
      <c r="Z559" s="338" t="str">
        <f t="shared" si="17"/>
        <v>Em andamento</v>
      </c>
      <c r="AA559" s="377" t="str">
        <f>IF(C559="Supra-regional","abrange-cidade",IF(C559="Em definição","sem-mapa",IF(E559&lt;&gt;0,"local-def","local-em-def")))</f>
        <v>local-def</v>
      </c>
    </row>
    <row r="560" spans="1:27" ht="45" hidden="1" x14ac:dyDescent="0.25">
      <c r="A560" s="180">
        <v>35</v>
      </c>
      <c r="B560" s="181" t="s">
        <v>1417</v>
      </c>
      <c r="C560" s="181" t="s">
        <v>130</v>
      </c>
      <c r="D560" s="181"/>
      <c r="E560" s="181" t="s">
        <v>1418</v>
      </c>
      <c r="F560" s="180" t="s">
        <v>1419</v>
      </c>
      <c r="G560" s="180" t="s">
        <v>212</v>
      </c>
      <c r="H560" s="182" t="s">
        <v>212</v>
      </c>
      <c r="I560" s="180" t="s">
        <v>212</v>
      </c>
      <c r="J560" s="52" t="s">
        <v>1388</v>
      </c>
      <c r="K560" s="182" t="s">
        <v>212</v>
      </c>
      <c r="L560" s="180" t="s">
        <v>214</v>
      </c>
      <c r="M560" s="180" t="s">
        <v>216</v>
      </c>
      <c r="N560" s="180" t="s">
        <v>216</v>
      </c>
      <c r="O560" s="1031">
        <v>4.4000000000000003E-3</v>
      </c>
      <c r="P560" s="178">
        <v>0</v>
      </c>
      <c r="Q560" s="178">
        <v>0</v>
      </c>
      <c r="R560" s="181" t="s">
        <v>6040</v>
      </c>
      <c r="S560" s="181" t="s">
        <v>1347</v>
      </c>
      <c r="T560" s="181"/>
      <c r="U560" s="181"/>
      <c r="V560" s="181"/>
      <c r="W560" s="181"/>
      <c r="X560" s="170">
        <f>(IF(G560="C",1,IF(G560="EA",0.5,0))*0.1)+(IF(H560="C",1,IF(H560="EA",0.5,0))*0.05)+(IF(I560="C",1,IF(I560="EA",0.5,0))*0.1)+(IF(J560="C",1,IF(J560="EA",0.5,0))*0.05)+(IF(K560="C",1,IF(K560="EA",0.5,0))*0.1)+(IF(L560="C",1,IF(L560="EA",0.5,0))*0.2)+(IF(M560="C",1,IF(M560="EA",0.5,0))*0.35)+(IF(N560="C",1,IF(N560="EA",0.5,0))*0.05)</f>
        <v>0.47499999999999998</v>
      </c>
      <c r="Y560" s="368">
        <f t="shared" si="16"/>
        <v>2.0899999999999998E-3</v>
      </c>
      <c r="Z560" s="338" t="str">
        <f t="shared" si="17"/>
        <v>Em andamento</v>
      </c>
      <c r="AA560" s="377" t="str">
        <f>IF(C560="Supra-regional","abrange-cidade",IF(C560="Em definição","sem-mapa",IF(E560&lt;&gt;0,"local-def","local-em-def")))</f>
        <v>local-def</v>
      </c>
    </row>
    <row r="561" spans="1:27" ht="45" hidden="1" x14ac:dyDescent="0.25">
      <c r="A561" s="180">
        <v>35</v>
      </c>
      <c r="B561" s="181" t="s">
        <v>1420</v>
      </c>
      <c r="C561" s="181" t="s">
        <v>132</v>
      </c>
      <c r="D561" s="181"/>
      <c r="E561" s="181" t="s">
        <v>1421</v>
      </c>
      <c r="F561" s="180" t="s">
        <v>1422</v>
      </c>
      <c r="G561" s="180" t="s">
        <v>212</v>
      </c>
      <c r="H561" s="182" t="s">
        <v>212</v>
      </c>
      <c r="I561" s="180" t="s">
        <v>212</v>
      </c>
      <c r="J561" s="52" t="s">
        <v>1388</v>
      </c>
      <c r="K561" s="182" t="s">
        <v>212</v>
      </c>
      <c r="L561" s="180" t="s">
        <v>214</v>
      </c>
      <c r="M561" s="180" t="s">
        <v>216</v>
      </c>
      <c r="N561" s="180" t="s">
        <v>216</v>
      </c>
      <c r="O561" s="1031">
        <v>2.8999999999999998E-3</v>
      </c>
      <c r="P561" s="178">
        <v>0</v>
      </c>
      <c r="Q561" s="178">
        <v>0</v>
      </c>
      <c r="R561" s="181" t="s">
        <v>6032</v>
      </c>
      <c r="S561" s="181" t="s">
        <v>1347</v>
      </c>
      <c r="T561" s="181"/>
      <c r="U561" s="181"/>
      <c r="V561" s="181"/>
      <c r="W561" s="181"/>
      <c r="X561" s="170">
        <f>(IF(G561="C",1,IF(G561="EA",0.5,0))*0.1)+(IF(H561="C",1,IF(H561="EA",0.5,0))*0.05)+(IF(I561="C",1,IF(I561="EA",0.5,0))*0.1)+(IF(J561="C",1,IF(J561="EA",0.5,0))*0.05)+(IF(K561="C",1,IF(K561="EA",0.5,0))*0.1)+(IF(L561="C",1,IF(L561="EA",0.5,0))*0.2)+(IF(M561="C",1,IF(M561="EA",0.5,0))*0.35)+(IF(N561="C",1,IF(N561="EA",0.5,0))*0.05)</f>
        <v>0.47499999999999998</v>
      </c>
      <c r="Y561" s="368">
        <f t="shared" si="16"/>
        <v>1.3774999999999998E-3</v>
      </c>
      <c r="Z561" s="338" t="str">
        <f t="shared" si="17"/>
        <v>Em andamento</v>
      </c>
      <c r="AA561" s="377" t="str">
        <f>IF(C561="Supra-regional","abrange-cidade",IF(C561="Em definição","sem-mapa",IF(E561&lt;&gt;0,"local-def","local-em-def")))</f>
        <v>local-def</v>
      </c>
    </row>
    <row r="562" spans="1:27" ht="30" hidden="1" x14ac:dyDescent="0.25">
      <c r="A562" s="180">
        <v>35</v>
      </c>
      <c r="B562" s="181" t="s">
        <v>1423</v>
      </c>
      <c r="C562" s="181" t="s">
        <v>146</v>
      </c>
      <c r="D562" s="181"/>
      <c r="E562" s="181" t="s">
        <v>1424</v>
      </c>
      <c r="F562" s="180" t="s">
        <v>1425</v>
      </c>
      <c r="G562" s="180" t="s">
        <v>212</v>
      </c>
      <c r="H562" s="182" t="s">
        <v>212</v>
      </c>
      <c r="I562" s="180" t="s">
        <v>212</v>
      </c>
      <c r="J562" s="52" t="s">
        <v>1388</v>
      </c>
      <c r="K562" s="182" t="s">
        <v>212</v>
      </c>
      <c r="L562" s="180" t="s">
        <v>214</v>
      </c>
      <c r="M562" s="180" t="s">
        <v>216</v>
      </c>
      <c r="N562" s="180" t="s">
        <v>216</v>
      </c>
      <c r="O562" s="1031">
        <v>5.3E-3</v>
      </c>
      <c r="P562" s="178">
        <v>0</v>
      </c>
      <c r="Q562" s="178">
        <v>0</v>
      </c>
      <c r="R562" s="181" t="s">
        <v>6052</v>
      </c>
      <c r="S562" s="181" t="s">
        <v>1347</v>
      </c>
      <c r="T562" s="181"/>
      <c r="U562" s="181"/>
      <c r="V562" s="181"/>
      <c r="W562" s="181"/>
      <c r="X562" s="170">
        <f>(IF(G562="C",1,IF(G562="EA",0.5,0))*0.1)+(IF(H562="C",1,IF(H562="EA",0.5,0))*0.05)+(IF(I562="C",1,IF(I562="EA",0.5,0))*0.1)+(IF(J562="C",1,IF(J562="EA",0.5,0))*0.05)+(IF(K562="C",1,IF(K562="EA",0.5,0))*0.1)+(IF(L562="C",1,IF(L562="EA",0.5,0))*0.2)+(IF(M562="C",1,IF(M562="EA",0.5,0))*0.35)+(IF(N562="C",1,IF(N562="EA",0.5,0))*0.05)</f>
        <v>0.47499999999999998</v>
      </c>
      <c r="Y562" s="368">
        <f t="shared" si="16"/>
        <v>2.5174999999999998E-3</v>
      </c>
      <c r="Z562" s="338" t="str">
        <f t="shared" si="17"/>
        <v>Em andamento</v>
      </c>
      <c r="AA562" s="377" t="str">
        <f>IF(C562="Supra-regional","abrange-cidade",IF(C562="Em definição","sem-mapa",IF(E562&lt;&gt;0,"local-def","local-em-def")))</f>
        <v>local-def</v>
      </c>
    </row>
    <row r="563" spans="1:27" ht="60" hidden="1" x14ac:dyDescent="0.25">
      <c r="A563" s="180">
        <v>35</v>
      </c>
      <c r="B563" s="181" t="s">
        <v>1426</v>
      </c>
      <c r="C563" s="181" t="s">
        <v>152</v>
      </c>
      <c r="D563" s="181"/>
      <c r="E563" s="181" t="s">
        <v>1427</v>
      </c>
      <c r="F563" s="180" t="s">
        <v>1428</v>
      </c>
      <c r="G563" s="180" t="s">
        <v>212</v>
      </c>
      <c r="H563" s="182" t="s">
        <v>212</v>
      </c>
      <c r="I563" s="180" t="s">
        <v>212</v>
      </c>
      <c r="J563" s="52" t="s">
        <v>1388</v>
      </c>
      <c r="K563" s="182" t="s">
        <v>212</v>
      </c>
      <c r="L563" s="180" t="s">
        <v>214</v>
      </c>
      <c r="M563" s="180" t="s">
        <v>216</v>
      </c>
      <c r="N563" s="180" t="s">
        <v>216</v>
      </c>
      <c r="O563" s="1031">
        <v>2.8E-3</v>
      </c>
      <c r="P563" s="178">
        <v>0</v>
      </c>
      <c r="Q563" s="178">
        <v>0</v>
      </c>
      <c r="R563" s="181" t="s">
        <v>6053</v>
      </c>
      <c r="S563" s="181" t="s">
        <v>1347</v>
      </c>
      <c r="T563" s="181"/>
      <c r="U563" s="181"/>
      <c r="V563" s="181"/>
      <c r="W563" s="181"/>
      <c r="X563" s="170">
        <f>(IF(G563="C",1,IF(G563="EA",0.5,0))*0.1)+(IF(H563="C",1,IF(H563="EA",0.5,0))*0.05)+(IF(I563="C",1,IF(I563="EA",0.5,0))*0.1)+(IF(J563="C",1,IF(J563="EA",0.5,0))*0.05)+(IF(K563="C",1,IF(K563="EA",0.5,0))*0.1)+(IF(L563="C",1,IF(L563="EA",0.5,0))*0.2)+(IF(M563="C",1,IF(M563="EA",0.5,0))*0.35)+(IF(N563="C",1,IF(N563="EA",0.5,0))*0.05)</f>
        <v>0.47499999999999998</v>
      </c>
      <c r="Y563" s="368">
        <f t="shared" si="16"/>
        <v>1.33E-3</v>
      </c>
      <c r="Z563" s="338" t="str">
        <f t="shared" si="17"/>
        <v>Em andamento</v>
      </c>
      <c r="AA563" s="377" t="str">
        <f>IF(C563="Supra-regional","abrange-cidade",IF(C563="Em definição","sem-mapa",IF(E563&lt;&gt;0,"local-def","local-em-def")))</f>
        <v>local-def</v>
      </c>
    </row>
    <row r="564" spans="1:27" ht="75" hidden="1" x14ac:dyDescent="0.25">
      <c r="A564" s="180">
        <v>35</v>
      </c>
      <c r="B564" s="181" t="s">
        <v>1429</v>
      </c>
      <c r="C564" s="181" t="s">
        <v>176</v>
      </c>
      <c r="D564" s="181" t="s">
        <v>1334</v>
      </c>
      <c r="E564" s="181" t="s">
        <v>1430</v>
      </c>
      <c r="F564" s="180" t="s">
        <v>1431</v>
      </c>
      <c r="G564" s="180" t="s">
        <v>212</v>
      </c>
      <c r="H564" s="182" t="s">
        <v>212</v>
      </c>
      <c r="I564" s="180" t="s">
        <v>212</v>
      </c>
      <c r="J564" s="52" t="s">
        <v>1286</v>
      </c>
      <c r="K564" s="182" t="s">
        <v>212</v>
      </c>
      <c r="L564" s="180" t="s">
        <v>214</v>
      </c>
      <c r="M564" s="180" t="s">
        <v>216</v>
      </c>
      <c r="N564" s="180" t="s">
        <v>216</v>
      </c>
      <c r="O564" s="1031">
        <v>5.4999999999999997E-3</v>
      </c>
      <c r="P564" s="178">
        <v>0</v>
      </c>
      <c r="Q564" s="185">
        <v>1165210.9000000001</v>
      </c>
      <c r="R564" s="181" t="s">
        <v>6014</v>
      </c>
      <c r="S564" s="181" t="s">
        <v>1347</v>
      </c>
      <c r="T564" s="181"/>
      <c r="U564" s="756"/>
      <c r="V564" s="181"/>
      <c r="W564" s="181"/>
      <c r="X564" s="170">
        <f>(IF(G564="C",1,IF(G564="EA",0.5,0))*0.1)+(IF(H564="C",1,IF(H564="EA",0.5,0))*0.05)+(IF(I564="C",1,IF(I564="EA",0.5,0))*0.1)+(IF(J564="C",1,IF(J564="EA",0.5,0))*0.05)+(IF(K564="C",1,IF(K564="EA",0.5,0))*0.1)+(IF(L564="C",1,IF(L564="EA",0.5,0))*0.2)+(IF(M564="C",1,IF(M564="EA",0.5,0))*0.35)+(IF(N564="C",1,IF(N564="EA",0.5,0))*0.05)</f>
        <v>0.5</v>
      </c>
      <c r="Y564" s="368">
        <f t="shared" si="16"/>
        <v>2.7499999999999998E-3</v>
      </c>
      <c r="Z564" s="338" t="str">
        <f t="shared" si="17"/>
        <v>Em andamento</v>
      </c>
      <c r="AA564" s="377" t="str">
        <f>IF(C564="Supra-regional","abrange-cidade",IF(C564="Em definição","sem-mapa",IF(E564&lt;&gt;0,"local-def","local-em-def")))</f>
        <v>local-def</v>
      </c>
    </row>
    <row r="565" spans="1:27" ht="30" hidden="1" x14ac:dyDescent="0.25">
      <c r="A565" s="180">
        <v>35</v>
      </c>
      <c r="B565" s="181" t="s">
        <v>1432</v>
      </c>
      <c r="C565" s="181" t="s">
        <v>150</v>
      </c>
      <c r="D565" s="181"/>
      <c r="E565" s="181"/>
      <c r="F565" s="180"/>
      <c r="G565" s="180" t="s">
        <v>212</v>
      </c>
      <c r="H565" s="182" t="s">
        <v>212</v>
      </c>
      <c r="I565" s="180" t="s">
        <v>212</v>
      </c>
      <c r="J565" s="52" t="s">
        <v>1388</v>
      </c>
      <c r="K565" s="182" t="s">
        <v>212</v>
      </c>
      <c r="L565" s="180" t="s">
        <v>214</v>
      </c>
      <c r="M565" s="180" t="s">
        <v>216</v>
      </c>
      <c r="N565" s="180" t="s">
        <v>216</v>
      </c>
      <c r="O565" s="1031">
        <v>4.5999999999999999E-3</v>
      </c>
      <c r="P565" s="178">
        <v>0</v>
      </c>
      <c r="Q565" s="178">
        <v>0</v>
      </c>
      <c r="R565" s="181" t="s">
        <v>6054</v>
      </c>
      <c r="S565" s="181"/>
      <c r="T565" s="181"/>
      <c r="U565" s="181"/>
      <c r="V565" s="181"/>
      <c r="W565" s="181"/>
      <c r="X565" s="170">
        <f>(IF(G565="C",1,IF(G565="EA",0.5,0))*0.1)+(IF(H565="C",1,IF(H565="EA",0.5,0))*0.05)+(IF(I565="C",1,IF(I565="EA",0.5,0))*0.1)+(IF(J565="C",1,IF(J565="EA",0.5,0))*0.05)+(IF(K565="C",1,IF(K565="EA",0.5,0))*0.1)+(IF(L565="C",1,IF(L565="EA",0.5,0))*0.2)+(IF(M565="C",1,IF(M565="EA",0.5,0))*0.35)+(IF(N565="C",1,IF(N565="EA",0.5,0))*0.05)</f>
        <v>0.47499999999999998</v>
      </c>
      <c r="Y565" s="368">
        <f t="shared" si="16"/>
        <v>2.1849999999999999E-3</v>
      </c>
      <c r="Z565" s="338" t="str">
        <f t="shared" si="17"/>
        <v>Em andamento</v>
      </c>
      <c r="AA565" s="377" t="str">
        <f>IF(C565="Supra-regional","abrange-cidade",IF(C565="Em definição","sem-mapa",IF(E565&lt;&gt;0,"local-def","local-em-def")))</f>
        <v>local-em-def</v>
      </c>
    </row>
    <row r="566" spans="1:27" ht="30" hidden="1" x14ac:dyDescent="0.25">
      <c r="A566" s="180">
        <v>35</v>
      </c>
      <c r="B566" s="181" t="s">
        <v>1433</v>
      </c>
      <c r="C566" s="181" t="s">
        <v>132</v>
      </c>
      <c r="D566" s="181"/>
      <c r="E566" s="181"/>
      <c r="F566" s="180"/>
      <c r="G566" s="180" t="s">
        <v>212</v>
      </c>
      <c r="H566" s="182" t="s">
        <v>212</v>
      </c>
      <c r="I566" s="180" t="s">
        <v>212</v>
      </c>
      <c r="J566" s="52" t="s">
        <v>1388</v>
      </c>
      <c r="K566" s="182" t="s">
        <v>212</v>
      </c>
      <c r="L566" s="180" t="s">
        <v>214</v>
      </c>
      <c r="M566" s="180" t="s">
        <v>216</v>
      </c>
      <c r="N566" s="180" t="s">
        <v>216</v>
      </c>
      <c r="O566" s="1031">
        <v>3.5999999999999999E-3</v>
      </c>
      <c r="P566" s="178">
        <v>0</v>
      </c>
      <c r="Q566" s="178">
        <v>0</v>
      </c>
      <c r="R566" s="181" t="s">
        <v>6051</v>
      </c>
      <c r="S566" s="181"/>
      <c r="T566" s="181"/>
      <c r="U566" s="181"/>
      <c r="V566" s="181"/>
      <c r="W566" s="181"/>
      <c r="X566" s="170">
        <f>(IF(G566="C",1,IF(G566="EA",0.5,0))*0.1)+(IF(H566="C",1,IF(H566="EA",0.5,0))*0.05)+(IF(I566="C",1,IF(I566="EA",0.5,0))*0.1)+(IF(J566="C",1,IF(J566="EA",0.5,0))*0.05)+(IF(K566="C",1,IF(K566="EA",0.5,0))*0.1)+(IF(L566="C",1,IF(L566="EA",0.5,0))*0.2)+(IF(M566="C",1,IF(M566="EA",0.5,0))*0.35)+(IF(N566="C",1,IF(N566="EA",0.5,0))*0.05)</f>
        <v>0.47499999999999998</v>
      </c>
      <c r="Y566" s="368">
        <f t="shared" si="16"/>
        <v>1.7099999999999999E-3</v>
      </c>
      <c r="Z566" s="338" t="str">
        <f t="shared" si="17"/>
        <v>Em andamento</v>
      </c>
      <c r="AA566" s="377" t="str">
        <f>IF(C566="Supra-regional","abrange-cidade",IF(C566="Em definição","sem-mapa",IF(E566&lt;&gt;0,"local-def","local-em-def")))</f>
        <v>local-em-def</v>
      </c>
    </row>
    <row r="567" spans="1:27" ht="30" hidden="1" x14ac:dyDescent="0.25">
      <c r="A567" s="180">
        <v>35</v>
      </c>
      <c r="B567" s="181" t="s">
        <v>1435</v>
      </c>
      <c r="C567" s="181" t="s">
        <v>134</v>
      </c>
      <c r="D567" s="181"/>
      <c r="E567" s="181" t="s">
        <v>1436</v>
      </c>
      <c r="F567" s="180"/>
      <c r="G567" s="180" t="s">
        <v>212</v>
      </c>
      <c r="H567" s="182" t="s">
        <v>212</v>
      </c>
      <c r="I567" s="180" t="s">
        <v>212</v>
      </c>
      <c r="J567" s="52" t="s">
        <v>1388</v>
      </c>
      <c r="K567" s="180" t="s">
        <v>216</v>
      </c>
      <c r="L567" s="180" t="s">
        <v>216</v>
      </c>
      <c r="M567" s="180" t="s">
        <v>216</v>
      </c>
      <c r="N567" s="180" t="s">
        <v>216</v>
      </c>
      <c r="O567" s="1031">
        <v>2.1600000000000001E-2</v>
      </c>
      <c r="P567" s="178">
        <v>0</v>
      </c>
      <c r="Q567" s="178">
        <v>0</v>
      </c>
      <c r="R567" s="181" t="s">
        <v>6055</v>
      </c>
      <c r="S567" s="181"/>
      <c r="T567" s="181"/>
      <c r="U567" s="181"/>
      <c r="V567" s="181"/>
      <c r="W567" s="181"/>
      <c r="X567" s="170">
        <f>(IF(G567="C",1,IF(G567="EA",0.5,0))*0.1)+(IF(H567="C",1,IF(H567="EA",0.5,0))*0.05)+(IF(I567="C",1,IF(I567="EA",0.5,0))*0.1)+(IF(J567="C",1,IF(J567="EA",0.5,0))*0.05)+(IF(K567="C",1,IF(K567="EA",0.5,0))*0.1)+(IF(L567="C",1,IF(L567="EA",0.5,0))*0.2)+(IF(M567="C",1,IF(M567="EA",0.5,0))*0.35)+(IF(N567="C",1,IF(N567="EA",0.5,0))*0.05)</f>
        <v>0.27500000000000002</v>
      </c>
      <c r="Y567" s="368">
        <f t="shared" si="16"/>
        <v>5.9400000000000008E-3</v>
      </c>
      <c r="Z567" s="338" t="str">
        <f t="shared" si="17"/>
        <v>Em andamento</v>
      </c>
      <c r="AA567" s="377" t="str">
        <f>IF(C567="Supra-regional","abrange-cidade",IF(C567="Em definição","sem-mapa",IF(E567&lt;&gt;0,"local-def","local-em-def")))</f>
        <v>local-def</v>
      </c>
    </row>
    <row r="568" spans="1:27" ht="30" hidden="1" x14ac:dyDescent="0.25">
      <c r="A568" s="180">
        <v>35</v>
      </c>
      <c r="B568" s="181" t="s">
        <v>1437</v>
      </c>
      <c r="C568" s="181" t="s">
        <v>178</v>
      </c>
      <c r="D568" s="181"/>
      <c r="E568" s="181" t="s">
        <v>1438</v>
      </c>
      <c r="F568" s="180"/>
      <c r="G568" s="180" t="s">
        <v>212</v>
      </c>
      <c r="H568" s="182" t="s">
        <v>212</v>
      </c>
      <c r="I568" s="180" t="s">
        <v>212</v>
      </c>
      <c r="J568" s="52" t="s">
        <v>1388</v>
      </c>
      <c r="K568" s="180" t="s">
        <v>216</v>
      </c>
      <c r="L568" s="180" t="s">
        <v>216</v>
      </c>
      <c r="M568" s="180" t="s">
        <v>216</v>
      </c>
      <c r="N568" s="180" t="s">
        <v>216</v>
      </c>
      <c r="O568" s="1031">
        <v>1.7500000000000002E-2</v>
      </c>
      <c r="P568" s="178">
        <v>0</v>
      </c>
      <c r="Q568" s="178">
        <v>0</v>
      </c>
      <c r="R568" s="181" t="s">
        <v>6056</v>
      </c>
      <c r="S568" s="181"/>
      <c r="T568" s="181"/>
      <c r="U568" s="181"/>
      <c r="V568" s="181"/>
      <c r="W568" s="181"/>
      <c r="X568" s="170">
        <f>(IF(G568="C",1,IF(G568="EA",0.5,0))*0.1)+(IF(H568="C",1,IF(H568="EA",0.5,0))*0.05)+(IF(I568="C",1,IF(I568="EA",0.5,0))*0.1)+(IF(J568="C",1,IF(J568="EA",0.5,0))*0.05)+(IF(K568="C",1,IF(K568="EA",0.5,0))*0.1)+(IF(L568="C",1,IF(L568="EA",0.5,0))*0.2)+(IF(M568="C",1,IF(M568="EA",0.5,0))*0.35)+(IF(N568="C",1,IF(N568="EA",0.5,0))*0.05)</f>
        <v>0.27500000000000002</v>
      </c>
      <c r="Y568" s="368">
        <f t="shared" si="16"/>
        <v>4.8125000000000008E-3</v>
      </c>
      <c r="Z568" s="338" t="str">
        <f t="shared" si="17"/>
        <v>Em andamento</v>
      </c>
      <c r="AA568" s="377" t="str">
        <f>IF(C568="Supra-regional","abrange-cidade",IF(C568="Em definição","sem-mapa",IF(E568&lt;&gt;0,"local-def","local-em-def")))</f>
        <v>local-def</v>
      </c>
    </row>
    <row r="569" spans="1:27" ht="30" hidden="1" x14ac:dyDescent="0.25">
      <c r="A569" s="180">
        <v>35</v>
      </c>
      <c r="B569" s="181" t="s">
        <v>1439</v>
      </c>
      <c r="C569" s="181" t="s">
        <v>178</v>
      </c>
      <c r="D569" s="181"/>
      <c r="E569" s="181"/>
      <c r="F569" s="180"/>
      <c r="G569" s="180" t="s">
        <v>212</v>
      </c>
      <c r="H569" s="182" t="s">
        <v>212</v>
      </c>
      <c r="I569" s="180" t="s">
        <v>212</v>
      </c>
      <c r="J569" s="52" t="s">
        <v>1388</v>
      </c>
      <c r="K569" s="180" t="s">
        <v>216</v>
      </c>
      <c r="L569" s="180" t="s">
        <v>216</v>
      </c>
      <c r="M569" s="180" t="s">
        <v>216</v>
      </c>
      <c r="N569" s="180" t="s">
        <v>216</v>
      </c>
      <c r="O569" s="1031">
        <v>2.29E-2</v>
      </c>
      <c r="P569" s="178">
        <v>0</v>
      </c>
      <c r="Q569" s="178">
        <v>0</v>
      </c>
      <c r="R569" s="181" t="s">
        <v>6057</v>
      </c>
      <c r="S569" s="181"/>
      <c r="T569" s="181"/>
      <c r="U569" s="181"/>
      <c r="V569" s="181"/>
      <c r="W569" s="181"/>
      <c r="X569" s="170">
        <f>(IF(G569="C",1,IF(G569="EA",0.5,0))*0.1)+(IF(H569="C",1,IF(H569="EA",0.5,0))*0.05)+(IF(I569="C",1,IF(I569="EA",0.5,0))*0.1)+(IF(J569="C",1,IF(J569="EA",0.5,0))*0.05)+(IF(K569="C",1,IF(K569="EA",0.5,0))*0.1)+(IF(L569="C",1,IF(L569="EA",0.5,0))*0.2)+(IF(M569="C",1,IF(M569="EA",0.5,0))*0.35)+(IF(N569="C",1,IF(N569="EA",0.5,0))*0.05)</f>
        <v>0.27500000000000002</v>
      </c>
      <c r="Y569" s="368">
        <f t="shared" si="16"/>
        <v>6.2975000000000001E-3</v>
      </c>
      <c r="Z569" s="338" t="str">
        <f t="shared" si="17"/>
        <v>Em andamento</v>
      </c>
      <c r="AA569" s="377" t="str">
        <f>IF(C569="Supra-regional","abrange-cidade",IF(C569="Em definição","sem-mapa",IF(E569&lt;&gt;0,"local-def","local-em-def")))</f>
        <v>local-em-def</v>
      </c>
    </row>
    <row r="570" spans="1:27" ht="30" hidden="1" x14ac:dyDescent="0.25">
      <c r="A570" s="180">
        <v>35</v>
      </c>
      <c r="B570" s="181" t="s">
        <v>1440</v>
      </c>
      <c r="C570" s="181" t="s">
        <v>178</v>
      </c>
      <c r="D570" s="181"/>
      <c r="E570" s="181" t="s">
        <v>1441</v>
      </c>
      <c r="F570" s="180" t="s">
        <v>1442</v>
      </c>
      <c r="G570" s="180" t="s">
        <v>212</v>
      </c>
      <c r="H570" s="182" t="s">
        <v>212</v>
      </c>
      <c r="I570" s="180" t="s">
        <v>212</v>
      </c>
      <c r="J570" s="52" t="s">
        <v>1388</v>
      </c>
      <c r="K570" s="180" t="s">
        <v>216</v>
      </c>
      <c r="L570" s="180" t="s">
        <v>216</v>
      </c>
      <c r="M570" s="180" t="s">
        <v>216</v>
      </c>
      <c r="N570" s="180" t="s">
        <v>216</v>
      </c>
      <c r="O570" s="1031">
        <v>4.36E-2</v>
      </c>
      <c r="P570" s="178">
        <v>0</v>
      </c>
      <c r="Q570" s="178">
        <v>0</v>
      </c>
      <c r="R570" s="181" t="s">
        <v>6058</v>
      </c>
      <c r="S570" s="181"/>
      <c r="T570" s="181"/>
      <c r="U570" s="181"/>
      <c r="V570" s="181"/>
      <c r="W570" s="181"/>
      <c r="X570" s="170">
        <f>(IF(G570="C",1,IF(G570="EA",0.5,0))*0.1)+(IF(H570="C",1,IF(H570="EA",0.5,0))*0.05)+(IF(I570="C",1,IF(I570="EA",0.5,0))*0.1)+(IF(J570="C",1,IF(J570="EA",0.5,0))*0.05)+(IF(K570="C",1,IF(K570="EA",0.5,0))*0.1)+(IF(L570="C",1,IF(L570="EA",0.5,0))*0.2)+(IF(M570="C",1,IF(M570="EA",0.5,0))*0.35)+(IF(N570="C",1,IF(N570="EA",0.5,0))*0.05)</f>
        <v>0.27500000000000002</v>
      </c>
      <c r="Y570" s="368">
        <f t="shared" si="16"/>
        <v>1.1990000000000001E-2</v>
      </c>
      <c r="Z570" s="338" t="str">
        <f t="shared" si="17"/>
        <v>Em andamento</v>
      </c>
      <c r="AA570" s="377" t="str">
        <f>IF(C570="Supra-regional","abrange-cidade",IF(C570="Em definição","sem-mapa",IF(E570&lt;&gt;0,"local-def","local-em-def")))</f>
        <v>local-def</v>
      </c>
    </row>
    <row r="571" spans="1:27" ht="60" hidden="1" x14ac:dyDescent="0.25">
      <c r="A571" s="180">
        <v>35</v>
      </c>
      <c r="B571" s="181" t="s">
        <v>1443</v>
      </c>
      <c r="C571" s="181" t="s">
        <v>168</v>
      </c>
      <c r="D571" s="181"/>
      <c r="E571" s="181" t="s">
        <v>1444</v>
      </c>
      <c r="F571" s="180" t="s">
        <v>1445</v>
      </c>
      <c r="G571" s="180" t="s">
        <v>212</v>
      </c>
      <c r="H571" s="182" t="s">
        <v>212</v>
      </c>
      <c r="I571" s="180" t="s">
        <v>212</v>
      </c>
      <c r="J571" s="52" t="s">
        <v>1388</v>
      </c>
      <c r="K571" s="180" t="s">
        <v>216</v>
      </c>
      <c r="L571" s="180" t="s">
        <v>216</v>
      </c>
      <c r="M571" s="180" t="s">
        <v>216</v>
      </c>
      <c r="N571" s="180" t="s">
        <v>216</v>
      </c>
      <c r="O571" s="1031">
        <v>2.7099999999999999E-2</v>
      </c>
      <c r="P571" s="178">
        <v>0</v>
      </c>
      <c r="Q571" s="178">
        <v>0</v>
      </c>
      <c r="R571" s="181" t="s">
        <v>6059</v>
      </c>
      <c r="S571" s="181"/>
      <c r="T571" s="181"/>
      <c r="U571" s="181"/>
      <c r="V571" s="181"/>
      <c r="W571" s="181"/>
      <c r="X571" s="170">
        <f>(IF(G571="C",1,IF(G571="EA",0.5,0))*0.1)+(IF(H571="C",1,IF(H571="EA",0.5,0))*0.05)+(IF(I571="C",1,IF(I571="EA",0.5,0))*0.1)+(IF(J571="C",1,IF(J571="EA",0.5,0))*0.05)+(IF(K571="C",1,IF(K571="EA",0.5,0))*0.1)+(IF(L571="C",1,IF(L571="EA",0.5,0))*0.2)+(IF(M571="C",1,IF(M571="EA",0.5,0))*0.35)+(IF(N571="C",1,IF(N571="EA",0.5,0))*0.05)</f>
        <v>0.27500000000000002</v>
      </c>
      <c r="Y571" s="368">
        <f t="shared" si="16"/>
        <v>7.4524999999999999E-3</v>
      </c>
      <c r="Z571" s="338" t="str">
        <f t="shared" si="17"/>
        <v>Em andamento</v>
      </c>
      <c r="AA571" s="377" t="str">
        <f>IF(C571="Supra-regional","abrange-cidade",IF(C571="Em definição","sem-mapa",IF(E571&lt;&gt;0,"local-def","local-em-def")))</f>
        <v>local-def</v>
      </c>
    </row>
    <row r="572" spans="1:27" ht="30" hidden="1" x14ac:dyDescent="0.25">
      <c r="A572" s="180">
        <v>35</v>
      </c>
      <c r="B572" s="181" t="s">
        <v>1446</v>
      </c>
      <c r="C572" s="181" t="s">
        <v>138</v>
      </c>
      <c r="D572" s="181"/>
      <c r="E572" s="181" t="s">
        <v>1447</v>
      </c>
      <c r="F572" s="180" t="s">
        <v>1448</v>
      </c>
      <c r="G572" s="180" t="s">
        <v>212</v>
      </c>
      <c r="H572" s="182" t="s">
        <v>212</v>
      </c>
      <c r="I572" s="180" t="s">
        <v>212</v>
      </c>
      <c r="J572" s="52" t="s">
        <v>1388</v>
      </c>
      <c r="K572" s="180" t="s">
        <v>212</v>
      </c>
      <c r="L572" s="180" t="s">
        <v>216</v>
      </c>
      <c r="M572" s="180" t="s">
        <v>216</v>
      </c>
      <c r="N572" s="180" t="s">
        <v>216</v>
      </c>
      <c r="O572" s="1031">
        <v>7.0199999999999999E-2</v>
      </c>
      <c r="P572" s="178">
        <v>0</v>
      </c>
      <c r="Q572" s="178">
        <v>0</v>
      </c>
      <c r="R572" s="181" t="s">
        <v>6060</v>
      </c>
      <c r="S572" s="181"/>
      <c r="T572" s="181"/>
      <c r="U572" s="181"/>
      <c r="V572" s="181"/>
      <c r="W572" s="181"/>
      <c r="X572" s="170">
        <f>(IF(G572="C",1,IF(G572="EA",0.5,0))*0.1)+(IF(H572="C",1,IF(H572="EA",0.5,0))*0.05)+(IF(I572="C",1,IF(I572="EA",0.5,0))*0.1)+(IF(J572="C",1,IF(J572="EA",0.5,0))*0.05)+(IF(K572="C",1,IF(K572="EA",0.5,0))*0.1)+(IF(L572="C",1,IF(L572="EA",0.5,0))*0.2)+(IF(M572="C",1,IF(M572="EA",0.5,0))*0.35)+(IF(N572="C",1,IF(N572="EA",0.5,0))*0.05)</f>
        <v>0.375</v>
      </c>
      <c r="Y572" s="368">
        <f t="shared" si="16"/>
        <v>2.6325000000000001E-2</v>
      </c>
      <c r="Z572" s="338" t="str">
        <f t="shared" si="17"/>
        <v>Em andamento</v>
      </c>
      <c r="AA572" s="377" t="str">
        <f>IF(C572="Supra-regional","abrange-cidade",IF(C572="Em definição","sem-mapa",IF(E572&lt;&gt;0,"local-def","local-em-def")))</f>
        <v>local-def</v>
      </c>
    </row>
    <row r="573" spans="1:27" ht="30" hidden="1" x14ac:dyDescent="0.25">
      <c r="A573" s="180">
        <v>35</v>
      </c>
      <c r="B573" s="181" t="s">
        <v>1449</v>
      </c>
      <c r="C573" s="181" t="s">
        <v>132</v>
      </c>
      <c r="D573" s="181"/>
      <c r="E573" s="181" t="s">
        <v>1450</v>
      </c>
      <c r="F573" s="180" t="s">
        <v>1451</v>
      </c>
      <c r="G573" s="180" t="s">
        <v>212</v>
      </c>
      <c r="H573" s="182" t="s">
        <v>212</v>
      </c>
      <c r="I573" s="180" t="s">
        <v>212</v>
      </c>
      <c r="J573" s="52" t="s">
        <v>1388</v>
      </c>
      <c r="K573" s="180" t="s">
        <v>216</v>
      </c>
      <c r="L573" s="180" t="s">
        <v>216</v>
      </c>
      <c r="M573" s="180" t="s">
        <v>216</v>
      </c>
      <c r="N573" s="180" t="s">
        <v>216</v>
      </c>
      <c r="O573" s="1031">
        <v>6.4999999999999997E-3</v>
      </c>
      <c r="P573" s="178">
        <v>0</v>
      </c>
      <c r="Q573" s="178">
        <v>0</v>
      </c>
      <c r="R573" s="181" t="s">
        <v>6061</v>
      </c>
      <c r="S573" s="181"/>
      <c r="T573" s="181"/>
      <c r="U573" s="181"/>
      <c r="V573" s="181"/>
      <c r="W573" s="181"/>
      <c r="X573" s="170">
        <f>(IF(G573="C",1,IF(G573="EA",0.5,0))*0.1)+(IF(H573="C",1,IF(H573="EA",0.5,0))*0.05)+(IF(I573="C",1,IF(I573="EA",0.5,0))*0.1)+(IF(J573="C",1,IF(J573="EA",0.5,0))*0.05)+(IF(K573="C",1,IF(K573="EA",0.5,0))*0.1)+(IF(L573="C",1,IF(L573="EA",0.5,0))*0.2)+(IF(M573="C",1,IF(M573="EA",0.5,0))*0.35)+(IF(N573="C",1,IF(N573="EA",0.5,0))*0.05)</f>
        <v>0.27500000000000002</v>
      </c>
      <c r="Y573" s="368">
        <f t="shared" si="16"/>
        <v>1.7875E-3</v>
      </c>
      <c r="Z573" s="338" t="str">
        <f t="shared" si="17"/>
        <v>Em andamento</v>
      </c>
      <c r="AA573" s="377" t="str">
        <f>IF(C573="Supra-regional","abrange-cidade",IF(C573="Em definição","sem-mapa",IF(E573&lt;&gt;0,"local-def","local-em-def")))</f>
        <v>local-def</v>
      </c>
    </row>
    <row r="574" spans="1:27" ht="30" hidden="1" x14ac:dyDescent="0.25">
      <c r="A574" s="180">
        <v>35</v>
      </c>
      <c r="B574" s="181" t="s">
        <v>1452</v>
      </c>
      <c r="C574" s="181" t="s">
        <v>188</v>
      </c>
      <c r="D574" s="181"/>
      <c r="E574" s="181"/>
      <c r="F574" s="180"/>
      <c r="G574" s="180" t="s">
        <v>212</v>
      </c>
      <c r="H574" s="182" t="s">
        <v>212</v>
      </c>
      <c r="I574" s="180" t="s">
        <v>212</v>
      </c>
      <c r="J574" s="52" t="s">
        <v>1388</v>
      </c>
      <c r="K574" s="180" t="s">
        <v>216</v>
      </c>
      <c r="L574" s="180" t="s">
        <v>216</v>
      </c>
      <c r="M574" s="180" t="s">
        <v>216</v>
      </c>
      <c r="N574" s="180" t="s">
        <v>216</v>
      </c>
      <c r="O574" s="1031">
        <v>2.18E-2</v>
      </c>
      <c r="P574" s="178">
        <v>0</v>
      </c>
      <c r="Q574" s="178">
        <v>0</v>
      </c>
      <c r="R574" s="181" t="s">
        <v>6062</v>
      </c>
      <c r="S574" s="181"/>
      <c r="T574" s="181"/>
      <c r="U574" s="181"/>
      <c r="V574" s="181"/>
      <c r="W574" s="181"/>
      <c r="X574" s="170">
        <f>(IF(G574="C",1,IF(G574="EA",0.5,0))*0.1)+(IF(H574="C",1,IF(H574="EA",0.5,0))*0.05)+(IF(I574="C",1,IF(I574="EA",0.5,0))*0.1)+(IF(J574="C",1,IF(J574="EA",0.5,0))*0.05)+(IF(K574="C",1,IF(K574="EA",0.5,0))*0.1)+(IF(L574="C",1,IF(L574="EA",0.5,0))*0.2)+(IF(M574="C",1,IF(M574="EA",0.5,0))*0.35)+(IF(N574="C",1,IF(N574="EA",0.5,0))*0.05)</f>
        <v>0.27500000000000002</v>
      </c>
      <c r="Y574" s="368">
        <f t="shared" si="16"/>
        <v>5.9950000000000003E-3</v>
      </c>
      <c r="Z574" s="338" t="str">
        <f t="shared" si="17"/>
        <v>Em andamento</v>
      </c>
      <c r="AA574" s="377" t="str">
        <f>IF(C574="Supra-regional","abrange-cidade",IF(C574="Em definição","sem-mapa",IF(E574&lt;&gt;0,"local-def","local-em-def")))</f>
        <v>local-em-def</v>
      </c>
    </row>
    <row r="575" spans="1:27" ht="75" hidden="1" x14ac:dyDescent="0.25">
      <c r="A575" s="180">
        <v>35</v>
      </c>
      <c r="B575" s="181" t="s">
        <v>1453</v>
      </c>
      <c r="C575" s="181" t="s">
        <v>160</v>
      </c>
      <c r="D575" s="181"/>
      <c r="E575" s="181" t="s">
        <v>1454</v>
      </c>
      <c r="F575" s="180" t="s">
        <v>1455</v>
      </c>
      <c r="G575" s="180" t="s">
        <v>212</v>
      </c>
      <c r="H575" s="182" t="s">
        <v>212</v>
      </c>
      <c r="I575" s="180" t="s">
        <v>212</v>
      </c>
      <c r="J575" s="52" t="s">
        <v>1388</v>
      </c>
      <c r="K575" s="180" t="s">
        <v>216</v>
      </c>
      <c r="L575" s="180" t="s">
        <v>216</v>
      </c>
      <c r="M575" s="180" t="s">
        <v>216</v>
      </c>
      <c r="N575" s="180" t="s">
        <v>216</v>
      </c>
      <c r="O575" s="1031">
        <v>5.1000000000000004E-3</v>
      </c>
      <c r="P575" s="178">
        <v>0</v>
      </c>
      <c r="Q575" s="178">
        <v>0</v>
      </c>
      <c r="R575" s="181" t="s">
        <v>6063</v>
      </c>
      <c r="S575" s="181"/>
      <c r="T575" s="181"/>
      <c r="U575" s="181"/>
      <c r="V575" s="181"/>
      <c r="W575" s="181"/>
      <c r="X575" s="170">
        <f>(IF(G575="C",1,IF(G575="EA",0.5,0))*0.1)+(IF(H575="C",1,IF(H575="EA",0.5,0))*0.05)+(IF(I575="C",1,IF(I575="EA",0.5,0))*0.1)+(IF(J575="C",1,IF(J575="EA",0.5,0))*0.05)+(IF(K575="C",1,IF(K575="EA",0.5,0))*0.1)+(IF(L575="C",1,IF(L575="EA",0.5,0))*0.2)+(IF(M575="C",1,IF(M575="EA",0.5,0))*0.35)+(IF(N575="C",1,IF(N575="EA",0.5,0))*0.05)</f>
        <v>0.27500000000000002</v>
      </c>
      <c r="Y575" s="368">
        <f t="shared" si="16"/>
        <v>1.4025000000000003E-3</v>
      </c>
      <c r="Z575" s="338" t="str">
        <f t="shared" si="17"/>
        <v>Em andamento</v>
      </c>
      <c r="AA575" s="377" t="str">
        <f>IF(C575="Supra-regional","abrange-cidade",IF(C575="Em definição","sem-mapa",IF(E575&lt;&gt;0,"local-def","local-em-def")))</f>
        <v>local-def</v>
      </c>
    </row>
    <row r="576" spans="1:27" ht="30" hidden="1" x14ac:dyDescent="0.25">
      <c r="A576" s="180">
        <v>35</v>
      </c>
      <c r="B576" s="181" t="s">
        <v>1456</v>
      </c>
      <c r="C576" s="181" t="s">
        <v>162</v>
      </c>
      <c r="D576" s="181"/>
      <c r="E576" s="181" t="s">
        <v>1457</v>
      </c>
      <c r="F576" s="180" t="s">
        <v>1458</v>
      </c>
      <c r="G576" s="180" t="s">
        <v>212</v>
      </c>
      <c r="H576" s="182" t="s">
        <v>212</v>
      </c>
      <c r="I576" s="180" t="s">
        <v>212</v>
      </c>
      <c r="J576" s="52" t="s">
        <v>1388</v>
      </c>
      <c r="K576" s="180" t="s">
        <v>216</v>
      </c>
      <c r="L576" s="180" t="s">
        <v>216</v>
      </c>
      <c r="M576" s="180" t="s">
        <v>216</v>
      </c>
      <c r="N576" s="180" t="s">
        <v>216</v>
      </c>
      <c r="O576" s="1031">
        <v>1.21E-2</v>
      </c>
      <c r="P576" s="178">
        <v>0</v>
      </c>
      <c r="Q576" s="178">
        <v>0</v>
      </c>
      <c r="R576" s="181" t="s">
        <v>6064</v>
      </c>
      <c r="S576" s="181"/>
      <c r="T576" s="181"/>
      <c r="U576" s="181"/>
      <c r="V576" s="181"/>
      <c r="W576" s="181"/>
      <c r="X576" s="170">
        <f>(IF(G576="C",1,IF(G576="EA",0.5,0))*0.1)+(IF(H576="C",1,IF(H576="EA",0.5,0))*0.05)+(IF(I576="C",1,IF(I576="EA",0.5,0))*0.1)+(IF(J576="C",1,IF(J576="EA",0.5,0))*0.05)+(IF(K576="C",1,IF(K576="EA",0.5,0))*0.1)+(IF(L576="C",1,IF(L576="EA",0.5,0))*0.2)+(IF(M576="C",1,IF(M576="EA",0.5,0))*0.35)+(IF(N576="C",1,IF(N576="EA",0.5,0))*0.05)</f>
        <v>0.27500000000000002</v>
      </c>
      <c r="Y576" s="368">
        <f t="shared" si="16"/>
        <v>3.3275000000000002E-3</v>
      </c>
      <c r="Z576" s="338" t="str">
        <f t="shared" si="17"/>
        <v>Em andamento</v>
      </c>
      <c r="AA576" s="377" t="str">
        <f>IF(C576="Supra-regional","abrange-cidade",IF(C576="Em definição","sem-mapa",IF(E576&lt;&gt;0,"local-def","local-em-def")))</f>
        <v>local-def</v>
      </c>
    </row>
    <row r="577" spans="1:27" ht="45" hidden="1" x14ac:dyDescent="0.25">
      <c r="A577" s="180">
        <v>35</v>
      </c>
      <c r="B577" s="181" t="s">
        <v>1459</v>
      </c>
      <c r="C577" s="181" t="s">
        <v>188</v>
      </c>
      <c r="D577" s="181"/>
      <c r="E577" s="181" t="s">
        <v>1460</v>
      </c>
      <c r="F577" s="180" t="s">
        <v>1461</v>
      </c>
      <c r="G577" s="180" t="s">
        <v>212</v>
      </c>
      <c r="H577" s="182" t="s">
        <v>212</v>
      </c>
      <c r="I577" s="180" t="s">
        <v>212</v>
      </c>
      <c r="J577" s="52" t="s">
        <v>1388</v>
      </c>
      <c r="K577" s="180" t="s">
        <v>216</v>
      </c>
      <c r="L577" s="180" t="s">
        <v>216</v>
      </c>
      <c r="M577" s="180" t="s">
        <v>216</v>
      </c>
      <c r="N577" s="180" t="s">
        <v>216</v>
      </c>
      <c r="O577" s="1031">
        <v>2.0400000000000001E-2</v>
      </c>
      <c r="P577" s="178">
        <v>0</v>
      </c>
      <c r="Q577" s="178">
        <v>0</v>
      </c>
      <c r="R577" s="181" t="s">
        <v>6065</v>
      </c>
      <c r="S577" s="181"/>
      <c r="T577" s="181"/>
      <c r="U577" s="181"/>
      <c r="V577" s="181"/>
      <c r="W577" s="181"/>
      <c r="X577" s="170">
        <f>(IF(G577="C",1,IF(G577="EA",0.5,0))*0.1)+(IF(H577="C",1,IF(H577="EA",0.5,0))*0.05)+(IF(I577="C",1,IF(I577="EA",0.5,0))*0.1)+(IF(J577="C",1,IF(J577="EA",0.5,0))*0.05)+(IF(K577="C",1,IF(K577="EA",0.5,0))*0.1)+(IF(L577="C",1,IF(L577="EA",0.5,0))*0.2)+(IF(M577="C",1,IF(M577="EA",0.5,0))*0.35)+(IF(N577="C",1,IF(N577="EA",0.5,0))*0.05)</f>
        <v>0.27500000000000002</v>
      </c>
      <c r="Y577" s="368">
        <f t="shared" si="16"/>
        <v>5.6100000000000013E-3</v>
      </c>
      <c r="Z577" s="338" t="str">
        <f t="shared" si="17"/>
        <v>Em andamento</v>
      </c>
      <c r="AA577" s="377" t="str">
        <f>IF(C577="Supra-regional","abrange-cidade",IF(C577="Em definição","sem-mapa",IF(E577&lt;&gt;0,"local-def","local-em-def")))</f>
        <v>local-def</v>
      </c>
    </row>
    <row r="578" spans="1:27" ht="30" hidden="1" x14ac:dyDescent="0.25">
      <c r="A578" s="180">
        <v>35</v>
      </c>
      <c r="B578" s="181" t="s">
        <v>1462</v>
      </c>
      <c r="C578" s="181" t="s">
        <v>178</v>
      </c>
      <c r="D578" s="181"/>
      <c r="E578" s="181" t="s">
        <v>1463</v>
      </c>
      <c r="F578" s="180" t="s">
        <v>1464</v>
      </c>
      <c r="G578" s="180" t="s">
        <v>212</v>
      </c>
      <c r="H578" s="182" t="s">
        <v>212</v>
      </c>
      <c r="I578" s="180" t="s">
        <v>212</v>
      </c>
      <c r="J578" s="52" t="s">
        <v>1388</v>
      </c>
      <c r="K578" s="180" t="s">
        <v>216</v>
      </c>
      <c r="L578" s="180" t="s">
        <v>216</v>
      </c>
      <c r="M578" s="180" t="s">
        <v>216</v>
      </c>
      <c r="N578" s="180" t="s">
        <v>216</v>
      </c>
      <c r="O578" s="1031">
        <v>3.0999999999999999E-3</v>
      </c>
      <c r="P578" s="178">
        <v>0</v>
      </c>
      <c r="Q578" s="178">
        <v>0</v>
      </c>
      <c r="R578" s="181" t="s">
        <v>6066</v>
      </c>
      <c r="S578" s="181"/>
      <c r="T578" s="181"/>
      <c r="U578" s="181"/>
      <c r="V578" s="181"/>
      <c r="W578" s="181"/>
      <c r="X578" s="170">
        <f>(IF(G578="C",1,IF(G578="EA",0.5,0))*0.1)+(IF(H578="C",1,IF(H578="EA",0.5,0))*0.05)+(IF(I578="C",1,IF(I578="EA",0.5,0))*0.1)+(IF(J578="C",1,IF(J578="EA",0.5,0))*0.05)+(IF(K578="C",1,IF(K578="EA",0.5,0))*0.1)+(IF(L578="C",1,IF(L578="EA",0.5,0))*0.2)+(IF(M578="C",1,IF(M578="EA",0.5,0))*0.35)+(IF(N578="C",1,IF(N578="EA",0.5,0))*0.05)</f>
        <v>0.27500000000000002</v>
      </c>
      <c r="Y578" s="368">
        <f t="shared" ref="Y578:Y641" si="18">X578*O578</f>
        <v>8.5250000000000007E-4</v>
      </c>
      <c r="Z578" s="338" t="str">
        <f t="shared" ref="Z578:Z641" si="19">IF(X578=0,"Não Iniciado",IF(X578&lt;1,"Em andamento","Concluído"))</f>
        <v>Em andamento</v>
      </c>
      <c r="AA578" s="377" t="str">
        <f>IF(C578="Supra-regional","abrange-cidade",IF(C578="Em definição","sem-mapa",IF(E578&lt;&gt;0,"local-def","local-em-def")))</f>
        <v>local-def</v>
      </c>
    </row>
    <row r="579" spans="1:27" ht="60" hidden="1" x14ac:dyDescent="0.25">
      <c r="A579" s="180">
        <v>35</v>
      </c>
      <c r="B579" s="181" t="s">
        <v>1465</v>
      </c>
      <c r="C579" s="181" t="s">
        <v>172</v>
      </c>
      <c r="D579" s="181"/>
      <c r="E579" s="181" t="s">
        <v>1466</v>
      </c>
      <c r="F579" s="180" t="s">
        <v>1467</v>
      </c>
      <c r="G579" s="180" t="s">
        <v>212</v>
      </c>
      <c r="H579" s="182" t="s">
        <v>212</v>
      </c>
      <c r="I579" s="180" t="s">
        <v>212</v>
      </c>
      <c r="J579" s="52" t="s">
        <v>1388</v>
      </c>
      <c r="K579" s="180" t="s">
        <v>216</v>
      </c>
      <c r="L579" s="180" t="s">
        <v>216</v>
      </c>
      <c r="M579" s="180" t="s">
        <v>216</v>
      </c>
      <c r="N579" s="180" t="s">
        <v>216</v>
      </c>
      <c r="O579" s="1031">
        <v>1.3599999999999999E-2</v>
      </c>
      <c r="P579" s="178">
        <v>0</v>
      </c>
      <c r="Q579" s="178">
        <v>0</v>
      </c>
      <c r="R579" s="181" t="s">
        <v>6067</v>
      </c>
      <c r="S579" s="181"/>
      <c r="T579" s="181"/>
      <c r="U579" s="181"/>
      <c r="V579" s="181"/>
      <c r="W579" s="181"/>
      <c r="X579" s="170">
        <f>(IF(G579="C",1,IF(G579="EA",0.5,0))*0.1)+(IF(H579="C",1,IF(H579="EA",0.5,0))*0.05)+(IF(I579="C",1,IF(I579="EA",0.5,0))*0.1)+(IF(J579="C",1,IF(J579="EA",0.5,0))*0.05)+(IF(K579="C",1,IF(K579="EA",0.5,0))*0.1)+(IF(L579="C",1,IF(L579="EA",0.5,0))*0.2)+(IF(M579="C",1,IF(M579="EA",0.5,0))*0.35)+(IF(N579="C",1,IF(N579="EA",0.5,0))*0.05)</f>
        <v>0.27500000000000002</v>
      </c>
      <c r="Y579" s="368">
        <f t="shared" si="18"/>
        <v>3.7400000000000003E-3</v>
      </c>
      <c r="Z579" s="338" t="str">
        <f t="shared" si="19"/>
        <v>Em andamento</v>
      </c>
      <c r="AA579" s="377" t="str">
        <f>IF(C579="Supra-regional","abrange-cidade",IF(C579="Em definição","sem-mapa",IF(E579&lt;&gt;0,"local-def","local-em-def")))</f>
        <v>local-def</v>
      </c>
    </row>
    <row r="580" spans="1:27" ht="30" hidden="1" x14ac:dyDescent="0.25">
      <c r="A580" s="180">
        <v>35</v>
      </c>
      <c r="B580" s="181" t="s">
        <v>1468</v>
      </c>
      <c r="C580" s="181" t="s">
        <v>152</v>
      </c>
      <c r="D580" s="181"/>
      <c r="E580" s="181" t="s">
        <v>1469</v>
      </c>
      <c r="F580" s="180"/>
      <c r="G580" s="180" t="s">
        <v>212</v>
      </c>
      <c r="H580" s="182" t="s">
        <v>212</v>
      </c>
      <c r="I580" s="180" t="s">
        <v>212</v>
      </c>
      <c r="J580" s="52" t="s">
        <v>1388</v>
      </c>
      <c r="K580" s="180" t="s">
        <v>216</v>
      </c>
      <c r="L580" s="180" t="s">
        <v>216</v>
      </c>
      <c r="M580" s="180" t="s">
        <v>216</v>
      </c>
      <c r="N580" s="180" t="s">
        <v>216</v>
      </c>
      <c r="O580" s="1031">
        <v>4.1000000000000003E-3</v>
      </c>
      <c r="P580" s="178">
        <v>0</v>
      </c>
      <c r="Q580" s="178">
        <v>0</v>
      </c>
      <c r="R580" s="181" t="s">
        <v>6068</v>
      </c>
      <c r="S580" s="181"/>
      <c r="T580" s="181"/>
      <c r="U580" s="181"/>
      <c r="V580" s="181"/>
      <c r="W580" s="181"/>
      <c r="X580" s="170">
        <f>(IF(G580="C",1,IF(G580="EA",0.5,0))*0.1)+(IF(H580="C",1,IF(H580="EA",0.5,0))*0.05)+(IF(I580="C",1,IF(I580="EA",0.5,0))*0.1)+(IF(J580="C",1,IF(J580="EA",0.5,0))*0.05)+(IF(K580="C",1,IF(K580="EA",0.5,0))*0.1)+(IF(L580="C",1,IF(L580="EA",0.5,0))*0.2)+(IF(M580="C",1,IF(M580="EA",0.5,0))*0.35)+(IF(N580="C",1,IF(N580="EA",0.5,0))*0.05)</f>
        <v>0.27500000000000002</v>
      </c>
      <c r="Y580" s="368">
        <f t="shared" si="18"/>
        <v>1.1275000000000002E-3</v>
      </c>
      <c r="Z580" s="338" t="str">
        <f t="shared" si="19"/>
        <v>Em andamento</v>
      </c>
      <c r="AA580" s="377" t="str">
        <f>IF(C580="Supra-regional","abrange-cidade",IF(C580="Em definição","sem-mapa",IF(E580&lt;&gt;0,"local-def","local-em-def")))</f>
        <v>local-def</v>
      </c>
    </row>
    <row r="581" spans="1:27" ht="30" hidden="1" x14ac:dyDescent="0.25">
      <c r="A581" s="180">
        <v>35</v>
      </c>
      <c r="B581" s="181" t="s">
        <v>1470</v>
      </c>
      <c r="C581" s="181" t="s">
        <v>158</v>
      </c>
      <c r="D581" s="181"/>
      <c r="E581" s="181" t="s">
        <v>1471</v>
      </c>
      <c r="F581" s="180"/>
      <c r="G581" s="180" t="s">
        <v>212</v>
      </c>
      <c r="H581" s="182" t="s">
        <v>212</v>
      </c>
      <c r="I581" s="180" t="s">
        <v>212</v>
      </c>
      <c r="J581" s="52" t="s">
        <v>1388</v>
      </c>
      <c r="K581" s="180" t="s">
        <v>216</v>
      </c>
      <c r="L581" s="180" t="s">
        <v>216</v>
      </c>
      <c r="M581" s="180" t="s">
        <v>216</v>
      </c>
      <c r="N581" s="180" t="s">
        <v>216</v>
      </c>
      <c r="O581" s="1031">
        <v>1.7299999999999999E-2</v>
      </c>
      <c r="P581" s="178">
        <v>0</v>
      </c>
      <c r="Q581" s="178">
        <v>0</v>
      </c>
      <c r="R581" s="181" t="s">
        <v>6069</v>
      </c>
      <c r="S581" s="181"/>
      <c r="T581" s="181"/>
      <c r="U581" s="181"/>
      <c r="V581" s="181"/>
      <c r="W581" s="181"/>
      <c r="X581" s="170">
        <f>(IF(G581="C",1,IF(G581="EA",0.5,0))*0.1)+(IF(H581="C",1,IF(H581="EA",0.5,0))*0.05)+(IF(I581="C",1,IF(I581="EA",0.5,0))*0.1)+(IF(J581="C",1,IF(J581="EA",0.5,0))*0.05)+(IF(K581="C",1,IF(K581="EA",0.5,0))*0.1)+(IF(L581="C",1,IF(L581="EA",0.5,0))*0.2)+(IF(M581="C",1,IF(M581="EA",0.5,0))*0.35)+(IF(N581="C",1,IF(N581="EA",0.5,0))*0.05)</f>
        <v>0.27500000000000002</v>
      </c>
      <c r="Y581" s="368">
        <f t="shared" si="18"/>
        <v>4.7575000000000004E-3</v>
      </c>
      <c r="Z581" s="338" t="str">
        <f t="shared" si="19"/>
        <v>Em andamento</v>
      </c>
      <c r="AA581" s="377" t="str">
        <f>IF(C581="Supra-regional","abrange-cidade",IF(C581="Em definição","sem-mapa",IF(E581&lt;&gt;0,"local-def","local-em-def")))</f>
        <v>local-def</v>
      </c>
    </row>
    <row r="582" spans="1:27" ht="30" hidden="1" x14ac:dyDescent="0.25">
      <c r="A582" s="180">
        <v>35</v>
      </c>
      <c r="B582" s="181" t="s">
        <v>1472</v>
      </c>
      <c r="C582" s="181" t="s">
        <v>158</v>
      </c>
      <c r="D582" s="181"/>
      <c r="E582" s="181"/>
      <c r="F582" s="180"/>
      <c r="G582" s="180" t="s">
        <v>212</v>
      </c>
      <c r="H582" s="182" t="s">
        <v>212</v>
      </c>
      <c r="I582" s="180" t="s">
        <v>212</v>
      </c>
      <c r="J582" s="52" t="s">
        <v>1388</v>
      </c>
      <c r="K582" s="180" t="s">
        <v>216</v>
      </c>
      <c r="L582" s="180" t="s">
        <v>216</v>
      </c>
      <c r="M582" s="180" t="s">
        <v>216</v>
      </c>
      <c r="N582" s="180" t="s">
        <v>216</v>
      </c>
      <c r="O582" s="1031">
        <v>1.2500000000000001E-2</v>
      </c>
      <c r="P582" s="178">
        <v>0</v>
      </c>
      <c r="Q582" s="178">
        <v>0</v>
      </c>
      <c r="R582" s="181" t="s">
        <v>6070</v>
      </c>
      <c r="S582" s="181"/>
      <c r="T582" s="181"/>
      <c r="U582" s="181"/>
      <c r="V582" s="181"/>
      <c r="W582" s="181"/>
      <c r="X582" s="170">
        <f>(IF(G582="C",1,IF(G582="EA",0.5,0))*0.1)+(IF(H582="C",1,IF(H582="EA",0.5,0))*0.05)+(IF(I582="C",1,IF(I582="EA",0.5,0))*0.1)+(IF(J582="C",1,IF(J582="EA",0.5,0))*0.05)+(IF(K582="C",1,IF(K582="EA",0.5,0))*0.1)+(IF(L582="C",1,IF(L582="EA",0.5,0))*0.2)+(IF(M582="C",1,IF(M582="EA",0.5,0))*0.35)+(IF(N582="C",1,IF(N582="EA",0.5,0))*0.05)</f>
        <v>0.27500000000000002</v>
      </c>
      <c r="Y582" s="368">
        <f t="shared" si="18"/>
        <v>3.4375000000000005E-3</v>
      </c>
      <c r="Z582" s="338" t="str">
        <f t="shared" si="19"/>
        <v>Em andamento</v>
      </c>
      <c r="AA582" s="377" t="str">
        <f>IF(C582="Supra-regional","abrange-cidade",IF(C582="Em definição","sem-mapa",IF(E582&lt;&gt;0,"local-def","local-em-def")))</f>
        <v>local-em-def</v>
      </c>
    </row>
    <row r="583" spans="1:27" ht="30" hidden="1" x14ac:dyDescent="0.25">
      <c r="A583" s="180">
        <v>35</v>
      </c>
      <c r="B583" s="181" t="s">
        <v>1473</v>
      </c>
      <c r="C583" s="181" t="s">
        <v>178</v>
      </c>
      <c r="D583" s="181"/>
      <c r="E583" s="181"/>
      <c r="F583" s="180"/>
      <c r="G583" s="180" t="s">
        <v>212</v>
      </c>
      <c r="H583" s="182" t="s">
        <v>212</v>
      </c>
      <c r="I583" s="180" t="s">
        <v>212</v>
      </c>
      <c r="J583" s="52" t="s">
        <v>1388</v>
      </c>
      <c r="K583" s="180" t="s">
        <v>216</v>
      </c>
      <c r="L583" s="180" t="s">
        <v>216</v>
      </c>
      <c r="M583" s="180" t="s">
        <v>216</v>
      </c>
      <c r="N583" s="180" t="s">
        <v>216</v>
      </c>
      <c r="O583" s="1031">
        <v>3.5999999999999999E-3</v>
      </c>
      <c r="P583" s="178">
        <v>0</v>
      </c>
      <c r="Q583" s="178">
        <v>0</v>
      </c>
      <c r="R583" s="181" t="s">
        <v>6051</v>
      </c>
      <c r="S583" s="181"/>
      <c r="T583" s="181"/>
      <c r="U583" s="181"/>
      <c r="V583" s="181"/>
      <c r="W583" s="181"/>
      <c r="X583" s="170">
        <f>(IF(G583="C",1,IF(G583="EA",0.5,0))*0.1)+(IF(H583="C",1,IF(H583="EA",0.5,0))*0.05)+(IF(I583="C",1,IF(I583="EA",0.5,0))*0.1)+(IF(J583="C",1,IF(J583="EA",0.5,0))*0.05)+(IF(K583="C",1,IF(K583="EA",0.5,0))*0.1)+(IF(L583="C",1,IF(L583="EA",0.5,0))*0.2)+(IF(M583="C",1,IF(M583="EA",0.5,0))*0.35)+(IF(N583="C",1,IF(N583="EA",0.5,0))*0.05)</f>
        <v>0.27500000000000002</v>
      </c>
      <c r="Y583" s="368">
        <f t="shared" si="18"/>
        <v>9.8999999999999999E-4</v>
      </c>
      <c r="Z583" s="338" t="str">
        <f t="shared" si="19"/>
        <v>Em andamento</v>
      </c>
      <c r="AA583" s="377" t="str">
        <f>IF(C583="Supra-regional","abrange-cidade",IF(C583="Em definição","sem-mapa",IF(E583&lt;&gt;0,"local-def","local-em-def")))</f>
        <v>local-em-def</v>
      </c>
    </row>
    <row r="584" spans="1:27" ht="30" hidden="1" x14ac:dyDescent="0.25">
      <c r="A584" s="180">
        <v>35</v>
      </c>
      <c r="B584" s="181" t="s">
        <v>1474</v>
      </c>
      <c r="C584" s="181" t="s">
        <v>172</v>
      </c>
      <c r="D584" s="181"/>
      <c r="E584" s="181" t="s">
        <v>1475</v>
      </c>
      <c r="F584" s="180" t="s">
        <v>1476</v>
      </c>
      <c r="G584" s="180" t="s">
        <v>212</v>
      </c>
      <c r="H584" s="182" t="s">
        <v>212</v>
      </c>
      <c r="I584" s="180" t="s">
        <v>212</v>
      </c>
      <c r="J584" s="52" t="s">
        <v>1388</v>
      </c>
      <c r="K584" s="180" t="s">
        <v>216</v>
      </c>
      <c r="L584" s="180" t="s">
        <v>216</v>
      </c>
      <c r="M584" s="180" t="s">
        <v>216</v>
      </c>
      <c r="N584" s="180" t="s">
        <v>216</v>
      </c>
      <c r="O584" s="1031">
        <v>1.8499999999999999E-2</v>
      </c>
      <c r="P584" s="178">
        <v>0</v>
      </c>
      <c r="Q584" s="178">
        <v>0</v>
      </c>
      <c r="R584" s="181" t="s">
        <v>6071</v>
      </c>
      <c r="S584" s="181"/>
      <c r="T584" s="181"/>
      <c r="U584" s="181"/>
      <c r="V584" s="181"/>
      <c r="W584" s="181"/>
      <c r="X584" s="170">
        <f>(IF(G584="C",1,IF(G584="EA",0.5,0))*0.1)+(IF(H584="C",1,IF(H584="EA",0.5,0))*0.05)+(IF(I584="C",1,IF(I584="EA",0.5,0))*0.1)+(IF(J584="C",1,IF(J584="EA",0.5,0))*0.05)+(IF(K584="C",1,IF(K584="EA",0.5,0))*0.1)+(IF(L584="C",1,IF(L584="EA",0.5,0))*0.2)+(IF(M584="C",1,IF(M584="EA",0.5,0))*0.35)+(IF(N584="C",1,IF(N584="EA",0.5,0))*0.05)</f>
        <v>0.27500000000000002</v>
      </c>
      <c r="Y584" s="368">
        <f t="shared" si="18"/>
        <v>5.0875E-3</v>
      </c>
      <c r="Z584" s="338" t="str">
        <f t="shared" si="19"/>
        <v>Em andamento</v>
      </c>
      <c r="AA584" s="377" t="str">
        <f>IF(C584="Supra-regional","abrange-cidade",IF(C584="Em definição","sem-mapa",IF(E584&lt;&gt;0,"local-def","local-em-def")))</f>
        <v>local-def</v>
      </c>
    </row>
    <row r="585" spans="1:27" ht="30" hidden="1" x14ac:dyDescent="0.25">
      <c r="A585" s="180">
        <v>35</v>
      </c>
      <c r="B585" s="181" t="s">
        <v>1477</v>
      </c>
      <c r="C585" s="181" t="s">
        <v>166</v>
      </c>
      <c r="D585" s="181"/>
      <c r="E585" s="181" t="s">
        <v>1478</v>
      </c>
      <c r="F585" s="180" t="s">
        <v>1479</v>
      </c>
      <c r="G585" s="180" t="s">
        <v>212</v>
      </c>
      <c r="H585" s="182" t="s">
        <v>212</v>
      </c>
      <c r="I585" s="180" t="s">
        <v>212</v>
      </c>
      <c r="J585" s="52" t="s">
        <v>1388</v>
      </c>
      <c r="K585" s="180" t="s">
        <v>216</v>
      </c>
      <c r="L585" s="180" t="s">
        <v>216</v>
      </c>
      <c r="M585" s="180" t="s">
        <v>216</v>
      </c>
      <c r="N585" s="180" t="s">
        <v>216</v>
      </c>
      <c r="O585" s="1031">
        <v>1.03E-2</v>
      </c>
      <c r="P585" s="178">
        <v>0</v>
      </c>
      <c r="Q585" s="178">
        <v>0</v>
      </c>
      <c r="R585" s="181" t="s">
        <v>6072</v>
      </c>
      <c r="S585" s="181"/>
      <c r="T585" s="181"/>
      <c r="U585" s="181"/>
      <c r="V585" s="181"/>
      <c r="W585" s="181"/>
      <c r="X585" s="170">
        <f>(IF(G585="C",1,IF(G585="EA",0.5,0))*0.1)+(IF(H585="C",1,IF(H585="EA",0.5,0))*0.05)+(IF(I585="C",1,IF(I585="EA",0.5,0))*0.1)+(IF(J585="C",1,IF(J585="EA",0.5,0))*0.05)+(IF(K585="C",1,IF(K585="EA",0.5,0))*0.1)+(IF(L585="C",1,IF(L585="EA",0.5,0))*0.2)+(IF(M585="C",1,IF(M585="EA",0.5,0))*0.35)+(IF(N585="C",1,IF(N585="EA",0.5,0))*0.05)</f>
        <v>0.27500000000000002</v>
      </c>
      <c r="Y585" s="368">
        <f t="shared" si="18"/>
        <v>2.8325000000000004E-3</v>
      </c>
      <c r="Z585" s="338" t="str">
        <f t="shared" si="19"/>
        <v>Em andamento</v>
      </c>
      <c r="AA585" s="377" t="str">
        <f>IF(C585="Supra-regional","abrange-cidade",IF(C585="Em definição","sem-mapa",IF(E585&lt;&gt;0,"local-def","local-em-def")))</f>
        <v>local-def</v>
      </c>
    </row>
    <row r="586" spans="1:27" ht="30" hidden="1" x14ac:dyDescent="0.25">
      <c r="A586" s="180">
        <v>35</v>
      </c>
      <c r="B586" s="181" t="s">
        <v>1480</v>
      </c>
      <c r="C586" s="181" t="s">
        <v>146</v>
      </c>
      <c r="D586" s="181"/>
      <c r="E586" s="181"/>
      <c r="F586" s="180"/>
      <c r="G586" s="180" t="s">
        <v>212</v>
      </c>
      <c r="H586" s="182" t="s">
        <v>212</v>
      </c>
      <c r="I586" s="180" t="s">
        <v>212</v>
      </c>
      <c r="J586" s="52" t="s">
        <v>1388</v>
      </c>
      <c r="K586" s="180" t="s">
        <v>216</v>
      </c>
      <c r="L586" s="180" t="s">
        <v>216</v>
      </c>
      <c r="M586" s="180" t="s">
        <v>216</v>
      </c>
      <c r="N586" s="180" t="s">
        <v>216</v>
      </c>
      <c r="O586" s="1031">
        <v>1.8E-3</v>
      </c>
      <c r="P586" s="178">
        <v>0</v>
      </c>
      <c r="Q586" s="178">
        <v>0</v>
      </c>
      <c r="R586" s="181" t="s">
        <v>6017</v>
      </c>
      <c r="S586" s="181"/>
      <c r="T586" s="181"/>
      <c r="U586" s="181"/>
      <c r="V586" s="181"/>
      <c r="W586" s="181"/>
      <c r="X586" s="170">
        <f>(IF(G586="C",1,IF(G586="EA",0.5,0))*0.1)+(IF(H586="C",1,IF(H586="EA",0.5,0))*0.05)+(IF(I586="C",1,IF(I586="EA",0.5,0))*0.1)+(IF(J586="C",1,IF(J586="EA",0.5,0))*0.05)+(IF(K586="C",1,IF(K586="EA",0.5,0))*0.1)+(IF(L586="C",1,IF(L586="EA",0.5,0))*0.2)+(IF(M586="C",1,IF(M586="EA",0.5,0))*0.35)+(IF(N586="C",1,IF(N586="EA",0.5,0))*0.05)</f>
        <v>0.27500000000000002</v>
      </c>
      <c r="Y586" s="368">
        <f t="shared" si="18"/>
        <v>4.95E-4</v>
      </c>
      <c r="Z586" s="338" t="str">
        <f t="shared" si="19"/>
        <v>Em andamento</v>
      </c>
      <c r="AA586" s="377" t="str">
        <f>IF(C586="Supra-regional","abrange-cidade",IF(C586="Em definição","sem-mapa",IF(E586&lt;&gt;0,"local-def","local-em-def")))</f>
        <v>local-em-def</v>
      </c>
    </row>
    <row r="587" spans="1:27" ht="30" hidden="1" x14ac:dyDescent="0.25">
      <c r="A587" s="180">
        <v>35</v>
      </c>
      <c r="B587" s="181" t="s">
        <v>1481</v>
      </c>
      <c r="C587" s="181" t="s">
        <v>178</v>
      </c>
      <c r="D587" s="181"/>
      <c r="E587" s="181" t="s">
        <v>1482</v>
      </c>
      <c r="F587" s="180" t="s">
        <v>1483</v>
      </c>
      <c r="G587" s="180" t="s">
        <v>212</v>
      </c>
      <c r="H587" s="182" t="s">
        <v>212</v>
      </c>
      <c r="I587" s="180" t="s">
        <v>212</v>
      </c>
      <c r="J587" s="52" t="s">
        <v>1388</v>
      </c>
      <c r="K587" s="180" t="s">
        <v>216</v>
      </c>
      <c r="L587" s="180" t="s">
        <v>216</v>
      </c>
      <c r="M587" s="180" t="s">
        <v>216</v>
      </c>
      <c r="N587" s="180" t="s">
        <v>216</v>
      </c>
      <c r="O587" s="1031">
        <v>9.0899999999999995E-2</v>
      </c>
      <c r="P587" s="178">
        <v>0</v>
      </c>
      <c r="Q587" s="178">
        <v>0</v>
      </c>
      <c r="R587" s="181" t="s">
        <v>6073</v>
      </c>
      <c r="S587" s="181"/>
      <c r="T587" s="181"/>
      <c r="U587" s="181"/>
      <c r="V587" s="181"/>
      <c r="W587" s="181"/>
      <c r="X587" s="170">
        <f>(IF(G587="C",1,IF(G587="EA",0.5,0))*0.1)+(IF(H587="C",1,IF(H587="EA",0.5,0))*0.05)+(IF(I587="C",1,IF(I587="EA",0.5,0))*0.1)+(IF(J587="C",1,IF(J587="EA",0.5,0))*0.05)+(IF(K587="C",1,IF(K587="EA",0.5,0))*0.1)+(IF(L587="C",1,IF(L587="EA",0.5,0))*0.2)+(IF(M587="C",1,IF(M587="EA",0.5,0))*0.35)+(IF(N587="C",1,IF(N587="EA",0.5,0))*0.05)</f>
        <v>0.27500000000000002</v>
      </c>
      <c r="Y587" s="368">
        <f t="shared" si="18"/>
        <v>2.4997499999999999E-2</v>
      </c>
      <c r="Z587" s="338" t="str">
        <f t="shared" si="19"/>
        <v>Em andamento</v>
      </c>
      <c r="AA587" s="377" t="str">
        <f>IF(C587="Supra-regional","abrange-cidade",IF(C587="Em definição","sem-mapa",IF(E587&lt;&gt;0,"local-def","local-em-def")))</f>
        <v>local-def</v>
      </c>
    </row>
    <row r="588" spans="1:27" ht="30" hidden="1" x14ac:dyDescent="0.25">
      <c r="A588" s="180">
        <v>35</v>
      </c>
      <c r="B588" s="181" t="s">
        <v>1484</v>
      </c>
      <c r="C588" s="181" t="s">
        <v>168</v>
      </c>
      <c r="D588" s="181"/>
      <c r="E588" s="181" t="s">
        <v>1485</v>
      </c>
      <c r="F588" s="180" t="s">
        <v>1486</v>
      </c>
      <c r="G588" s="180" t="s">
        <v>212</v>
      </c>
      <c r="H588" s="182" t="s">
        <v>212</v>
      </c>
      <c r="I588" s="180" t="s">
        <v>212</v>
      </c>
      <c r="J588" s="52" t="s">
        <v>1388</v>
      </c>
      <c r="K588" s="180" t="s">
        <v>216</v>
      </c>
      <c r="L588" s="180" t="s">
        <v>216</v>
      </c>
      <c r="M588" s="180" t="s">
        <v>216</v>
      </c>
      <c r="N588" s="180" t="s">
        <v>216</v>
      </c>
      <c r="O588" s="1031">
        <v>0.1018</v>
      </c>
      <c r="P588" s="178">
        <v>0</v>
      </c>
      <c r="Q588" s="178">
        <v>0</v>
      </c>
      <c r="R588" s="181" t="s">
        <v>6074</v>
      </c>
      <c r="S588" s="181"/>
      <c r="T588" s="181"/>
      <c r="U588" s="181"/>
      <c r="V588" s="181"/>
      <c r="W588" s="181"/>
      <c r="X588" s="170">
        <f>(IF(G588="C",1,IF(G588="EA",0.5,0))*0.1)+(IF(H588="C",1,IF(H588="EA",0.5,0))*0.05)+(IF(I588="C",1,IF(I588="EA",0.5,0))*0.1)+(IF(J588="C",1,IF(J588="EA",0.5,0))*0.05)+(IF(K588="C",1,IF(K588="EA",0.5,0))*0.1)+(IF(L588="C",1,IF(L588="EA",0.5,0))*0.2)+(IF(M588="C",1,IF(M588="EA",0.5,0))*0.35)+(IF(N588="C",1,IF(N588="EA",0.5,0))*0.05)</f>
        <v>0.27500000000000002</v>
      </c>
      <c r="Y588" s="368">
        <f t="shared" si="18"/>
        <v>2.7995000000000003E-2</v>
      </c>
      <c r="Z588" s="338" t="str">
        <f t="shared" si="19"/>
        <v>Em andamento</v>
      </c>
      <c r="AA588" s="377" t="str">
        <f>IF(C588="Supra-regional","abrange-cidade",IF(C588="Em definição","sem-mapa",IF(E588&lt;&gt;0,"local-def","local-em-def")))</f>
        <v>local-def</v>
      </c>
    </row>
    <row r="589" spans="1:27" ht="30" hidden="1" x14ac:dyDescent="0.25">
      <c r="A589" s="180">
        <v>35</v>
      </c>
      <c r="B589" s="181" t="s">
        <v>1487</v>
      </c>
      <c r="C589" s="181" t="s">
        <v>146</v>
      </c>
      <c r="D589" s="181"/>
      <c r="E589" s="181"/>
      <c r="F589" s="180"/>
      <c r="G589" s="180" t="s">
        <v>212</v>
      </c>
      <c r="H589" s="182" t="s">
        <v>212</v>
      </c>
      <c r="I589" s="180" t="s">
        <v>212</v>
      </c>
      <c r="J589" s="52" t="s">
        <v>1388</v>
      </c>
      <c r="K589" s="180" t="s">
        <v>216</v>
      </c>
      <c r="L589" s="180" t="s">
        <v>216</v>
      </c>
      <c r="M589" s="180" t="s">
        <v>216</v>
      </c>
      <c r="N589" s="180" t="s">
        <v>216</v>
      </c>
      <c r="O589" s="1031">
        <v>5.9999999999999995E-4</v>
      </c>
      <c r="P589" s="178">
        <v>0</v>
      </c>
      <c r="Q589" s="178">
        <v>0</v>
      </c>
      <c r="R589" s="181" t="s">
        <v>6075</v>
      </c>
      <c r="S589" s="181"/>
      <c r="T589" s="181"/>
      <c r="U589" s="181"/>
      <c r="V589" s="181"/>
      <c r="W589" s="181"/>
      <c r="X589" s="170">
        <f>(IF(G589="C",1,IF(G589="EA",0.5,0))*0.1)+(IF(H589="C",1,IF(H589="EA",0.5,0))*0.05)+(IF(I589="C",1,IF(I589="EA",0.5,0))*0.1)+(IF(J589="C",1,IF(J589="EA",0.5,0))*0.05)+(IF(K589="C",1,IF(K589="EA",0.5,0))*0.1)+(IF(L589="C",1,IF(L589="EA",0.5,0))*0.2)+(IF(M589="C",1,IF(M589="EA",0.5,0))*0.35)+(IF(N589="C",1,IF(N589="EA",0.5,0))*0.05)</f>
        <v>0.27500000000000002</v>
      </c>
      <c r="Y589" s="368">
        <f t="shared" si="18"/>
        <v>1.65E-4</v>
      </c>
      <c r="Z589" s="338" t="str">
        <f t="shared" si="19"/>
        <v>Em andamento</v>
      </c>
      <c r="AA589" s="377" t="str">
        <f>IF(C589="Supra-regional","abrange-cidade",IF(C589="Em definição","sem-mapa",IF(E589&lt;&gt;0,"local-def","local-em-def")))</f>
        <v>local-em-def</v>
      </c>
    </row>
    <row r="590" spans="1:27" ht="30" hidden="1" x14ac:dyDescent="0.25">
      <c r="A590" s="180">
        <v>35</v>
      </c>
      <c r="B590" s="181" t="s">
        <v>1488</v>
      </c>
      <c r="C590" s="181"/>
      <c r="D590" s="181"/>
      <c r="E590" s="181"/>
      <c r="F590" s="180"/>
      <c r="G590" s="180" t="s">
        <v>212</v>
      </c>
      <c r="H590" s="182" t="s">
        <v>212</v>
      </c>
      <c r="I590" s="180" t="s">
        <v>212</v>
      </c>
      <c r="J590" s="52" t="s">
        <v>1388</v>
      </c>
      <c r="K590" s="180" t="s">
        <v>216</v>
      </c>
      <c r="L590" s="180" t="s">
        <v>216</v>
      </c>
      <c r="M590" s="180" t="s">
        <v>216</v>
      </c>
      <c r="N590" s="180" t="s">
        <v>216</v>
      </c>
      <c r="O590" s="1031">
        <v>8.9999999999999998E-4</v>
      </c>
      <c r="P590" s="178">
        <v>0</v>
      </c>
      <c r="Q590" s="178">
        <v>0</v>
      </c>
      <c r="R590" s="181" t="s">
        <v>6076</v>
      </c>
      <c r="S590" s="181"/>
      <c r="T590" s="181"/>
      <c r="U590" s="181"/>
      <c r="V590" s="181"/>
      <c r="W590" s="181"/>
      <c r="X590" s="170">
        <f>(IF(G590="C",1,IF(G590="EA",0.5,0))*0.1)+(IF(H590="C",1,IF(H590="EA",0.5,0))*0.05)+(IF(I590="C",1,IF(I590="EA",0.5,0))*0.1)+(IF(J590="C",1,IF(J590="EA",0.5,0))*0.05)+(IF(K590="C",1,IF(K590="EA",0.5,0))*0.1)+(IF(L590="C",1,IF(L590="EA",0.5,0))*0.2)+(IF(M590="C",1,IF(M590="EA",0.5,0))*0.35)+(IF(N590="C",1,IF(N590="EA",0.5,0))*0.05)</f>
        <v>0.27500000000000002</v>
      </c>
      <c r="Y590" s="368">
        <f t="shared" si="18"/>
        <v>2.475E-4</v>
      </c>
      <c r="Z590" s="338" t="str">
        <f t="shared" si="19"/>
        <v>Em andamento</v>
      </c>
      <c r="AA590" s="377" t="str">
        <f>IF(C590="Supra-regional","abrange-cidade",IF(C590="Em definição","sem-mapa",IF(E590&lt;&gt;0,"local-def","local-em-def")))</f>
        <v>local-em-def</v>
      </c>
    </row>
    <row r="591" spans="1:27" ht="30" hidden="1" x14ac:dyDescent="0.25">
      <c r="A591" s="180">
        <v>35</v>
      </c>
      <c r="B591" s="181" t="s">
        <v>1489</v>
      </c>
      <c r="C591" s="181"/>
      <c r="D591" s="181"/>
      <c r="E591" s="181"/>
      <c r="F591" s="180"/>
      <c r="G591" s="180" t="s">
        <v>212</v>
      </c>
      <c r="H591" s="182" t="s">
        <v>212</v>
      </c>
      <c r="I591" s="180" t="s">
        <v>212</v>
      </c>
      <c r="J591" s="52" t="s">
        <v>1388</v>
      </c>
      <c r="K591" s="180" t="s">
        <v>216</v>
      </c>
      <c r="L591" s="180" t="s">
        <v>216</v>
      </c>
      <c r="M591" s="180" t="s">
        <v>216</v>
      </c>
      <c r="N591" s="180" t="s">
        <v>216</v>
      </c>
      <c r="O591" s="1031">
        <v>2.2000000000000001E-3</v>
      </c>
      <c r="P591" s="178">
        <v>0</v>
      </c>
      <c r="Q591" s="178">
        <v>0</v>
      </c>
      <c r="R591" s="181" t="s">
        <v>6016</v>
      </c>
      <c r="S591" s="181"/>
      <c r="T591" s="181"/>
      <c r="U591" s="181"/>
      <c r="V591" s="181"/>
      <c r="W591" s="181"/>
      <c r="X591" s="170">
        <f>(IF(G591="C",1,IF(G591="EA",0.5,0))*0.1)+(IF(H591="C",1,IF(H591="EA",0.5,0))*0.05)+(IF(I591="C",1,IF(I591="EA",0.5,0))*0.1)+(IF(J591="C",1,IF(J591="EA",0.5,0))*0.05)+(IF(K591="C",1,IF(K591="EA",0.5,0))*0.1)+(IF(L591="C",1,IF(L591="EA",0.5,0))*0.2)+(IF(M591="C",1,IF(M591="EA",0.5,0))*0.35)+(IF(N591="C",1,IF(N591="EA",0.5,0))*0.05)</f>
        <v>0.27500000000000002</v>
      </c>
      <c r="Y591" s="368">
        <f t="shared" si="18"/>
        <v>6.0500000000000007E-4</v>
      </c>
      <c r="Z591" s="338" t="str">
        <f t="shared" si="19"/>
        <v>Em andamento</v>
      </c>
      <c r="AA591" s="377" t="str">
        <f>IF(C591="Supra-regional","abrange-cidade",IF(C591="Em definição","sem-mapa",IF(E591&lt;&gt;0,"local-def","local-em-def")))</f>
        <v>local-em-def</v>
      </c>
    </row>
    <row r="592" spans="1:27" ht="30" hidden="1" x14ac:dyDescent="0.25">
      <c r="A592" s="180">
        <v>35</v>
      </c>
      <c r="B592" s="181" t="s">
        <v>1490</v>
      </c>
      <c r="C592" s="181"/>
      <c r="D592" s="181"/>
      <c r="E592" s="181"/>
      <c r="F592" s="180"/>
      <c r="G592" s="180" t="s">
        <v>212</v>
      </c>
      <c r="H592" s="182" t="s">
        <v>212</v>
      </c>
      <c r="I592" s="180" t="s">
        <v>212</v>
      </c>
      <c r="J592" s="52" t="s">
        <v>1388</v>
      </c>
      <c r="K592" s="180" t="s">
        <v>216</v>
      </c>
      <c r="L592" s="180" t="s">
        <v>216</v>
      </c>
      <c r="M592" s="180" t="s">
        <v>216</v>
      </c>
      <c r="N592" s="180" t="s">
        <v>216</v>
      </c>
      <c r="O592" s="1031">
        <v>2.3999999999999998E-3</v>
      </c>
      <c r="P592" s="178">
        <v>0</v>
      </c>
      <c r="Q592" s="178">
        <v>0</v>
      </c>
      <c r="R592" s="181" t="s">
        <v>6077</v>
      </c>
      <c r="S592" s="181"/>
      <c r="T592" s="181"/>
      <c r="U592" s="181"/>
      <c r="V592" s="181"/>
      <c r="W592" s="181"/>
      <c r="X592" s="170">
        <f>(IF(G592="C",1,IF(G592="EA",0.5,0))*0.1)+(IF(H592="C",1,IF(H592="EA",0.5,0))*0.05)+(IF(I592="C",1,IF(I592="EA",0.5,0))*0.1)+(IF(J592="C",1,IF(J592="EA",0.5,0))*0.05)+(IF(K592="C",1,IF(K592="EA",0.5,0))*0.1)+(IF(L592="C",1,IF(L592="EA",0.5,0))*0.2)+(IF(M592="C",1,IF(M592="EA",0.5,0))*0.35)+(IF(N592="C",1,IF(N592="EA",0.5,0))*0.05)</f>
        <v>0.27500000000000002</v>
      </c>
      <c r="Y592" s="368">
        <f t="shared" si="18"/>
        <v>6.6E-4</v>
      </c>
      <c r="Z592" s="338" t="str">
        <f t="shared" si="19"/>
        <v>Em andamento</v>
      </c>
      <c r="AA592" s="377" t="str">
        <f>IF(C592="Supra-regional","abrange-cidade",IF(C592="Em definição","sem-mapa",IF(E592&lt;&gt;0,"local-def","local-em-def")))</f>
        <v>local-em-def</v>
      </c>
    </row>
    <row r="593" spans="1:27" ht="30" hidden="1" x14ac:dyDescent="0.25">
      <c r="A593" s="180">
        <v>35</v>
      </c>
      <c r="B593" s="181" t="s">
        <v>1491</v>
      </c>
      <c r="C593" s="181" t="s">
        <v>130</v>
      </c>
      <c r="D593" s="181"/>
      <c r="E593" s="181" t="s">
        <v>1492</v>
      </c>
      <c r="F593" s="180"/>
      <c r="G593" s="180" t="s">
        <v>212</v>
      </c>
      <c r="H593" s="182" t="s">
        <v>214</v>
      </c>
      <c r="I593" s="180" t="s">
        <v>216</v>
      </c>
      <c r="J593" s="52" t="s">
        <v>1493</v>
      </c>
      <c r="K593" s="180" t="s">
        <v>216</v>
      </c>
      <c r="L593" s="180" t="s">
        <v>216</v>
      </c>
      <c r="M593" s="180" t="s">
        <v>216</v>
      </c>
      <c r="N593" s="180" t="s">
        <v>216</v>
      </c>
      <c r="O593" s="1031">
        <v>0</v>
      </c>
      <c r="P593" s="178">
        <v>0</v>
      </c>
      <c r="Q593" s="178">
        <v>0</v>
      </c>
      <c r="R593" s="181" t="s">
        <v>6078</v>
      </c>
      <c r="S593" s="181"/>
      <c r="T593" s="181"/>
      <c r="U593" s="181"/>
      <c r="V593" s="181"/>
      <c r="W593" s="181"/>
      <c r="X593" s="170">
        <f>(IF(G593="C",1,IF(G593="EA",0.5,0))*0.1)+(IF(H593="C",1,IF(H593="EA",0.5,0))*0.05)+(IF(I593="C",1,IF(I593="EA",0.5,0))*0.1)+(IF(J593="C",1,IF(J593="EA",0.5,0))*0.05)+(IF(K593="C",1,IF(K593="EA",0.5,0))*0.1)+(IF(L593="C",1,IF(L593="EA",0.5,0))*0.2)+(IF(M593="C",1,IF(M593="EA",0.5,0))*0.35)+(IF(N593="C",1,IF(N593="EA",0.5,0))*0.05)</f>
        <v>0.125</v>
      </c>
      <c r="Y593" s="368">
        <f t="shared" si="18"/>
        <v>0</v>
      </c>
      <c r="Z593" s="338" t="str">
        <f t="shared" si="19"/>
        <v>Em andamento</v>
      </c>
      <c r="AA593" s="377" t="str">
        <f>IF(C593="Supra-regional","abrange-cidade",IF(C593="Em definição","sem-mapa",IF(E593&lt;&gt;0,"local-def","local-em-def")))</f>
        <v>local-def</v>
      </c>
    </row>
    <row r="594" spans="1:27" ht="45" hidden="1" x14ac:dyDescent="0.25">
      <c r="A594" s="180">
        <v>35</v>
      </c>
      <c r="B594" s="181" t="s">
        <v>1494</v>
      </c>
      <c r="C594" s="181" t="s">
        <v>152</v>
      </c>
      <c r="D594" s="181"/>
      <c r="E594" s="181" t="s">
        <v>1495</v>
      </c>
      <c r="F594" s="180" t="s">
        <v>1496</v>
      </c>
      <c r="G594" s="180" t="s">
        <v>212</v>
      </c>
      <c r="H594" s="182" t="s">
        <v>212</v>
      </c>
      <c r="I594" s="180" t="s">
        <v>212</v>
      </c>
      <c r="J594" s="52" t="s">
        <v>1388</v>
      </c>
      <c r="K594" s="182" t="s">
        <v>212</v>
      </c>
      <c r="L594" s="180" t="s">
        <v>216</v>
      </c>
      <c r="M594" s="180" t="s">
        <v>216</v>
      </c>
      <c r="N594" s="180" t="s">
        <v>216</v>
      </c>
      <c r="O594" s="1031">
        <v>4.1999999999999997E-3</v>
      </c>
      <c r="P594" s="178">
        <v>0</v>
      </c>
      <c r="Q594" s="178">
        <v>0</v>
      </c>
      <c r="R594" s="181" t="s">
        <v>6079</v>
      </c>
      <c r="S594" s="181"/>
      <c r="T594" s="181"/>
      <c r="U594" s="181"/>
      <c r="V594" s="181"/>
      <c r="W594" s="181"/>
      <c r="X594" s="170">
        <f>(IF(G594="C",1,IF(G594="EA",0.5,0))*0.1)+(IF(H594="C",1,IF(H594="EA",0.5,0))*0.05)+(IF(I594="C",1,IF(I594="EA",0.5,0))*0.1)+(IF(J594="C",1,IF(J594="EA",0.5,0))*0.05)+(IF(K594="C",1,IF(K594="EA",0.5,0))*0.1)+(IF(L594="C",1,IF(L594="EA",0.5,0))*0.2)+(IF(M594="C",1,IF(M594="EA",0.5,0))*0.35)+(IF(N594="C",1,IF(N594="EA",0.5,0))*0.05)</f>
        <v>0.375</v>
      </c>
      <c r="Y594" s="368">
        <f t="shared" si="18"/>
        <v>1.575E-3</v>
      </c>
      <c r="Z594" s="338" t="str">
        <f t="shared" si="19"/>
        <v>Em andamento</v>
      </c>
      <c r="AA594" s="377" t="str">
        <f>IF(C594="Supra-regional","abrange-cidade",IF(C594="Em definição","sem-mapa",IF(E594&lt;&gt;0,"local-def","local-em-def")))</f>
        <v>local-def</v>
      </c>
    </row>
    <row r="595" spans="1:27" ht="45" hidden="1" x14ac:dyDescent="0.25">
      <c r="A595" s="180">
        <v>35</v>
      </c>
      <c r="B595" s="181" t="s">
        <v>1497</v>
      </c>
      <c r="C595" s="53" t="s">
        <v>136</v>
      </c>
      <c r="D595" s="181"/>
      <c r="E595" s="181" t="s">
        <v>1498</v>
      </c>
      <c r="F595" s="180"/>
      <c r="G595" s="180" t="s">
        <v>212</v>
      </c>
      <c r="H595" s="182" t="s">
        <v>212</v>
      </c>
      <c r="I595" s="180" t="s">
        <v>212</v>
      </c>
      <c r="J595" s="52" t="s">
        <v>1388</v>
      </c>
      <c r="K595" s="182" t="s">
        <v>212</v>
      </c>
      <c r="L595" s="180" t="s">
        <v>216</v>
      </c>
      <c r="M595" s="180" t="s">
        <v>216</v>
      </c>
      <c r="N595" s="180" t="s">
        <v>216</v>
      </c>
      <c r="O595" s="1031">
        <v>2.8E-3</v>
      </c>
      <c r="P595" s="178">
        <v>0</v>
      </c>
      <c r="Q595" s="178">
        <v>0</v>
      </c>
      <c r="R595" s="181" t="s">
        <v>6043</v>
      </c>
      <c r="S595" s="181"/>
      <c r="T595" s="181"/>
      <c r="U595" s="181"/>
      <c r="V595" s="181"/>
      <c r="W595" s="181"/>
      <c r="X595" s="170">
        <f>(IF(G595="C",1,IF(G595="EA",0.5,0))*0.1)+(IF(H595="C",1,IF(H595="EA",0.5,0))*0.05)+(IF(I595="C",1,IF(I595="EA",0.5,0))*0.1)+(IF(J595="C",1,IF(J595="EA",0.5,0))*0.05)+(IF(K595="C",1,IF(K595="EA",0.5,0))*0.1)+(IF(L595="C",1,IF(L595="EA",0.5,0))*0.2)+(IF(M595="C",1,IF(M595="EA",0.5,0))*0.35)+(IF(N595="C",1,IF(N595="EA",0.5,0))*0.05)</f>
        <v>0.375</v>
      </c>
      <c r="Y595" s="368">
        <f t="shared" si="18"/>
        <v>1.0499999999999999E-3</v>
      </c>
      <c r="Z595" s="338" t="str">
        <f t="shared" si="19"/>
        <v>Em andamento</v>
      </c>
      <c r="AA595" s="377" t="str">
        <f>IF(C595="Supra-regional","abrange-cidade",IF(C595="Em definição","sem-mapa",IF(E595&lt;&gt;0,"local-def","local-em-def")))</f>
        <v>local-def</v>
      </c>
    </row>
    <row r="596" spans="1:27" ht="45" hidden="1" x14ac:dyDescent="0.25">
      <c r="A596" s="180">
        <v>35</v>
      </c>
      <c r="B596" s="181" t="s">
        <v>1499</v>
      </c>
      <c r="C596" s="181" t="s">
        <v>152</v>
      </c>
      <c r="D596" s="181"/>
      <c r="E596" s="181" t="s">
        <v>1500</v>
      </c>
      <c r="F596" s="180" t="s">
        <v>1501</v>
      </c>
      <c r="G596" s="180" t="s">
        <v>212</v>
      </c>
      <c r="H596" s="182" t="s">
        <v>212</v>
      </c>
      <c r="I596" s="180" t="s">
        <v>212</v>
      </c>
      <c r="J596" s="52" t="s">
        <v>1388</v>
      </c>
      <c r="K596" s="182" t="s">
        <v>212</v>
      </c>
      <c r="L596" s="180" t="s">
        <v>216</v>
      </c>
      <c r="M596" s="180" t="s">
        <v>216</v>
      </c>
      <c r="N596" s="180" t="s">
        <v>216</v>
      </c>
      <c r="O596" s="1031">
        <v>2.8E-3</v>
      </c>
      <c r="P596" s="178">
        <v>0</v>
      </c>
      <c r="Q596" s="178">
        <v>0</v>
      </c>
      <c r="R596" s="181" t="s">
        <v>6035</v>
      </c>
      <c r="S596" s="181"/>
      <c r="T596" s="181"/>
      <c r="U596" s="181"/>
      <c r="V596" s="181"/>
      <c r="W596" s="181"/>
      <c r="X596" s="170">
        <f>(IF(G596="C",1,IF(G596="EA",0.5,0))*0.1)+(IF(H596="C",1,IF(H596="EA",0.5,0))*0.05)+(IF(I596="C",1,IF(I596="EA",0.5,0))*0.1)+(IF(J596="C",1,IF(J596="EA",0.5,0))*0.05)+(IF(K596="C",1,IF(K596="EA",0.5,0))*0.1)+(IF(L596="C",1,IF(L596="EA",0.5,0))*0.2)+(IF(M596="C",1,IF(M596="EA",0.5,0))*0.35)+(IF(N596="C",1,IF(N596="EA",0.5,0))*0.05)</f>
        <v>0.375</v>
      </c>
      <c r="Y596" s="368">
        <f t="shared" si="18"/>
        <v>1.0499999999999999E-3</v>
      </c>
      <c r="Z596" s="338" t="str">
        <f t="shared" si="19"/>
        <v>Em andamento</v>
      </c>
      <c r="AA596" s="377" t="str">
        <f>IF(C596="Supra-regional","abrange-cidade",IF(C596="Em definição","sem-mapa",IF(E596&lt;&gt;0,"local-def","local-em-def")))</f>
        <v>local-def</v>
      </c>
    </row>
    <row r="597" spans="1:27" ht="30" hidden="1" x14ac:dyDescent="0.25">
      <c r="A597" s="180">
        <v>35</v>
      </c>
      <c r="B597" s="181" t="s">
        <v>1502</v>
      </c>
      <c r="C597" s="181" t="s">
        <v>160</v>
      </c>
      <c r="D597" s="181"/>
      <c r="E597" s="181" t="s">
        <v>1503</v>
      </c>
      <c r="F597" s="180" t="s">
        <v>1504</v>
      </c>
      <c r="G597" s="180" t="s">
        <v>212</v>
      </c>
      <c r="H597" s="182" t="s">
        <v>212</v>
      </c>
      <c r="I597" s="180" t="s">
        <v>212</v>
      </c>
      <c r="J597" s="52" t="s">
        <v>1388</v>
      </c>
      <c r="K597" s="182" t="s">
        <v>212</v>
      </c>
      <c r="L597" s="180" t="s">
        <v>216</v>
      </c>
      <c r="M597" s="180" t="s">
        <v>216</v>
      </c>
      <c r="N597" s="180" t="s">
        <v>216</v>
      </c>
      <c r="O597" s="1031">
        <v>5.4000000000000003E-3</v>
      </c>
      <c r="P597" s="178">
        <v>0</v>
      </c>
      <c r="Q597" s="178">
        <v>0</v>
      </c>
      <c r="R597" s="181" t="s">
        <v>6080</v>
      </c>
      <c r="S597" s="181"/>
      <c r="T597" s="181"/>
      <c r="U597" s="181"/>
      <c r="V597" s="181"/>
      <c r="W597" s="181"/>
      <c r="X597" s="170">
        <f>(IF(G597="C",1,IF(G597="EA",0.5,0))*0.1)+(IF(H597="C",1,IF(H597="EA",0.5,0))*0.05)+(IF(I597="C",1,IF(I597="EA",0.5,0))*0.1)+(IF(J597="C",1,IF(J597="EA",0.5,0))*0.05)+(IF(K597="C",1,IF(K597="EA",0.5,0))*0.1)+(IF(L597="C",1,IF(L597="EA",0.5,0))*0.2)+(IF(M597="C",1,IF(M597="EA",0.5,0))*0.35)+(IF(N597="C",1,IF(N597="EA",0.5,0))*0.05)</f>
        <v>0.375</v>
      </c>
      <c r="Y597" s="368">
        <f t="shared" si="18"/>
        <v>2.0249999999999999E-3</v>
      </c>
      <c r="Z597" s="338" t="str">
        <f t="shared" si="19"/>
        <v>Em andamento</v>
      </c>
      <c r="AA597" s="377" t="str">
        <f>IF(C597="Supra-regional","abrange-cidade",IF(C597="Em definição","sem-mapa",IF(E597&lt;&gt;0,"local-def","local-em-def")))</f>
        <v>local-def</v>
      </c>
    </row>
    <row r="598" spans="1:27" ht="30" hidden="1" x14ac:dyDescent="0.25">
      <c r="A598" s="180">
        <v>35</v>
      </c>
      <c r="B598" s="181" t="s">
        <v>1505</v>
      </c>
      <c r="C598" s="181" t="s">
        <v>160</v>
      </c>
      <c r="D598" s="181"/>
      <c r="E598" s="181" t="s">
        <v>1503</v>
      </c>
      <c r="F598" s="180" t="s">
        <v>1504</v>
      </c>
      <c r="G598" s="180" t="s">
        <v>212</v>
      </c>
      <c r="H598" s="182" t="s">
        <v>212</v>
      </c>
      <c r="I598" s="180" t="s">
        <v>212</v>
      </c>
      <c r="J598" s="52" t="s">
        <v>1388</v>
      </c>
      <c r="K598" s="182" t="s">
        <v>212</v>
      </c>
      <c r="L598" s="180" t="s">
        <v>216</v>
      </c>
      <c r="M598" s="180" t="s">
        <v>216</v>
      </c>
      <c r="N598" s="180" t="s">
        <v>216</v>
      </c>
      <c r="O598" s="1031">
        <v>2.5000000000000001E-3</v>
      </c>
      <c r="P598" s="178">
        <v>0</v>
      </c>
      <c r="Q598" s="178">
        <v>0</v>
      </c>
      <c r="R598" s="181" t="s">
        <v>6081</v>
      </c>
      <c r="S598" s="181"/>
      <c r="T598" s="181"/>
      <c r="U598" s="181"/>
      <c r="V598" s="181"/>
      <c r="W598" s="181"/>
      <c r="X598" s="170">
        <f>(IF(G598="C",1,IF(G598="EA",0.5,0))*0.1)+(IF(H598="C",1,IF(H598="EA",0.5,0))*0.05)+(IF(I598="C",1,IF(I598="EA",0.5,0))*0.1)+(IF(J598="C",1,IF(J598="EA",0.5,0))*0.05)+(IF(K598="C",1,IF(K598="EA",0.5,0))*0.1)+(IF(L598="C",1,IF(L598="EA",0.5,0))*0.2)+(IF(M598="C",1,IF(M598="EA",0.5,0))*0.35)+(IF(N598="C",1,IF(N598="EA",0.5,0))*0.05)</f>
        <v>0.375</v>
      </c>
      <c r="Y598" s="368">
        <f t="shared" si="18"/>
        <v>9.3749999999999997E-4</v>
      </c>
      <c r="Z598" s="338" t="str">
        <f t="shared" si="19"/>
        <v>Em andamento</v>
      </c>
      <c r="AA598" s="377" t="str">
        <f>IF(C598="Supra-regional","abrange-cidade",IF(C598="Em definição","sem-mapa",IF(E598&lt;&gt;0,"local-def","local-em-def")))</f>
        <v>local-def</v>
      </c>
    </row>
    <row r="599" spans="1:27" ht="45" hidden="1" x14ac:dyDescent="0.25">
      <c r="A599" s="180">
        <v>35</v>
      </c>
      <c r="B599" s="181" t="s">
        <v>1506</v>
      </c>
      <c r="C599" s="181" t="s">
        <v>144</v>
      </c>
      <c r="D599" s="181"/>
      <c r="E599" s="181" t="s">
        <v>1507</v>
      </c>
      <c r="F599" s="180" t="s">
        <v>1508</v>
      </c>
      <c r="G599" s="180" t="s">
        <v>212</v>
      </c>
      <c r="H599" s="182" t="s">
        <v>212</v>
      </c>
      <c r="I599" s="180" t="s">
        <v>212</v>
      </c>
      <c r="J599" s="52" t="s">
        <v>1388</v>
      </c>
      <c r="K599" s="182" t="s">
        <v>212</v>
      </c>
      <c r="L599" s="180" t="s">
        <v>216</v>
      </c>
      <c r="M599" s="180" t="s">
        <v>216</v>
      </c>
      <c r="N599" s="180" t="s">
        <v>216</v>
      </c>
      <c r="O599" s="1031">
        <v>4.1000000000000003E-3</v>
      </c>
      <c r="P599" s="178">
        <v>0</v>
      </c>
      <c r="Q599" s="178">
        <v>0</v>
      </c>
      <c r="R599" s="181" t="s">
        <v>6082</v>
      </c>
      <c r="S599" s="181"/>
      <c r="T599" s="181"/>
      <c r="U599" s="181"/>
      <c r="V599" s="181"/>
      <c r="W599" s="181"/>
      <c r="X599" s="170">
        <f>(IF(G599="C",1,IF(G599="EA",0.5,0))*0.1)+(IF(H599="C",1,IF(H599="EA",0.5,0))*0.05)+(IF(I599="C",1,IF(I599="EA",0.5,0))*0.1)+(IF(J599="C",1,IF(J599="EA",0.5,0))*0.05)+(IF(K599="C",1,IF(K599="EA",0.5,0))*0.1)+(IF(L599="C",1,IF(L599="EA",0.5,0))*0.2)+(IF(M599="C",1,IF(M599="EA",0.5,0))*0.35)+(IF(N599="C",1,IF(N599="EA",0.5,0))*0.05)</f>
        <v>0.375</v>
      </c>
      <c r="Y599" s="368">
        <f t="shared" si="18"/>
        <v>1.5375000000000002E-3</v>
      </c>
      <c r="Z599" s="338" t="str">
        <f t="shared" si="19"/>
        <v>Em andamento</v>
      </c>
      <c r="AA599" s="377" t="str">
        <f>IF(C599="Supra-regional","abrange-cidade",IF(C599="Em definição","sem-mapa",IF(E599&lt;&gt;0,"local-def","local-em-def")))</f>
        <v>local-def</v>
      </c>
    </row>
    <row r="600" spans="1:27" ht="120" hidden="1" x14ac:dyDescent="0.25">
      <c r="A600" s="180">
        <v>35</v>
      </c>
      <c r="B600" s="181" t="s">
        <v>1509</v>
      </c>
      <c r="C600" s="181" t="s">
        <v>146</v>
      </c>
      <c r="D600" s="181"/>
      <c r="E600" s="181" t="s">
        <v>1510</v>
      </c>
      <c r="F600" s="180" t="s">
        <v>1511</v>
      </c>
      <c r="G600" s="180" t="s">
        <v>212</v>
      </c>
      <c r="H600" s="182" t="s">
        <v>212</v>
      </c>
      <c r="I600" s="180" t="s">
        <v>212</v>
      </c>
      <c r="J600" s="52" t="s">
        <v>1388</v>
      </c>
      <c r="K600" s="182" t="s">
        <v>214</v>
      </c>
      <c r="L600" s="180" t="s">
        <v>216</v>
      </c>
      <c r="M600" s="180" t="s">
        <v>216</v>
      </c>
      <c r="N600" s="180" t="s">
        <v>216</v>
      </c>
      <c r="O600" s="1031">
        <v>8.2000000000000007E-3</v>
      </c>
      <c r="P600" s="178">
        <v>0</v>
      </c>
      <c r="Q600" s="178">
        <v>0</v>
      </c>
      <c r="R600" s="181" t="s">
        <v>6083</v>
      </c>
      <c r="S600" s="181"/>
      <c r="T600" s="181"/>
      <c r="U600" s="181"/>
      <c r="V600" s="181"/>
      <c r="W600" s="181"/>
      <c r="X600" s="170">
        <f>(IF(G600="C",1,IF(G600="EA",0.5,0))*0.1)+(IF(H600="C",1,IF(H600="EA",0.5,0))*0.05)+(IF(I600="C",1,IF(I600="EA",0.5,0))*0.1)+(IF(J600="C",1,IF(J600="EA",0.5,0))*0.05)+(IF(K600="C",1,IF(K600="EA",0.5,0))*0.1)+(IF(L600="C",1,IF(L600="EA",0.5,0))*0.2)+(IF(M600="C",1,IF(M600="EA",0.5,0))*0.35)+(IF(N600="C",1,IF(N600="EA",0.5,0))*0.05)</f>
        <v>0.32500000000000001</v>
      </c>
      <c r="Y600" s="368">
        <f t="shared" si="18"/>
        <v>2.6650000000000003E-3</v>
      </c>
      <c r="Z600" s="338" t="str">
        <f t="shared" si="19"/>
        <v>Em andamento</v>
      </c>
      <c r="AA600" s="377" t="str">
        <f>IF(C600="Supra-regional","abrange-cidade",IF(C600="Em definição","sem-mapa",IF(E600&lt;&gt;0,"local-def","local-em-def")))</f>
        <v>local-def</v>
      </c>
    </row>
    <row r="601" spans="1:27" ht="120" hidden="1" x14ac:dyDescent="0.25">
      <c r="A601" s="180">
        <v>35</v>
      </c>
      <c r="B601" s="181" t="s">
        <v>1512</v>
      </c>
      <c r="C601" s="181" t="s">
        <v>146</v>
      </c>
      <c r="D601" s="181"/>
      <c r="E601" s="181" t="s">
        <v>1510</v>
      </c>
      <c r="F601" s="180" t="s">
        <v>1513</v>
      </c>
      <c r="G601" s="180" t="s">
        <v>212</v>
      </c>
      <c r="H601" s="182" t="s">
        <v>212</v>
      </c>
      <c r="I601" s="180" t="s">
        <v>212</v>
      </c>
      <c r="J601" s="52" t="s">
        <v>1388</v>
      </c>
      <c r="K601" s="182" t="s">
        <v>214</v>
      </c>
      <c r="L601" s="180" t="s">
        <v>216</v>
      </c>
      <c r="M601" s="180" t="s">
        <v>216</v>
      </c>
      <c r="N601" s="180" t="s">
        <v>216</v>
      </c>
      <c r="O601" s="1031">
        <v>1.23E-2</v>
      </c>
      <c r="P601" s="178">
        <v>0</v>
      </c>
      <c r="Q601" s="178">
        <v>0</v>
      </c>
      <c r="R601" s="181" t="s">
        <v>6084</v>
      </c>
      <c r="S601" s="181"/>
      <c r="T601" s="181"/>
      <c r="U601" s="181"/>
      <c r="V601" s="181"/>
      <c r="W601" s="181"/>
      <c r="X601" s="170">
        <f>(IF(G601="C",1,IF(G601="EA",0.5,0))*0.1)+(IF(H601="C",1,IF(H601="EA",0.5,0))*0.05)+(IF(I601="C",1,IF(I601="EA",0.5,0))*0.1)+(IF(J601="C",1,IF(J601="EA",0.5,0))*0.05)+(IF(K601="C",1,IF(K601="EA",0.5,0))*0.1)+(IF(L601="C",1,IF(L601="EA",0.5,0))*0.2)+(IF(M601="C",1,IF(M601="EA",0.5,0))*0.35)+(IF(N601="C",1,IF(N601="EA",0.5,0))*0.05)</f>
        <v>0.32500000000000001</v>
      </c>
      <c r="Y601" s="368">
        <f t="shared" si="18"/>
        <v>3.9975000000000002E-3</v>
      </c>
      <c r="Z601" s="338" t="str">
        <f t="shared" si="19"/>
        <v>Em andamento</v>
      </c>
      <c r="AA601" s="377" t="str">
        <f>IF(C601="Supra-regional","abrange-cidade",IF(C601="Em definição","sem-mapa",IF(E601&lt;&gt;0,"local-def","local-em-def")))</f>
        <v>local-def</v>
      </c>
    </row>
    <row r="602" spans="1:27" ht="45" hidden="1" x14ac:dyDescent="0.25">
      <c r="A602" s="180">
        <v>35</v>
      </c>
      <c r="B602" s="181" t="s">
        <v>1514</v>
      </c>
      <c r="C602" s="53" t="s">
        <v>136</v>
      </c>
      <c r="D602" s="181"/>
      <c r="E602" s="181" t="s">
        <v>1515</v>
      </c>
      <c r="F602" s="180" t="s">
        <v>1516</v>
      </c>
      <c r="G602" s="180" t="s">
        <v>212</v>
      </c>
      <c r="H602" s="182" t="s">
        <v>212</v>
      </c>
      <c r="I602" s="180" t="s">
        <v>212</v>
      </c>
      <c r="J602" s="52" t="s">
        <v>1388</v>
      </c>
      <c r="K602" s="182" t="s">
        <v>214</v>
      </c>
      <c r="L602" s="180" t="s">
        <v>216</v>
      </c>
      <c r="M602" s="180" t="s">
        <v>216</v>
      </c>
      <c r="N602" s="180" t="s">
        <v>216</v>
      </c>
      <c r="O602" s="1031">
        <v>3.8E-3</v>
      </c>
      <c r="P602" s="178">
        <v>0</v>
      </c>
      <c r="Q602" s="178">
        <v>0</v>
      </c>
      <c r="R602" s="181" t="s">
        <v>6085</v>
      </c>
      <c r="S602" s="181"/>
      <c r="T602" s="181"/>
      <c r="U602" s="181"/>
      <c r="V602" s="181"/>
      <c r="W602" s="181"/>
      <c r="X602" s="170">
        <f>(IF(G602="C",1,IF(G602="EA",0.5,0))*0.1)+(IF(H602="C",1,IF(H602="EA",0.5,0))*0.05)+(IF(I602="C",1,IF(I602="EA",0.5,0))*0.1)+(IF(J602="C",1,IF(J602="EA",0.5,0))*0.05)+(IF(K602="C",1,IF(K602="EA",0.5,0))*0.1)+(IF(L602="C",1,IF(L602="EA",0.5,0))*0.2)+(IF(M602="C",1,IF(M602="EA",0.5,0))*0.35)+(IF(N602="C",1,IF(N602="EA",0.5,0))*0.05)</f>
        <v>0.32500000000000001</v>
      </c>
      <c r="Y602" s="368">
        <f t="shared" si="18"/>
        <v>1.235E-3</v>
      </c>
      <c r="Z602" s="338" t="str">
        <f t="shared" si="19"/>
        <v>Em andamento</v>
      </c>
      <c r="AA602" s="377" t="str">
        <f>IF(C602="Supra-regional","abrange-cidade",IF(C602="Em definição","sem-mapa",IF(E602&lt;&gt;0,"local-def","local-em-def")))</f>
        <v>local-def</v>
      </c>
    </row>
    <row r="603" spans="1:27" ht="75" hidden="1" x14ac:dyDescent="0.25">
      <c r="A603" s="180">
        <v>35</v>
      </c>
      <c r="B603" s="181" t="s">
        <v>1517</v>
      </c>
      <c r="C603" s="181" t="s">
        <v>146</v>
      </c>
      <c r="D603" s="181"/>
      <c r="E603" s="181" t="s">
        <v>1518</v>
      </c>
      <c r="F603" s="180" t="s">
        <v>1519</v>
      </c>
      <c r="G603" s="180" t="s">
        <v>212</v>
      </c>
      <c r="H603" s="182" t="s">
        <v>212</v>
      </c>
      <c r="I603" s="180" t="s">
        <v>212</v>
      </c>
      <c r="J603" s="52" t="s">
        <v>1388</v>
      </c>
      <c r="K603" s="182" t="s">
        <v>214</v>
      </c>
      <c r="L603" s="180" t="s">
        <v>216</v>
      </c>
      <c r="M603" s="180" t="s">
        <v>216</v>
      </c>
      <c r="N603" s="180" t="s">
        <v>216</v>
      </c>
      <c r="O603" s="1031">
        <v>8.3000000000000001E-3</v>
      </c>
      <c r="P603" s="178">
        <v>0</v>
      </c>
      <c r="Q603" s="178">
        <v>0</v>
      </c>
      <c r="R603" s="181" t="s">
        <v>6086</v>
      </c>
      <c r="S603" s="181"/>
      <c r="T603" s="181"/>
      <c r="U603" s="181"/>
      <c r="V603" s="181"/>
      <c r="W603" s="181"/>
      <c r="X603" s="170">
        <f>(IF(G603="C",1,IF(G603="EA",0.5,0))*0.1)+(IF(H603="C",1,IF(H603="EA",0.5,0))*0.05)+(IF(I603="C",1,IF(I603="EA",0.5,0))*0.1)+(IF(J603="C",1,IF(J603="EA",0.5,0))*0.05)+(IF(K603="C",1,IF(K603="EA",0.5,0))*0.1)+(IF(L603="C",1,IF(L603="EA",0.5,0))*0.2)+(IF(M603="C",1,IF(M603="EA",0.5,0))*0.35)+(IF(N603="C",1,IF(N603="EA",0.5,0))*0.05)</f>
        <v>0.32500000000000001</v>
      </c>
      <c r="Y603" s="368">
        <f t="shared" si="18"/>
        <v>2.6975000000000002E-3</v>
      </c>
      <c r="Z603" s="338" t="str">
        <f t="shared" si="19"/>
        <v>Em andamento</v>
      </c>
      <c r="AA603" s="377" t="str">
        <f>IF(C603="Supra-regional","abrange-cidade",IF(C603="Em definição","sem-mapa",IF(E603&lt;&gt;0,"local-def","local-em-def")))</f>
        <v>local-def</v>
      </c>
    </row>
    <row r="604" spans="1:27" ht="105" hidden="1" x14ac:dyDescent="0.25">
      <c r="A604" s="180">
        <v>35</v>
      </c>
      <c r="B604" s="181" t="s">
        <v>1520</v>
      </c>
      <c r="C604" s="181" t="s">
        <v>148</v>
      </c>
      <c r="D604" s="181" t="s">
        <v>1315</v>
      </c>
      <c r="E604" s="181" t="s">
        <v>1390</v>
      </c>
      <c r="F604" s="180" t="s">
        <v>1521</v>
      </c>
      <c r="G604" s="180" t="s">
        <v>212</v>
      </c>
      <c r="H604" s="182" t="s">
        <v>212</v>
      </c>
      <c r="I604" s="180" t="s">
        <v>212</v>
      </c>
      <c r="J604" s="52" t="s">
        <v>1286</v>
      </c>
      <c r="K604" s="182" t="s">
        <v>212</v>
      </c>
      <c r="L604" s="180" t="s">
        <v>216</v>
      </c>
      <c r="M604" s="180" t="s">
        <v>216</v>
      </c>
      <c r="N604" s="180" t="s">
        <v>216</v>
      </c>
      <c r="O604" s="1031">
        <v>8.6999999999999994E-3</v>
      </c>
      <c r="P604" s="178">
        <v>0</v>
      </c>
      <c r="Q604" s="178">
        <v>0</v>
      </c>
      <c r="R604" s="181" t="s">
        <v>6087</v>
      </c>
      <c r="S604" s="181"/>
      <c r="T604" s="181"/>
      <c r="U604" s="181"/>
      <c r="V604" s="181"/>
      <c r="W604" s="181"/>
      <c r="X604" s="170">
        <f>(IF(G604="C",1,IF(G604="EA",0.5,0))*0.1)+(IF(H604="C",1,IF(H604="EA",0.5,0))*0.05)+(IF(I604="C",1,IF(I604="EA",0.5,0))*0.1)+(IF(J604="C",1,IF(J604="EA",0.5,0))*0.05)+(IF(K604="C",1,IF(K604="EA",0.5,0))*0.1)+(IF(L604="C",1,IF(L604="EA",0.5,0))*0.2)+(IF(M604="C",1,IF(M604="EA",0.5,0))*0.35)+(IF(N604="C",1,IF(N604="EA",0.5,0))*0.05)</f>
        <v>0.4</v>
      </c>
      <c r="Y604" s="368">
        <f t="shared" si="18"/>
        <v>3.48E-3</v>
      </c>
      <c r="Z604" s="338" t="str">
        <f t="shared" si="19"/>
        <v>Em andamento</v>
      </c>
      <c r="AA604" s="377" t="str">
        <f>IF(C604="Supra-regional","abrange-cidade",IF(C604="Em definição","sem-mapa",IF(E604&lt;&gt;0,"local-def","local-em-def")))</f>
        <v>local-def</v>
      </c>
    </row>
    <row r="605" spans="1:27" ht="30" hidden="1" x14ac:dyDescent="0.25">
      <c r="A605" s="180">
        <v>35</v>
      </c>
      <c r="B605" s="181" t="s">
        <v>1523</v>
      </c>
      <c r="C605" s="181" t="s">
        <v>160</v>
      </c>
      <c r="D605" s="181"/>
      <c r="E605" s="181"/>
      <c r="F605" s="180"/>
      <c r="G605" s="180" t="s">
        <v>212</v>
      </c>
      <c r="H605" s="182" t="s">
        <v>212</v>
      </c>
      <c r="I605" s="180" t="s">
        <v>212</v>
      </c>
      <c r="J605" s="52" t="s">
        <v>1388</v>
      </c>
      <c r="K605" s="180" t="s">
        <v>216</v>
      </c>
      <c r="L605" s="180" t="s">
        <v>216</v>
      </c>
      <c r="M605" s="180" t="s">
        <v>216</v>
      </c>
      <c r="N605" s="180" t="s">
        <v>216</v>
      </c>
      <c r="O605" s="1031">
        <v>3.5000000000000001E-3</v>
      </c>
      <c r="P605" s="178">
        <v>0</v>
      </c>
      <c r="Q605" s="178">
        <v>0</v>
      </c>
      <c r="R605" s="181" t="s">
        <v>6088</v>
      </c>
      <c r="S605" s="181"/>
      <c r="T605" s="181"/>
      <c r="U605" s="181"/>
      <c r="V605" s="181"/>
      <c r="W605" s="181"/>
      <c r="X605" s="170">
        <f>(IF(G605="C",1,IF(G605="EA",0.5,0))*0.1)+(IF(H605="C",1,IF(H605="EA",0.5,0))*0.05)+(IF(I605="C",1,IF(I605="EA",0.5,0))*0.1)+(IF(J605="C",1,IF(J605="EA",0.5,0))*0.05)+(IF(K605="C",1,IF(K605="EA",0.5,0))*0.1)+(IF(L605="C",1,IF(L605="EA",0.5,0))*0.2)+(IF(M605="C",1,IF(M605="EA",0.5,0))*0.35)+(IF(N605="C",1,IF(N605="EA",0.5,0))*0.05)</f>
        <v>0.27500000000000002</v>
      </c>
      <c r="Y605" s="368">
        <f t="shared" si="18"/>
        <v>9.6250000000000014E-4</v>
      </c>
      <c r="Z605" s="338" t="str">
        <f t="shared" si="19"/>
        <v>Em andamento</v>
      </c>
      <c r="AA605" s="377" t="str">
        <f>IF(C605="Supra-regional","abrange-cidade",IF(C605="Em definição","sem-mapa",IF(E605&lt;&gt;0,"local-def","local-em-def")))</f>
        <v>local-em-def</v>
      </c>
    </row>
    <row r="606" spans="1:27" ht="30" hidden="1" x14ac:dyDescent="0.25">
      <c r="A606" s="180">
        <v>35</v>
      </c>
      <c r="B606" s="181" t="s">
        <v>1524</v>
      </c>
      <c r="C606" s="181" t="s">
        <v>132</v>
      </c>
      <c r="D606" s="181"/>
      <c r="E606" s="181"/>
      <c r="F606" s="180"/>
      <c r="G606" s="180" t="s">
        <v>212</v>
      </c>
      <c r="H606" s="182" t="s">
        <v>212</v>
      </c>
      <c r="I606" s="180" t="s">
        <v>212</v>
      </c>
      <c r="J606" s="52" t="s">
        <v>1388</v>
      </c>
      <c r="K606" s="180" t="s">
        <v>216</v>
      </c>
      <c r="L606" s="180" t="s">
        <v>216</v>
      </c>
      <c r="M606" s="180" t="s">
        <v>216</v>
      </c>
      <c r="N606" s="180" t="s">
        <v>216</v>
      </c>
      <c r="O606" s="1031">
        <v>3.5999999999999999E-3</v>
      </c>
      <c r="P606" s="178">
        <v>0</v>
      </c>
      <c r="Q606" s="178">
        <v>0</v>
      </c>
      <c r="R606" s="181" t="s">
        <v>6051</v>
      </c>
      <c r="S606" s="181"/>
      <c r="T606" s="181"/>
      <c r="U606" s="181"/>
      <c r="V606" s="181"/>
      <c r="W606" s="181"/>
      <c r="X606" s="170">
        <f>(IF(G606="C",1,IF(G606="EA",0.5,0))*0.1)+(IF(H606="C",1,IF(H606="EA",0.5,0))*0.05)+(IF(I606="C",1,IF(I606="EA",0.5,0))*0.1)+(IF(J606="C",1,IF(J606="EA",0.5,0))*0.05)+(IF(K606="C",1,IF(K606="EA",0.5,0))*0.1)+(IF(L606="C",1,IF(L606="EA",0.5,0))*0.2)+(IF(M606="C",1,IF(M606="EA",0.5,0))*0.35)+(IF(N606="C",1,IF(N606="EA",0.5,0))*0.05)</f>
        <v>0.27500000000000002</v>
      </c>
      <c r="Y606" s="368">
        <f t="shared" si="18"/>
        <v>9.8999999999999999E-4</v>
      </c>
      <c r="Z606" s="338" t="str">
        <f t="shared" si="19"/>
        <v>Em andamento</v>
      </c>
      <c r="AA606" s="377" t="str">
        <f>IF(C606="Supra-regional","abrange-cidade",IF(C606="Em definição","sem-mapa",IF(E606&lt;&gt;0,"local-def","local-em-def")))</f>
        <v>local-em-def</v>
      </c>
    </row>
    <row r="607" spans="1:27" ht="30" hidden="1" x14ac:dyDescent="0.25">
      <c r="A607" s="180">
        <v>35</v>
      </c>
      <c r="B607" s="181" t="s">
        <v>1525</v>
      </c>
      <c r="C607" s="181" t="s">
        <v>172</v>
      </c>
      <c r="D607" s="181"/>
      <c r="E607" s="181"/>
      <c r="F607" s="180"/>
      <c r="G607" s="180" t="s">
        <v>212</v>
      </c>
      <c r="H607" s="182" t="s">
        <v>212</v>
      </c>
      <c r="I607" s="180" t="s">
        <v>212</v>
      </c>
      <c r="J607" s="52" t="s">
        <v>1388</v>
      </c>
      <c r="K607" s="180" t="s">
        <v>216</v>
      </c>
      <c r="L607" s="180" t="s">
        <v>216</v>
      </c>
      <c r="M607" s="180" t="s">
        <v>216</v>
      </c>
      <c r="N607" s="180" t="s">
        <v>216</v>
      </c>
      <c r="O607" s="1031">
        <v>7.0000000000000001E-3</v>
      </c>
      <c r="P607" s="178">
        <v>0</v>
      </c>
      <c r="Q607" s="178">
        <v>0</v>
      </c>
      <c r="R607" s="181" t="s">
        <v>6089</v>
      </c>
      <c r="S607" s="181"/>
      <c r="T607" s="181"/>
      <c r="U607" s="181"/>
      <c r="V607" s="181"/>
      <c r="W607" s="181"/>
      <c r="X607" s="170">
        <f>(IF(G607="C",1,IF(G607="EA",0.5,0))*0.1)+(IF(H607="C",1,IF(H607="EA",0.5,0))*0.05)+(IF(I607="C",1,IF(I607="EA",0.5,0))*0.1)+(IF(J607="C",1,IF(J607="EA",0.5,0))*0.05)+(IF(K607="C",1,IF(K607="EA",0.5,0))*0.1)+(IF(L607="C",1,IF(L607="EA",0.5,0))*0.2)+(IF(M607="C",1,IF(M607="EA",0.5,0))*0.35)+(IF(N607="C",1,IF(N607="EA",0.5,0))*0.05)</f>
        <v>0.27500000000000002</v>
      </c>
      <c r="Y607" s="368">
        <f t="shared" si="18"/>
        <v>1.9250000000000003E-3</v>
      </c>
      <c r="Z607" s="338" t="str">
        <f t="shared" si="19"/>
        <v>Em andamento</v>
      </c>
      <c r="AA607" s="377" t="str">
        <f>IF(C607="Supra-regional","abrange-cidade",IF(C607="Em definição","sem-mapa",IF(E607&lt;&gt;0,"local-def","local-em-def")))</f>
        <v>local-em-def</v>
      </c>
    </row>
    <row r="608" spans="1:27" ht="30" hidden="1" x14ac:dyDescent="0.25">
      <c r="A608" s="180">
        <v>35</v>
      </c>
      <c r="B608" s="181" t="s">
        <v>1526</v>
      </c>
      <c r="C608" s="181" t="s">
        <v>172</v>
      </c>
      <c r="D608" s="181"/>
      <c r="E608" s="181"/>
      <c r="F608" s="180"/>
      <c r="G608" s="180" t="s">
        <v>212</v>
      </c>
      <c r="H608" s="182" t="s">
        <v>212</v>
      </c>
      <c r="I608" s="180" t="s">
        <v>212</v>
      </c>
      <c r="J608" s="52" t="s">
        <v>1388</v>
      </c>
      <c r="K608" s="180" t="s">
        <v>216</v>
      </c>
      <c r="L608" s="180" t="s">
        <v>216</v>
      </c>
      <c r="M608" s="180" t="s">
        <v>216</v>
      </c>
      <c r="N608" s="180" t="s">
        <v>216</v>
      </c>
      <c r="O608" s="1031">
        <v>7.6E-3</v>
      </c>
      <c r="P608" s="178">
        <v>0</v>
      </c>
      <c r="Q608" s="178">
        <v>0</v>
      </c>
      <c r="R608" s="181" t="s">
        <v>6090</v>
      </c>
      <c r="S608" s="181"/>
      <c r="T608" s="181"/>
      <c r="U608" s="181"/>
      <c r="V608" s="181"/>
      <c r="W608" s="181"/>
      <c r="X608" s="170">
        <f>(IF(G608="C",1,IF(G608="EA",0.5,0))*0.1)+(IF(H608="C",1,IF(H608="EA",0.5,0))*0.05)+(IF(I608="C",1,IF(I608="EA",0.5,0))*0.1)+(IF(J608="C",1,IF(J608="EA",0.5,0))*0.05)+(IF(K608="C",1,IF(K608="EA",0.5,0))*0.1)+(IF(L608="C",1,IF(L608="EA",0.5,0))*0.2)+(IF(M608="C",1,IF(M608="EA",0.5,0))*0.35)+(IF(N608="C",1,IF(N608="EA",0.5,0))*0.05)</f>
        <v>0.27500000000000002</v>
      </c>
      <c r="Y608" s="368">
        <f t="shared" si="18"/>
        <v>2.0900000000000003E-3</v>
      </c>
      <c r="Z608" s="338" t="str">
        <f t="shared" si="19"/>
        <v>Em andamento</v>
      </c>
      <c r="AA608" s="377" t="str">
        <f>IF(C608="Supra-regional","abrange-cidade",IF(C608="Em definição","sem-mapa",IF(E608&lt;&gt;0,"local-def","local-em-def")))</f>
        <v>local-em-def</v>
      </c>
    </row>
    <row r="609" spans="1:27" ht="30" hidden="1" x14ac:dyDescent="0.25">
      <c r="A609" s="180">
        <v>35</v>
      </c>
      <c r="B609" s="181" t="s">
        <v>1527</v>
      </c>
      <c r="C609" s="181" t="s">
        <v>172</v>
      </c>
      <c r="D609" s="181"/>
      <c r="E609" s="181"/>
      <c r="F609" s="180"/>
      <c r="G609" s="180" t="s">
        <v>212</v>
      </c>
      <c r="H609" s="182" t="s">
        <v>212</v>
      </c>
      <c r="I609" s="180" t="s">
        <v>212</v>
      </c>
      <c r="J609" s="52" t="s">
        <v>1388</v>
      </c>
      <c r="K609" s="180" t="s">
        <v>216</v>
      </c>
      <c r="L609" s="180" t="s">
        <v>216</v>
      </c>
      <c r="M609" s="180" t="s">
        <v>216</v>
      </c>
      <c r="N609" s="180" t="s">
        <v>216</v>
      </c>
      <c r="O609" s="1031">
        <v>5.4999999999999997E-3</v>
      </c>
      <c r="P609" s="178">
        <v>0</v>
      </c>
      <c r="Q609" s="178">
        <v>0</v>
      </c>
      <c r="R609" s="181" t="s">
        <v>6014</v>
      </c>
      <c r="S609" s="181"/>
      <c r="T609" s="181"/>
      <c r="U609" s="181"/>
      <c r="V609" s="181"/>
      <c r="W609" s="181"/>
      <c r="X609" s="170">
        <f>(IF(G609="C",1,IF(G609="EA",0.5,0))*0.1)+(IF(H609="C",1,IF(H609="EA",0.5,0))*0.05)+(IF(I609="C",1,IF(I609="EA",0.5,0))*0.1)+(IF(J609="C",1,IF(J609="EA",0.5,0))*0.05)+(IF(K609="C",1,IF(K609="EA",0.5,0))*0.1)+(IF(L609="C",1,IF(L609="EA",0.5,0))*0.2)+(IF(M609="C",1,IF(M609="EA",0.5,0))*0.35)+(IF(N609="C",1,IF(N609="EA",0.5,0))*0.05)</f>
        <v>0.27500000000000002</v>
      </c>
      <c r="Y609" s="368">
        <f t="shared" si="18"/>
        <v>1.5125E-3</v>
      </c>
      <c r="Z609" s="338" t="str">
        <f t="shared" si="19"/>
        <v>Em andamento</v>
      </c>
      <c r="AA609" s="377" t="str">
        <f>IF(C609="Supra-regional","abrange-cidade",IF(C609="Em definição","sem-mapa",IF(E609&lt;&gt;0,"local-def","local-em-def")))</f>
        <v>local-em-def</v>
      </c>
    </row>
    <row r="610" spans="1:27" ht="45" hidden="1" x14ac:dyDescent="0.25">
      <c r="A610" s="180">
        <v>35</v>
      </c>
      <c r="B610" s="181" t="s">
        <v>1528</v>
      </c>
      <c r="C610" s="181" t="s">
        <v>140</v>
      </c>
      <c r="D610" s="181"/>
      <c r="E610" s="181"/>
      <c r="F610" s="180"/>
      <c r="G610" s="180" t="s">
        <v>212</v>
      </c>
      <c r="H610" s="182" t="s">
        <v>212</v>
      </c>
      <c r="I610" s="180" t="s">
        <v>212</v>
      </c>
      <c r="J610" s="52" t="s">
        <v>1388</v>
      </c>
      <c r="K610" s="180" t="s">
        <v>216</v>
      </c>
      <c r="L610" s="180" t="s">
        <v>216</v>
      </c>
      <c r="M610" s="180" t="s">
        <v>216</v>
      </c>
      <c r="N610" s="180" t="s">
        <v>216</v>
      </c>
      <c r="O610" s="1031">
        <v>3.8999999999999998E-3</v>
      </c>
      <c r="P610" s="178">
        <v>0</v>
      </c>
      <c r="Q610" s="178">
        <v>0</v>
      </c>
      <c r="R610" s="181" t="s">
        <v>6091</v>
      </c>
      <c r="S610" s="181"/>
      <c r="T610" s="181"/>
      <c r="U610" s="181"/>
      <c r="V610" s="181"/>
      <c r="W610" s="181"/>
      <c r="X610" s="170">
        <f>(IF(G610="C",1,IF(G610="EA",0.5,0))*0.1)+(IF(H610="C",1,IF(H610="EA",0.5,0))*0.05)+(IF(I610="C",1,IF(I610="EA",0.5,0))*0.1)+(IF(J610="C",1,IF(J610="EA",0.5,0))*0.05)+(IF(K610="C",1,IF(K610="EA",0.5,0))*0.1)+(IF(L610="C",1,IF(L610="EA",0.5,0))*0.2)+(IF(M610="C",1,IF(M610="EA",0.5,0))*0.35)+(IF(N610="C",1,IF(N610="EA",0.5,0))*0.05)</f>
        <v>0.27500000000000002</v>
      </c>
      <c r="Y610" s="368">
        <f t="shared" si="18"/>
        <v>1.0725000000000001E-3</v>
      </c>
      <c r="Z610" s="338" t="str">
        <f t="shared" si="19"/>
        <v>Em andamento</v>
      </c>
      <c r="AA610" s="377" t="str">
        <f>IF(C610="Supra-regional","abrange-cidade",IF(C610="Em definição","sem-mapa",IF(E610&lt;&gt;0,"local-def","local-em-def")))</f>
        <v>local-em-def</v>
      </c>
    </row>
    <row r="611" spans="1:27" ht="45" hidden="1" x14ac:dyDescent="0.25">
      <c r="A611" s="180">
        <v>35</v>
      </c>
      <c r="B611" s="181" t="s">
        <v>1529</v>
      </c>
      <c r="C611" s="181" t="s">
        <v>140</v>
      </c>
      <c r="D611" s="181"/>
      <c r="E611" s="181"/>
      <c r="F611" s="180"/>
      <c r="G611" s="180" t="s">
        <v>212</v>
      </c>
      <c r="H611" s="182" t="s">
        <v>212</v>
      </c>
      <c r="I611" s="180" t="s">
        <v>212</v>
      </c>
      <c r="J611" s="52" t="s">
        <v>1388</v>
      </c>
      <c r="K611" s="180" t="s">
        <v>216</v>
      </c>
      <c r="L611" s="180" t="s">
        <v>216</v>
      </c>
      <c r="M611" s="180" t="s">
        <v>216</v>
      </c>
      <c r="N611" s="180" t="s">
        <v>216</v>
      </c>
      <c r="O611" s="1031">
        <v>4.0000000000000001E-3</v>
      </c>
      <c r="P611" s="178">
        <v>0</v>
      </c>
      <c r="Q611" s="178">
        <v>0</v>
      </c>
      <c r="R611" s="181" t="s">
        <v>6092</v>
      </c>
      <c r="S611" s="181"/>
      <c r="T611" s="181"/>
      <c r="U611" s="181"/>
      <c r="V611" s="181"/>
      <c r="W611" s="181"/>
      <c r="X611" s="170">
        <f>(IF(G611="C",1,IF(G611="EA",0.5,0))*0.1)+(IF(H611="C",1,IF(H611="EA",0.5,0))*0.05)+(IF(I611="C",1,IF(I611="EA",0.5,0))*0.1)+(IF(J611="C",1,IF(J611="EA",0.5,0))*0.05)+(IF(K611="C",1,IF(K611="EA",0.5,0))*0.1)+(IF(L611="C",1,IF(L611="EA",0.5,0))*0.2)+(IF(M611="C",1,IF(M611="EA",0.5,0))*0.35)+(IF(N611="C",1,IF(N611="EA",0.5,0))*0.05)</f>
        <v>0.27500000000000002</v>
      </c>
      <c r="Y611" s="368">
        <f t="shared" si="18"/>
        <v>1.1000000000000001E-3</v>
      </c>
      <c r="Z611" s="338" t="str">
        <f t="shared" si="19"/>
        <v>Em andamento</v>
      </c>
      <c r="AA611" s="377" t="str">
        <f>IF(C611="Supra-regional","abrange-cidade",IF(C611="Em definição","sem-mapa",IF(E611&lt;&gt;0,"local-def","local-em-def")))</f>
        <v>local-em-def</v>
      </c>
    </row>
    <row r="612" spans="1:27" ht="45" hidden="1" x14ac:dyDescent="0.25">
      <c r="A612" s="180">
        <v>35</v>
      </c>
      <c r="B612" s="181" t="s">
        <v>1530</v>
      </c>
      <c r="C612" s="181" t="s">
        <v>140</v>
      </c>
      <c r="D612" s="181"/>
      <c r="E612" s="181"/>
      <c r="F612" s="180"/>
      <c r="G612" s="180" t="s">
        <v>212</v>
      </c>
      <c r="H612" s="182" t="s">
        <v>212</v>
      </c>
      <c r="I612" s="180" t="s">
        <v>212</v>
      </c>
      <c r="J612" s="52" t="s">
        <v>1388</v>
      </c>
      <c r="K612" s="180" t="s">
        <v>216</v>
      </c>
      <c r="L612" s="180" t="s">
        <v>216</v>
      </c>
      <c r="M612" s="180" t="s">
        <v>216</v>
      </c>
      <c r="N612" s="180" t="s">
        <v>216</v>
      </c>
      <c r="O612" s="1031">
        <v>4.1000000000000003E-3</v>
      </c>
      <c r="P612" s="178">
        <v>0</v>
      </c>
      <c r="Q612" s="178">
        <v>0</v>
      </c>
      <c r="R612" s="181" t="s">
        <v>6082</v>
      </c>
      <c r="S612" s="181"/>
      <c r="T612" s="181"/>
      <c r="U612" s="181"/>
      <c r="V612" s="181"/>
      <c r="W612" s="181"/>
      <c r="X612" s="170">
        <f>(IF(G612="C",1,IF(G612="EA",0.5,0))*0.1)+(IF(H612="C",1,IF(H612="EA",0.5,0))*0.05)+(IF(I612="C",1,IF(I612="EA",0.5,0))*0.1)+(IF(J612="C",1,IF(J612="EA",0.5,0))*0.05)+(IF(K612="C",1,IF(K612="EA",0.5,0))*0.1)+(IF(L612="C",1,IF(L612="EA",0.5,0))*0.2)+(IF(M612="C",1,IF(M612="EA",0.5,0))*0.35)+(IF(N612="C",1,IF(N612="EA",0.5,0))*0.05)</f>
        <v>0.27500000000000002</v>
      </c>
      <c r="Y612" s="368">
        <f t="shared" si="18"/>
        <v>1.1275000000000002E-3</v>
      </c>
      <c r="Z612" s="338" t="str">
        <f t="shared" si="19"/>
        <v>Em andamento</v>
      </c>
      <c r="AA612" s="377" t="str">
        <f>IF(C612="Supra-regional","abrange-cidade",IF(C612="Em definição","sem-mapa",IF(E612&lt;&gt;0,"local-def","local-em-def")))</f>
        <v>local-em-def</v>
      </c>
    </row>
    <row r="613" spans="1:27" ht="45" hidden="1" x14ac:dyDescent="0.25">
      <c r="A613" s="180">
        <v>35</v>
      </c>
      <c r="B613" s="181" t="s">
        <v>1531</v>
      </c>
      <c r="C613" s="181" t="s">
        <v>140</v>
      </c>
      <c r="D613" s="181"/>
      <c r="E613" s="181"/>
      <c r="F613" s="180"/>
      <c r="G613" s="180" t="s">
        <v>212</v>
      </c>
      <c r="H613" s="182" t="s">
        <v>212</v>
      </c>
      <c r="I613" s="180" t="s">
        <v>212</v>
      </c>
      <c r="J613" s="52" t="s">
        <v>1388</v>
      </c>
      <c r="K613" s="180" t="s">
        <v>216</v>
      </c>
      <c r="L613" s="180" t="s">
        <v>216</v>
      </c>
      <c r="M613" s="180" t="s">
        <v>216</v>
      </c>
      <c r="N613" s="180" t="s">
        <v>216</v>
      </c>
      <c r="O613" s="1031">
        <v>4.1000000000000003E-3</v>
      </c>
      <c r="P613" s="178">
        <v>0</v>
      </c>
      <c r="Q613" s="178">
        <v>0</v>
      </c>
      <c r="R613" s="181" t="s">
        <v>6082</v>
      </c>
      <c r="S613" s="181"/>
      <c r="T613" s="181"/>
      <c r="U613" s="181"/>
      <c r="V613" s="181"/>
      <c r="W613" s="181"/>
      <c r="X613" s="170">
        <f>(IF(G613="C",1,IF(G613="EA",0.5,0))*0.1)+(IF(H613="C",1,IF(H613="EA",0.5,0))*0.05)+(IF(I613="C",1,IF(I613="EA",0.5,0))*0.1)+(IF(J613="C",1,IF(J613="EA",0.5,0))*0.05)+(IF(K613="C",1,IF(K613="EA",0.5,0))*0.1)+(IF(L613="C",1,IF(L613="EA",0.5,0))*0.2)+(IF(M613="C",1,IF(M613="EA",0.5,0))*0.35)+(IF(N613="C",1,IF(N613="EA",0.5,0))*0.05)</f>
        <v>0.27500000000000002</v>
      </c>
      <c r="Y613" s="368">
        <f t="shared" si="18"/>
        <v>1.1275000000000002E-3</v>
      </c>
      <c r="Z613" s="338" t="str">
        <f t="shared" si="19"/>
        <v>Em andamento</v>
      </c>
      <c r="AA613" s="377" t="str">
        <f>IF(C613="Supra-regional","abrange-cidade",IF(C613="Em definição","sem-mapa",IF(E613&lt;&gt;0,"local-def","local-em-def")))</f>
        <v>local-em-def</v>
      </c>
    </row>
    <row r="614" spans="1:27" ht="30" hidden="1" x14ac:dyDescent="0.25">
      <c r="A614" s="180">
        <v>35</v>
      </c>
      <c r="B614" s="181" t="s">
        <v>1532</v>
      </c>
      <c r="C614" s="181" t="s">
        <v>172</v>
      </c>
      <c r="D614" s="181"/>
      <c r="E614" s="181"/>
      <c r="F614" s="180"/>
      <c r="G614" s="180" t="s">
        <v>212</v>
      </c>
      <c r="H614" s="182" t="s">
        <v>212</v>
      </c>
      <c r="I614" s="180" t="s">
        <v>212</v>
      </c>
      <c r="J614" s="52" t="s">
        <v>1388</v>
      </c>
      <c r="K614" s="180" t="s">
        <v>216</v>
      </c>
      <c r="L614" s="180" t="s">
        <v>216</v>
      </c>
      <c r="M614" s="180" t="s">
        <v>216</v>
      </c>
      <c r="N614" s="180" t="s">
        <v>216</v>
      </c>
      <c r="O614" s="1031">
        <v>5.4000000000000003E-3</v>
      </c>
      <c r="P614" s="178">
        <v>0</v>
      </c>
      <c r="Q614" s="178">
        <v>0</v>
      </c>
      <c r="R614" s="181" t="s">
        <v>6093</v>
      </c>
      <c r="S614" s="181"/>
      <c r="T614" s="181"/>
      <c r="U614" s="181"/>
      <c r="V614" s="181"/>
      <c r="W614" s="181"/>
      <c r="X614" s="170">
        <f>(IF(G614="C",1,IF(G614="EA",0.5,0))*0.1)+(IF(H614="C",1,IF(H614="EA",0.5,0))*0.05)+(IF(I614="C",1,IF(I614="EA",0.5,0))*0.1)+(IF(J614="C",1,IF(J614="EA",0.5,0))*0.05)+(IF(K614="C",1,IF(K614="EA",0.5,0))*0.1)+(IF(L614="C",1,IF(L614="EA",0.5,0))*0.2)+(IF(M614="C",1,IF(M614="EA",0.5,0))*0.35)+(IF(N614="C",1,IF(N614="EA",0.5,0))*0.05)</f>
        <v>0.27500000000000002</v>
      </c>
      <c r="Y614" s="368">
        <f t="shared" si="18"/>
        <v>1.4850000000000002E-3</v>
      </c>
      <c r="Z614" s="338" t="str">
        <f t="shared" si="19"/>
        <v>Em andamento</v>
      </c>
      <c r="AA614" s="377" t="str">
        <f>IF(C614="Supra-regional","abrange-cidade",IF(C614="Em definição","sem-mapa",IF(E614&lt;&gt;0,"local-def","local-em-def")))</f>
        <v>local-em-def</v>
      </c>
    </row>
    <row r="615" spans="1:27" ht="30" hidden="1" x14ac:dyDescent="0.25">
      <c r="A615" s="180">
        <v>35</v>
      </c>
      <c r="B615" s="181" t="s">
        <v>1533</v>
      </c>
      <c r="C615" s="181" t="s">
        <v>172</v>
      </c>
      <c r="D615" s="181"/>
      <c r="E615" s="181"/>
      <c r="F615" s="180"/>
      <c r="G615" s="180" t="s">
        <v>212</v>
      </c>
      <c r="H615" s="182" t="s">
        <v>212</v>
      </c>
      <c r="I615" s="180" t="s">
        <v>212</v>
      </c>
      <c r="J615" s="52" t="s">
        <v>1388</v>
      </c>
      <c r="K615" s="180" t="s">
        <v>216</v>
      </c>
      <c r="L615" s="180" t="s">
        <v>216</v>
      </c>
      <c r="M615" s="180" t="s">
        <v>216</v>
      </c>
      <c r="N615" s="180" t="s">
        <v>216</v>
      </c>
      <c r="O615" s="1031">
        <v>5.4000000000000003E-3</v>
      </c>
      <c r="P615" s="178">
        <v>0</v>
      </c>
      <c r="Q615" s="178">
        <v>0</v>
      </c>
      <c r="R615" s="181" t="s">
        <v>6094</v>
      </c>
      <c r="S615" s="181"/>
      <c r="T615" s="181"/>
      <c r="U615" s="181"/>
      <c r="V615" s="181"/>
      <c r="W615" s="181"/>
      <c r="X615" s="170">
        <f>(IF(G615="C",1,IF(G615="EA",0.5,0))*0.1)+(IF(H615="C",1,IF(H615="EA",0.5,0))*0.05)+(IF(I615="C",1,IF(I615="EA",0.5,0))*0.1)+(IF(J615="C",1,IF(J615="EA",0.5,0))*0.05)+(IF(K615="C",1,IF(K615="EA",0.5,0))*0.1)+(IF(L615="C",1,IF(L615="EA",0.5,0))*0.2)+(IF(M615="C",1,IF(M615="EA",0.5,0))*0.35)+(IF(N615="C",1,IF(N615="EA",0.5,0))*0.05)</f>
        <v>0.27500000000000002</v>
      </c>
      <c r="Y615" s="368">
        <f t="shared" si="18"/>
        <v>1.4850000000000002E-3</v>
      </c>
      <c r="Z615" s="338" t="str">
        <f t="shared" si="19"/>
        <v>Em andamento</v>
      </c>
      <c r="AA615" s="377" t="str">
        <f>IF(C615="Supra-regional","abrange-cidade",IF(C615="Em definição","sem-mapa",IF(E615&lt;&gt;0,"local-def","local-em-def")))</f>
        <v>local-em-def</v>
      </c>
    </row>
    <row r="616" spans="1:27" ht="45" hidden="1" x14ac:dyDescent="0.25">
      <c r="A616" s="180">
        <v>35</v>
      </c>
      <c r="B616" s="181" t="s">
        <v>1534</v>
      </c>
      <c r="C616" s="181" t="s">
        <v>146</v>
      </c>
      <c r="D616" s="181"/>
      <c r="E616" s="181"/>
      <c r="F616" s="180"/>
      <c r="G616" s="180" t="s">
        <v>212</v>
      </c>
      <c r="H616" s="182" t="s">
        <v>212</v>
      </c>
      <c r="I616" s="180" t="s">
        <v>212</v>
      </c>
      <c r="J616" s="52" t="s">
        <v>1388</v>
      </c>
      <c r="K616" s="180" t="s">
        <v>216</v>
      </c>
      <c r="L616" s="180" t="s">
        <v>216</v>
      </c>
      <c r="M616" s="180" t="s">
        <v>216</v>
      </c>
      <c r="N616" s="180" t="s">
        <v>216</v>
      </c>
      <c r="O616" s="1031">
        <v>3.5999999999999999E-3</v>
      </c>
      <c r="P616" s="178">
        <v>0</v>
      </c>
      <c r="Q616" s="178">
        <v>0</v>
      </c>
      <c r="R616" s="181" t="s">
        <v>6051</v>
      </c>
      <c r="S616" s="181"/>
      <c r="T616" s="181"/>
      <c r="U616" s="181"/>
      <c r="V616" s="181"/>
      <c r="W616" s="181"/>
      <c r="X616" s="170">
        <f>(IF(G616="C",1,IF(G616="EA",0.5,0))*0.1)+(IF(H616="C",1,IF(H616="EA",0.5,0))*0.05)+(IF(I616="C",1,IF(I616="EA",0.5,0))*0.1)+(IF(J616="C",1,IF(J616="EA",0.5,0))*0.05)+(IF(K616="C",1,IF(K616="EA",0.5,0))*0.1)+(IF(L616="C",1,IF(L616="EA",0.5,0))*0.2)+(IF(M616="C",1,IF(M616="EA",0.5,0))*0.35)+(IF(N616="C",1,IF(N616="EA",0.5,0))*0.05)</f>
        <v>0.27500000000000002</v>
      </c>
      <c r="Y616" s="368">
        <f t="shared" si="18"/>
        <v>9.8999999999999999E-4</v>
      </c>
      <c r="Z616" s="338" t="str">
        <f t="shared" si="19"/>
        <v>Em andamento</v>
      </c>
      <c r="AA616" s="377" t="str">
        <f>IF(C616="Supra-regional","abrange-cidade",IF(C616="Em definição","sem-mapa",IF(E616&lt;&gt;0,"local-def","local-em-def")))</f>
        <v>local-em-def</v>
      </c>
    </row>
    <row r="617" spans="1:27" ht="30" hidden="1" x14ac:dyDescent="0.25">
      <c r="A617" s="180">
        <v>35</v>
      </c>
      <c r="B617" s="181" t="s">
        <v>1535</v>
      </c>
      <c r="C617" s="181" t="s">
        <v>146</v>
      </c>
      <c r="D617" s="181"/>
      <c r="E617" s="181"/>
      <c r="F617" s="180"/>
      <c r="G617" s="180" t="s">
        <v>212</v>
      </c>
      <c r="H617" s="182" t="s">
        <v>212</v>
      </c>
      <c r="I617" s="180" t="s">
        <v>212</v>
      </c>
      <c r="J617" s="52" t="s">
        <v>1388</v>
      </c>
      <c r="K617" s="180" t="s">
        <v>216</v>
      </c>
      <c r="L617" s="180" t="s">
        <v>216</v>
      </c>
      <c r="M617" s="180" t="s">
        <v>216</v>
      </c>
      <c r="N617" s="180" t="s">
        <v>216</v>
      </c>
      <c r="O617" s="1031">
        <v>2.3099999999999999E-2</v>
      </c>
      <c r="P617" s="178">
        <v>0</v>
      </c>
      <c r="Q617" s="178">
        <v>0</v>
      </c>
      <c r="R617" s="181" t="s">
        <v>6095</v>
      </c>
      <c r="S617" s="181"/>
      <c r="T617" s="181"/>
      <c r="U617" s="181"/>
      <c r="V617" s="181"/>
      <c r="W617" s="181"/>
      <c r="X617" s="170">
        <f>(IF(G617="C",1,IF(G617="EA",0.5,0))*0.1)+(IF(H617="C",1,IF(H617="EA",0.5,0))*0.05)+(IF(I617="C",1,IF(I617="EA",0.5,0))*0.1)+(IF(J617="C",1,IF(J617="EA",0.5,0))*0.05)+(IF(K617="C",1,IF(K617="EA",0.5,0))*0.1)+(IF(L617="C",1,IF(L617="EA",0.5,0))*0.2)+(IF(M617="C",1,IF(M617="EA",0.5,0))*0.35)+(IF(N617="C",1,IF(N617="EA",0.5,0))*0.05)</f>
        <v>0.27500000000000002</v>
      </c>
      <c r="Y617" s="368">
        <f t="shared" si="18"/>
        <v>6.3525000000000005E-3</v>
      </c>
      <c r="Z617" s="338" t="str">
        <f t="shared" si="19"/>
        <v>Em andamento</v>
      </c>
      <c r="AA617" s="377" t="str">
        <f>IF(C617="Supra-regional","abrange-cidade",IF(C617="Em definição","sem-mapa",IF(E617&lt;&gt;0,"local-def","local-em-def")))</f>
        <v>local-em-def</v>
      </c>
    </row>
    <row r="618" spans="1:27" ht="30" hidden="1" x14ac:dyDescent="0.25">
      <c r="A618" s="180">
        <v>35</v>
      </c>
      <c r="B618" s="181" t="s">
        <v>1536</v>
      </c>
      <c r="C618" s="181" t="s">
        <v>148</v>
      </c>
      <c r="D618" s="181"/>
      <c r="E618" s="181" t="s">
        <v>1537</v>
      </c>
      <c r="F618" s="180" t="s">
        <v>1538</v>
      </c>
      <c r="G618" s="180" t="s">
        <v>212</v>
      </c>
      <c r="H618" s="182" t="s">
        <v>214</v>
      </c>
      <c r="I618" s="180" t="s">
        <v>216</v>
      </c>
      <c r="J618" s="52" t="s">
        <v>1493</v>
      </c>
      <c r="K618" s="182" t="s">
        <v>216</v>
      </c>
      <c r="L618" s="180" t="s">
        <v>216</v>
      </c>
      <c r="M618" s="180" t="s">
        <v>216</v>
      </c>
      <c r="N618" s="180" t="s">
        <v>216</v>
      </c>
      <c r="O618" s="1031">
        <v>3.27E-2</v>
      </c>
      <c r="P618" s="178">
        <v>0</v>
      </c>
      <c r="Q618" s="178">
        <v>0</v>
      </c>
      <c r="R618" s="181" t="s">
        <v>6096</v>
      </c>
      <c r="S618" s="181"/>
      <c r="T618" s="181"/>
      <c r="U618" s="181"/>
      <c r="V618" s="181"/>
      <c r="W618" s="181"/>
      <c r="X618" s="170">
        <f>(IF(G618="C",1,IF(G618="EA",0.5,0))*0.1)+(IF(H618="C",1,IF(H618="EA",0.5,0))*0.05)+(IF(I618="C",1,IF(I618="EA",0.5,0))*0.1)+(IF(J618="C",1,IF(J618="EA",0.5,0))*0.05)+(IF(K618="C",1,IF(K618="EA",0.5,0))*0.1)+(IF(L618="C",1,IF(L618="EA",0.5,0))*0.2)+(IF(M618="C",1,IF(M618="EA",0.5,0))*0.35)+(IF(N618="C",1,IF(N618="EA",0.5,0))*0.05)</f>
        <v>0.125</v>
      </c>
      <c r="Y618" s="368">
        <f t="shared" si="18"/>
        <v>4.0875E-3</v>
      </c>
      <c r="Z618" s="338" t="str">
        <f t="shared" si="19"/>
        <v>Em andamento</v>
      </c>
      <c r="AA618" s="377" t="str">
        <f>IF(C618="Supra-regional","abrange-cidade",IF(C618="Em definição","sem-mapa",IF(E618&lt;&gt;0,"local-def","local-em-def")))</f>
        <v>local-def</v>
      </c>
    </row>
    <row r="619" spans="1:27" ht="30" hidden="1" x14ac:dyDescent="0.25">
      <c r="A619" s="180">
        <v>35</v>
      </c>
      <c r="B619" s="181" t="s">
        <v>1539</v>
      </c>
      <c r="C619" s="181" t="s">
        <v>166</v>
      </c>
      <c r="D619" s="181"/>
      <c r="E619" s="181" t="s">
        <v>1540</v>
      </c>
      <c r="F619" s="180"/>
      <c r="G619" s="180" t="s">
        <v>212</v>
      </c>
      <c r="H619" s="182" t="s">
        <v>212</v>
      </c>
      <c r="I619" s="180" t="s">
        <v>212</v>
      </c>
      <c r="J619" s="52" t="s">
        <v>1388</v>
      </c>
      <c r="K619" s="182" t="s">
        <v>216</v>
      </c>
      <c r="L619" s="180" t="s">
        <v>216</v>
      </c>
      <c r="M619" s="180" t="s">
        <v>216</v>
      </c>
      <c r="N619" s="180" t="s">
        <v>216</v>
      </c>
      <c r="O619" s="1031">
        <v>8.3000000000000001E-3</v>
      </c>
      <c r="P619" s="178">
        <v>0</v>
      </c>
      <c r="Q619" s="178">
        <v>0</v>
      </c>
      <c r="R619" s="181" t="s">
        <v>6097</v>
      </c>
      <c r="S619" s="181"/>
      <c r="T619" s="181"/>
      <c r="U619" s="181"/>
      <c r="V619" s="181"/>
      <c r="W619" s="181"/>
      <c r="X619" s="170">
        <f>(IF(G619="C",1,IF(G619="EA",0.5,0))*0.1)+(IF(H619="C",1,IF(H619="EA",0.5,0))*0.05)+(IF(I619="C",1,IF(I619="EA",0.5,0))*0.1)+(IF(J619="C",1,IF(J619="EA",0.5,0))*0.05)+(IF(K619="C",1,IF(K619="EA",0.5,0))*0.1)+(IF(L619="C",1,IF(L619="EA",0.5,0))*0.2)+(IF(M619="C",1,IF(M619="EA",0.5,0))*0.35)+(IF(N619="C",1,IF(N619="EA",0.5,0))*0.05)</f>
        <v>0.27500000000000002</v>
      </c>
      <c r="Y619" s="368">
        <f t="shared" si="18"/>
        <v>2.2825000000000002E-3</v>
      </c>
      <c r="Z619" s="338" t="str">
        <f t="shared" si="19"/>
        <v>Em andamento</v>
      </c>
      <c r="AA619" s="377" t="str">
        <f>IF(C619="Supra-regional","abrange-cidade",IF(C619="Em definição","sem-mapa",IF(E619&lt;&gt;0,"local-def","local-em-def")))</f>
        <v>local-def</v>
      </c>
    </row>
    <row r="620" spans="1:27" ht="60" hidden="1" x14ac:dyDescent="0.25">
      <c r="A620" s="180">
        <v>35</v>
      </c>
      <c r="B620" s="181" t="s">
        <v>1541</v>
      </c>
      <c r="C620" s="181" t="s">
        <v>178</v>
      </c>
      <c r="D620" s="181"/>
      <c r="E620" s="181" t="s">
        <v>1542</v>
      </c>
      <c r="F620" s="180" t="s">
        <v>1543</v>
      </c>
      <c r="G620" s="180" t="s">
        <v>212</v>
      </c>
      <c r="H620" s="182" t="s">
        <v>214</v>
      </c>
      <c r="I620" s="180" t="s">
        <v>216</v>
      </c>
      <c r="J620" s="52" t="s">
        <v>1493</v>
      </c>
      <c r="K620" s="182" t="s">
        <v>214</v>
      </c>
      <c r="L620" s="180" t="s">
        <v>216</v>
      </c>
      <c r="M620" s="180" t="s">
        <v>216</v>
      </c>
      <c r="N620" s="180" t="s">
        <v>216</v>
      </c>
      <c r="O620" s="1031">
        <v>1.23E-2</v>
      </c>
      <c r="P620" s="178">
        <v>0</v>
      </c>
      <c r="Q620" s="178">
        <v>0</v>
      </c>
      <c r="R620" s="181" t="s">
        <v>6084</v>
      </c>
      <c r="S620" s="181"/>
      <c r="T620" s="181"/>
      <c r="U620" s="181"/>
      <c r="V620" s="181"/>
      <c r="W620" s="181"/>
      <c r="X620" s="170">
        <f>(IF(G620="C",1,IF(G620="EA",0.5,0))*0.1)+(IF(H620="C",1,IF(H620="EA",0.5,0))*0.05)+(IF(I620="C",1,IF(I620="EA",0.5,0))*0.1)+(IF(J620="C",1,IF(J620="EA",0.5,0))*0.05)+(IF(K620="C",1,IF(K620="EA",0.5,0))*0.1)+(IF(L620="C",1,IF(L620="EA",0.5,0))*0.2)+(IF(M620="C",1,IF(M620="EA",0.5,0))*0.35)+(IF(N620="C",1,IF(N620="EA",0.5,0))*0.05)</f>
        <v>0.17499999999999999</v>
      </c>
      <c r="Y620" s="368">
        <f t="shared" si="18"/>
        <v>2.1524999999999999E-3</v>
      </c>
      <c r="Z620" s="338" t="str">
        <f t="shared" si="19"/>
        <v>Em andamento</v>
      </c>
      <c r="AA620" s="377" t="str">
        <f>IF(C620="Supra-regional","abrange-cidade",IF(C620="Em definição","sem-mapa",IF(E620&lt;&gt;0,"local-def","local-em-def")))</f>
        <v>local-def</v>
      </c>
    </row>
    <row r="621" spans="1:27" ht="30" hidden="1" x14ac:dyDescent="0.25">
      <c r="A621" s="180">
        <v>35</v>
      </c>
      <c r="B621" s="181" t="s">
        <v>1544</v>
      </c>
      <c r="C621" s="181" t="s">
        <v>144</v>
      </c>
      <c r="D621" s="181"/>
      <c r="E621" s="181" t="s">
        <v>1545</v>
      </c>
      <c r="F621" s="180" t="s">
        <v>1546</v>
      </c>
      <c r="G621" s="180" t="s">
        <v>212</v>
      </c>
      <c r="H621" s="182" t="s">
        <v>214</v>
      </c>
      <c r="I621" s="180" t="s">
        <v>216</v>
      </c>
      <c r="J621" s="52" t="s">
        <v>1493</v>
      </c>
      <c r="K621" s="182" t="s">
        <v>214</v>
      </c>
      <c r="L621" s="180" t="s">
        <v>216</v>
      </c>
      <c r="M621" s="180" t="s">
        <v>216</v>
      </c>
      <c r="N621" s="180" t="s">
        <v>216</v>
      </c>
      <c r="O621" s="1031">
        <v>4.1000000000000003E-3</v>
      </c>
      <c r="P621" s="178">
        <v>0</v>
      </c>
      <c r="Q621" s="178">
        <v>0</v>
      </c>
      <c r="R621" s="181" t="s">
        <v>6082</v>
      </c>
      <c r="S621" s="181"/>
      <c r="T621" s="181"/>
      <c r="U621" s="181"/>
      <c r="V621" s="181"/>
      <c r="W621" s="181"/>
      <c r="X621" s="170">
        <f>(IF(G621="C",1,IF(G621="EA",0.5,0))*0.1)+(IF(H621="C",1,IF(H621="EA",0.5,0))*0.05)+(IF(I621="C",1,IF(I621="EA",0.5,0))*0.1)+(IF(J621="C",1,IF(J621="EA",0.5,0))*0.05)+(IF(K621="C",1,IF(K621="EA",0.5,0))*0.1)+(IF(L621="C",1,IF(L621="EA",0.5,0))*0.2)+(IF(M621="C",1,IF(M621="EA",0.5,0))*0.35)+(IF(N621="C",1,IF(N621="EA",0.5,0))*0.05)</f>
        <v>0.17499999999999999</v>
      </c>
      <c r="Y621" s="368">
        <f t="shared" si="18"/>
        <v>7.1750000000000004E-4</v>
      </c>
      <c r="Z621" s="338" t="str">
        <f t="shared" si="19"/>
        <v>Em andamento</v>
      </c>
      <c r="AA621" s="377" t="str">
        <f>IF(C621="Supra-regional","abrange-cidade",IF(C621="Em definição","sem-mapa",IF(E621&lt;&gt;0,"local-def","local-em-def")))</f>
        <v>local-def</v>
      </c>
    </row>
    <row r="622" spans="1:27" ht="30" hidden="1" x14ac:dyDescent="0.25">
      <c r="A622" s="180">
        <v>35</v>
      </c>
      <c r="B622" s="181" t="s">
        <v>1547</v>
      </c>
      <c r="C622" s="181" t="s">
        <v>150</v>
      </c>
      <c r="D622" s="181"/>
      <c r="E622" s="181" t="s">
        <v>1548</v>
      </c>
      <c r="F622" s="180" t="s">
        <v>1549</v>
      </c>
      <c r="G622" s="180" t="s">
        <v>212</v>
      </c>
      <c r="H622" s="182" t="s">
        <v>212</v>
      </c>
      <c r="I622" s="180" t="s">
        <v>212</v>
      </c>
      <c r="J622" s="52" t="s">
        <v>1388</v>
      </c>
      <c r="K622" s="182" t="s">
        <v>216</v>
      </c>
      <c r="L622" s="180" t="s">
        <v>216</v>
      </c>
      <c r="M622" s="180" t="s">
        <v>216</v>
      </c>
      <c r="N622" s="180" t="s">
        <v>216</v>
      </c>
      <c r="O622" s="1031">
        <v>2.2000000000000001E-3</v>
      </c>
      <c r="P622" s="178">
        <v>0</v>
      </c>
      <c r="Q622" s="178">
        <v>0</v>
      </c>
      <c r="R622" s="181" t="s">
        <v>6016</v>
      </c>
      <c r="S622" s="181"/>
      <c r="T622" s="181"/>
      <c r="U622" s="181"/>
      <c r="V622" s="181"/>
      <c r="W622" s="181"/>
      <c r="X622" s="170">
        <f>(IF(G622="C",1,IF(G622="EA",0.5,0))*0.1)+(IF(H622="C",1,IF(H622="EA",0.5,0))*0.05)+(IF(I622="C",1,IF(I622="EA",0.5,0))*0.1)+(IF(J622="C",1,IF(J622="EA",0.5,0))*0.05)+(IF(K622="C",1,IF(K622="EA",0.5,0))*0.1)+(IF(L622="C",1,IF(L622="EA",0.5,0))*0.2)+(IF(M622="C",1,IF(M622="EA",0.5,0))*0.35)+(IF(N622="C",1,IF(N622="EA",0.5,0))*0.05)</f>
        <v>0.27500000000000002</v>
      </c>
      <c r="Y622" s="368">
        <f t="shared" si="18"/>
        <v>6.0500000000000007E-4</v>
      </c>
      <c r="Z622" s="338" t="str">
        <f t="shared" si="19"/>
        <v>Em andamento</v>
      </c>
      <c r="AA622" s="377" t="str">
        <f>IF(C622="Supra-regional","abrange-cidade",IF(C622="Em definição","sem-mapa",IF(E622&lt;&gt;0,"local-def","local-em-def")))</f>
        <v>local-def</v>
      </c>
    </row>
    <row r="623" spans="1:27" ht="30" hidden="1" x14ac:dyDescent="0.25">
      <c r="A623" s="180">
        <v>35</v>
      </c>
      <c r="B623" s="181" t="s">
        <v>1550</v>
      </c>
      <c r="C623" s="181" t="s">
        <v>150</v>
      </c>
      <c r="D623" s="181"/>
      <c r="E623" s="181" t="s">
        <v>1548</v>
      </c>
      <c r="F623" s="180" t="s">
        <v>1549</v>
      </c>
      <c r="G623" s="180" t="s">
        <v>212</v>
      </c>
      <c r="H623" s="182" t="s">
        <v>212</v>
      </c>
      <c r="I623" s="180" t="s">
        <v>212</v>
      </c>
      <c r="J623" s="52" t="s">
        <v>1388</v>
      </c>
      <c r="K623" s="182" t="s">
        <v>214</v>
      </c>
      <c r="L623" s="180" t="s">
        <v>216</v>
      </c>
      <c r="M623" s="180" t="s">
        <v>216</v>
      </c>
      <c r="N623" s="180" t="s">
        <v>216</v>
      </c>
      <c r="O623" s="1031">
        <v>4.7000000000000002E-3</v>
      </c>
      <c r="P623" s="178">
        <v>0</v>
      </c>
      <c r="Q623" s="178">
        <v>0</v>
      </c>
      <c r="R623" s="181" t="s">
        <v>6048</v>
      </c>
      <c r="S623" s="181"/>
      <c r="T623" s="181"/>
      <c r="U623" s="181"/>
      <c r="V623" s="181"/>
      <c r="W623" s="181"/>
      <c r="X623" s="170">
        <f>(IF(G623="C",1,IF(G623="EA",0.5,0))*0.1)+(IF(H623="C",1,IF(H623="EA",0.5,0))*0.05)+(IF(I623="C",1,IF(I623="EA",0.5,0))*0.1)+(IF(J623="C",1,IF(J623="EA",0.5,0))*0.05)+(IF(K623="C",1,IF(K623="EA",0.5,0))*0.1)+(IF(L623="C",1,IF(L623="EA",0.5,0))*0.2)+(IF(M623="C",1,IF(M623="EA",0.5,0))*0.35)+(IF(N623="C",1,IF(N623="EA",0.5,0))*0.05)</f>
        <v>0.32500000000000001</v>
      </c>
      <c r="Y623" s="368">
        <f t="shared" si="18"/>
        <v>1.5275000000000002E-3</v>
      </c>
      <c r="Z623" s="338" t="str">
        <f t="shared" si="19"/>
        <v>Em andamento</v>
      </c>
      <c r="AA623" s="377" t="str">
        <f>IF(C623="Supra-regional","abrange-cidade",IF(C623="Em definição","sem-mapa",IF(E623&lt;&gt;0,"local-def","local-em-def")))</f>
        <v>local-def</v>
      </c>
    </row>
    <row r="624" spans="1:27" ht="30" hidden="1" x14ac:dyDescent="0.25">
      <c r="A624" s="180">
        <v>35</v>
      </c>
      <c r="B624" s="181" t="s">
        <v>1551</v>
      </c>
      <c r="C624" s="181" t="s">
        <v>162</v>
      </c>
      <c r="D624" s="181"/>
      <c r="E624" s="181" t="s">
        <v>1552</v>
      </c>
      <c r="F624" s="180" t="s">
        <v>1553</v>
      </c>
      <c r="G624" s="180" t="s">
        <v>212</v>
      </c>
      <c r="H624" s="182" t="s">
        <v>214</v>
      </c>
      <c r="I624" s="180" t="s">
        <v>216</v>
      </c>
      <c r="J624" s="52" t="s">
        <v>1493</v>
      </c>
      <c r="K624" s="182" t="s">
        <v>216</v>
      </c>
      <c r="L624" s="180" t="s">
        <v>216</v>
      </c>
      <c r="M624" s="180" t="s">
        <v>216</v>
      </c>
      <c r="N624" s="180" t="s">
        <v>216</v>
      </c>
      <c r="O624" s="1031">
        <v>2.3999999999999998E-3</v>
      </c>
      <c r="P624" s="178">
        <v>0</v>
      </c>
      <c r="Q624" s="178">
        <v>0</v>
      </c>
      <c r="R624" s="181" t="s">
        <v>6027</v>
      </c>
      <c r="S624" s="181"/>
      <c r="T624" s="181"/>
      <c r="U624" s="181"/>
      <c r="V624" s="181"/>
      <c r="W624" s="181"/>
      <c r="X624" s="170">
        <f>(IF(G624="C",1,IF(G624="EA",0.5,0))*0.1)+(IF(H624="C",1,IF(H624="EA",0.5,0))*0.05)+(IF(I624="C",1,IF(I624="EA",0.5,0))*0.1)+(IF(J624="C",1,IF(J624="EA",0.5,0))*0.05)+(IF(K624="C",1,IF(K624="EA",0.5,0))*0.1)+(IF(L624="C",1,IF(L624="EA",0.5,0))*0.2)+(IF(M624="C",1,IF(M624="EA",0.5,0))*0.35)+(IF(N624="C",1,IF(N624="EA",0.5,0))*0.05)</f>
        <v>0.125</v>
      </c>
      <c r="Y624" s="368">
        <f t="shared" si="18"/>
        <v>2.9999999999999997E-4</v>
      </c>
      <c r="Z624" s="338" t="str">
        <f t="shared" si="19"/>
        <v>Em andamento</v>
      </c>
      <c r="AA624" s="377" t="str">
        <f>IF(C624="Supra-regional","abrange-cidade",IF(C624="Em definição","sem-mapa",IF(E624&lt;&gt;0,"local-def","local-em-def")))</f>
        <v>local-def</v>
      </c>
    </row>
    <row r="625" spans="1:27" ht="30" hidden="1" x14ac:dyDescent="0.25">
      <c r="A625" s="180">
        <v>35</v>
      </c>
      <c r="B625" s="181" t="s">
        <v>1554</v>
      </c>
      <c r="C625" s="181" t="s">
        <v>162</v>
      </c>
      <c r="D625" s="181"/>
      <c r="E625" s="181" t="s">
        <v>1552</v>
      </c>
      <c r="F625" s="180" t="s">
        <v>1553</v>
      </c>
      <c r="G625" s="180" t="s">
        <v>212</v>
      </c>
      <c r="H625" s="182" t="s">
        <v>214</v>
      </c>
      <c r="I625" s="180" t="s">
        <v>216</v>
      </c>
      <c r="J625" s="52" t="s">
        <v>1493</v>
      </c>
      <c r="K625" s="182" t="s">
        <v>216</v>
      </c>
      <c r="L625" s="180" t="s">
        <v>216</v>
      </c>
      <c r="M625" s="180" t="s">
        <v>216</v>
      </c>
      <c r="N625" s="180" t="s">
        <v>216</v>
      </c>
      <c r="O625" s="1031">
        <v>3.8E-3</v>
      </c>
      <c r="P625" s="178">
        <v>0</v>
      </c>
      <c r="Q625" s="178">
        <v>0</v>
      </c>
      <c r="R625" s="181" t="s">
        <v>6085</v>
      </c>
      <c r="S625" s="181"/>
      <c r="T625" s="181"/>
      <c r="U625" s="181"/>
      <c r="V625" s="181"/>
      <c r="W625" s="181"/>
      <c r="X625" s="170">
        <f>(IF(G625="C",1,IF(G625="EA",0.5,0))*0.1)+(IF(H625="C",1,IF(H625="EA",0.5,0))*0.05)+(IF(I625="C",1,IF(I625="EA",0.5,0))*0.1)+(IF(J625="C",1,IF(J625="EA",0.5,0))*0.05)+(IF(K625="C",1,IF(K625="EA",0.5,0))*0.1)+(IF(L625="C",1,IF(L625="EA",0.5,0))*0.2)+(IF(M625="C",1,IF(M625="EA",0.5,0))*0.35)+(IF(N625="C",1,IF(N625="EA",0.5,0))*0.05)</f>
        <v>0.125</v>
      </c>
      <c r="Y625" s="368">
        <f t="shared" si="18"/>
        <v>4.75E-4</v>
      </c>
      <c r="Z625" s="338" t="str">
        <f t="shared" si="19"/>
        <v>Em andamento</v>
      </c>
      <c r="AA625" s="377" t="str">
        <f>IF(C625="Supra-regional","abrange-cidade",IF(C625="Em definição","sem-mapa",IF(E625&lt;&gt;0,"local-def","local-em-def")))</f>
        <v>local-def</v>
      </c>
    </row>
    <row r="626" spans="1:27" ht="30" hidden="1" x14ac:dyDescent="0.25">
      <c r="A626" s="180">
        <v>35</v>
      </c>
      <c r="B626" s="181" t="s">
        <v>1555</v>
      </c>
      <c r="C626" s="181" t="s">
        <v>182</v>
      </c>
      <c r="D626" s="181"/>
      <c r="E626" s="181" t="s">
        <v>1556</v>
      </c>
      <c r="F626" s="180" t="s">
        <v>1557</v>
      </c>
      <c r="G626" s="180" t="s">
        <v>212</v>
      </c>
      <c r="H626" s="182" t="s">
        <v>212</v>
      </c>
      <c r="I626" s="180" t="s">
        <v>216</v>
      </c>
      <c r="J626" s="52" t="s">
        <v>1388</v>
      </c>
      <c r="K626" s="182" t="s">
        <v>216</v>
      </c>
      <c r="L626" s="180" t="s">
        <v>216</v>
      </c>
      <c r="M626" s="180" t="s">
        <v>216</v>
      </c>
      <c r="N626" s="180" t="s">
        <v>216</v>
      </c>
      <c r="O626" s="1031">
        <v>3.2000000000000002E-3</v>
      </c>
      <c r="P626" s="178">
        <v>0</v>
      </c>
      <c r="Q626" s="178">
        <v>0</v>
      </c>
      <c r="R626" s="181" t="s">
        <v>6098</v>
      </c>
      <c r="S626" s="181"/>
      <c r="T626" s="181"/>
      <c r="U626" s="181"/>
      <c r="V626" s="181"/>
      <c r="W626" s="181"/>
      <c r="X626" s="170">
        <f>(IF(G626="C",1,IF(G626="EA",0.5,0))*0.1)+(IF(H626="C",1,IF(H626="EA",0.5,0))*0.05)+(IF(I626="C",1,IF(I626="EA",0.5,0))*0.1)+(IF(J626="C",1,IF(J626="EA",0.5,0))*0.05)+(IF(K626="C",1,IF(K626="EA",0.5,0))*0.1)+(IF(L626="C",1,IF(L626="EA",0.5,0))*0.2)+(IF(M626="C",1,IF(M626="EA",0.5,0))*0.35)+(IF(N626="C",1,IF(N626="EA",0.5,0))*0.05)</f>
        <v>0.17500000000000002</v>
      </c>
      <c r="Y626" s="368">
        <f t="shared" si="18"/>
        <v>5.6000000000000006E-4</v>
      </c>
      <c r="Z626" s="338" t="str">
        <f t="shared" si="19"/>
        <v>Em andamento</v>
      </c>
      <c r="AA626" s="377" t="str">
        <f>IF(C626="Supra-regional","abrange-cidade",IF(C626="Em definição","sem-mapa",IF(E626&lt;&gt;0,"local-def","local-em-def")))</f>
        <v>local-def</v>
      </c>
    </row>
    <row r="627" spans="1:27" ht="30" hidden="1" x14ac:dyDescent="0.25">
      <c r="A627" s="180">
        <v>35</v>
      </c>
      <c r="B627" s="181" t="s">
        <v>1558</v>
      </c>
      <c r="C627" s="181" t="s">
        <v>154</v>
      </c>
      <c r="D627" s="181"/>
      <c r="E627" s="181" t="s">
        <v>1559</v>
      </c>
      <c r="F627" s="180" t="s">
        <v>1560</v>
      </c>
      <c r="G627" s="180" t="s">
        <v>214</v>
      </c>
      <c r="H627" s="182" t="s">
        <v>214</v>
      </c>
      <c r="I627" s="180" t="s">
        <v>216</v>
      </c>
      <c r="J627" s="52" t="s">
        <v>1493</v>
      </c>
      <c r="K627" s="180" t="s">
        <v>216</v>
      </c>
      <c r="L627" s="180" t="s">
        <v>216</v>
      </c>
      <c r="M627" s="180" t="s">
        <v>216</v>
      </c>
      <c r="N627" s="180" t="s">
        <v>216</v>
      </c>
      <c r="O627" s="1031">
        <v>2.9999999999999997E-4</v>
      </c>
      <c r="P627" s="178">
        <v>0</v>
      </c>
      <c r="Q627" s="178">
        <v>0</v>
      </c>
      <c r="R627" s="181" t="s">
        <v>6099</v>
      </c>
      <c r="S627" s="181"/>
      <c r="T627" s="181"/>
      <c r="U627" s="181"/>
      <c r="V627" s="181"/>
      <c r="W627" s="181"/>
      <c r="X627" s="170">
        <f>(IF(G627="C",1,IF(G627="EA",0.5,0))*0.1)+(IF(H627="C",1,IF(H627="EA",0.5,0))*0.05)+(IF(I627="C",1,IF(I627="EA",0.5,0))*0.1)+(IF(J627="C",1,IF(J627="EA",0.5,0))*0.05)+(IF(K627="C",1,IF(K627="EA",0.5,0))*0.1)+(IF(L627="C",1,IF(L627="EA",0.5,0))*0.2)+(IF(M627="C",1,IF(M627="EA",0.5,0))*0.35)+(IF(N627="C",1,IF(N627="EA",0.5,0))*0.05)</f>
        <v>7.5000000000000011E-2</v>
      </c>
      <c r="Y627" s="368">
        <f t="shared" si="18"/>
        <v>2.2500000000000001E-5</v>
      </c>
      <c r="Z627" s="338" t="str">
        <f t="shared" si="19"/>
        <v>Em andamento</v>
      </c>
      <c r="AA627" s="377" t="str">
        <f>IF(C627="Supra-regional","abrange-cidade",IF(C627="Em definição","sem-mapa",IF(E627&lt;&gt;0,"local-def","local-em-def")))</f>
        <v>local-def</v>
      </c>
    </row>
    <row r="628" spans="1:27" ht="60" hidden="1" x14ac:dyDescent="0.25">
      <c r="A628" s="180">
        <v>35</v>
      </c>
      <c r="B628" s="181" t="s">
        <v>1561</v>
      </c>
      <c r="C628" s="181" t="s">
        <v>154</v>
      </c>
      <c r="D628" s="181"/>
      <c r="E628" s="181" t="s">
        <v>1562</v>
      </c>
      <c r="F628" s="180" t="s">
        <v>1563</v>
      </c>
      <c r="G628" s="180" t="s">
        <v>214</v>
      </c>
      <c r="H628" s="182" t="s">
        <v>214</v>
      </c>
      <c r="I628" s="180" t="s">
        <v>216</v>
      </c>
      <c r="J628" s="52" t="s">
        <v>1493</v>
      </c>
      <c r="K628" s="180" t="s">
        <v>216</v>
      </c>
      <c r="L628" s="180" t="s">
        <v>216</v>
      </c>
      <c r="M628" s="180" t="s">
        <v>216</v>
      </c>
      <c r="N628" s="180" t="s">
        <v>216</v>
      </c>
      <c r="O628" s="1031">
        <v>0</v>
      </c>
      <c r="P628" s="178">
        <v>0</v>
      </c>
      <c r="Q628" s="178">
        <v>0</v>
      </c>
      <c r="R628" s="181" t="s">
        <v>6100</v>
      </c>
      <c r="S628" s="181"/>
      <c r="T628" s="181"/>
      <c r="U628" s="181"/>
      <c r="V628" s="181"/>
      <c r="W628" s="181"/>
      <c r="X628" s="170">
        <f>(IF(G628="C",1,IF(G628="EA",0.5,0))*0.1)+(IF(H628="C",1,IF(H628="EA",0.5,0))*0.05)+(IF(I628="C",1,IF(I628="EA",0.5,0))*0.1)+(IF(J628="C",1,IF(J628="EA",0.5,0))*0.05)+(IF(K628="C",1,IF(K628="EA",0.5,0))*0.1)+(IF(L628="C",1,IF(L628="EA",0.5,0))*0.2)+(IF(M628="C",1,IF(M628="EA",0.5,0))*0.35)+(IF(N628="C",1,IF(N628="EA",0.5,0))*0.05)</f>
        <v>7.5000000000000011E-2</v>
      </c>
      <c r="Y628" s="368">
        <f t="shared" si="18"/>
        <v>0</v>
      </c>
      <c r="Z628" s="338" t="str">
        <f t="shared" si="19"/>
        <v>Em andamento</v>
      </c>
      <c r="AA628" s="377" t="str">
        <f>IF(C628="Supra-regional","abrange-cidade",IF(C628="Em definição","sem-mapa",IF(E628&lt;&gt;0,"local-def","local-em-def")))</f>
        <v>local-def</v>
      </c>
    </row>
    <row r="629" spans="1:27" ht="105" hidden="1" x14ac:dyDescent="0.25">
      <c r="A629" s="180">
        <v>35</v>
      </c>
      <c r="B629" s="181" t="s">
        <v>1564</v>
      </c>
      <c r="C629" s="181" t="s">
        <v>154</v>
      </c>
      <c r="D629" s="181"/>
      <c r="E629" s="181" t="s">
        <v>1565</v>
      </c>
      <c r="F629" s="180" t="s">
        <v>1566</v>
      </c>
      <c r="G629" s="180" t="s">
        <v>214</v>
      </c>
      <c r="H629" s="182" t="s">
        <v>214</v>
      </c>
      <c r="I629" s="180" t="s">
        <v>216</v>
      </c>
      <c r="J629" s="52" t="s">
        <v>1493</v>
      </c>
      <c r="K629" s="180" t="s">
        <v>216</v>
      </c>
      <c r="L629" s="180" t="s">
        <v>216</v>
      </c>
      <c r="M629" s="180" t="s">
        <v>216</v>
      </c>
      <c r="N629" s="180" t="s">
        <v>216</v>
      </c>
      <c r="O629" s="1031">
        <v>0</v>
      </c>
      <c r="P629" s="178">
        <v>0</v>
      </c>
      <c r="Q629" s="178">
        <v>0</v>
      </c>
      <c r="R629" s="181" t="s">
        <v>6101</v>
      </c>
      <c r="S629" s="181"/>
      <c r="T629" s="181"/>
      <c r="U629" s="181"/>
      <c r="V629" s="181"/>
      <c r="W629" s="181"/>
      <c r="X629" s="170">
        <f>(IF(G629="C",1,IF(G629="EA",0.5,0))*0.1)+(IF(H629="C",1,IF(H629="EA",0.5,0))*0.05)+(IF(I629="C",1,IF(I629="EA",0.5,0))*0.1)+(IF(J629="C",1,IF(J629="EA",0.5,0))*0.05)+(IF(K629="C",1,IF(K629="EA",0.5,0))*0.1)+(IF(L629="C",1,IF(L629="EA",0.5,0))*0.2)+(IF(M629="C",1,IF(M629="EA",0.5,0))*0.35)+(IF(N629="C",1,IF(N629="EA",0.5,0))*0.05)</f>
        <v>7.5000000000000011E-2</v>
      </c>
      <c r="Y629" s="368">
        <f t="shared" si="18"/>
        <v>0</v>
      </c>
      <c r="Z629" s="338" t="str">
        <f t="shared" si="19"/>
        <v>Em andamento</v>
      </c>
      <c r="AA629" s="377" t="str">
        <f>IF(C629="Supra-regional","abrange-cidade",IF(C629="Em definição","sem-mapa",IF(E629&lt;&gt;0,"local-def","local-em-def")))</f>
        <v>local-def</v>
      </c>
    </row>
    <row r="630" spans="1:27" ht="90" hidden="1" x14ac:dyDescent="0.25">
      <c r="A630" s="180">
        <v>35</v>
      </c>
      <c r="B630" s="181" t="s">
        <v>1567</v>
      </c>
      <c r="C630" s="181" t="s">
        <v>154</v>
      </c>
      <c r="D630" s="181"/>
      <c r="E630" s="181" t="s">
        <v>1568</v>
      </c>
      <c r="F630" s="180" t="s">
        <v>1569</v>
      </c>
      <c r="G630" s="180" t="s">
        <v>214</v>
      </c>
      <c r="H630" s="182" t="s">
        <v>214</v>
      </c>
      <c r="I630" s="180" t="s">
        <v>216</v>
      </c>
      <c r="J630" s="52" t="s">
        <v>1493</v>
      </c>
      <c r="K630" s="180" t="s">
        <v>216</v>
      </c>
      <c r="L630" s="180" t="s">
        <v>216</v>
      </c>
      <c r="M630" s="180" t="s">
        <v>216</v>
      </c>
      <c r="N630" s="180" t="s">
        <v>216</v>
      </c>
      <c r="O630" s="1031">
        <v>0</v>
      </c>
      <c r="P630" s="178">
        <v>0</v>
      </c>
      <c r="Q630" s="178">
        <v>0</v>
      </c>
      <c r="R630" s="181" t="s">
        <v>6102</v>
      </c>
      <c r="S630" s="181"/>
      <c r="T630" s="181"/>
      <c r="U630" s="181"/>
      <c r="V630" s="181"/>
      <c r="W630" s="181"/>
      <c r="X630" s="170">
        <f>(IF(G630="C",1,IF(G630="EA",0.5,0))*0.1)+(IF(H630="C",1,IF(H630="EA",0.5,0))*0.05)+(IF(I630="C",1,IF(I630="EA",0.5,0))*0.1)+(IF(J630="C",1,IF(J630="EA",0.5,0))*0.05)+(IF(K630="C",1,IF(K630="EA",0.5,0))*0.1)+(IF(L630="C",1,IF(L630="EA",0.5,0))*0.2)+(IF(M630="C",1,IF(M630="EA",0.5,0))*0.35)+(IF(N630="C",1,IF(N630="EA",0.5,0))*0.05)</f>
        <v>7.5000000000000011E-2</v>
      </c>
      <c r="Y630" s="368">
        <f t="shared" si="18"/>
        <v>0</v>
      </c>
      <c r="Z630" s="338" t="str">
        <f t="shared" si="19"/>
        <v>Em andamento</v>
      </c>
      <c r="AA630" s="377" t="str">
        <f>IF(C630="Supra-regional","abrange-cidade",IF(C630="Em definição","sem-mapa",IF(E630&lt;&gt;0,"local-def","local-em-def")))</f>
        <v>local-def</v>
      </c>
    </row>
    <row r="631" spans="1:27" ht="45" hidden="1" x14ac:dyDescent="0.25">
      <c r="A631" s="180">
        <v>35</v>
      </c>
      <c r="B631" s="181" t="s">
        <v>1570</v>
      </c>
      <c r="C631" s="181" t="s">
        <v>154</v>
      </c>
      <c r="D631" s="181"/>
      <c r="E631" s="181" t="s">
        <v>1571</v>
      </c>
      <c r="F631" s="180" t="s">
        <v>1572</v>
      </c>
      <c r="G631" s="180" t="s">
        <v>214</v>
      </c>
      <c r="H631" s="182" t="s">
        <v>214</v>
      </c>
      <c r="I631" s="180" t="s">
        <v>216</v>
      </c>
      <c r="J631" s="52" t="s">
        <v>1493</v>
      </c>
      <c r="K631" s="180" t="s">
        <v>216</v>
      </c>
      <c r="L631" s="180" t="s">
        <v>216</v>
      </c>
      <c r="M631" s="180" t="s">
        <v>216</v>
      </c>
      <c r="N631" s="180" t="s">
        <v>216</v>
      </c>
      <c r="O631" s="1031">
        <v>0</v>
      </c>
      <c r="P631" s="178">
        <v>0</v>
      </c>
      <c r="Q631" s="178">
        <v>0</v>
      </c>
      <c r="R631" s="181" t="s">
        <v>6103</v>
      </c>
      <c r="S631" s="181"/>
      <c r="T631" s="181"/>
      <c r="U631" s="181"/>
      <c r="V631" s="181"/>
      <c r="W631" s="181"/>
      <c r="X631" s="170">
        <f>(IF(G631="C",1,IF(G631="EA",0.5,0))*0.1)+(IF(H631="C",1,IF(H631="EA",0.5,0))*0.05)+(IF(I631="C",1,IF(I631="EA",0.5,0))*0.1)+(IF(J631="C",1,IF(J631="EA",0.5,0))*0.05)+(IF(K631="C",1,IF(K631="EA",0.5,0))*0.1)+(IF(L631="C",1,IF(L631="EA",0.5,0))*0.2)+(IF(M631="C",1,IF(M631="EA",0.5,0))*0.35)+(IF(N631="C",1,IF(N631="EA",0.5,0))*0.05)</f>
        <v>7.5000000000000011E-2</v>
      </c>
      <c r="Y631" s="368">
        <f t="shared" si="18"/>
        <v>0</v>
      </c>
      <c r="Z631" s="338" t="str">
        <f t="shared" si="19"/>
        <v>Em andamento</v>
      </c>
      <c r="AA631" s="377" t="str">
        <f>IF(C631="Supra-regional","abrange-cidade",IF(C631="Em definição","sem-mapa",IF(E631&lt;&gt;0,"local-def","local-em-def")))</f>
        <v>local-def</v>
      </c>
    </row>
    <row r="632" spans="1:27" ht="30" hidden="1" x14ac:dyDescent="0.25">
      <c r="A632" s="180">
        <v>35</v>
      </c>
      <c r="B632" s="181" t="s">
        <v>1573</v>
      </c>
      <c r="C632" s="181" t="s">
        <v>154</v>
      </c>
      <c r="D632" s="181"/>
      <c r="E632" s="181" t="s">
        <v>1574</v>
      </c>
      <c r="F632" s="180" t="s">
        <v>1575</v>
      </c>
      <c r="G632" s="180" t="s">
        <v>214</v>
      </c>
      <c r="H632" s="182" t="s">
        <v>214</v>
      </c>
      <c r="I632" s="180" t="s">
        <v>216</v>
      </c>
      <c r="J632" s="52" t="s">
        <v>1493</v>
      </c>
      <c r="K632" s="180" t="s">
        <v>216</v>
      </c>
      <c r="L632" s="180" t="s">
        <v>216</v>
      </c>
      <c r="M632" s="180" t="s">
        <v>216</v>
      </c>
      <c r="N632" s="180" t="s">
        <v>216</v>
      </c>
      <c r="O632" s="1031">
        <v>0</v>
      </c>
      <c r="P632" s="178">
        <v>0</v>
      </c>
      <c r="Q632" s="178">
        <v>0</v>
      </c>
      <c r="R632" s="181" t="s">
        <v>6103</v>
      </c>
      <c r="S632" s="181"/>
      <c r="T632" s="181"/>
      <c r="U632" s="181"/>
      <c r="V632" s="181"/>
      <c r="W632" s="181"/>
      <c r="X632" s="170">
        <f>(IF(G632="C",1,IF(G632="EA",0.5,0))*0.1)+(IF(H632="C",1,IF(H632="EA",0.5,0))*0.05)+(IF(I632="C",1,IF(I632="EA",0.5,0))*0.1)+(IF(J632="C",1,IF(J632="EA",0.5,0))*0.05)+(IF(K632="C",1,IF(K632="EA",0.5,0))*0.1)+(IF(L632="C",1,IF(L632="EA",0.5,0))*0.2)+(IF(M632="C",1,IF(M632="EA",0.5,0))*0.35)+(IF(N632="C",1,IF(N632="EA",0.5,0))*0.05)</f>
        <v>7.5000000000000011E-2</v>
      </c>
      <c r="Y632" s="368">
        <f t="shared" si="18"/>
        <v>0</v>
      </c>
      <c r="Z632" s="338" t="str">
        <f t="shared" si="19"/>
        <v>Em andamento</v>
      </c>
      <c r="AA632" s="377" t="str">
        <f>IF(C632="Supra-regional","abrange-cidade",IF(C632="Em definição","sem-mapa",IF(E632&lt;&gt;0,"local-def","local-em-def")))</f>
        <v>local-def</v>
      </c>
    </row>
    <row r="633" spans="1:27" ht="30" hidden="1" x14ac:dyDescent="0.25">
      <c r="A633" s="180">
        <v>35</v>
      </c>
      <c r="B633" s="181" t="s">
        <v>1576</v>
      </c>
      <c r="C633" s="181" t="s">
        <v>154</v>
      </c>
      <c r="D633" s="181"/>
      <c r="E633" s="181" t="s">
        <v>1577</v>
      </c>
      <c r="F633" s="180" t="s">
        <v>1578</v>
      </c>
      <c r="G633" s="180" t="s">
        <v>214</v>
      </c>
      <c r="H633" s="182" t="s">
        <v>214</v>
      </c>
      <c r="I633" s="180" t="s">
        <v>216</v>
      </c>
      <c r="J633" s="52" t="s">
        <v>1493</v>
      </c>
      <c r="K633" s="180" t="s">
        <v>216</v>
      </c>
      <c r="L633" s="180" t="s">
        <v>216</v>
      </c>
      <c r="M633" s="180" t="s">
        <v>216</v>
      </c>
      <c r="N633" s="180" t="s">
        <v>216</v>
      </c>
      <c r="O633" s="1031">
        <v>0</v>
      </c>
      <c r="P633" s="178">
        <v>0</v>
      </c>
      <c r="Q633" s="178">
        <v>0</v>
      </c>
      <c r="R633" s="181" t="s">
        <v>6104</v>
      </c>
      <c r="S633" s="181"/>
      <c r="T633" s="181"/>
      <c r="U633" s="181"/>
      <c r="V633" s="181"/>
      <c r="W633" s="181"/>
      <c r="X633" s="170">
        <f>(IF(G633="C",1,IF(G633="EA",0.5,0))*0.1)+(IF(H633="C",1,IF(H633="EA",0.5,0))*0.05)+(IF(I633="C",1,IF(I633="EA",0.5,0))*0.1)+(IF(J633="C",1,IF(J633="EA",0.5,0))*0.05)+(IF(K633="C",1,IF(K633="EA",0.5,0))*0.1)+(IF(L633="C",1,IF(L633="EA",0.5,0))*0.2)+(IF(M633="C",1,IF(M633="EA",0.5,0))*0.35)+(IF(N633="C",1,IF(N633="EA",0.5,0))*0.05)</f>
        <v>7.5000000000000011E-2</v>
      </c>
      <c r="Y633" s="368">
        <f t="shared" si="18"/>
        <v>0</v>
      </c>
      <c r="Z633" s="338" t="str">
        <f t="shared" si="19"/>
        <v>Em andamento</v>
      </c>
      <c r="AA633" s="377" t="str">
        <f>IF(C633="Supra-regional","abrange-cidade",IF(C633="Em definição","sem-mapa",IF(E633&lt;&gt;0,"local-def","local-em-def")))</f>
        <v>local-def</v>
      </c>
    </row>
    <row r="634" spans="1:27" ht="60" hidden="1" x14ac:dyDescent="0.25">
      <c r="A634" s="180">
        <v>35</v>
      </c>
      <c r="B634" s="181" t="s">
        <v>1579</v>
      </c>
      <c r="C634" s="181" t="s">
        <v>154</v>
      </c>
      <c r="D634" s="181"/>
      <c r="E634" s="181" t="s">
        <v>1580</v>
      </c>
      <c r="F634" s="180" t="s">
        <v>1581</v>
      </c>
      <c r="G634" s="180" t="s">
        <v>214</v>
      </c>
      <c r="H634" s="182" t="s">
        <v>214</v>
      </c>
      <c r="I634" s="180" t="s">
        <v>216</v>
      </c>
      <c r="J634" s="52" t="s">
        <v>1493</v>
      </c>
      <c r="K634" s="180" t="s">
        <v>216</v>
      </c>
      <c r="L634" s="180" t="s">
        <v>216</v>
      </c>
      <c r="M634" s="180" t="s">
        <v>216</v>
      </c>
      <c r="N634" s="180" t="s">
        <v>216</v>
      </c>
      <c r="O634" s="1031">
        <v>0</v>
      </c>
      <c r="P634" s="178">
        <v>0</v>
      </c>
      <c r="Q634" s="178">
        <v>0</v>
      </c>
      <c r="R634" s="181" t="s">
        <v>6104</v>
      </c>
      <c r="S634" s="181"/>
      <c r="T634" s="181"/>
      <c r="U634" s="181"/>
      <c r="V634" s="181"/>
      <c r="W634" s="181"/>
      <c r="X634" s="170">
        <f>(IF(G634="C",1,IF(G634="EA",0.5,0))*0.1)+(IF(H634="C",1,IF(H634="EA",0.5,0))*0.05)+(IF(I634="C",1,IF(I634="EA",0.5,0))*0.1)+(IF(J634="C",1,IF(J634="EA",0.5,0))*0.05)+(IF(K634="C",1,IF(K634="EA",0.5,0))*0.1)+(IF(L634="C",1,IF(L634="EA",0.5,0))*0.2)+(IF(M634="C",1,IF(M634="EA",0.5,0))*0.35)+(IF(N634="C",1,IF(N634="EA",0.5,0))*0.05)</f>
        <v>7.5000000000000011E-2</v>
      </c>
      <c r="Y634" s="368">
        <f t="shared" si="18"/>
        <v>0</v>
      </c>
      <c r="Z634" s="338" t="str">
        <f t="shared" si="19"/>
        <v>Em andamento</v>
      </c>
      <c r="AA634" s="377" t="str">
        <f>IF(C634="Supra-regional","abrange-cidade",IF(C634="Em definição","sem-mapa",IF(E634&lt;&gt;0,"local-def","local-em-def")))</f>
        <v>local-def</v>
      </c>
    </row>
    <row r="635" spans="1:27" ht="60" hidden="1" x14ac:dyDescent="0.25">
      <c r="A635" s="180">
        <v>35</v>
      </c>
      <c r="B635" s="181" t="s">
        <v>1582</v>
      </c>
      <c r="C635" s="181" t="s">
        <v>154</v>
      </c>
      <c r="D635" s="181"/>
      <c r="E635" s="181" t="s">
        <v>1583</v>
      </c>
      <c r="F635" s="180" t="s">
        <v>1584</v>
      </c>
      <c r="G635" s="180" t="s">
        <v>214</v>
      </c>
      <c r="H635" s="182" t="s">
        <v>214</v>
      </c>
      <c r="I635" s="180" t="s">
        <v>216</v>
      </c>
      <c r="J635" s="52" t="s">
        <v>1493</v>
      </c>
      <c r="K635" s="180" t="s">
        <v>216</v>
      </c>
      <c r="L635" s="180" t="s">
        <v>216</v>
      </c>
      <c r="M635" s="180" t="s">
        <v>216</v>
      </c>
      <c r="N635" s="180" t="s">
        <v>216</v>
      </c>
      <c r="O635" s="1031">
        <v>0</v>
      </c>
      <c r="P635" s="178">
        <v>0</v>
      </c>
      <c r="Q635" s="178">
        <v>0</v>
      </c>
      <c r="R635" s="181" t="s">
        <v>6104</v>
      </c>
      <c r="S635" s="181"/>
      <c r="T635" s="181"/>
      <c r="U635" s="181"/>
      <c r="V635" s="181"/>
      <c r="W635" s="181"/>
      <c r="X635" s="170">
        <f>(IF(G635="C",1,IF(G635="EA",0.5,0))*0.1)+(IF(H635="C",1,IF(H635="EA",0.5,0))*0.05)+(IF(I635="C",1,IF(I635="EA",0.5,0))*0.1)+(IF(J635="C",1,IF(J635="EA",0.5,0))*0.05)+(IF(K635="C",1,IF(K635="EA",0.5,0))*0.1)+(IF(L635="C",1,IF(L635="EA",0.5,0))*0.2)+(IF(M635="C",1,IF(M635="EA",0.5,0))*0.35)+(IF(N635="C",1,IF(N635="EA",0.5,0))*0.05)</f>
        <v>7.5000000000000011E-2</v>
      </c>
      <c r="Y635" s="368">
        <f t="shared" si="18"/>
        <v>0</v>
      </c>
      <c r="Z635" s="338" t="str">
        <f t="shared" si="19"/>
        <v>Em andamento</v>
      </c>
      <c r="AA635" s="377" t="str">
        <f>IF(C635="Supra-regional","abrange-cidade",IF(C635="Em definição","sem-mapa",IF(E635&lt;&gt;0,"local-def","local-em-def")))</f>
        <v>local-def</v>
      </c>
    </row>
    <row r="636" spans="1:27" ht="90" hidden="1" x14ac:dyDescent="0.25">
      <c r="A636" s="180">
        <v>35</v>
      </c>
      <c r="B636" s="181" t="s">
        <v>1585</v>
      </c>
      <c r="C636" s="181" t="s">
        <v>154</v>
      </c>
      <c r="D636" s="181"/>
      <c r="E636" s="181" t="s">
        <v>1586</v>
      </c>
      <c r="F636" s="180" t="s">
        <v>1587</v>
      </c>
      <c r="G636" s="180" t="s">
        <v>214</v>
      </c>
      <c r="H636" s="182" t="s">
        <v>214</v>
      </c>
      <c r="I636" s="180" t="s">
        <v>216</v>
      </c>
      <c r="J636" s="52" t="s">
        <v>1493</v>
      </c>
      <c r="K636" s="180" t="s">
        <v>216</v>
      </c>
      <c r="L636" s="180" t="s">
        <v>216</v>
      </c>
      <c r="M636" s="180" t="s">
        <v>216</v>
      </c>
      <c r="N636" s="180" t="s">
        <v>216</v>
      </c>
      <c r="O636" s="1031">
        <v>0</v>
      </c>
      <c r="P636" s="178">
        <v>0</v>
      </c>
      <c r="Q636" s="178">
        <v>0</v>
      </c>
      <c r="R636" s="181" t="s">
        <v>6105</v>
      </c>
      <c r="S636" s="181"/>
      <c r="T636" s="181"/>
      <c r="U636" s="181"/>
      <c r="V636" s="181"/>
      <c r="W636" s="181"/>
      <c r="X636" s="170">
        <f>(IF(G636="C",1,IF(G636="EA",0.5,0))*0.1)+(IF(H636="C",1,IF(H636="EA",0.5,0))*0.05)+(IF(I636="C",1,IF(I636="EA",0.5,0))*0.1)+(IF(J636="C",1,IF(J636="EA",0.5,0))*0.05)+(IF(K636="C",1,IF(K636="EA",0.5,0))*0.1)+(IF(L636="C",1,IF(L636="EA",0.5,0))*0.2)+(IF(M636="C",1,IF(M636="EA",0.5,0))*0.35)+(IF(N636="C",1,IF(N636="EA",0.5,0))*0.05)</f>
        <v>7.5000000000000011E-2</v>
      </c>
      <c r="Y636" s="368">
        <f t="shared" si="18"/>
        <v>0</v>
      </c>
      <c r="Z636" s="338" t="str">
        <f t="shared" si="19"/>
        <v>Em andamento</v>
      </c>
      <c r="AA636" s="377" t="str">
        <f>IF(C636="Supra-regional","abrange-cidade",IF(C636="Em definição","sem-mapa",IF(E636&lt;&gt;0,"local-def","local-em-def")))</f>
        <v>local-def</v>
      </c>
    </row>
    <row r="637" spans="1:27" ht="60" hidden="1" x14ac:dyDescent="0.25">
      <c r="A637" s="180">
        <v>35</v>
      </c>
      <c r="B637" s="181" t="s">
        <v>1588</v>
      </c>
      <c r="C637" s="181" t="s">
        <v>154</v>
      </c>
      <c r="D637" s="181"/>
      <c r="E637" s="181" t="s">
        <v>1589</v>
      </c>
      <c r="F637" s="180" t="s">
        <v>1590</v>
      </c>
      <c r="G637" s="180" t="s">
        <v>214</v>
      </c>
      <c r="H637" s="182" t="s">
        <v>214</v>
      </c>
      <c r="I637" s="180" t="s">
        <v>216</v>
      </c>
      <c r="J637" s="52" t="s">
        <v>1493</v>
      </c>
      <c r="K637" s="180" t="s">
        <v>216</v>
      </c>
      <c r="L637" s="180" t="s">
        <v>216</v>
      </c>
      <c r="M637" s="180" t="s">
        <v>216</v>
      </c>
      <c r="N637" s="180" t="s">
        <v>216</v>
      </c>
      <c r="O637" s="1031">
        <v>0</v>
      </c>
      <c r="P637" s="178">
        <v>0</v>
      </c>
      <c r="Q637" s="178">
        <v>0</v>
      </c>
      <c r="R637" s="181" t="s">
        <v>6104</v>
      </c>
      <c r="S637" s="181"/>
      <c r="T637" s="181"/>
      <c r="U637" s="181"/>
      <c r="V637" s="181"/>
      <c r="W637" s="181"/>
      <c r="X637" s="170">
        <f>(IF(G637="C",1,IF(G637="EA",0.5,0))*0.1)+(IF(H637="C",1,IF(H637="EA",0.5,0))*0.05)+(IF(I637="C",1,IF(I637="EA",0.5,0))*0.1)+(IF(J637="C",1,IF(J637="EA",0.5,0))*0.05)+(IF(K637="C",1,IF(K637="EA",0.5,0))*0.1)+(IF(L637="C",1,IF(L637="EA",0.5,0))*0.2)+(IF(M637="C",1,IF(M637="EA",0.5,0))*0.35)+(IF(N637="C",1,IF(N637="EA",0.5,0))*0.05)</f>
        <v>7.5000000000000011E-2</v>
      </c>
      <c r="Y637" s="368">
        <f t="shared" si="18"/>
        <v>0</v>
      </c>
      <c r="Z637" s="338" t="str">
        <f t="shared" si="19"/>
        <v>Em andamento</v>
      </c>
      <c r="AA637" s="377" t="str">
        <f>IF(C637="Supra-regional","abrange-cidade",IF(C637="Em definição","sem-mapa",IF(E637&lt;&gt;0,"local-def","local-em-def")))</f>
        <v>local-def</v>
      </c>
    </row>
    <row r="638" spans="1:27" ht="45" hidden="1" x14ac:dyDescent="0.25">
      <c r="A638" s="180">
        <v>35</v>
      </c>
      <c r="B638" s="181" t="s">
        <v>1591</v>
      </c>
      <c r="C638" s="181" t="s">
        <v>134</v>
      </c>
      <c r="D638" s="181"/>
      <c r="E638" s="181"/>
      <c r="F638" s="180"/>
      <c r="G638" s="180" t="s">
        <v>212</v>
      </c>
      <c r="H638" s="182" t="s">
        <v>214</v>
      </c>
      <c r="I638" s="180" t="s">
        <v>216</v>
      </c>
      <c r="J638" s="52" t="s">
        <v>1493</v>
      </c>
      <c r="K638" s="180" t="s">
        <v>216</v>
      </c>
      <c r="L638" s="180" t="s">
        <v>216</v>
      </c>
      <c r="M638" s="180" t="s">
        <v>216</v>
      </c>
      <c r="N638" s="180" t="s">
        <v>216</v>
      </c>
      <c r="O638" s="1031">
        <v>5.4399999999999997E-2</v>
      </c>
      <c r="P638" s="178">
        <v>0</v>
      </c>
      <c r="Q638" s="178">
        <v>0</v>
      </c>
      <c r="R638" s="181" t="s">
        <v>6106</v>
      </c>
      <c r="S638" s="181"/>
      <c r="T638" s="181"/>
      <c r="U638" s="181"/>
      <c r="V638" s="181"/>
      <c r="W638" s="181"/>
      <c r="X638" s="170">
        <f>(IF(G638="C",1,IF(G638="EA",0.5,0))*0.1)+(IF(H638="C",1,IF(H638="EA",0.5,0))*0.05)+(IF(I638="C",1,IF(I638="EA",0.5,0))*0.1)+(IF(J638="C",1,IF(J638="EA",0.5,0))*0.05)+(IF(K638="C",1,IF(K638="EA",0.5,0))*0.1)+(IF(L638="C",1,IF(L638="EA",0.5,0))*0.2)+(IF(M638="C",1,IF(M638="EA",0.5,0))*0.35)+(IF(N638="C",1,IF(N638="EA",0.5,0))*0.05)</f>
        <v>0.125</v>
      </c>
      <c r="Y638" s="368">
        <f t="shared" si="18"/>
        <v>6.7999999999999996E-3</v>
      </c>
      <c r="Z638" s="338" t="str">
        <f t="shared" si="19"/>
        <v>Em andamento</v>
      </c>
      <c r="AA638" s="377" t="str">
        <f>IF(C638="Supra-regional","abrange-cidade",IF(C638="Em definição","sem-mapa",IF(E638&lt;&gt;0,"local-def","local-em-def")))</f>
        <v>local-em-def</v>
      </c>
    </row>
    <row r="639" spans="1:27" ht="45" hidden="1" x14ac:dyDescent="0.25">
      <c r="A639" s="180">
        <v>35</v>
      </c>
      <c r="B639" s="181" t="s">
        <v>1592</v>
      </c>
      <c r="C639" s="181" t="s">
        <v>130</v>
      </c>
      <c r="D639" s="181" t="s">
        <v>1362</v>
      </c>
      <c r="E639" s="181" t="s">
        <v>1593</v>
      </c>
      <c r="F639" s="180" t="s">
        <v>1594</v>
      </c>
      <c r="G639" s="180" t="s">
        <v>214</v>
      </c>
      <c r="H639" s="182" t="s">
        <v>212</v>
      </c>
      <c r="I639" s="180" t="s">
        <v>212</v>
      </c>
      <c r="J639" s="52" t="s">
        <v>1493</v>
      </c>
      <c r="K639" s="180" t="s">
        <v>212</v>
      </c>
      <c r="L639" s="180" t="s">
        <v>216</v>
      </c>
      <c r="M639" s="180" t="s">
        <v>216</v>
      </c>
      <c r="N639" s="180" t="s">
        <v>216</v>
      </c>
      <c r="O639" s="1031">
        <v>0</v>
      </c>
      <c r="P639" s="178">
        <v>0</v>
      </c>
      <c r="Q639" s="178">
        <v>0</v>
      </c>
      <c r="R639" s="181" t="s">
        <v>6107</v>
      </c>
      <c r="S639" s="181"/>
      <c r="T639" s="181"/>
      <c r="U639" s="181"/>
      <c r="V639" s="181"/>
      <c r="W639" s="181"/>
      <c r="X639" s="170">
        <f>(IF(G639="C",1,IF(G639="EA",0.5,0))*0.1)+(IF(H639="C",1,IF(H639="EA",0.5,0))*0.05)+(IF(I639="C",1,IF(I639="EA",0.5,0))*0.1)+(IF(J639="C",1,IF(J639="EA",0.5,0))*0.05)+(IF(K639="C",1,IF(K639="EA",0.5,0))*0.1)+(IF(L639="C",1,IF(L639="EA",0.5,0))*0.2)+(IF(M639="C",1,IF(M639="EA",0.5,0))*0.35)+(IF(N639="C",1,IF(N639="EA",0.5,0))*0.05)</f>
        <v>0.30000000000000004</v>
      </c>
      <c r="Y639" s="368">
        <f t="shared" si="18"/>
        <v>0</v>
      </c>
      <c r="Z639" s="338" t="str">
        <f t="shared" si="19"/>
        <v>Em andamento</v>
      </c>
      <c r="AA639" s="377" t="str">
        <f>IF(C639="Supra-regional","abrange-cidade",IF(C639="Em definição","sem-mapa",IF(E639&lt;&gt;0,"local-def","local-em-def")))</f>
        <v>local-def</v>
      </c>
    </row>
    <row r="640" spans="1:27" ht="45" hidden="1" x14ac:dyDescent="0.25">
      <c r="A640" s="180">
        <v>35</v>
      </c>
      <c r="B640" s="181" t="s">
        <v>1522</v>
      </c>
      <c r="C640" s="181" t="s">
        <v>130</v>
      </c>
      <c r="D640" s="181" t="s">
        <v>1362</v>
      </c>
      <c r="E640" s="181" t="s">
        <v>1595</v>
      </c>
      <c r="F640" s="180" t="s">
        <v>1596</v>
      </c>
      <c r="G640" s="180" t="s">
        <v>212</v>
      </c>
      <c r="H640" s="182" t="s">
        <v>212</v>
      </c>
      <c r="I640" s="180" t="s">
        <v>212</v>
      </c>
      <c r="J640" s="52" t="s">
        <v>1388</v>
      </c>
      <c r="K640" s="180" t="s">
        <v>212</v>
      </c>
      <c r="L640" s="180" t="s">
        <v>216</v>
      </c>
      <c r="M640" s="180" t="s">
        <v>216</v>
      </c>
      <c r="N640" s="180" t="s">
        <v>216</v>
      </c>
      <c r="O640" s="1031">
        <v>3.8999999999999998E-3</v>
      </c>
      <c r="P640" s="178">
        <v>0</v>
      </c>
      <c r="Q640" s="178">
        <v>0</v>
      </c>
      <c r="R640" s="181" t="s">
        <v>6017</v>
      </c>
      <c r="S640" s="181"/>
      <c r="T640" s="181"/>
      <c r="U640" s="181"/>
      <c r="V640" s="181"/>
      <c r="W640" s="181"/>
      <c r="X640" s="170">
        <f>(IF(G640="C",1,IF(G640="EA",0.5,0))*0.1)+(IF(H640="C",1,IF(H640="EA",0.5,0))*0.05)+(IF(I640="C",1,IF(I640="EA",0.5,0))*0.1)+(IF(J640="C",1,IF(J640="EA",0.5,0))*0.05)+(IF(K640="C",1,IF(K640="EA",0.5,0))*0.1)+(IF(L640="C",1,IF(L640="EA",0.5,0))*0.2)+(IF(M640="C",1,IF(M640="EA",0.5,0))*0.35)+(IF(N640="C",1,IF(N640="EA",0.5,0))*0.05)</f>
        <v>0.375</v>
      </c>
      <c r="Y640" s="368">
        <f t="shared" si="18"/>
        <v>1.4624999999999998E-3</v>
      </c>
      <c r="Z640" s="338" t="str">
        <f t="shared" si="19"/>
        <v>Em andamento</v>
      </c>
      <c r="AA640" s="377" t="str">
        <f>IF(C640="Supra-regional","abrange-cidade",IF(C640="Em definição","sem-mapa",IF(E640&lt;&gt;0,"local-def","local-em-def")))</f>
        <v>local-def</v>
      </c>
    </row>
    <row r="641" spans="1:27" ht="105" hidden="1" x14ac:dyDescent="0.25">
      <c r="A641" s="180">
        <v>35</v>
      </c>
      <c r="B641" s="181" t="s">
        <v>1597</v>
      </c>
      <c r="C641" s="181" t="s">
        <v>130</v>
      </c>
      <c r="D641" s="181" t="s">
        <v>1362</v>
      </c>
      <c r="E641" s="181" t="s">
        <v>1598</v>
      </c>
      <c r="F641" s="180" t="s">
        <v>1599</v>
      </c>
      <c r="G641" s="180" t="s">
        <v>214</v>
      </c>
      <c r="H641" s="182" t="s">
        <v>214</v>
      </c>
      <c r="I641" s="180" t="s">
        <v>216</v>
      </c>
      <c r="J641" s="52" t="s">
        <v>1493</v>
      </c>
      <c r="K641" s="180" t="s">
        <v>216</v>
      </c>
      <c r="L641" s="180" t="s">
        <v>216</v>
      </c>
      <c r="M641" s="180" t="s">
        <v>216</v>
      </c>
      <c r="N641" s="180" t="s">
        <v>216</v>
      </c>
      <c r="O641" s="1031">
        <v>0</v>
      </c>
      <c r="P641" s="178">
        <v>0</v>
      </c>
      <c r="Q641" s="178">
        <v>0</v>
      </c>
      <c r="R641" s="181" t="s">
        <v>6092</v>
      </c>
      <c r="S641" s="181"/>
      <c r="T641" s="181"/>
      <c r="U641" s="181"/>
      <c r="V641" s="181"/>
      <c r="W641" s="181"/>
      <c r="X641" s="170">
        <f>(IF(G641="C",1,IF(G641="EA",0.5,0))*0.1)+(IF(H641="C",1,IF(H641="EA",0.5,0))*0.05)+(IF(I641="C",1,IF(I641="EA",0.5,0))*0.1)+(IF(J641="C",1,IF(J641="EA",0.5,0))*0.05)+(IF(K641="C",1,IF(K641="EA",0.5,0))*0.1)+(IF(L641="C",1,IF(L641="EA",0.5,0))*0.2)+(IF(M641="C",1,IF(M641="EA",0.5,0))*0.35)+(IF(N641="C",1,IF(N641="EA",0.5,0))*0.05)</f>
        <v>7.5000000000000011E-2</v>
      </c>
      <c r="Y641" s="368">
        <f t="shared" si="18"/>
        <v>0</v>
      </c>
      <c r="Z641" s="338" t="str">
        <f t="shared" si="19"/>
        <v>Em andamento</v>
      </c>
      <c r="AA641" s="377" t="str">
        <f>IF(C641="Supra-regional","abrange-cidade",IF(C641="Em definição","sem-mapa",IF(E641&lt;&gt;0,"local-def","local-em-def")))</f>
        <v>local-def</v>
      </c>
    </row>
    <row r="642" spans="1:27" ht="105" hidden="1" x14ac:dyDescent="0.25">
      <c r="A642" s="180">
        <v>35</v>
      </c>
      <c r="B642" s="181" t="s">
        <v>1600</v>
      </c>
      <c r="C642" s="181" t="s">
        <v>130</v>
      </c>
      <c r="D642" s="181" t="s">
        <v>1362</v>
      </c>
      <c r="E642" s="181" t="s">
        <v>1601</v>
      </c>
      <c r="F642" s="180" t="s">
        <v>1602</v>
      </c>
      <c r="G642" s="180" t="s">
        <v>214</v>
      </c>
      <c r="H642" s="182" t="s">
        <v>214</v>
      </c>
      <c r="I642" s="180" t="s">
        <v>216</v>
      </c>
      <c r="J642" s="52" t="s">
        <v>1493</v>
      </c>
      <c r="K642" s="180" t="s">
        <v>212</v>
      </c>
      <c r="L642" s="180" t="s">
        <v>216</v>
      </c>
      <c r="M642" s="180" t="s">
        <v>216</v>
      </c>
      <c r="N642" s="180" t="s">
        <v>216</v>
      </c>
      <c r="O642" s="1031">
        <v>0</v>
      </c>
      <c r="P642" s="178">
        <v>0</v>
      </c>
      <c r="Q642" s="178">
        <v>0</v>
      </c>
      <c r="R642" s="181" t="s">
        <v>6108</v>
      </c>
      <c r="S642" s="181"/>
      <c r="T642" s="181"/>
      <c r="U642" s="181"/>
      <c r="V642" s="181"/>
      <c r="W642" s="181"/>
      <c r="X642" s="170">
        <f>(IF(G642="C",1,IF(G642="EA",0.5,0))*0.1)+(IF(H642="C",1,IF(H642="EA",0.5,0))*0.05)+(IF(I642="C",1,IF(I642="EA",0.5,0))*0.1)+(IF(J642="C",1,IF(J642="EA",0.5,0))*0.05)+(IF(K642="C",1,IF(K642="EA",0.5,0))*0.1)+(IF(L642="C",1,IF(L642="EA",0.5,0))*0.2)+(IF(M642="C",1,IF(M642="EA",0.5,0))*0.35)+(IF(N642="C",1,IF(N642="EA",0.5,0))*0.05)</f>
        <v>0.17500000000000002</v>
      </c>
      <c r="Y642" s="368">
        <f t="shared" ref="Y642:Y705" si="20">X642*O642</f>
        <v>0</v>
      </c>
      <c r="Z642" s="338" t="str">
        <f t="shared" ref="Z642:Z703" si="21">IF(X642=0,"Não Iniciado",IF(X642&lt;1,"Em andamento","Concluído"))</f>
        <v>Em andamento</v>
      </c>
      <c r="AA642" s="377" t="str">
        <f>IF(C642="Supra-regional","abrange-cidade",IF(C642="Em definição","sem-mapa",IF(E642&lt;&gt;0,"local-def","local-em-def")))</f>
        <v>local-def</v>
      </c>
    </row>
    <row r="643" spans="1:27" ht="45" hidden="1" x14ac:dyDescent="0.25">
      <c r="A643" s="180">
        <v>35</v>
      </c>
      <c r="B643" s="181" t="s">
        <v>1603</v>
      </c>
      <c r="C643" s="181" t="s">
        <v>130</v>
      </c>
      <c r="D643" s="181"/>
      <c r="E643" s="181" t="s">
        <v>1604</v>
      </c>
      <c r="F643" s="180" t="s">
        <v>1605</v>
      </c>
      <c r="G643" s="180" t="s">
        <v>214</v>
      </c>
      <c r="H643" s="182" t="s">
        <v>214</v>
      </c>
      <c r="I643" s="180" t="s">
        <v>216</v>
      </c>
      <c r="J643" s="52" t="s">
        <v>1493</v>
      </c>
      <c r="K643" s="180" t="s">
        <v>216</v>
      </c>
      <c r="L643" s="180" t="s">
        <v>216</v>
      </c>
      <c r="M643" s="180" t="s">
        <v>216</v>
      </c>
      <c r="N643" s="180" t="s">
        <v>216</v>
      </c>
      <c r="O643" s="1031">
        <v>0</v>
      </c>
      <c r="P643" s="178">
        <v>0</v>
      </c>
      <c r="Q643" s="178">
        <v>0</v>
      </c>
      <c r="R643" s="181" t="s">
        <v>6109</v>
      </c>
      <c r="S643" s="181"/>
      <c r="T643" s="181"/>
      <c r="U643" s="181"/>
      <c r="V643" s="181"/>
      <c r="W643" s="181"/>
      <c r="X643" s="170">
        <f>(IF(G643="C",1,IF(G643="EA",0.5,0))*0.1)+(IF(H643="C",1,IF(H643="EA",0.5,0))*0.05)+(IF(I643="C",1,IF(I643="EA",0.5,0))*0.1)+(IF(J643="C",1,IF(J643="EA",0.5,0))*0.05)+(IF(K643="C",1,IF(K643="EA",0.5,0))*0.1)+(IF(L643="C",1,IF(L643="EA",0.5,0))*0.2)+(IF(M643="C",1,IF(M643="EA",0.5,0))*0.35)+(IF(N643="C",1,IF(N643="EA",0.5,0))*0.05)</f>
        <v>7.5000000000000011E-2</v>
      </c>
      <c r="Y643" s="368">
        <f t="shared" si="20"/>
        <v>0</v>
      </c>
      <c r="Z643" s="338" t="str">
        <f t="shared" si="21"/>
        <v>Em andamento</v>
      </c>
      <c r="AA643" s="377" t="str">
        <f>IF(C643="Supra-regional","abrange-cidade",IF(C643="Em definição","sem-mapa",IF(E643&lt;&gt;0,"local-def","local-em-def")))</f>
        <v>local-def</v>
      </c>
    </row>
    <row r="644" spans="1:27" ht="30" hidden="1" x14ac:dyDescent="0.25">
      <c r="A644" s="180">
        <v>35</v>
      </c>
      <c r="B644" s="181" t="s">
        <v>1606</v>
      </c>
      <c r="C644" s="181" t="s">
        <v>168</v>
      </c>
      <c r="D644" s="181"/>
      <c r="E644" s="181" t="s">
        <v>1607</v>
      </c>
      <c r="F644" s="180" t="s">
        <v>1608</v>
      </c>
      <c r="G644" s="180" t="s">
        <v>214</v>
      </c>
      <c r="H644" s="182" t="s">
        <v>212</v>
      </c>
      <c r="I644" s="180" t="s">
        <v>216</v>
      </c>
      <c r="J644" s="52" t="s">
        <v>1493</v>
      </c>
      <c r="K644" s="180" t="s">
        <v>216</v>
      </c>
      <c r="L644" s="180" t="s">
        <v>216</v>
      </c>
      <c r="M644" s="180" t="s">
        <v>216</v>
      </c>
      <c r="N644" s="180" t="s">
        <v>216</v>
      </c>
      <c r="O644" s="1031">
        <v>0</v>
      </c>
      <c r="P644" s="178">
        <v>0</v>
      </c>
      <c r="Q644" s="178">
        <v>0</v>
      </c>
      <c r="R644" s="181" t="s">
        <v>6022</v>
      </c>
      <c r="S644" s="181"/>
      <c r="T644" s="181"/>
      <c r="U644" s="181"/>
      <c r="V644" s="181"/>
      <c r="W644" s="181"/>
      <c r="X644" s="170">
        <f>(IF(G644="C",1,IF(G644="EA",0.5,0))*0.1)+(IF(H644="C",1,IF(H644="EA",0.5,0))*0.05)+(IF(I644="C",1,IF(I644="EA",0.5,0))*0.1)+(IF(J644="C",1,IF(J644="EA",0.5,0))*0.05)+(IF(K644="C",1,IF(K644="EA",0.5,0))*0.1)+(IF(L644="C",1,IF(L644="EA",0.5,0))*0.2)+(IF(M644="C",1,IF(M644="EA",0.5,0))*0.35)+(IF(N644="C",1,IF(N644="EA",0.5,0))*0.05)</f>
        <v>0.1</v>
      </c>
      <c r="Y644" s="368">
        <f t="shared" si="20"/>
        <v>0</v>
      </c>
      <c r="Z644" s="338" t="str">
        <f t="shared" si="21"/>
        <v>Em andamento</v>
      </c>
      <c r="AA644" s="377" t="str">
        <f>IF(C644="Supra-regional","abrange-cidade",IF(C644="Em definição","sem-mapa",IF(E644&lt;&gt;0,"local-def","local-em-def")))</f>
        <v>local-def</v>
      </c>
    </row>
    <row r="645" spans="1:27" ht="45" hidden="1" x14ac:dyDescent="0.25">
      <c r="A645" s="180">
        <v>35</v>
      </c>
      <c r="B645" s="181" t="s">
        <v>1609</v>
      </c>
      <c r="C645" s="181" t="s">
        <v>150</v>
      </c>
      <c r="D645" s="181"/>
      <c r="E645" s="181" t="s">
        <v>1610</v>
      </c>
      <c r="F645" s="180" t="s">
        <v>1611</v>
      </c>
      <c r="G645" s="180" t="s">
        <v>214</v>
      </c>
      <c r="H645" s="182" t="s">
        <v>214</v>
      </c>
      <c r="I645" s="180" t="s">
        <v>216</v>
      </c>
      <c r="J645" s="52" t="s">
        <v>1493</v>
      </c>
      <c r="K645" s="182" t="s">
        <v>214</v>
      </c>
      <c r="L645" s="180" t="s">
        <v>216</v>
      </c>
      <c r="M645" s="180" t="s">
        <v>216</v>
      </c>
      <c r="N645" s="180" t="s">
        <v>216</v>
      </c>
      <c r="O645" s="1031">
        <v>0</v>
      </c>
      <c r="P645" s="178">
        <v>0</v>
      </c>
      <c r="Q645" s="178">
        <v>0</v>
      </c>
      <c r="R645" s="181" t="s">
        <v>6022</v>
      </c>
      <c r="S645" s="181"/>
      <c r="T645" s="181"/>
      <c r="U645" s="181"/>
      <c r="V645" s="181"/>
      <c r="W645" s="181"/>
      <c r="X645" s="170">
        <f>(IF(G645="C",1,IF(G645="EA",0.5,0))*0.1)+(IF(H645="C",1,IF(H645="EA",0.5,0))*0.05)+(IF(I645="C",1,IF(I645="EA",0.5,0))*0.1)+(IF(J645="C",1,IF(J645="EA",0.5,0))*0.05)+(IF(K645="C",1,IF(K645="EA",0.5,0))*0.1)+(IF(L645="C",1,IF(L645="EA",0.5,0))*0.2)+(IF(M645="C",1,IF(M645="EA",0.5,0))*0.35)+(IF(N645="C",1,IF(N645="EA",0.5,0))*0.05)</f>
        <v>0.125</v>
      </c>
      <c r="Y645" s="368">
        <f t="shared" si="20"/>
        <v>0</v>
      </c>
      <c r="Z645" s="338" t="str">
        <f t="shared" si="21"/>
        <v>Em andamento</v>
      </c>
      <c r="AA645" s="377" t="str">
        <f>IF(C645="Supra-regional","abrange-cidade",IF(C645="Em definição","sem-mapa",IF(E645&lt;&gt;0,"local-def","local-em-def")))</f>
        <v>local-def</v>
      </c>
    </row>
    <row r="646" spans="1:27" ht="45" hidden="1" x14ac:dyDescent="0.25">
      <c r="A646" s="180">
        <v>35</v>
      </c>
      <c r="B646" s="181" t="s">
        <v>1612</v>
      </c>
      <c r="C646" s="181" t="s">
        <v>150</v>
      </c>
      <c r="D646" s="181"/>
      <c r="E646" s="181" t="s">
        <v>1613</v>
      </c>
      <c r="F646" s="180" t="s">
        <v>1614</v>
      </c>
      <c r="G646" s="180" t="s">
        <v>214</v>
      </c>
      <c r="H646" s="182" t="s">
        <v>214</v>
      </c>
      <c r="I646" s="180" t="s">
        <v>216</v>
      </c>
      <c r="J646" s="52" t="s">
        <v>1493</v>
      </c>
      <c r="K646" s="182" t="s">
        <v>214</v>
      </c>
      <c r="L646" s="180" t="s">
        <v>216</v>
      </c>
      <c r="M646" s="180" t="s">
        <v>216</v>
      </c>
      <c r="N646" s="180" t="s">
        <v>216</v>
      </c>
      <c r="O646" s="1031">
        <v>0</v>
      </c>
      <c r="P646" s="178">
        <v>0</v>
      </c>
      <c r="Q646" s="178">
        <v>0</v>
      </c>
      <c r="R646" s="181" t="s">
        <v>6022</v>
      </c>
      <c r="S646" s="181"/>
      <c r="T646" s="181"/>
      <c r="U646" s="181"/>
      <c r="V646" s="181"/>
      <c r="W646" s="181"/>
      <c r="X646" s="170">
        <f>(IF(G646="C",1,IF(G646="EA",0.5,0))*0.1)+(IF(H646="C",1,IF(H646="EA",0.5,0))*0.05)+(IF(I646="C",1,IF(I646="EA",0.5,0))*0.1)+(IF(J646="C",1,IF(J646="EA",0.5,0))*0.05)+(IF(K646="C",1,IF(K646="EA",0.5,0))*0.1)+(IF(L646="C",1,IF(L646="EA",0.5,0))*0.2)+(IF(M646="C",1,IF(M646="EA",0.5,0))*0.35)+(IF(N646="C",1,IF(N646="EA",0.5,0))*0.05)</f>
        <v>0.125</v>
      </c>
      <c r="Y646" s="368">
        <f t="shared" si="20"/>
        <v>0</v>
      </c>
      <c r="Z646" s="338" t="str">
        <f t="shared" si="21"/>
        <v>Em andamento</v>
      </c>
      <c r="AA646" s="377" t="str">
        <f>IF(C646="Supra-regional","abrange-cidade",IF(C646="Em definição","sem-mapa",IF(E646&lt;&gt;0,"local-def","local-em-def")))</f>
        <v>local-def</v>
      </c>
    </row>
    <row r="647" spans="1:27" ht="60" hidden="1" x14ac:dyDescent="0.25">
      <c r="A647" s="180">
        <v>35</v>
      </c>
      <c r="B647" s="181" t="s">
        <v>1615</v>
      </c>
      <c r="C647" s="181" t="s">
        <v>152</v>
      </c>
      <c r="D647" s="181"/>
      <c r="E647" s="181" t="s">
        <v>1616</v>
      </c>
      <c r="F647" s="180" t="s">
        <v>1617</v>
      </c>
      <c r="G647" s="180" t="s">
        <v>214</v>
      </c>
      <c r="H647" s="182" t="s">
        <v>214</v>
      </c>
      <c r="I647" s="180" t="s">
        <v>216</v>
      </c>
      <c r="J647" s="52" t="s">
        <v>1493</v>
      </c>
      <c r="K647" s="182" t="s">
        <v>214</v>
      </c>
      <c r="L647" s="180" t="s">
        <v>216</v>
      </c>
      <c r="M647" s="180" t="s">
        <v>216</v>
      </c>
      <c r="N647" s="180" t="s">
        <v>216</v>
      </c>
      <c r="O647" s="1031">
        <v>0</v>
      </c>
      <c r="P647" s="178">
        <v>0</v>
      </c>
      <c r="Q647" s="178">
        <v>0</v>
      </c>
      <c r="R647" s="181" t="s">
        <v>6110</v>
      </c>
      <c r="S647" s="181"/>
      <c r="T647" s="181"/>
      <c r="U647" s="181"/>
      <c r="V647" s="181"/>
      <c r="W647" s="181"/>
      <c r="X647" s="170">
        <f>(IF(G647="C",1,IF(G647="EA",0.5,0))*0.1)+(IF(H647="C",1,IF(H647="EA",0.5,0))*0.05)+(IF(I647="C",1,IF(I647="EA",0.5,0))*0.1)+(IF(J647="C",1,IF(J647="EA",0.5,0))*0.05)+(IF(K647="C",1,IF(K647="EA",0.5,0))*0.1)+(IF(L647="C",1,IF(L647="EA",0.5,0))*0.2)+(IF(M647="C",1,IF(M647="EA",0.5,0))*0.35)+(IF(N647="C",1,IF(N647="EA",0.5,0))*0.05)</f>
        <v>0.125</v>
      </c>
      <c r="Y647" s="368">
        <f t="shared" si="20"/>
        <v>0</v>
      </c>
      <c r="Z647" s="338" t="str">
        <f t="shared" si="21"/>
        <v>Em andamento</v>
      </c>
      <c r="AA647" s="377" t="str">
        <f>IF(C647="Supra-regional","abrange-cidade",IF(C647="Em definição","sem-mapa",IF(E647&lt;&gt;0,"local-def","local-em-def")))</f>
        <v>local-def</v>
      </c>
    </row>
    <row r="648" spans="1:27" ht="60" hidden="1" x14ac:dyDescent="0.25">
      <c r="A648" s="180">
        <v>35</v>
      </c>
      <c r="B648" s="181" t="s">
        <v>1618</v>
      </c>
      <c r="C648" s="181" t="s">
        <v>152</v>
      </c>
      <c r="D648" s="181"/>
      <c r="E648" s="181" t="s">
        <v>1616</v>
      </c>
      <c r="F648" s="180" t="s">
        <v>1619</v>
      </c>
      <c r="G648" s="180" t="s">
        <v>214</v>
      </c>
      <c r="H648" s="182" t="s">
        <v>214</v>
      </c>
      <c r="I648" s="180" t="s">
        <v>216</v>
      </c>
      <c r="J648" s="52" t="s">
        <v>1493</v>
      </c>
      <c r="K648" s="182" t="s">
        <v>214</v>
      </c>
      <c r="L648" s="180" t="s">
        <v>216</v>
      </c>
      <c r="M648" s="180" t="s">
        <v>216</v>
      </c>
      <c r="N648" s="180" t="s">
        <v>216</v>
      </c>
      <c r="O648" s="1031">
        <v>0</v>
      </c>
      <c r="P648" s="178">
        <v>0</v>
      </c>
      <c r="Q648" s="178">
        <v>0</v>
      </c>
      <c r="R648" s="181" t="s">
        <v>6080</v>
      </c>
      <c r="S648" s="181"/>
      <c r="T648" s="181"/>
      <c r="U648" s="181"/>
      <c r="V648" s="181"/>
      <c r="W648" s="181"/>
      <c r="X648" s="170">
        <f>(IF(G648="C",1,IF(G648="EA",0.5,0))*0.1)+(IF(H648="C",1,IF(H648="EA",0.5,0))*0.05)+(IF(I648="C",1,IF(I648="EA",0.5,0))*0.1)+(IF(J648="C",1,IF(J648="EA",0.5,0))*0.05)+(IF(K648="C",1,IF(K648="EA",0.5,0))*0.1)+(IF(L648="C",1,IF(L648="EA",0.5,0))*0.2)+(IF(M648="C",1,IF(M648="EA",0.5,0))*0.35)+(IF(N648="C",1,IF(N648="EA",0.5,0))*0.05)</f>
        <v>0.125</v>
      </c>
      <c r="Y648" s="368">
        <f t="shared" si="20"/>
        <v>0</v>
      </c>
      <c r="Z648" s="338" t="str">
        <f t="shared" si="21"/>
        <v>Em andamento</v>
      </c>
      <c r="AA648" s="377" t="str">
        <f>IF(C648="Supra-regional","abrange-cidade",IF(C648="Em definição","sem-mapa",IF(E648&lt;&gt;0,"local-def","local-em-def")))</f>
        <v>local-def</v>
      </c>
    </row>
    <row r="649" spans="1:27" ht="30" hidden="1" x14ac:dyDescent="0.25">
      <c r="A649" s="180">
        <v>35</v>
      </c>
      <c r="B649" s="181" t="s">
        <v>1620</v>
      </c>
      <c r="C649" s="181" t="s">
        <v>150</v>
      </c>
      <c r="D649" s="181"/>
      <c r="E649" s="181" t="s">
        <v>1621</v>
      </c>
      <c r="F649" s="180" t="s">
        <v>1622</v>
      </c>
      <c r="G649" s="180" t="s">
        <v>214</v>
      </c>
      <c r="H649" s="182" t="s">
        <v>214</v>
      </c>
      <c r="I649" s="180" t="s">
        <v>216</v>
      </c>
      <c r="J649" s="52" t="s">
        <v>1493</v>
      </c>
      <c r="K649" s="182" t="s">
        <v>214</v>
      </c>
      <c r="L649" s="180" t="s">
        <v>216</v>
      </c>
      <c r="M649" s="180" t="s">
        <v>216</v>
      </c>
      <c r="N649" s="180" t="s">
        <v>216</v>
      </c>
      <c r="O649" s="1031">
        <v>0</v>
      </c>
      <c r="P649" s="178">
        <v>0</v>
      </c>
      <c r="Q649" s="178">
        <v>0</v>
      </c>
      <c r="R649" s="181" t="s">
        <v>6111</v>
      </c>
      <c r="S649" s="181"/>
      <c r="T649" s="181"/>
      <c r="U649" s="181"/>
      <c r="V649" s="181"/>
      <c r="W649" s="181"/>
      <c r="X649" s="170">
        <f>(IF(G649="C",1,IF(G649="EA",0.5,0))*0.1)+(IF(H649="C",1,IF(H649="EA",0.5,0))*0.05)+(IF(I649="C",1,IF(I649="EA",0.5,0))*0.1)+(IF(J649="C",1,IF(J649="EA",0.5,0))*0.05)+(IF(K649="C",1,IF(K649="EA",0.5,0))*0.1)+(IF(L649="C",1,IF(L649="EA",0.5,0))*0.2)+(IF(M649="C",1,IF(M649="EA",0.5,0))*0.35)+(IF(N649="C",1,IF(N649="EA",0.5,0))*0.05)</f>
        <v>0.125</v>
      </c>
      <c r="Y649" s="368">
        <f t="shared" si="20"/>
        <v>0</v>
      </c>
      <c r="Z649" s="338" t="str">
        <f t="shared" si="21"/>
        <v>Em andamento</v>
      </c>
      <c r="AA649" s="377" t="str">
        <f>IF(C649="Supra-regional","abrange-cidade",IF(C649="Em definição","sem-mapa",IF(E649&lt;&gt;0,"local-def","local-em-def")))</f>
        <v>local-def</v>
      </c>
    </row>
    <row r="650" spans="1:27" ht="45" hidden="1" x14ac:dyDescent="0.25">
      <c r="A650" s="180">
        <v>35</v>
      </c>
      <c r="B650" s="181" t="s">
        <v>1623</v>
      </c>
      <c r="C650" s="181" t="s">
        <v>174</v>
      </c>
      <c r="D650" s="181"/>
      <c r="E650" s="181" t="s">
        <v>1624</v>
      </c>
      <c r="F650" s="180" t="s">
        <v>1625</v>
      </c>
      <c r="G650" s="180" t="s">
        <v>214</v>
      </c>
      <c r="H650" s="182" t="s">
        <v>214</v>
      </c>
      <c r="I650" s="180" t="s">
        <v>216</v>
      </c>
      <c r="J650" s="52" t="s">
        <v>1493</v>
      </c>
      <c r="K650" s="182" t="s">
        <v>214</v>
      </c>
      <c r="L650" s="180" t="s">
        <v>216</v>
      </c>
      <c r="M650" s="180" t="s">
        <v>216</v>
      </c>
      <c r="N650" s="180" t="s">
        <v>216</v>
      </c>
      <c r="O650" s="1031">
        <v>0</v>
      </c>
      <c r="P650" s="178">
        <v>0</v>
      </c>
      <c r="Q650" s="178">
        <v>0</v>
      </c>
      <c r="R650" s="181" t="s">
        <v>6079</v>
      </c>
      <c r="S650" s="181"/>
      <c r="T650" s="181"/>
      <c r="U650" s="181"/>
      <c r="V650" s="181"/>
      <c r="W650" s="181"/>
      <c r="X650" s="170">
        <f>(IF(G650="C",1,IF(G650="EA",0.5,0))*0.1)+(IF(H650="C",1,IF(H650="EA",0.5,0))*0.05)+(IF(I650="C",1,IF(I650="EA",0.5,0))*0.1)+(IF(J650="C",1,IF(J650="EA",0.5,0))*0.05)+(IF(K650="C",1,IF(K650="EA",0.5,0))*0.1)+(IF(L650="C",1,IF(L650="EA",0.5,0))*0.2)+(IF(M650="C",1,IF(M650="EA",0.5,0))*0.35)+(IF(N650="C",1,IF(N650="EA",0.5,0))*0.05)</f>
        <v>0.125</v>
      </c>
      <c r="Y650" s="368">
        <f t="shared" si="20"/>
        <v>0</v>
      </c>
      <c r="Z650" s="338" t="str">
        <f t="shared" si="21"/>
        <v>Em andamento</v>
      </c>
      <c r="AA650" s="377" t="str">
        <f>IF(C650="Supra-regional","abrange-cidade",IF(C650="Em definição","sem-mapa",IF(E650&lt;&gt;0,"local-def","local-em-def")))</f>
        <v>local-def</v>
      </c>
    </row>
    <row r="651" spans="1:27" ht="60" hidden="1" x14ac:dyDescent="0.25">
      <c r="A651" s="180">
        <v>35</v>
      </c>
      <c r="B651" s="181" t="s">
        <v>1626</v>
      </c>
      <c r="C651" s="181" t="s">
        <v>150</v>
      </c>
      <c r="D651" s="181"/>
      <c r="E651" s="181" t="s">
        <v>1627</v>
      </c>
      <c r="F651" s="180" t="s">
        <v>1628</v>
      </c>
      <c r="G651" s="180" t="s">
        <v>214</v>
      </c>
      <c r="H651" s="182" t="s">
        <v>214</v>
      </c>
      <c r="I651" s="180" t="s">
        <v>216</v>
      </c>
      <c r="J651" s="52" t="s">
        <v>1493</v>
      </c>
      <c r="K651" s="182" t="s">
        <v>214</v>
      </c>
      <c r="L651" s="180" t="s">
        <v>216</v>
      </c>
      <c r="M651" s="180" t="s">
        <v>216</v>
      </c>
      <c r="N651" s="180" t="s">
        <v>216</v>
      </c>
      <c r="O651" s="1031">
        <v>0</v>
      </c>
      <c r="P651" s="178">
        <v>0</v>
      </c>
      <c r="Q651" s="178">
        <v>0</v>
      </c>
      <c r="R651" s="181" t="s">
        <v>6035</v>
      </c>
      <c r="S651" s="181"/>
      <c r="T651" s="181"/>
      <c r="U651" s="181"/>
      <c r="V651" s="181"/>
      <c r="W651" s="181"/>
      <c r="X651" s="170">
        <f>(IF(G651="C",1,IF(G651="EA",0.5,0))*0.1)+(IF(H651="C",1,IF(H651="EA",0.5,0))*0.05)+(IF(I651="C",1,IF(I651="EA",0.5,0))*0.1)+(IF(J651="C",1,IF(J651="EA",0.5,0))*0.05)+(IF(K651="C",1,IF(K651="EA",0.5,0))*0.1)+(IF(L651="C",1,IF(L651="EA",0.5,0))*0.2)+(IF(M651="C",1,IF(M651="EA",0.5,0))*0.35)+(IF(N651="C",1,IF(N651="EA",0.5,0))*0.05)</f>
        <v>0.125</v>
      </c>
      <c r="Y651" s="368">
        <f t="shared" si="20"/>
        <v>0</v>
      </c>
      <c r="Z651" s="338" t="str">
        <f t="shared" si="21"/>
        <v>Em andamento</v>
      </c>
      <c r="AA651" s="377" t="str">
        <f>IF(C651="Supra-regional","abrange-cidade",IF(C651="Em definição","sem-mapa",IF(E651&lt;&gt;0,"local-def","local-em-def")))</f>
        <v>local-def</v>
      </c>
    </row>
    <row r="652" spans="1:27" ht="45" hidden="1" x14ac:dyDescent="0.25">
      <c r="A652" s="180">
        <v>35</v>
      </c>
      <c r="B652" s="181" t="s">
        <v>1629</v>
      </c>
      <c r="C652" s="181" t="s">
        <v>146</v>
      </c>
      <c r="D652" s="181"/>
      <c r="E652" s="181" t="s">
        <v>1630</v>
      </c>
      <c r="F652" s="180" t="s">
        <v>1631</v>
      </c>
      <c r="G652" s="180" t="s">
        <v>214</v>
      </c>
      <c r="H652" s="182" t="s">
        <v>214</v>
      </c>
      <c r="I652" s="180" t="s">
        <v>216</v>
      </c>
      <c r="J652" s="52" t="s">
        <v>1493</v>
      </c>
      <c r="K652" s="182" t="s">
        <v>214</v>
      </c>
      <c r="L652" s="180" t="s">
        <v>216</v>
      </c>
      <c r="M652" s="180" t="s">
        <v>216</v>
      </c>
      <c r="N652" s="180" t="s">
        <v>216</v>
      </c>
      <c r="O652" s="1031">
        <v>0</v>
      </c>
      <c r="P652" s="178">
        <v>0</v>
      </c>
      <c r="Q652" s="178">
        <v>0</v>
      </c>
      <c r="R652" s="181" t="s">
        <v>6017</v>
      </c>
      <c r="S652" s="181"/>
      <c r="T652" s="181"/>
      <c r="U652" s="181"/>
      <c r="V652" s="181"/>
      <c r="W652" s="181"/>
      <c r="X652" s="170">
        <f>(IF(G652="C",1,IF(G652="EA",0.5,0))*0.1)+(IF(H652="C",1,IF(H652="EA",0.5,0))*0.05)+(IF(I652="C",1,IF(I652="EA",0.5,0))*0.1)+(IF(J652="C",1,IF(J652="EA",0.5,0))*0.05)+(IF(K652="C",1,IF(K652="EA",0.5,0))*0.1)+(IF(L652="C",1,IF(L652="EA",0.5,0))*0.2)+(IF(M652="C",1,IF(M652="EA",0.5,0))*0.35)+(IF(N652="C",1,IF(N652="EA",0.5,0))*0.05)</f>
        <v>0.125</v>
      </c>
      <c r="Y652" s="368">
        <f t="shared" si="20"/>
        <v>0</v>
      </c>
      <c r="Z652" s="338" t="str">
        <f t="shared" si="21"/>
        <v>Em andamento</v>
      </c>
      <c r="AA652" s="377" t="str">
        <f>IF(C652="Supra-regional","abrange-cidade",IF(C652="Em definição","sem-mapa",IF(E652&lt;&gt;0,"local-def","local-em-def")))</f>
        <v>local-def</v>
      </c>
    </row>
    <row r="653" spans="1:27" ht="45" hidden="1" x14ac:dyDescent="0.25">
      <c r="A653" s="180">
        <v>35</v>
      </c>
      <c r="B653" s="181" t="s">
        <v>1632</v>
      </c>
      <c r="C653" s="53" t="s">
        <v>136</v>
      </c>
      <c r="D653" s="181"/>
      <c r="E653" s="181" t="s">
        <v>1633</v>
      </c>
      <c r="F653" s="180" t="s">
        <v>1634</v>
      </c>
      <c r="G653" s="180" t="s">
        <v>214</v>
      </c>
      <c r="H653" s="182" t="s">
        <v>214</v>
      </c>
      <c r="I653" s="180" t="s">
        <v>216</v>
      </c>
      <c r="J653" s="52" t="s">
        <v>1493</v>
      </c>
      <c r="K653" s="182" t="s">
        <v>214</v>
      </c>
      <c r="L653" s="180" t="s">
        <v>216</v>
      </c>
      <c r="M653" s="180" t="s">
        <v>216</v>
      </c>
      <c r="N653" s="180" t="s">
        <v>216</v>
      </c>
      <c r="O653" s="1031">
        <v>0</v>
      </c>
      <c r="P653" s="178">
        <v>0</v>
      </c>
      <c r="Q653" s="178">
        <v>0</v>
      </c>
      <c r="R653" s="181" t="s">
        <v>6043</v>
      </c>
      <c r="S653" s="181"/>
      <c r="T653" s="181"/>
      <c r="U653" s="181"/>
      <c r="V653" s="181"/>
      <c r="W653" s="181"/>
      <c r="X653" s="170">
        <f>(IF(G653="C",1,IF(G653="EA",0.5,0))*0.1)+(IF(H653="C",1,IF(H653="EA",0.5,0))*0.05)+(IF(I653="C",1,IF(I653="EA",0.5,0))*0.1)+(IF(J653="C",1,IF(J653="EA",0.5,0))*0.05)+(IF(K653="C",1,IF(K653="EA",0.5,0))*0.1)+(IF(L653="C",1,IF(L653="EA",0.5,0))*0.2)+(IF(M653="C",1,IF(M653="EA",0.5,0))*0.35)+(IF(N653="C",1,IF(N653="EA",0.5,0))*0.05)</f>
        <v>0.125</v>
      </c>
      <c r="Y653" s="368">
        <f t="shared" si="20"/>
        <v>0</v>
      </c>
      <c r="Z653" s="338" t="str">
        <f t="shared" si="21"/>
        <v>Em andamento</v>
      </c>
      <c r="AA653" s="377" t="str">
        <f>IF(C653="Supra-regional","abrange-cidade",IF(C653="Em definição","sem-mapa",IF(E653&lt;&gt;0,"local-def","local-em-def")))</f>
        <v>local-def</v>
      </c>
    </row>
    <row r="654" spans="1:27" ht="45" hidden="1" x14ac:dyDescent="0.25">
      <c r="A654" s="180">
        <v>35</v>
      </c>
      <c r="B654" s="181" t="s">
        <v>1635</v>
      </c>
      <c r="C654" s="181" t="s">
        <v>180</v>
      </c>
      <c r="D654" s="181"/>
      <c r="E654" s="181" t="s">
        <v>1636</v>
      </c>
      <c r="F654" s="180" t="s">
        <v>1637</v>
      </c>
      <c r="G654" s="180" t="s">
        <v>214</v>
      </c>
      <c r="H654" s="182" t="s">
        <v>214</v>
      </c>
      <c r="I654" s="180" t="s">
        <v>216</v>
      </c>
      <c r="J654" s="52" t="s">
        <v>1493</v>
      </c>
      <c r="K654" s="182" t="s">
        <v>214</v>
      </c>
      <c r="L654" s="180" t="s">
        <v>216</v>
      </c>
      <c r="M654" s="180" t="s">
        <v>216</v>
      </c>
      <c r="N654" s="180" t="s">
        <v>216</v>
      </c>
      <c r="O654" s="1031">
        <v>0</v>
      </c>
      <c r="P654" s="178">
        <v>0</v>
      </c>
      <c r="Q654" s="178">
        <v>0</v>
      </c>
      <c r="R654" s="181" t="s">
        <v>6063</v>
      </c>
      <c r="S654" s="181"/>
      <c r="T654" s="181"/>
      <c r="U654" s="181"/>
      <c r="V654" s="181"/>
      <c r="W654" s="181"/>
      <c r="X654" s="170">
        <f>(IF(G654="C",1,IF(G654="EA",0.5,0))*0.1)+(IF(H654="C",1,IF(H654="EA",0.5,0))*0.05)+(IF(I654="C",1,IF(I654="EA",0.5,0))*0.1)+(IF(J654="C",1,IF(J654="EA",0.5,0))*0.05)+(IF(K654="C",1,IF(K654="EA",0.5,0))*0.1)+(IF(L654="C",1,IF(L654="EA",0.5,0))*0.2)+(IF(M654="C",1,IF(M654="EA",0.5,0))*0.35)+(IF(N654="C",1,IF(N654="EA",0.5,0))*0.05)</f>
        <v>0.125</v>
      </c>
      <c r="Y654" s="368">
        <f t="shared" si="20"/>
        <v>0</v>
      </c>
      <c r="Z654" s="338" t="str">
        <f t="shared" si="21"/>
        <v>Em andamento</v>
      </c>
      <c r="AA654" s="377" t="str">
        <f>IF(C654="Supra-regional","abrange-cidade",IF(C654="Em definição","sem-mapa",IF(E654&lt;&gt;0,"local-def","local-em-def")))</f>
        <v>local-def</v>
      </c>
    </row>
    <row r="655" spans="1:27" ht="30" hidden="1" x14ac:dyDescent="0.25">
      <c r="A655" s="180">
        <v>35</v>
      </c>
      <c r="B655" s="181" t="s">
        <v>1638</v>
      </c>
      <c r="C655" s="181" t="s">
        <v>160</v>
      </c>
      <c r="D655" s="181"/>
      <c r="E655" s="181" t="s">
        <v>1639</v>
      </c>
      <c r="F655" s="180" t="s">
        <v>1640</v>
      </c>
      <c r="G655" s="180" t="s">
        <v>214</v>
      </c>
      <c r="H655" s="182" t="s">
        <v>214</v>
      </c>
      <c r="I655" s="180" t="s">
        <v>216</v>
      </c>
      <c r="J655" s="52" t="s">
        <v>1493</v>
      </c>
      <c r="K655" s="182" t="s">
        <v>214</v>
      </c>
      <c r="L655" s="180" t="s">
        <v>216</v>
      </c>
      <c r="M655" s="180" t="s">
        <v>216</v>
      </c>
      <c r="N655" s="180" t="s">
        <v>216</v>
      </c>
      <c r="O655" s="1031">
        <v>0</v>
      </c>
      <c r="P655" s="178">
        <v>0</v>
      </c>
      <c r="Q655" s="178">
        <v>0</v>
      </c>
      <c r="R655" s="181" t="s">
        <v>6043</v>
      </c>
      <c r="S655" s="181"/>
      <c r="T655" s="181"/>
      <c r="U655" s="181"/>
      <c r="V655" s="181"/>
      <c r="W655" s="181"/>
      <c r="X655" s="170">
        <f>(IF(G655="C",1,IF(G655="EA",0.5,0))*0.1)+(IF(H655="C",1,IF(H655="EA",0.5,0))*0.05)+(IF(I655="C",1,IF(I655="EA",0.5,0))*0.1)+(IF(J655="C",1,IF(J655="EA",0.5,0))*0.05)+(IF(K655="C",1,IF(K655="EA",0.5,0))*0.1)+(IF(L655="C",1,IF(L655="EA",0.5,0))*0.2)+(IF(M655="C",1,IF(M655="EA",0.5,0))*0.35)+(IF(N655="C",1,IF(N655="EA",0.5,0))*0.05)</f>
        <v>0.125</v>
      </c>
      <c r="Y655" s="368">
        <f t="shared" si="20"/>
        <v>0</v>
      </c>
      <c r="Z655" s="338" t="str">
        <f t="shared" si="21"/>
        <v>Em andamento</v>
      </c>
      <c r="AA655" s="377" t="str">
        <f>IF(C655="Supra-regional","abrange-cidade",IF(C655="Em definição","sem-mapa",IF(E655&lt;&gt;0,"local-def","local-em-def")))</f>
        <v>local-def</v>
      </c>
    </row>
    <row r="656" spans="1:27" ht="60" hidden="1" x14ac:dyDescent="0.25">
      <c r="A656" s="180">
        <v>35</v>
      </c>
      <c r="B656" s="181" t="s">
        <v>1641</v>
      </c>
      <c r="C656" s="53" t="s">
        <v>128</v>
      </c>
      <c r="D656" s="181"/>
      <c r="E656" s="181" t="s">
        <v>1643</v>
      </c>
      <c r="F656" s="180" t="s">
        <v>1644</v>
      </c>
      <c r="G656" s="180" t="s">
        <v>214</v>
      </c>
      <c r="H656" s="182" t="s">
        <v>214</v>
      </c>
      <c r="I656" s="180" t="s">
        <v>216</v>
      </c>
      <c r="J656" s="52" t="s">
        <v>1493</v>
      </c>
      <c r="K656" s="182" t="s">
        <v>214</v>
      </c>
      <c r="L656" s="180" t="s">
        <v>216</v>
      </c>
      <c r="M656" s="180" t="s">
        <v>216</v>
      </c>
      <c r="N656" s="180" t="s">
        <v>216</v>
      </c>
      <c r="O656" s="1031">
        <v>0</v>
      </c>
      <c r="P656" s="178">
        <v>0</v>
      </c>
      <c r="Q656" s="178">
        <v>0</v>
      </c>
      <c r="R656" s="181" t="s">
        <v>6080</v>
      </c>
      <c r="S656" s="181"/>
      <c r="T656" s="181"/>
      <c r="U656" s="181"/>
      <c r="V656" s="181"/>
      <c r="W656" s="181"/>
      <c r="X656" s="170">
        <f>(IF(G656="C",1,IF(G656="EA",0.5,0))*0.1)+(IF(H656="C",1,IF(H656="EA",0.5,0))*0.05)+(IF(I656="C",1,IF(I656="EA",0.5,0))*0.1)+(IF(J656="C",1,IF(J656="EA",0.5,0))*0.05)+(IF(K656="C",1,IF(K656="EA",0.5,0))*0.1)+(IF(L656="C",1,IF(L656="EA",0.5,0))*0.2)+(IF(M656="C",1,IF(M656="EA",0.5,0))*0.35)+(IF(N656="C",1,IF(N656="EA",0.5,0))*0.05)</f>
        <v>0.125</v>
      </c>
      <c r="Y656" s="368">
        <f t="shared" si="20"/>
        <v>0</v>
      </c>
      <c r="Z656" s="338" t="str">
        <f t="shared" si="21"/>
        <v>Em andamento</v>
      </c>
      <c r="AA656" s="377" t="str">
        <f>IF(C656="Supra-regional","abrange-cidade",IF(C656="Em definição","sem-mapa",IF(E656&lt;&gt;0,"local-def","local-em-def")))</f>
        <v>local-def</v>
      </c>
    </row>
    <row r="657" spans="1:27" ht="30" hidden="1" x14ac:dyDescent="0.25">
      <c r="A657" s="180">
        <v>35</v>
      </c>
      <c r="B657" s="181" t="s">
        <v>1645</v>
      </c>
      <c r="C657" s="181" t="s">
        <v>178</v>
      </c>
      <c r="D657" s="181"/>
      <c r="E657" s="181" t="s">
        <v>1646</v>
      </c>
      <c r="F657" s="180" t="s">
        <v>1647</v>
      </c>
      <c r="G657" s="180" t="s">
        <v>214</v>
      </c>
      <c r="H657" s="182" t="s">
        <v>214</v>
      </c>
      <c r="I657" s="180" t="s">
        <v>216</v>
      </c>
      <c r="J657" s="52" t="s">
        <v>1493</v>
      </c>
      <c r="K657" s="182" t="s">
        <v>216</v>
      </c>
      <c r="L657" s="180" t="s">
        <v>216</v>
      </c>
      <c r="M657" s="180" t="s">
        <v>216</v>
      </c>
      <c r="N657" s="180" t="s">
        <v>216</v>
      </c>
      <c r="O657" s="1031">
        <v>0</v>
      </c>
      <c r="P657" s="178">
        <v>0</v>
      </c>
      <c r="Q657" s="178">
        <v>0</v>
      </c>
      <c r="R657" s="181" t="s">
        <v>6112</v>
      </c>
      <c r="S657" s="181"/>
      <c r="T657" s="181"/>
      <c r="U657" s="181"/>
      <c r="V657" s="181"/>
      <c r="W657" s="181"/>
      <c r="X657" s="170">
        <f>(IF(G657="C",1,IF(G657="EA",0.5,0))*0.1)+(IF(H657="C",1,IF(H657="EA",0.5,0))*0.05)+(IF(I657="C",1,IF(I657="EA",0.5,0))*0.1)+(IF(J657="C",1,IF(J657="EA",0.5,0))*0.05)+(IF(K657="C",1,IF(K657="EA",0.5,0))*0.1)+(IF(L657="C",1,IF(L657="EA",0.5,0))*0.2)+(IF(M657="C",1,IF(M657="EA",0.5,0))*0.35)+(IF(N657="C",1,IF(N657="EA",0.5,0))*0.05)</f>
        <v>7.5000000000000011E-2</v>
      </c>
      <c r="Y657" s="368">
        <f t="shared" si="20"/>
        <v>0</v>
      </c>
      <c r="Z657" s="338" t="str">
        <f t="shared" si="21"/>
        <v>Em andamento</v>
      </c>
      <c r="AA657" s="377" t="str">
        <f>IF(C657="Supra-regional","abrange-cidade",IF(C657="Em definição","sem-mapa",IF(E657&lt;&gt;0,"local-def","local-em-def")))</f>
        <v>local-def</v>
      </c>
    </row>
    <row r="658" spans="1:27" ht="45" hidden="1" x14ac:dyDescent="0.25">
      <c r="A658" s="180">
        <v>35</v>
      </c>
      <c r="B658" s="181" t="s">
        <v>1648</v>
      </c>
      <c r="C658" s="181" t="s">
        <v>172</v>
      </c>
      <c r="D658" s="181"/>
      <c r="E658" s="181" t="s">
        <v>1649</v>
      </c>
      <c r="F658" s="180" t="s">
        <v>1650</v>
      </c>
      <c r="G658" s="180" t="s">
        <v>214</v>
      </c>
      <c r="H658" s="182" t="s">
        <v>214</v>
      </c>
      <c r="I658" s="180" t="s">
        <v>216</v>
      </c>
      <c r="J658" s="52" t="s">
        <v>1493</v>
      </c>
      <c r="K658" s="182" t="s">
        <v>214</v>
      </c>
      <c r="L658" s="180" t="s">
        <v>216</v>
      </c>
      <c r="M658" s="180" t="s">
        <v>216</v>
      </c>
      <c r="N658" s="180" t="s">
        <v>216</v>
      </c>
      <c r="O658" s="1031">
        <v>0</v>
      </c>
      <c r="P658" s="178">
        <v>0</v>
      </c>
      <c r="Q658" s="178">
        <v>0</v>
      </c>
      <c r="R658" s="181" t="s">
        <v>6032</v>
      </c>
      <c r="S658" s="181"/>
      <c r="T658" s="181"/>
      <c r="U658" s="181"/>
      <c r="V658" s="181"/>
      <c r="W658" s="181"/>
      <c r="X658" s="170">
        <f>(IF(G658="C",1,IF(G658="EA",0.5,0))*0.1)+(IF(H658="C",1,IF(H658="EA",0.5,0))*0.05)+(IF(I658="C",1,IF(I658="EA",0.5,0))*0.1)+(IF(J658="C",1,IF(J658="EA",0.5,0))*0.05)+(IF(K658="C",1,IF(K658="EA",0.5,0))*0.1)+(IF(L658="C",1,IF(L658="EA",0.5,0))*0.2)+(IF(M658="C",1,IF(M658="EA",0.5,0))*0.35)+(IF(N658="C",1,IF(N658="EA",0.5,0))*0.05)</f>
        <v>0.125</v>
      </c>
      <c r="Y658" s="368">
        <f t="shared" si="20"/>
        <v>0</v>
      </c>
      <c r="Z658" s="338" t="str">
        <f t="shared" si="21"/>
        <v>Em andamento</v>
      </c>
      <c r="AA658" s="377" t="str">
        <f>IF(C658="Supra-regional","abrange-cidade",IF(C658="Em definição","sem-mapa",IF(E658&lt;&gt;0,"local-def","local-em-def")))</f>
        <v>local-def</v>
      </c>
    </row>
    <row r="659" spans="1:27" ht="30" hidden="1" x14ac:dyDescent="0.25">
      <c r="A659" s="180">
        <v>35</v>
      </c>
      <c r="B659" s="181" t="s">
        <v>1651</v>
      </c>
      <c r="C659" s="181" t="s">
        <v>142</v>
      </c>
      <c r="D659" s="181"/>
      <c r="E659" s="181" t="s">
        <v>1652</v>
      </c>
      <c r="F659" s="180" t="s">
        <v>1653</v>
      </c>
      <c r="G659" s="180" t="s">
        <v>214</v>
      </c>
      <c r="H659" s="182" t="s">
        <v>214</v>
      </c>
      <c r="I659" s="180" t="s">
        <v>216</v>
      </c>
      <c r="J659" s="52" t="s">
        <v>1493</v>
      </c>
      <c r="K659" s="182" t="s">
        <v>214</v>
      </c>
      <c r="L659" s="180" t="s">
        <v>216</v>
      </c>
      <c r="M659" s="180" t="s">
        <v>216</v>
      </c>
      <c r="N659" s="180" t="s">
        <v>216</v>
      </c>
      <c r="O659" s="1031">
        <v>0</v>
      </c>
      <c r="P659" s="178">
        <v>0</v>
      </c>
      <c r="Q659" s="178">
        <v>0</v>
      </c>
      <c r="R659" s="181" t="s">
        <v>6035</v>
      </c>
      <c r="S659" s="181"/>
      <c r="T659" s="181"/>
      <c r="U659" s="181"/>
      <c r="V659" s="181"/>
      <c r="W659" s="181"/>
      <c r="X659" s="170">
        <f>(IF(G659="C",1,IF(G659="EA",0.5,0))*0.1)+(IF(H659="C",1,IF(H659="EA",0.5,0))*0.05)+(IF(I659="C",1,IF(I659="EA",0.5,0))*0.1)+(IF(J659="C",1,IF(J659="EA",0.5,0))*0.05)+(IF(K659="C",1,IF(K659="EA",0.5,0))*0.1)+(IF(L659="C",1,IF(L659="EA",0.5,0))*0.2)+(IF(M659="C",1,IF(M659="EA",0.5,0))*0.35)+(IF(N659="C",1,IF(N659="EA",0.5,0))*0.05)</f>
        <v>0.125</v>
      </c>
      <c r="Y659" s="368">
        <f t="shared" si="20"/>
        <v>0</v>
      </c>
      <c r="Z659" s="338" t="str">
        <f t="shared" si="21"/>
        <v>Em andamento</v>
      </c>
      <c r="AA659" s="377" t="str">
        <f>IF(C659="Supra-regional","abrange-cidade",IF(C659="Em definição","sem-mapa",IF(E659&lt;&gt;0,"local-def","local-em-def")))</f>
        <v>local-def</v>
      </c>
    </row>
    <row r="660" spans="1:27" ht="45" hidden="1" x14ac:dyDescent="0.25">
      <c r="A660" s="180">
        <v>35</v>
      </c>
      <c r="B660" s="181" t="s">
        <v>1654</v>
      </c>
      <c r="C660" s="181" t="s">
        <v>148</v>
      </c>
      <c r="D660" s="181"/>
      <c r="E660" s="181" t="s">
        <v>1655</v>
      </c>
      <c r="F660" s="180" t="s">
        <v>1656</v>
      </c>
      <c r="G660" s="180" t="s">
        <v>214</v>
      </c>
      <c r="H660" s="182" t="s">
        <v>214</v>
      </c>
      <c r="I660" s="180" t="s">
        <v>216</v>
      </c>
      <c r="J660" s="52" t="s">
        <v>1493</v>
      </c>
      <c r="K660" s="182" t="s">
        <v>214</v>
      </c>
      <c r="L660" s="180" t="s">
        <v>216</v>
      </c>
      <c r="M660" s="180" t="s">
        <v>216</v>
      </c>
      <c r="N660" s="180" t="s">
        <v>216</v>
      </c>
      <c r="O660" s="1031">
        <v>0</v>
      </c>
      <c r="P660" s="178">
        <v>0</v>
      </c>
      <c r="Q660" s="178">
        <v>0</v>
      </c>
      <c r="R660" s="181" t="s">
        <v>6086</v>
      </c>
      <c r="S660" s="181"/>
      <c r="T660" s="181"/>
      <c r="U660" s="181"/>
      <c r="V660" s="181"/>
      <c r="W660" s="181"/>
      <c r="X660" s="170">
        <f>(IF(G660="C",1,IF(G660="EA",0.5,0))*0.1)+(IF(H660="C",1,IF(H660="EA",0.5,0))*0.05)+(IF(I660="C",1,IF(I660="EA",0.5,0))*0.1)+(IF(J660="C",1,IF(J660="EA",0.5,0))*0.05)+(IF(K660="C",1,IF(K660="EA",0.5,0))*0.1)+(IF(L660="C",1,IF(L660="EA",0.5,0))*0.2)+(IF(M660="C",1,IF(M660="EA",0.5,0))*0.35)+(IF(N660="C",1,IF(N660="EA",0.5,0))*0.05)</f>
        <v>0.125</v>
      </c>
      <c r="Y660" s="368">
        <f t="shared" si="20"/>
        <v>0</v>
      </c>
      <c r="Z660" s="338" t="str">
        <f t="shared" si="21"/>
        <v>Em andamento</v>
      </c>
      <c r="AA660" s="377" t="str">
        <f>IF(C660="Supra-regional","abrange-cidade",IF(C660="Em definição","sem-mapa",IF(E660&lt;&gt;0,"local-def","local-em-def")))</f>
        <v>local-def</v>
      </c>
    </row>
    <row r="661" spans="1:27" ht="45" hidden="1" x14ac:dyDescent="0.25">
      <c r="A661" s="180">
        <v>35</v>
      </c>
      <c r="B661" s="181" t="s">
        <v>1657</v>
      </c>
      <c r="C661" s="181" t="s">
        <v>138</v>
      </c>
      <c r="D661" s="181"/>
      <c r="E661" s="181" t="s">
        <v>1658</v>
      </c>
      <c r="F661" s="180" t="s">
        <v>1659</v>
      </c>
      <c r="G661" s="180" t="s">
        <v>214</v>
      </c>
      <c r="H661" s="182" t="s">
        <v>214</v>
      </c>
      <c r="I661" s="180" t="s">
        <v>216</v>
      </c>
      <c r="J661" s="52" t="s">
        <v>1493</v>
      </c>
      <c r="K661" s="182" t="s">
        <v>214</v>
      </c>
      <c r="L661" s="180" t="s">
        <v>216</v>
      </c>
      <c r="M661" s="180" t="s">
        <v>216</v>
      </c>
      <c r="N661" s="180" t="s">
        <v>216</v>
      </c>
      <c r="O661" s="1031">
        <v>0</v>
      </c>
      <c r="P661" s="178">
        <v>0</v>
      </c>
      <c r="Q661" s="178">
        <v>0</v>
      </c>
      <c r="R661" s="181" t="s">
        <v>6079</v>
      </c>
      <c r="S661" s="181"/>
      <c r="T661" s="181"/>
      <c r="U661" s="181"/>
      <c r="V661" s="181"/>
      <c r="W661" s="181"/>
      <c r="X661" s="170">
        <f>(IF(G661="C",1,IF(G661="EA",0.5,0))*0.1)+(IF(H661="C",1,IF(H661="EA",0.5,0))*0.05)+(IF(I661="C",1,IF(I661="EA",0.5,0))*0.1)+(IF(J661="C",1,IF(J661="EA",0.5,0))*0.05)+(IF(K661="C",1,IF(K661="EA",0.5,0))*0.1)+(IF(L661="C",1,IF(L661="EA",0.5,0))*0.2)+(IF(M661="C",1,IF(M661="EA",0.5,0))*0.35)+(IF(N661="C",1,IF(N661="EA",0.5,0))*0.05)</f>
        <v>0.125</v>
      </c>
      <c r="Y661" s="368">
        <f t="shared" si="20"/>
        <v>0</v>
      </c>
      <c r="Z661" s="338" t="str">
        <f t="shared" si="21"/>
        <v>Em andamento</v>
      </c>
      <c r="AA661" s="377" t="str">
        <f>IF(C661="Supra-regional","abrange-cidade",IF(C661="Em definição","sem-mapa",IF(E661&lt;&gt;0,"local-def","local-em-def")))</f>
        <v>local-def</v>
      </c>
    </row>
    <row r="662" spans="1:27" ht="45" hidden="1" x14ac:dyDescent="0.25">
      <c r="A662" s="180">
        <v>35</v>
      </c>
      <c r="B662" s="181" t="s">
        <v>1660</v>
      </c>
      <c r="C662" s="181" t="s">
        <v>178</v>
      </c>
      <c r="D662" s="181"/>
      <c r="E662" s="181" t="s">
        <v>1661</v>
      </c>
      <c r="F662" s="180" t="s">
        <v>1662</v>
      </c>
      <c r="G662" s="180" t="s">
        <v>214</v>
      </c>
      <c r="H662" s="182" t="s">
        <v>214</v>
      </c>
      <c r="I662" s="180" t="s">
        <v>216</v>
      </c>
      <c r="J662" s="52" t="s">
        <v>1493</v>
      </c>
      <c r="K662" s="182" t="s">
        <v>214</v>
      </c>
      <c r="L662" s="180" t="s">
        <v>216</v>
      </c>
      <c r="M662" s="180" t="s">
        <v>216</v>
      </c>
      <c r="N662" s="180" t="s">
        <v>216</v>
      </c>
      <c r="O662" s="1031">
        <v>0</v>
      </c>
      <c r="P662" s="178">
        <v>0</v>
      </c>
      <c r="Q662" s="178">
        <v>0</v>
      </c>
      <c r="R662" s="181" t="s">
        <v>6113</v>
      </c>
      <c r="S662" s="181"/>
      <c r="T662" s="181"/>
      <c r="U662" s="181"/>
      <c r="V662" s="181"/>
      <c r="W662" s="181"/>
      <c r="X662" s="170">
        <f>(IF(G662="C",1,IF(G662="EA",0.5,0))*0.1)+(IF(H662="C",1,IF(H662="EA",0.5,0))*0.05)+(IF(I662="C",1,IF(I662="EA",0.5,0))*0.1)+(IF(J662="C",1,IF(J662="EA",0.5,0))*0.05)+(IF(K662="C",1,IF(K662="EA",0.5,0))*0.1)+(IF(L662="C",1,IF(L662="EA",0.5,0))*0.2)+(IF(M662="C",1,IF(M662="EA",0.5,0))*0.35)+(IF(N662="C",1,IF(N662="EA",0.5,0))*0.05)</f>
        <v>0.125</v>
      </c>
      <c r="Y662" s="368">
        <f t="shared" si="20"/>
        <v>0</v>
      </c>
      <c r="Z662" s="338" t="str">
        <f t="shared" si="21"/>
        <v>Em andamento</v>
      </c>
      <c r="AA662" s="377" t="str">
        <f>IF(C662="Supra-regional","abrange-cidade",IF(C662="Em definição","sem-mapa",IF(E662&lt;&gt;0,"local-def","local-em-def")))</f>
        <v>local-def</v>
      </c>
    </row>
    <row r="663" spans="1:27" ht="30" hidden="1" x14ac:dyDescent="0.25">
      <c r="A663" s="180">
        <v>35</v>
      </c>
      <c r="B663" s="181" t="s">
        <v>1663</v>
      </c>
      <c r="C663" s="181" t="s">
        <v>178</v>
      </c>
      <c r="D663" s="181"/>
      <c r="E663" s="181" t="s">
        <v>1664</v>
      </c>
      <c r="F663" s="180" t="s">
        <v>1665</v>
      </c>
      <c r="G663" s="180" t="s">
        <v>214</v>
      </c>
      <c r="H663" s="182" t="s">
        <v>214</v>
      </c>
      <c r="I663" s="180" t="s">
        <v>216</v>
      </c>
      <c r="J663" s="52" t="s">
        <v>1493</v>
      </c>
      <c r="K663" s="182" t="s">
        <v>214</v>
      </c>
      <c r="L663" s="180" t="s">
        <v>216</v>
      </c>
      <c r="M663" s="180" t="s">
        <v>216</v>
      </c>
      <c r="N663" s="180" t="s">
        <v>216</v>
      </c>
      <c r="O663" s="1031">
        <v>0</v>
      </c>
      <c r="P663" s="178">
        <v>0</v>
      </c>
      <c r="Q663" s="178">
        <v>0</v>
      </c>
      <c r="R663" s="181" t="s">
        <v>6113</v>
      </c>
      <c r="S663" s="181"/>
      <c r="T663" s="181"/>
      <c r="U663" s="181"/>
      <c r="V663" s="181"/>
      <c r="W663" s="181"/>
      <c r="X663" s="170">
        <f>(IF(G663="C",1,IF(G663="EA",0.5,0))*0.1)+(IF(H663="C",1,IF(H663="EA",0.5,0))*0.05)+(IF(I663="C",1,IF(I663="EA",0.5,0))*0.1)+(IF(J663="C",1,IF(J663="EA",0.5,0))*0.05)+(IF(K663="C",1,IF(K663="EA",0.5,0))*0.1)+(IF(L663="C",1,IF(L663="EA",0.5,0))*0.2)+(IF(M663="C",1,IF(M663="EA",0.5,0))*0.35)+(IF(N663="C",1,IF(N663="EA",0.5,0))*0.05)</f>
        <v>0.125</v>
      </c>
      <c r="Y663" s="368">
        <f t="shared" si="20"/>
        <v>0</v>
      </c>
      <c r="Z663" s="338" t="str">
        <f t="shared" si="21"/>
        <v>Em andamento</v>
      </c>
      <c r="AA663" s="377" t="str">
        <f>IF(C663="Supra-regional","abrange-cidade",IF(C663="Em definição","sem-mapa",IF(E663&lt;&gt;0,"local-def","local-em-def")))</f>
        <v>local-def</v>
      </c>
    </row>
    <row r="664" spans="1:27" ht="30" hidden="1" x14ac:dyDescent="0.25">
      <c r="A664" s="180">
        <v>35</v>
      </c>
      <c r="B664" s="181" t="s">
        <v>1666</v>
      </c>
      <c r="C664" s="181" t="s">
        <v>178</v>
      </c>
      <c r="D664" s="181"/>
      <c r="E664" s="181" t="s">
        <v>1667</v>
      </c>
      <c r="F664" s="180" t="s">
        <v>1668</v>
      </c>
      <c r="G664" s="180" t="s">
        <v>214</v>
      </c>
      <c r="H664" s="182" t="s">
        <v>214</v>
      </c>
      <c r="I664" s="180" t="s">
        <v>216</v>
      </c>
      <c r="J664" s="52" t="s">
        <v>1493</v>
      </c>
      <c r="K664" s="182" t="s">
        <v>216</v>
      </c>
      <c r="L664" s="180" t="s">
        <v>216</v>
      </c>
      <c r="M664" s="180" t="s">
        <v>216</v>
      </c>
      <c r="N664" s="180" t="s">
        <v>216</v>
      </c>
      <c r="O664" s="1031">
        <v>0</v>
      </c>
      <c r="P664" s="178">
        <v>0</v>
      </c>
      <c r="Q664" s="178">
        <v>0</v>
      </c>
      <c r="R664" s="181" t="s">
        <v>6113</v>
      </c>
      <c r="S664" s="181"/>
      <c r="T664" s="181"/>
      <c r="U664" s="181"/>
      <c r="V664" s="181"/>
      <c r="W664" s="181"/>
      <c r="X664" s="170">
        <f>(IF(G664="C",1,IF(G664="EA",0.5,0))*0.1)+(IF(H664="C",1,IF(H664="EA",0.5,0))*0.05)+(IF(I664="C",1,IF(I664="EA",0.5,0))*0.1)+(IF(J664="C",1,IF(J664="EA",0.5,0))*0.05)+(IF(K664="C",1,IF(K664="EA",0.5,0))*0.1)+(IF(L664="C",1,IF(L664="EA",0.5,0))*0.2)+(IF(M664="C",1,IF(M664="EA",0.5,0))*0.35)+(IF(N664="C",1,IF(N664="EA",0.5,0))*0.05)</f>
        <v>7.5000000000000011E-2</v>
      </c>
      <c r="Y664" s="368">
        <f t="shared" si="20"/>
        <v>0</v>
      </c>
      <c r="Z664" s="338" t="str">
        <f t="shared" si="21"/>
        <v>Em andamento</v>
      </c>
      <c r="AA664" s="377" t="str">
        <f>IF(C664="Supra-regional","abrange-cidade",IF(C664="Em definição","sem-mapa",IF(E664&lt;&gt;0,"local-def","local-em-def")))</f>
        <v>local-def</v>
      </c>
    </row>
    <row r="665" spans="1:27" ht="45" hidden="1" x14ac:dyDescent="0.25">
      <c r="A665" s="180">
        <v>35</v>
      </c>
      <c r="B665" s="181" t="s">
        <v>1669</v>
      </c>
      <c r="C665" s="53" t="s">
        <v>136</v>
      </c>
      <c r="D665" s="181"/>
      <c r="E665" s="181"/>
      <c r="F665" s="180"/>
      <c r="G665" s="180" t="s">
        <v>214</v>
      </c>
      <c r="H665" s="182" t="s">
        <v>214</v>
      </c>
      <c r="I665" s="180" t="s">
        <v>216</v>
      </c>
      <c r="J665" s="52" t="s">
        <v>1493</v>
      </c>
      <c r="K665" s="180" t="s">
        <v>216</v>
      </c>
      <c r="L665" s="180" t="s">
        <v>216</v>
      </c>
      <c r="M665" s="180" t="s">
        <v>216</v>
      </c>
      <c r="N665" s="180" t="s">
        <v>216</v>
      </c>
      <c r="O665" s="1031">
        <v>0</v>
      </c>
      <c r="P665" s="178">
        <v>0</v>
      </c>
      <c r="Q665" s="178">
        <v>0</v>
      </c>
      <c r="R665" s="181" t="s">
        <v>6082</v>
      </c>
      <c r="S665" s="181"/>
      <c r="T665" s="181"/>
      <c r="U665" s="181"/>
      <c r="V665" s="181"/>
      <c r="W665" s="181"/>
      <c r="X665" s="170">
        <f>(IF(G665="C",1,IF(G665="EA",0.5,0))*0.1)+(IF(H665="C",1,IF(H665="EA",0.5,0))*0.05)+(IF(I665="C",1,IF(I665="EA",0.5,0))*0.1)+(IF(J665="C",1,IF(J665="EA",0.5,0))*0.05)+(IF(K665="C",1,IF(K665="EA",0.5,0))*0.1)+(IF(L665="C",1,IF(L665="EA",0.5,0))*0.2)+(IF(M665="C",1,IF(M665="EA",0.5,0))*0.35)+(IF(N665="C",1,IF(N665="EA",0.5,0))*0.05)</f>
        <v>7.5000000000000011E-2</v>
      </c>
      <c r="Y665" s="368">
        <f t="shared" si="20"/>
        <v>0</v>
      </c>
      <c r="Z665" s="338" t="str">
        <f t="shared" si="21"/>
        <v>Em andamento</v>
      </c>
      <c r="AA665" s="377" t="str">
        <f>IF(C665="Supra-regional","abrange-cidade",IF(C665="Em definição","sem-mapa",IF(E665&lt;&gt;0,"local-def","local-em-def")))</f>
        <v>local-em-def</v>
      </c>
    </row>
    <row r="666" spans="1:27" ht="30" hidden="1" x14ac:dyDescent="0.25">
      <c r="A666" s="180">
        <v>35</v>
      </c>
      <c r="B666" s="181" t="s">
        <v>1670</v>
      </c>
      <c r="C666" s="181" t="s">
        <v>188</v>
      </c>
      <c r="D666" s="181"/>
      <c r="E666" s="181" t="s">
        <v>1671</v>
      </c>
      <c r="F666" s="180" t="s">
        <v>1672</v>
      </c>
      <c r="G666" s="180" t="s">
        <v>214</v>
      </c>
      <c r="H666" s="182" t="s">
        <v>214</v>
      </c>
      <c r="I666" s="180" t="s">
        <v>216</v>
      </c>
      <c r="J666" s="52" t="s">
        <v>1493</v>
      </c>
      <c r="K666" s="182" t="s">
        <v>216</v>
      </c>
      <c r="L666" s="180" t="s">
        <v>216</v>
      </c>
      <c r="M666" s="180" t="s">
        <v>216</v>
      </c>
      <c r="N666" s="180" t="s">
        <v>216</v>
      </c>
      <c r="O666" s="1031">
        <v>0</v>
      </c>
      <c r="P666" s="178">
        <v>0</v>
      </c>
      <c r="Q666" s="178">
        <v>0</v>
      </c>
      <c r="R666" s="181" t="s">
        <v>6114</v>
      </c>
      <c r="S666" s="181"/>
      <c r="T666" s="181"/>
      <c r="U666" s="181"/>
      <c r="V666" s="181"/>
      <c r="W666" s="181"/>
      <c r="X666" s="170">
        <f>(IF(G666="C",1,IF(G666="EA",0.5,0))*0.1)+(IF(H666="C",1,IF(H666="EA",0.5,0))*0.05)+(IF(I666="C",1,IF(I666="EA",0.5,0))*0.1)+(IF(J666="C",1,IF(J666="EA",0.5,0))*0.05)+(IF(K666="C",1,IF(K666="EA",0.5,0))*0.1)+(IF(L666="C",1,IF(L666="EA",0.5,0))*0.2)+(IF(M666="C",1,IF(M666="EA",0.5,0))*0.35)+(IF(N666="C",1,IF(N666="EA",0.5,0))*0.05)</f>
        <v>7.5000000000000011E-2</v>
      </c>
      <c r="Y666" s="368">
        <f t="shared" si="20"/>
        <v>0</v>
      </c>
      <c r="Z666" s="338" t="str">
        <f t="shared" si="21"/>
        <v>Em andamento</v>
      </c>
      <c r="AA666" s="377" t="str">
        <f>IF(C666="Supra-regional","abrange-cidade",IF(C666="Em definição","sem-mapa",IF(E666&lt;&gt;0,"local-def","local-em-def")))</f>
        <v>local-def</v>
      </c>
    </row>
    <row r="667" spans="1:27" ht="30" hidden="1" x14ac:dyDescent="0.25">
      <c r="A667" s="180">
        <v>35</v>
      </c>
      <c r="B667" s="181" t="s">
        <v>1673</v>
      </c>
      <c r="C667" s="181" t="s">
        <v>188</v>
      </c>
      <c r="D667" s="181"/>
      <c r="E667" s="181" t="s">
        <v>1674</v>
      </c>
      <c r="F667" s="180" t="s">
        <v>1675</v>
      </c>
      <c r="G667" s="180" t="s">
        <v>214</v>
      </c>
      <c r="H667" s="182" t="s">
        <v>214</v>
      </c>
      <c r="I667" s="180" t="s">
        <v>216</v>
      </c>
      <c r="J667" s="52" t="s">
        <v>1493</v>
      </c>
      <c r="K667" s="182" t="s">
        <v>216</v>
      </c>
      <c r="L667" s="180" t="s">
        <v>216</v>
      </c>
      <c r="M667" s="180" t="s">
        <v>216</v>
      </c>
      <c r="N667" s="180" t="s">
        <v>216</v>
      </c>
      <c r="O667" s="1031">
        <v>0</v>
      </c>
      <c r="P667" s="178">
        <v>0</v>
      </c>
      <c r="Q667" s="178">
        <v>0</v>
      </c>
      <c r="R667" s="181" t="s">
        <v>6115</v>
      </c>
      <c r="S667" s="181"/>
      <c r="T667" s="181"/>
      <c r="U667" s="181"/>
      <c r="V667" s="181"/>
      <c r="W667" s="181"/>
      <c r="X667" s="170">
        <f>(IF(G667="C",1,IF(G667="EA",0.5,0))*0.1)+(IF(H667="C",1,IF(H667="EA",0.5,0))*0.05)+(IF(I667="C",1,IF(I667="EA",0.5,0))*0.1)+(IF(J667="C",1,IF(J667="EA",0.5,0))*0.05)+(IF(K667="C",1,IF(K667="EA",0.5,0))*0.1)+(IF(L667="C",1,IF(L667="EA",0.5,0))*0.2)+(IF(M667="C",1,IF(M667="EA",0.5,0))*0.35)+(IF(N667="C",1,IF(N667="EA",0.5,0))*0.05)</f>
        <v>7.5000000000000011E-2</v>
      </c>
      <c r="Y667" s="368">
        <f t="shared" si="20"/>
        <v>0</v>
      </c>
      <c r="Z667" s="338" t="str">
        <f t="shared" si="21"/>
        <v>Em andamento</v>
      </c>
      <c r="AA667" s="377" t="str">
        <f>IF(C667="Supra-regional","abrange-cidade",IF(C667="Em definição","sem-mapa",IF(E667&lt;&gt;0,"local-def","local-em-def")))</f>
        <v>local-def</v>
      </c>
    </row>
    <row r="668" spans="1:27" ht="45" hidden="1" x14ac:dyDescent="0.25">
      <c r="A668" s="180">
        <v>35</v>
      </c>
      <c r="B668" s="181" t="s">
        <v>1676</v>
      </c>
      <c r="C668" s="181" t="s">
        <v>150</v>
      </c>
      <c r="D668" s="181"/>
      <c r="E668" s="181" t="s">
        <v>1677</v>
      </c>
      <c r="F668" s="180" t="s">
        <v>1678</v>
      </c>
      <c r="G668" s="180" t="s">
        <v>214</v>
      </c>
      <c r="H668" s="182" t="s">
        <v>214</v>
      </c>
      <c r="I668" s="180" t="s">
        <v>216</v>
      </c>
      <c r="J668" s="52" t="s">
        <v>1493</v>
      </c>
      <c r="K668" s="182" t="s">
        <v>216</v>
      </c>
      <c r="L668" s="180" t="s">
        <v>216</v>
      </c>
      <c r="M668" s="180" t="s">
        <v>216</v>
      </c>
      <c r="N668" s="180" t="s">
        <v>216</v>
      </c>
      <c r="O668" s="1031">
        <v>0</v>
      </c>
      <c r="P668" s="178">
        <v>0</v>
      </c>
      <c r="Q668" s="178">
        <v>0</v>
      </c>
      <c r="R668" s="181" t="s">
        <v>6116</v>
      </c>
      <c r="S668" s="181"/>
      <c r="T668" s="181"/>
      <c r="U668" s="181"/>
      <c r="V668" s="181"/>
      <c r="W668" s="181"/>
      <c r="X668" s="170">
        <f>(IF(G668="C",1,IF(G668="EA",0.5,0))*0.1)+(IF(H668="C",1,IF(H668="EA",0.5,0))*0.05)+(IF(I668="C",1,IF(I668="EA",0.5,0))*0.1)+(IF(J668="C",1,IF(J668="EA",0.5,0))*0.05)+(IF(K668="C",1,IF(K668="EA",0.5,0))*0.1)+(IF(L668="C",1,IF(L668="EA",0.5,0))*0.2)+(IF(M668="C",1,IF(M668="EA",0.5,0))*0.35)+(IF(N668="C",1,IF(N668="EA",0.5,0))*0.05)</f>
        <v>7.5000000000000011E-2</v>
      </c>
      <c r="Y668" s="368">
        <f t="shared" si="20"/>
        <v>0</v>
      </c>
      <c r="Z668" s="338" t="str">
        <f t="shared" si="21"/>
        <v>Em andamento</v>
      </c>
      <c r="AA668" s="377" t="str">
        <f>IF(C668="Supra-regional","abrange-cidade",IF(C668="Em definição","sem-mapa",IF(E668&lt;&gt;0,"local-def","local-em-def")))</f>
        <v>local-def</v>
      </c>
    </row>
    <row r="669" spans="1:27" ht="30" hidden="1" x14ac:dyDescent="0.25">
      <c r="A669" s="180">
        <v>35</v>
      </c>
      <c r="B669" s="181" t="s">
        <v>1679</v>
      </c>
      <c r="C669" s="181" t="s">
        <v>174</v>
      </c>
      <c r="D669" s="181"/>
      <c r="E669" s="181" t="s">
        <v>1680</v>
      </c>
      <c r="F669" s="180" t="s">
        <v>1681</v>
      </c>
      <c r="G669" s="180" t="s">
        <v>214</v>
      </c>
      <c r="H669" s="182" t="s">
        <v>214</v>
      </c>
      <c r="I669" s="180" t="s">
        <v>216</v>
      </c>
      <c r="J669" s="52" t="s">
        <v>1493</v>
      </c>
      <c r="K669" s="182" t="s">
        <v>216</v>
      </c>
      <c r="L669" s="180" t="s">
        <v>216</v>
      </c>
      <c r="M669" s="180" t="s">
        <v>216</v>
      </c>
      <c r="N669" s="180" t="s">
        <v>216</v>
      </c>
      <c r="O669" s="1031">
        <v>0</v>
      </c>
      <c r="P669" s="178">
        <v>0</v>
      </c>
      <c r="Q669" s="178">
        <v>0</v>
      </c>
      <c r="R669" s="181" t="s">
        <v>6014</v>
      </c>
      <c r="S669" s="181"/>
      <c r="T669" s="181"/>
      <c r="U669" s="181"/>
      <c r="V669" s="181"/>
      <c r="W669" s="181"/>
      <c r="X669" s="170">
        <f>(IF(G669="C",1,IF(G669="EA",0.5,0))*0.1)+(IF(H669="C",1,IF(H669="EA",0.5,0))*0.05)+(IF(I669="C",1,IF(I669="EA",0.5,0))*0.1)+(IF(J669="C",1,IF(J669="EA",0.5,0))*0.05)+(IF(K669="C",1,IF(K669="EA",0.5,0))*0.1)+(IF(L669="C",1,IF(L669="EA",0.5,0))*0.2)+(IF(M669="C",1,IF(M669="EA",0.5,0))*0.35)+(IF(N669="C",1,IF(N669="EA",0.5,0))*0.05)</f>
        <v>7.5000000000000011E-2</v>
      </c>
      <c r="Y669" s="368">
        <f t="shared" si="20"/>
        <v>0</v>
      </c>
      <c r="Z669" s="338" t="str">
        <f t="shared" si="21"/>
        <v>Em andamento</v>
      </c>
      <c r="AA669" s="377" t="str">
        <f>IF(C669="Supra-regional","abrange-cidade",IF(C669="Em definição","sem-mapa",IF(E669&lt;&gt;0,"local-def","local-em-def")))</f>
        <v>local-def</v>
      </c>
    </row>
    <row r="670" spans="1:27" ht="30" hidden="1" x14ac:dyDescent="0.25">
      <c r="A670" s="180">
        <v>35</v>
      </c>
      <c r="B670" s="181" t="s">
        <v>1682</v>
      </c>
      <c r="C670" s="181" t="s">
        <v>182</v>
      </c>
      <c r="D670" s="181"/>
      <c r="E670" s="181" t="s">
        <v>1683</v>
      </c>
      <c r="F670" s="180" t="s">
        <v>1684</v>
      </c>
      <c r="G670" s="180" t="s">
        <v>214</v>
      </c>
      <c r="H670" s="182" t="s">
        <v>216</v>
      </c>
      <c r="I670" s="180" t="s">
        <v>216</v>
      </c>
      <c r="J670" s="52" t="s">
        <v>1493</v>
      </c>
      <c r="K670" s="182" t="s">
        <v>216</v>
      </c>
      <c r="L670" s="180" t="s">
        <v>216</v>
      </c>
      <c r="M670" s="180" t="s">
        <v>216</v>
      </c>
      <c r="N670" s="180" t="s">
        <v>216</v>
      </c>
      <c r="O670" s="1031">
        <v>0</v>
      </c>
      <c r="P670" s="178">
        <v>0</v>
      </c>
      <c r="Q670" s="178">
        <v>0</v>
      </c>
      <c r="R670" s="181" t="s">
        <v>6021</v>
      </c>
      <c r="S670" s="181"/>
      <c r="T670" s="181"/>
      <c r="U670" s="181"/>
      <c r="V670" s="181"/>
      <c r="W670" s="181"/>
      <c r="X670" s="170">
        <f>(IF(G670="C",1,IF(G670="EA",0.5,0))*0.1)+(IF(H670="C",1,IF(H670="EA",0.5,0))*0.05)+(IF(I670="C",1,IF(I670="EA",0.5,0))*0.1)+(IF(J670="C",1,IF(J670="EA",0.5,0))*0.05)+(IF(K670="C",1,IF(K670="EA",0.5,0))*0.1)+(IF(L670="C",1,IF(L670="EA",0.5,0))*0.2)+(IF(M670="C",1,IF(M670="EA",0.5,0))*0.35)+(IF(N670="C",1,IF(N670="EA",0.5,0))*0.05)</f>
        <v>0.05</v>
      </c>
      <c r="Y670" s="368">
        <f t="shared" si="20"/>
        <v>0</v>
      </c>
      <c r="Z670" s="338" t="str">
        <f t="shared" si="21"/>
        <v>Em andamento</v>
      </c>
      <c r="AA670" s="377" t="str">
        <f>IF(C670="Supra-regional","abrange-cidade",IF(C670="Em definição","sem-mapa",IF(E670&lt;&gt;0,"local-def","local-em-def")))</f>
        <v>local-def</v>
      </c>
    </row>
    <row r="671" spans="1:27" ht="30" hidden="1" x14ac:dyDescent="0.25">
      <c r="A671" s="180">
        <v>35</v>
      </c>
      <c r="B671" s="181" t="s">
        <v>1685</v>
      </c>
      <c r="C671" s="181" t="s">
        <v>182</v>
      </c>
      <c r="D671" s="181"/>
      <c r="E671" s="181" t="s">
        <v>1686</v>
      </c>
      <c r="F671" s="180" t="s">
        <v>1687</v>
      </c>
      <c r="G671" s="180" t="s">
        <v>214</v>
      </c>
      <c r="H671" s="182" t="s">
        <v>216</v>
      </c>
      <c r="I671" s="180" t="s">
        <v>216</v>
      </c>
      <c r="J671" s="52" t="s">
        <v>1493</v>
      </c>
      <c r="K671" s="182" t="s">
        <v>216</v>
      </c>
      <c r="L671" s="180" t="s">
        <v>216</v>
      </c>
      <c r="M671" s="180" t="s">
        <v>216</v>
      </c>
      <c r="N671" s="180" t="s">
        <v>216</v>
      </c>
      <c r="O671" s="1031">
        <v>0</v>
      </c>
      <c r="P671" s="178">
        <v>0</v>
      </c>
      <c r="Q671" s="178">
        <v>0</v>
      </c>
      <c r="R671" s="181" t="s">
        <v>6117</v>
      </c>
      <c r="S671" s="181"/>
      <c r="T671" s="181"/>
      <c r="U671" s="181"/>
      <c r="V671" s="181"/>
      <c r="W671" s="181"/>
      <c r="X671" s="170">
        <f>(IF(G671="C",1,IF(G671="EA",0.5,0))*0.1)+(IF(H671="C",1,IF(H671="EA",0.5,0))*0.05)+(IF(I671="C",1,IF(I671="EA",0.5,0))*0.1)+(IF(J671="C",1,IF(J671="EA",0.5,0))*0.05)+(IF(K671="C",1,IF(K671="EA",0.5,0))*0.1)+(IF(L671="C",1,IF(L671="EA",0.5,0))*0.2)+(IF(M671="C",1,IF(M671="EA",0.5,0))*0.35)+(IF(N671="C",1,IF(N671="EA",0.5,0))*0.05)</f>
        <v>0.05</v>
      </c>
      <c r="Y671" s="368">
        <f t="shared" si="20"/>
        <v>0</v>
      </c>
      <c r="Z671" s="338" t="str">
        <f t="shared" si="21"/>
        <v>Em andamento</v>
      </c>
      <c r="AA671" s="377" t="str">
        <f>IF(C671="Supra-regional","abrange-cidade",IF(C671="Em definição","sem-mapa",IF(E671&lt;&gt;0,"local-def","local-em-def")))</f>
        <v>local-def</v>
      </c>
    </row>
    <row r="672" spans="1:27" ht="45" hidden="1" x14ac:dyDescent="0.25">
      <c r="A672" s="180">
        <v>35</v>
      </c>
      <c r="B672" s="181" t="s">
        <v>1688</v>
      </c>
      <c r="C672" s="181" t="s">
        <v>134</v>
      </c>
      <c r="D672" s="181"/>
      <c r="E672" s="181" t="s">
        <v>1689</v>
      </c>
      <c r="F672" s="180"/>
      <c r="G672" s="180" t="s">
        <v>214</v>
      </c>
      <c r="H672" s="182" t="s">
        <v>214</v>
      </c>
      <c r="I672" s="180" t="s">
        <v>216</v>
      </c>
      <c r="J672" s="52" t="s">
        <v>1493</v>
      </c>
      <c r="K672" s="180" t="s">
        <v>216</v>
      </c>
      <c r="L672" s="180" t="s">
        <v>216</v>
      </c>
      <c r="M672" s="180" t="s">
        <v>216</v>
      </c>
      <c r="N672" s="180" t="s">
        <v>216</v>
      </c>
      <c r="O672" s="1031">
        <v>0</v>
      </c>
      <c r="P672" s="178">
        <v>0</v>
      </c>
      <c r="Q672" s="178">
        <v>0</v>
      </c>
      <c r="R672" s="181" t="s">
        <v>6118</v>
      </c>
      <c r="S672" s="181"/>
      <c r="T672" s="181"/>
      <c r="U672" s="181"/>
      <c r="V672" s="181"/>
      <c r="W672" s="181"/>
      <c r="X672" s="170">
        <f>(IF(G672="C",1,IF(G672="EA",0.5,0))*0.1)+(IF(H672="C",1,IF(H672="EA",0.5,0))*0.05)+(IF(I672="C",1,IF(I672="EA",0.5,0))*0.1)+(IF(J672="C",1,IF(J672="EA",0.5,0))*0.05)+(IF(K672="C",1,IF(K672="EA",0.5,0))*0.1)+(IF(L672="C",1,IF(L672="EA",0.5,0))*0.2)+(IF(M672="C",1,IF(M672="EA",0.5,0))*0.35)+(IF(N672="C",1,IF(N672="EA",0.5,0))*0.05)</f>
        <v>7.5000000000000011E-2</v>
      </c>
      <c r="Y672" s="368">
        <f t="shared" si="20"/>
        <v>0</v>
      </c>
      <c r="Z672" s="338" t="str">
        <f t="shared" si="21"/>
        <v>Em andamento</v>
      </c>
      <c r="AA672" s="377" t="str">
        <f>IF(C672="Supra-regional","abrange-cidade",IF(C672="Em definição","sem-mapa",IF(E672&lt;&gt;0,"local-def","local-em-def")))</f>
        <v>local-def</v>
      </c>
    </row>
    <row r="673" spans="1:27" ht="30" hidden="1" x14ac:dyDescent="0.25">
      <c r="A673" s="180">
        <v>35</v>
      </c>
      <c r="B673" s="181" t="s">
        <v>1690</v>
      </c>
      <c r="C673" s="181" t="s">
        <v>182</v>
      </c>
      <c r="D673" s="181"/>
      <c r="E673" s="181" t="s">
        <v>1691</v>
      </c>
      <c r="F673" s="180"/>
      <c r="G673" s="180" t="s">
        <v>214</v>
      </c>
      <c r="H673" s="182" t="s">
        <v>216</v>
      </c>
      <c r="I673" s="180" t="s">
        <v>216</v>
      </c>
      <c r="J673" s="52" t="s">
        <v>1493</v>
      </c>
      <c r="K673" s="182" t="s">
        <v>216</v>
      </c>
      <c r="L673" s="180" t="s">
        <v>216</v>
      </c>
      <c r="M673" s="180" t="s">
        <v>216</v>
      </c>
      <c r="N673" s="180" t="s">
        <v>216</v>
      </c>
      <c r="O673" s="1031">
        <v>0</v>
      </c>
      <c r="P673" s="178">
        <v>0</v>
      </c>
      <c r="Q673" s="178">
        <v>0</v>
      </c>
      <c r="R673" s="181" t="s">
        <v>6119</v>
      </c>
      <c r="S673" s="181"/>
      <c r="T673" s="181"/>
      <c r="U673" s="181"/>
      <c r="V673" s="181"/>
      <c r="W673" s="181"/>
      <c r="X673" s="170">
        <f>(IF(G673="C",1,IF(G673="EA",0.5,0))*0.1)+(IF(H673="C",1,IF(H673="EA",0.5,0))*0.05)+(IF(I673="C",1,IF(I673="EA",0.5,0))*0.1)+(IF(J673="C",1,IF(J673="EA",0.5,0))*0.05)+(IF(K673="C",1,IF(K673="EA",0.5,0))*0.1)+(IF(L673="C",1,IF(L673="EA",0.5,0))*0.2)+(IF(M673="C",1,IF(M673="EA",0.5,0))*0.35)+(IF(N673="C",1,IF(N673="EA",0.5,0))*0.05)</f>
        <v>0.05</v>
      </c>
      <c r="Y673" s="368">
        <f t="shared" si="20"/>
        <v>0</v>
      </c>
      <c r="Z673" s="338" t="str">
        <f t="shared" si="21"/>
        <v>Em andamento</v>
      </c>
      <c r="AA673" s="377" t="str">
        <f>IF(C673="Supra-regional","abrange-cidade",IF(C673="Em definição","sem-mapa",IF(E673&lt;&gt;0,"local-def","local-em-def")))</f>
        <v>local-def</v>
      </c>
    </row>
    <row r="674" spans="1:27" ht="30" hidden="1" x14ac:dyDescent="0.25">
      <c r="A674" s="180">
        <v>35</v>
      </c>
      <c r="B674" s="181" t="s">
        <v>1692</v>
      </c>
      <c r="C674" s="181" t="s">
        <v>182</v>
      </c>
      <c r="D674" s="181"/>
      <c r="E674" s="181" t="s">
        <v>1693</v>
      </c>
      <c r="F674" s="180"/>
      <c r="G674" s="180" t="s">
        <v>214</v>
      </c>
      <c r="H674" s="182" t="s">
        <v>216</v>
      </c>
      <c r="I674" s="180" t="s">
        <v>216</v>
      </c>
      <c r="J674" s="52" t="s">
        <v>1493</v>
      </c>
      <c r="K674" s="182" t="s">
        <v>216</v>
      </c>
      <c r="L674" s="180" t="s">
        <v>216</v>
      </c>
      <c r="M674" s="180" t="s">
        <v>216</v>
      </c>
      <c r="N674" s="180" t="s">
        <v>216</v>
      </c>
      <c r="O674" s="1031">
        <v>0</v>
      </c>
      <c r="P674" s="178">
        <v>0</v>
      </c>
      <c r="Q674" s="178">
        <v>0</v>
      </c>
      <c r="R674" s="181" t="s">
        <v>6020</v>
      </c>
      <c r="S674" s="181"/>
      <c r="T674" s="181"/>
      <c r="U674" s="181"/>
      <c r="V674" s="181"/>
      <c r="W674" s="181"/>
      <c r="X674" s="170">
        <f>(IF(G674="C",1,IF(G674="EA",0.5,0))*0.1)+(IF(H674="C",1,IF(H674="EA",0.5,0))*0.05)+(IF(I674="C",1,IF(I674="EA",0.5,0))*0.1)+(IF(J674="C",1,IF(J674="EA",0.5,0))*0.05)+(IF(K674="C",1,IF(K674="EA",0.5,0))*0.1)+(IF(L674="C",1,IF(L674="EA",0.5,0))*0.2)+(IF(M674="C",1,IF(M674="EA",0.5,0))*0.35)+(IF(N674="C",1,IF(N674="EA",0.5,0))*0.05)</f>
        <v>0.05</v>
      </c>
      <c r="Y674" s="368">
        <f t="shared" si="20"/>
        <v>0</v>
      </c>
      <c r="Z674" s="338" t="str">
        <f t="shared" si="21"/>
        <v>Em andamento</v>
      </c>
      <c r="AA674" s="377" t="str">
        <f>IF(C674="Supra-regional","abrange-cidade",IF(C674="Em definição","sem-mapa",IF(E674&lt;&gt;0,"local-def","local-em-def")))</f>
        <v>local-def</v>
      </c>
    </row>
    <row r="675" spans="1:27" ht="30" hidden="1" x14ac:dyDescent="0.25">
      <c r="A675" s="180">
        <v>35</v>
      </c>
      <c r="B675" s="181" t="s">
        <v>1694</v>
      </c>
      <c r="C675" s="181" t="s">
        <v>182</v>
      </c>
      <c r="D675" s="181"/>
      <c r="E675" s="181" t="s">
        <v>1695</v>
      </c>
      <c r="F675" s="180"/>
      <c r="G675" s="180" t="s">
        <v>214</v>
      </c>
      <c r="H675" s="182" t="s">
        <v>216</v>
      </c>
      <c r="I675" s="180" t="s">
        <v>216</v>
      </c>
      <c r="J675" s="52" t="s">
        <v>1493</v>
      </c>
      <c r="K675" s="182" t="s">
        <v>216</v>
      </c>
      <c r="L675" s="180" t="s">
        <v>216</v>
      </c>
      <c r="M675" s="180" t="s">
        <v>216</v>
      </c>
      <c r="N675" s="180" t="s">
        <v>216</v>
      </c>
      <c r="O675" s="1031">
        <v>0</v>
      </c>
      <c r="P675" s="178">
        <v>0</v>
      </c>
      <c r="Q675" s="178">
        <v>0</v>
      </c>
      <c r="R675" s="181" t="s">
        <v>6120</v>
      </c>
      <c r="S675" s="181"/>
      <c r="T675" s="181"/>
      <c r="U675" s="181"/>
      <c r="V675" s="181"/>
      <c r="W675" s="181"/>
      <c r="X675" s="170">
        <f>(IF(G675="C",1,IF(G675="EA",0.5,0))*0.1)+(IF(H675="C",1,IF(H675="EA",0.5,0))*0.05)+(IF(I675="C",1,IF(I675="EA",0.5,0))*0.1)+(IF(J675="C",1,IF(J675="EA",0.5,0))*0.05)+(IF(K675="C",1,IF(K675="EA",0.5,0))*0.1)+(IF(L675="C",1,IF(L675="EA",0.5,0))*0.2)+(IF(M675="C",1,IF(M675="EA",0.5,0))*0.35)+(IF(N675="C",1,IF(N675="EA",0.5,0))*0.05)</f>
        <v>0.05</v>
      </c>
      <c r="Y675" s="368">
        <f t="shared" si="20"/>
        <v>0</v>
      </c>
      <c r="Z675" s="338" t="str">
        <f t="shared" si="21"/>
        <v>Em andamento</v>
      </c>
      <c r="AA675" s="377" t="str">
        <f>IF(C675="Supra-regional","abrange-cidade",IF(C675="Em definição","sem-mapa",IF(E675&lt;&gt;0,"local-def","local-em-def")))</f>
        <v>local-def</v>
      </c>
    </row>
    <row r="676" spans="1:27" ht="30" hidden="1" x14ac:dyDescent="0.25">
      <c r="A676" s="180">
        <v>35</v>
      </c>
      <c r="B676" s="181" t="s">
        <v>1696</v>
      </c>
      <c r="C676" s="181" t="s">
        <v>182</v>
      </c>
      <c r="D676" s="181"/>
      <c r="E676" s="181" t="s">
        <v>1697</v>
      </c>
      <c r="F676" s="180"/>
      <c r="G676" s="180" t="s">
        <v>214</v>
      </c>
      <c r="H676" s="182" t="s">
        <v>216</v>
      </c>
      <c r="I676" s="180" t="s">
        <v>216</v>
      </c>
      <c r="J676" s="52" t="s">
        <v>1493</v>
      </c>
      <c r="K676" s="182" t="s">
        <v>216</v>
      </c>
      <c r="L676" s="180" t="s">
        <v>216</v>
      </c>
      <c r="M676" s="180" t="s">
        <v>216</v>
      </c>
      <c r="N676" s="180" t="s">
        <v>216</v>
      </c>
      <c r="O676" s="1031">
        <v>0</v>
      </c>
      <c r="P676" s="178">
        <v>0</v>
      </c>
      <c r="Q676" s="178">
        <v>0</v>
      </c>
      <c r="R676" s="181" t="s">
        <v>6121</v>
      </c>
      <c r="S676" s="181"/>
      <c r="T676" s="181"/>
      <c r="U676" s="181"/>
      <c r="V676" s="181"/>
      <c r="W676" s="181"/>
      <c r="X676" s="170">
        <f>(IF(G676="C",1,IF(G676="EA",0.5,0))*0.1)+(IF(H676="C",1,IF(H676="EA",0.5,0))*0.05)+(IF(I676="C",1,IF(I676="EA",0.5,0))*0.1)+(IF(J676="C",1,IF(J676="EA",0.5,0))*0.05)+(IF(K676="C",1,IF(K676="EA",0.5,0))*0.1)+(IF(L676="C",1,IF(L676="EA",0.5,0))*0.2)+(IF(M676="C",1,IF(M676="EA",0.5,0))*0.35)+(IF(N676="C",1,IF(N676="EA",0.5,0))*0.05)</f>
        <v>0.05</v>
      </c>
      <c r="Y676" s="368">
        <f t="shared" si="20"/>
        <v>0</v>
      </c>
      <c r="Z676" s="338" t="str">
        <f t="shared" si="21"/>
        <v>Em andamento</v>
      </c>
      <c r="AA676" s="377" t="str">
        <f>IF(C676="Supra-regional","abrange-cidade",IF(C676="Em definição","sem-mapa",IF(E676&lt;&gt;0,"local-def","local-em-def")))</f>
        <v>local-def</v>
      </c>
    </row>
    <row r="677" spans="1:27" ht="45" hidden="1" x14ac:dyDescent="0.25">
      <c r="A677" s="180">
        <v>35</v>
      </c>
      <c r="B677" s="181" t="s">
        <v>1698</v>
      </c>
      <c r="C677" s="181" t="s">
        <v>182</v>
      </c>
      <c r="D677" s="181"/>
      <c r="E677" s="181" t="s">
        <v>1699</v>
      </c>
      <c r="F677" s="180"/>
      <c r="G677" s="180" t="s">
        <v>214</v>
      </c>
      <c r="H677" s="182" t="s">
        <v>216</v>
      </c>
      <c r="I677" s="180" t="s">
        <v>216</v>
      </c>
      <c r="J677" s="52" t="s">
        <v>1493</v>
      </c>
      <c r="K677" s="182" t="s">
        <v>216</v>
      </c>
      <c r="L677" s="180" t="s">
        <v>216</v>
      </c>
      <c r="M677" s="180" t="s">
        <v>216</v>
      </c>
      <c r="N677" s="180" t="s">
        <v>216</v>
      </c>
      <c r="O677" s="1031">
        <v>0</v>
      </c>
      <c r="P677" s="178">
        <v>0</v>
      </c>
      <c r="Q677" s="178">
        <v>0</v>
      </c>
      <c r="R677" s="181" t="s">
        <v>6122</v>
      </c>
      <c r="S677" s="181"/>
      <c r="T677" s="181"/>
      <c r="U677" s="181"/>
      <c r="V677" s="181"/>
      <c r="W677" s="181"/>
      <c r="X677" s="170">
        <f>(IF(G677="C",1,IF(G677="EA",0.5,0))*0.1)+(IF(H677="C",1,IF(H677="EA",0.5,0))*0.05)+(IF(I677="C",1,IF(I677="EA",0.5,0))*0.1)+(IF(J677="C",1,IF(J677="EA",0.5,0))*0.05)+(IF(K677="C",1,IF(K677="EA",0.5,0))*0.1)+(IF(L677="C",1,IF(L677="EA",0.5,0))*0.2)+(IF(M677="C",1,IF(M677="EA",0.5,0))*0.35)+(IF(N677="C",1,IF(N677="EA",0.5,0))*0.05)</f>
        <v>0.05</v>
      </c>
      <c r="Y677" s="368">
        <f t="shared" si="20"/>
        <v>0</v>
      </c>
      <c r="Z677" s="338" t="str">
        <f t="shared" si="21"/>
        <v>Em andamento</v>
      </c>
      <c r="AA677" s="377" t="str">
        <f>IF(C677="Supra-regional","abrange-cidade",IF(C677="Em definição","sem-mapa",IF(E677&lt;&gt;0,"local-def","local-em-def")))</f>
        <v>local-def</v>
      </c>
    </row>
    <row r="678" spans="1:27" ht="30" hidden="1" x14ac:dyDescent="0.25">
      <c r="A678" s="180">
        <v>35</v>
      </c>
      <c r="B678" s="181" t="s">
        <v>1700</v>
      </c>
      <c r="C678" s="181" t="s">
        <v>182</v>
      </c>
      <c r="D678" s="181"/>
      <c r="E678" s="181" t="s">
        <v>1701</v>
      </c>
      <c r="F678" s="180"/>
      <c r="G678" s="180" t="s">
        <v>214</v>
      </c>
      <c r="H678" s="182" t="s">
        <v>216</v>
      </c>
      <c r="I678" s="180" t="s">
        <v>216</v>
      </c>
      <c r="J678" s="52" t="s">
        <v>1493</v>
      </c>
      <c r="K678" s="182" t="s">
        <v>216</v>
      </c>
      <c r="L678" s="180" t="s">
        <v>216</v>
      </c>
      <c r="M678" s="180" t="s">
        <v>216</v>
      </c>
      <c r="N678" s="180" t="s">
        <v>216</v>
      </c>
      <c r="O678" s="1031">
        <v>0</v>
      </c>
      <c r="P678" s="178">
        <v>0</v>
      </c>
      <c r="Q678" s="178">
        <v>0</v>
      </c>
      <c r="R678" s="181" t="s">
        <v>6123</v>
      </c>
      <c r="S678" s="181"/>
      <c r="T678" s="181"/>
      <c r="U678" s="181"/>
      <c r="V678" s="181"/>
      <c r="W678" s="181"/>
      <c r="X678" s="170">
        <f>(IF(G678="C",1,IF(G678="EA",0.5,0))*0.1)+(IF(H678="C",1,IF(H678="EA",0.5,0))*0.05)+(IF(I678="C",1,IF(I678="EA",0.5,0))*0.1)+(IF(J678="C",1,IF(J678="EA",0.5,0))*0.05)+(IF(K678="C",1,IF(K678="EA",0.5,0))*0.1)+(IF(L678="C",1,IF(L678="EA",0.5,0))*0.2)+(IF(M678="C",1,IF(M678="EA",0.5,0))*0.35)+(IF(N678="C",1,IF(N678="EA",0.5,0))*0.05)</f>
        <v>0.05</v>
      </c>
      <c r="Y678" s="368">
        <f t="shared" si="20"/>
        <v>0</v>
      </c>
      <c r="Z678" s="338" t="str">
        <f t="shared" si="21"/>
        <v>Em andamento</v>
      </c>
      <c r="AA678" s="377" t="str">
        <f>IF(C678="Supra-regional","abrange-cidade",IF(C678="Em definição","sem-mapa",IF(E678&lt;&gt;0,"local-def","local-em-def")))</f>
        <v>local-def</v>
      </c>
    </row>
    <row r="679" spans="1:27" ht="30" hidden="1" x14ac:dyDescent="0.25">
      <c r="A679" s="180">
        <v>35</v>
      </c>
      <c r="B679" s="181" t="s">
        <v>1702</v>
      </c>
      <c r="C679" s="181" t="s">
        <v>182</v>
      </c>
      <c r="D679" s="181"/>
      <c r="E679" s="181" t="s">
        <v>1703</v>
      </c>
      <c r="F679" s="180"/>
      <c r="G679" s="180" t="s">
        <v>214</v>
      </c>
      <c r="H679" s="182" t="s">
        <v>216</v>
      </c>
      <c r="I679" s="180" t="s">
        <v>216</v>
      </c>
      <c r="J679" s="52" t="s">
        <v>1493</v>
      </c>
      <c r="K679" s="182" t="s">
        <v>216</v>
      </c>
      <c r="L679" s="180" t="s">
        <v>216</v>
      </c>
      <c r="M679" s="180" t="s">
        <v>216</v>
      </c>
      <c r="N679" s="180" t="s">
        <v>216</v>
      </c>
      <c r="O679" s="1031">
        <v>0</v>
      </c>
      <c r="P679" s="178">
        <v>0</v>
      </c>
      <c r="Q679" s="178">
        <v>0</v>
      </c>
      <c r="R679" s="181" t="s">
        <v>6124</v>
      </c>
      <c r="S679" s="181"/>
      <c r="T679" s="181"/>
      <c r="U679" s="181"/>
      <c r="V679" s="181"/>
      <c r="W679" s="181"/>
      <c r="X679" s="170">
        <f>(IF(G679="C",1,IF(G679="EA",0.5,0))*0.1)+(IF(H679="C",1,IF(H679="EA",0.5,0))*0.05)+(IF(I679="C",1,IF(I679="EA",0.5,0))*0.1)+(IF(J679="C",1,IF(J679="EA",0.5,0))*0.05)+(IF(K679="C",1,IF(K679="EA",0.5,0))*0.1)+(IF(L679="C",1,IF(L679="EA",0.5,0))*0.2)+(IF(M679="C",1,IF(M679="EA",0.5,0))*0.35)+(IF(N679="C",1,IF(N679="EA",0.5,0))*0.05)</f>
        <v>0.05</v>
      </c>
      <c r="Y679" s="368">
        <f t="shared" si="20"/>
        <v>0</v>
      </c>
      <c r="Z679" s="338" t="str">
        <f t="shared" si="21"/>
        <v>Em andamento</v>
      </c>
      <c r="AA679" s="377" t="str">
        <f>IF(C679="Supra-regional","abrange-cidade",IF(C679="Em definição","sem-mapa",IF(E679&lt;&gt;0,"local-def","local-em-def")))</f>
        <v>local-def</v>
      </c>
    </row>
    <row r="680" spans="1:27" ht="30" hidden="1" x14ac:dyDescent="0.25">
      <c r="A680" s="180">
        <v>35</v>
      </c>
      <c r="B680" s="181" t="s">
        <v>1704</v>
      </c>
      <c r="C680" s="181" t="s">
        <v>182</v>
      </c>
      <c r="D680" s="181"/>
      <c r="E680" s="181" t="s">
        <v>1705</v>
      </c>
      <c r="F680" s="180"/>
      <c r="G680" s="180" t="s">
        <v>214</v>
      </c>
      <c r="H680" s="182" t="s">
        <v>216</v>
      </c>
      <c r="I680" s="180" t="s">
        <v>216</v>
      </c>
      <c r="J680" s="52" t="s">
        <v>1493</v>
      </c>
      <c r="K680" s="182" t="s">
        <v>216</v>
      </c>
      <c r="L680" s="180" t="s">
        <v>216</v>
      </c>
      <c r="M680" s="180" t="s">
        <v>216</v>
      </c>
      <c r="N680" s="180" t="s">
        <v>216</v>
      </c>
      <c r="O680" s="1031">
        <v>0</v>
      </c>
      <c r="P680" s="178">
        <v>0</v>
      </c>
      <c r="Q680" s="178">
        <v>0</v>
      </c>
      <c r="R680" s="181" t="s">
        <v>6125</v>
      </c>
      <c r="S680" s="181"/>
      <c r="T680" s="181"/>
      <c r="U680" s="181"/>
      <c r="V680" s="181"/>
      <c r="W680" s="181"/>
      <c r="X680" s="170">
        <f>(IF(G680="C",1,IF(G680="EA",0.5,0))*0.1)+(IF(H680="C",1,IF(H680="EA",0.5,0))*0.05)+(IF(I680="C",1,IF(I680="EA",0.5,0))*0.1)+(IF(J680="C",1,IF(J680="EA",0.5,0))*0.05)+(IF(K680="C",1,IF(K680="EA",0.5,0))*0.1)+(IF(L680="C",1,IF(L680="EA",0.5,0))*0.2)+(IF(M680="C",1,IF(M680="EA",0.5,0))*0.35)+(IF(N680="C",1,IF(N680="EA",0.5,0))*0.05)</f>
        <v>0.05</v>
      </c>
      <c r="Y680" s="368">
        <f t="shared" si="20"/>
        <v>0</v>
      </c>
      <c r="Z680" s="338" t="str">
        <f t="shared" si="21"/>
        <v>Em andamento</v>
      </c>
      <c r="AA680" s="377" t="str">
        <f>IF(C680="Supra-regional","abrange-cidade",IF(C680="Em definição","sem-mapa",IF(E680&lt;&gt;0,"local-def","local-em-def")))</f>
        <v>local-def</v>
      </c>
    </row>
    <row r="681" spans="1:27" ht="30" hidden="1" x14ac:dyDescent="0.25">
      <c r="A681" s="180">
        <v>35</v>
      </c>
      <c r="B681" s="181" t="s">
        <v>1706</v>
      </c>
      <c r="C681" s="181" t="s">
        <v>182</v>
      </c>
      <c r="D681" s="181"/>
      <c r="E681" s="181" t="s">
        <v>1707</v>
      </c>
      <c r="F681" s="180"/>
      <c r="G681" s="180" t="s">
        <v>214</v>
      </c>
      <c r="H681" s="182" t="s">
        <v>216</v>
      </c>
      <c r="I681" s="180" t="s">
        <v>216</v>
      </c>
      <c r="J681" s="52" t="s">
        <v>1493</v>
      </c>
      <c r="K681" s="182" t="s">
        <v>216</v>
      </c>
      <c r="L681" s="180" t="s">
        <v>216</v>
      </c>
      <c r="M681" s="180" t="s">
        <v>216</v>
      </c>
      <c r="N681" s="180" t="s">
        <v>216</v>
      </c>
      <c r="O681" s="1031">
        <v>0</v>
      </c>
      <c r="P681" s="178">
        <v>0</v>
      </c>
      <c r="Q681" s="178">
        <v>0</v>
      </c>
      <c r="R681" s="181" t="s">
        <v>6126</v>
      </c>
      <c r="S681" s="181"/>
      <c r="T681" s="181"/>
      <c r="U681" s="181"/>
      <c r="V681" s="181"/>
      <c r="W681" s="181"/>
      <c r="X681" s="170">
        <f>(IF(G681="C",1,IF(G681="EA",0.5,0))*0.1)+(IF(H681="C",1,IF(H681="EA",0.5,0))*0.05)+(IF(I681="C",1,IF(I681="EA",0.5,0))*0.1)+(IF(J681="C",1,IF(J681="EA",0.5,0))*0.05)+(IF(K681="C",1,IF(K681="EA",0.5,0))*0.1)+(IF(L681="C",1,IF(L681="EA",0.5,0))*0.2)+(IF(M681="C",1,IF(M681="EA",0.5,0))*0.35)+(IF(N681="C",1,IF(N681="EA",0.5,0))*0.05)</f>
        <v>0.05</v>
      </c>
      <c r="Y681" s="368">
        <f t="shared" si="20"/>
        <v>0</v>
      </c>
      <c r="Z681" s="338" t="str">
        <f t="shared" si="21"/>
        <v>Em andamento</v>
      </c>
      <c r="AA681" s="377" t="str">
        <f>IF(C681="Supra-regional","abrange-cidade",IF(C681="Em definição","sem-mapa",IF(E681&lt;&gt;0,"local-def","local-em-def")))</f>
        <v>local-def</v>
      </c>
    </row>
    <row r="682" spans="1:27" ht="30" hidden="1" x14ac:dyDescent="0.25">
      <c r="A682" s="180">
        <v>35</v>
      </c>
      <c r="B682" s="181" t="s">
        <v>1708</v>
      </c>
      <c r="C682" s="181" t="s">
        <v>182</v>
      </c>
      <c r="D682" s="181"/>
      <c r="E682" s="181" t="s">
        <v>1709</v>
      </c>
      <c r="F682" s="180"/>
      <c r="G682" s="180" t="s">
        <v>214</v>
      </c>
      <c r="H682" s="182" t="s">
        <v>216</v>
      </c>
      <c r="I682" s="180" t="s">
        <v>216</v>
      </c>
      <c r="J682" s="52" t="s">
        <v>1493</v>
      </c>
      <c r="K682" s="182" t="s">
        <v>216</v>
      </c>
      <c r="L682" s="180" t="s">
        <v>216</v>
      </c>
      <c r="M682" s="180" t="s">
        <v>216</v>
      </c>
      <c r="N682" s="180" t="s">
        <v>216</v>
      </c>
      <c r="O682" s="1031">
        <v>0</v>
      </c>
      <c r="P682" s="178">
        <v>0</v>
      </c>
      <c r="Q682" s="178">
        <v>0</v>
      </c>
      <c r="R682" s="181" t="s">
        <v>6127</v>
      </c>
      <c r="S682" s="181"/>
      <c r="T682" s="181"/>
      <c r="U682" s="181"/>
      <c r="V682" s="181"/>
      <c r="W682" s="181"/>
      <c r="X682" s="170">
        <f>(IF(G682="C",1,IF(G682="EA",0.5,0))*0.1)+(IF(H682="C",1,IF(H682="EA",0.5,0))*0.05)+(IF(I682="C",1,IF(I682="EA",0.5,0))*0.1)+(IF(J682="C",1,IF(J682="EA",0.5,0))*0.05)+(IF(K682="C",1,IF(K682="EA",0.5,0))*0.1)+(IF(L682="C",1,IF(L682="EA",0.5,0))*0.2)+(IF(M682="C",1,IF(M682="EA",0.5,0))*0.35)+(IF(N682="C",1,IF(N682="EA",0.5,0))*0.05)</f>
        <v>0.05</v>
      </c>
      <c r="Y682" s="368">
        <f t="shared" si="20"/>
        <v>0</v>
      </c>
      <c r="Z682" s="338" t="str">
        <f t="shared" si="21"/>
        <v>Em andamento</v>
      </c>
      <c r="AA682" s="377" t="str">
        <f>IF(C682="Supra-regional","abrange-cidade",IF(C682="Em definição","sem-mapa",IF(E682&lt;&gt;0,"local-def","local-em-def")))</f>
        <v>local-def</v>
      </c>
    </row>
    <row r="683" spans="1:27" ht="30" hidden="1" x14ac:dyDescent="0.25">
      <c r="A683" s="180">
        <v>35</v>
      </c>
      <c r="B683" s="181" t="s">
        <v>1710</v>
      </c>
      <c r="C683" s="181" t="s">
        <v>182</v>
      </c>
      <c r="D683" s="181"/>
      <c r="E683" s="181" t="s">
        <v>1711</v>
      </c>
      <c r="F683" s="180"/>
      <c r="G683" s="180" t="s">
        <v>214</v>
      </c>
      <c r="H683" s="182" t="s">
        <v>216</v>
      </c>
      <c r="I683" s="180" t="s">
        <v>216</v>
      </c>
      <c r="J683" s="52" t="s">
        <v>1493</v>
      </c>
      <c r="K683" s="182" t="s">
        <v>216</v>
      </c>
      <c r="L683" s="180" t="s">
        <v>216</v>
      </c>
      <c r="M683" s="180" t="s">
        <v>216</v>
      </c>
      <c r="N683" s="180" t="s">
        <v>216</v>
      </c>
      <c r="O683" s="1031">
        <v>0</v>
      </c>
      <c r="P683" s="178">
        <v>0</v>
      </c>
      <c r="Q683" s="178">
        <v>0</v>
      </c>
      <c r="R683" s="181" t="s">
        <v>6120</v>
      </c>
      <c r="S683" s="181"/>
      <c r="T683" s="181"/>
      <c r="U683" s="181"/>
      <c r="V683" s="181"/>
      <c r="W683" s="181"/>
      <c r="X683" s="170">
        <f>(IF(G683="C",1,IF(G683="EA",0.5,0))*0.1)+(IF(H683="C",1,IF(H683="EA",0.5,0))*0.05)+(IF(I683="C",1,IF(I683="EA",0.5,0))*0.1)+(IF(J683="C",1,IF(J683="EA",0.5,0))*0.05)+(IF(K683="C",1,IF(K683="EA",0.5,0))*0.1)+(IF(L683="C",1,IF(L683="EA",0.5,0))*0.2)+(IF(M683="C",1,IF(M683="EA",0.5,0))*0.35)+(IF(N683="C",1,IF(N683="EA",0.5,0))*0.05)</f>
        <v>0.05</v>
      </c>
      <c r="Y683" s="368">
        <f t="shared" si="20"/>
        <v>0</v>
      </c>
      <c r="Z683" s="338" t="str">
        <f t="shared" si="21"/>
        <v>Em andamento</v>
      </c>
      <c r="AA683" s="377" t="str">
        <f>IF(C683="Supra-regional","abrange-cidade",IF(C683="Em definição","sem-mapa",IF(E683&lt;&gt;0,"local-def","local-em-def")))</f>
        <v>local-def</v>
      </c>
    </row>
    <row r="684" spans="1:27" ht="30" hidden="1" x14ac:dyDescent="0.25">
      <c r="A684" s="180">
        <v>35</v>
      </c>
      <c r="B684" s="181" t="s">
        <v>1712</v>
      </c>
      <c r="C684" s="181" t="s">
        <v>182</v>
      </c>
      <c r="D684" s="181"/>
      <c r="E684" s="181" t="s">
        <v>1713</v>
      </c>
      <c r="F684" s="180"/>
      <c r="G684" s="180" t="s">
        <v>214</v>
      </c>
      <c r="H684" s="182" t="s">
        <v>216</v>
      </c>
      <c r="I684" s="180" t="s">
        <v>216</v>
      </c>
      <c r="J684" s="52" t="s">
        <v>1493</v>
      </c>
      <c r="K684" s="182" t="s">
        <v>216</v>
      </c>
      <c r="L684" s="180" t="s">
        <v>216</v>
      </c>
      <c r="M684" s="180" t="s">
        <v>216</v>
      </c>
      <c r="N684" s="180" t="s">
        <v>216</v>
      </c>
      <c r="O684" s="1031">
        <v>0</v>
      </c>
      <c r="P684" s="178">
        <v>0</v>
      </c>
      <c r="Q684" s="178">
        <v>0</v>
      </c>
      <c r="R684" s="181" t="s">
        <v>6128</v>
      </c>
      <c r="S684" s="181"/>
      <c r="T684" s="181"/>
      <c r="U684" s="181"/>
      <c r="V684" s="181"/>
      <c r="W684" s="181"/>
      <c r="X684" s="170">
        <f>(IF(G684="C",1,IF(G684="EA",0.5,0))*0.1)+(IF(H684="C",1,IF(H684="EA",0.5,0))*0.05)+(IF(I684="C",1,IF(I684="EA",0.5,0))*0.1)+(IF(J684="C",1,IF(J684="EA",0.5,0))*0.05)+(IF(K684="C",1,IF(K684="EA",0.5,0))*0.1)+(IF(L684="C",1,IF(L684="EA",0.5,0))*0.2)+(IF(M684="C",1,IF(M684="EA",0.5,0))*0.35)+(IF(N684="C",1,IF(N684="EA",0.5,0))*0.05)</f>
        <v>0.05</v>
      </c>
      <c r="Y684" s="368">
        <f t="shared" si="20"/>
        <v>0</v>
      </c>
      <c r="Z684" s="338" t="str">
        <f t="shared" si="21"/>
        <v>Em andamento</v>
      </c>
      <c r="AA684" s="377" t="str">
        <f>IF(C684="Supra-regional","abrange-cidade",IF(C684="Em definição","sem-mapa",IF(E684&lt;&gt;0,"local-def","local-em-def")))</f>
        <v>local-def</v>
      </c>
    </row>
    <row r="685" spans="1:27" ht="30" hidden="1" x14ac:dyDescent="0.25">
      <c r="A685" s="180">
        <v>35</v>
      </c>
      <c r="B685" s="181" t="s">
        <v>1714</v>
      </c>
      <c r="C685" s="181" t="s">
        <v>182</v>
      </c>
      <c r="D685" s="181"/>
      <c r="E685" s="181" t="s">
        <v>1715</v>
      </c>
      <c r="F685" s="180"/>
      <c r="G685" s="180" t="s">
        <v>214</v>
      </c>
      <c r="H685" s="182" t="s">
        <v>216</v>
      </c>
      <c r="I685" s="180" t="s">
        <v>216</v>
      </c>
      <c r="J685" s="52" t="s">
        <v>1493</v>
      </c>
      <c r="K685" s="182" t="s">
        <v>216</v>
      </c>
      <c r="L685" s="180" t="s">
        <v>216</v>
      </c>
      <c r="M685" s="180" t="s">
        <v>216</v>
      </c>
      <c r="N685" s="180" t="s">
        <v>216</v>
      </c>
      <c r="O685" s="1031">
        <v>0</v>
      </c>
      <c r="P685" s="178">
        <v>0</v>
      </c>
      <c r="Q685" s="178">
        <v>0</v>
      </c>
      <c r="R685" s="181" t="s">
        <v>6129</v>
      </c>
      <c r="S685" s="181"/>
      <c r="T685" s="181"/>
      <c r="U685" s="181"/>
      <c r="V685" s="181"/>
      <c r="W685" s="181"/>
      <c r="X685" s="170">
        <f>(IF(G685="C",1,IF(G685="EA",0.5,0))*0.1)+(IF(H685="C",1,IF(H685="EA",0.5,0))*0.05)+(IF(I685="C",1,IF(I685="EA",0.5,0))*0.1)+(IF(J685="C",1,IF(J685="EA",0.5,0))*0.05)+(IF(K685="C",1,IF(K685="EA",0.5,0))*0.1)+(IF(L685="C",1,IF(L685="EA",0.5,0))*0.2)+(IF(M685="C",1,IF(M685="EA",0.5,0))*0.35)+(IF(N685="C",1,IF(N685="EA",0.5,0))*0.05)</f>
        <v>0.05</v>
      </c>
      <c r="Y685" s="368">
        <f t="shared" si="20"/>
        <v>0</v>
      </c>
      <c r="Z685" s="338" t="str">
        <f t="shared" si="21"/>
        <v>Em andamento</v>
      </c>
      <c r="AA685" s="377" t="str">
        <f>IF(C685="Supra-regional","abrange-cidade",IF(C685="Em definição","sem-mapa",IF(E685&lt;&gt;0,"local-def","local-em-def")))</f>
        <v>local-def</v>
      </c>
    </row>
    <row r="686" spans="1:27" ht="30" hidden="1" x14ac:dyDescent="0.25">
      <c r="A686" s="180">
        <v>35</v>
      </c>
      <c r="B686" s="181" t="s">
        <v>1716</v>
      </c>
      <c r="C686" s="181" t="s">
        <v>182</v>
      </c>
      <c r="D686" s="181"/>
      <c r="E686" s="181" t="s">
        <v>1717</v>
      </c>
      <c r="F686" s="180"/>
      <c r="G686" s="180" t="s">
        <v>214</v>
      </c>
      <c r="H686" s="182" t="s">
        <v>216</v>
      </c>
      <c r="I686" s="180" t="s">
        <v>216</v>
      </c>
      <c r="J686" s="52" t="s">
        <v>1493</v>
      </c>
      <c r="K686" s="182" t="s">
        <v>216</v>
      </c>
      <c r="L686" s="180" t="s">
        <v>216</v>
      </c>
      <c r="M686" s="180" t="s">
        <v>216</v>
      </c>
      <c r="N686" s="180" t="s">
        <v>216</v>
      </c>
      <c r="O686" s="1031">
        <v>0</v>
      </c>
      <c r="P686" s="178">
        <v>0</v>
      </c>
      <c r="Q686" s="178">
        <v>0</v>
      </c>
      <c r="R686" s="181" t="s">
        <v>6075</v>
      </c>
      <c r="S686" s="181"/>
      <c r="T686" s="181"/>
      <c r="U686" s="181"/>
      <c r="V686" s="181"/>
      <c r="W686" s="181"/>
      <c r="X686" s="170">
        <f>(IF(G686="C",1,IF(G686="EA",0.5,0))*0.1)+(IF(H686="C",1,IF(H686="EA",0.5,0))*0.05)+(IF(I686="C",1,IF(I686="EA",0.5,0))*0.1)+(IF(J686="C",1,IF(J686="EA",0.5,0))*0.05)+(IF(K686="C",1,IF(K686="EA",0.5,0))*0.1)+(IF(L686="C",1,IF(L686="EA",0.5,0))*0.2)+(IF(M686="C",1,IF(M686="EA",0.5,0))*0.35)+(IF(N686="C",1,IF(N686="EA",0.5,0))*0.05)</f>
        <v>0.05</v>
      </c>
      <c r="Y686" s="368">
        <f t="shared" si="20"/>
        <v>0</v>
      </c>
      <c r="Z686" s="338" t="str">
        <f t="shared" si="21"/>
        <v>Em andamento</v>
      </c>
      <c r="AA686" s="377" t="str">
        <f>IF(C686="Supra-regional","abrange-cidade",IF(C686="Em definição","sem-mapa",IF(E686&lt;&gt;0,"local-def","local-em-def")))</f>
        <v>local-def</v>
      </c>
    </row>
    <row r="687" spans="1:27" ht="30" hidden="1" x14ac:dyDescent="0.25">
      <c r="A687" s="180">
        <v>35</v>
      </c>
      <c r="B687" s="181" t="s">
        <v>1718</v>
      </c>
      <c r="C687" s="181" t="s">
        <v>162</v>
      </c>
      <c r="D687" s="181"/>
      <c r="E687" s="181" t="s">
        <v>1719</v>
      </c>
      <c r="F687" s="180"/>
      <c r="G687" s="180" t="s">
        <v>214</v>
      </c>
      <c r="H687" s="182" t="s">
        <v>216</v>
      </c>
      <c r="I687" s="180" t="s">
        <v>216</v>
      </c>
      <c r="J687" s="52" t="s">
        <v>1493</v>
      </c>
      <c r="K687" s="182" t="s">
        <v>216</v>
      </c>
      <c r="L687" s="180" t="s">
        <v>216</v>
      </c>
      <c r="M687" s="180" t="s">
        <v>216</v>
      </c>
      <c r="N687" s="180" t="s">
        <v>216</v>
      </c>
      <c r="O687" s="1031">
        <v>0</v>
      </c>
      <c r="P687" s="178">
        <v>0</v>
      </c>
      <c r="Q687" s="178">
        <v>0</v>
      </c>
      <c r="R687" s="181" t="s">
        <v>6130</v>
      </c>
      <c r="S687" s="181"/>
      <c r="T687" s="181"/>
      <c r="U687" s="181"/>
      <c r="V687" s="181"/>
      <c r="W687" s="181"/>
      <c r="X687" s="170">
        <f>(IF(G687="C",1,IF(G687="EA",0.5,0))*0.1)+(IF(H687="C",1,IF(H687="EA",0.5,0))*0.05)+(IF(I687="C",1,IF(I687="EA",0.5,0))*0.1)+(IF(J687="C",1,IF(J687="EA",0.5,0))*0.05)+(IF(K687="C",1,IF(K687="EA",0.5,0))*0.1)+(IF(L687="C",1,IF(L687="EA",0.5,0))*0.2)+(IF(M687="C",1,IF(M687="EA",0.5,0))*0.35)+(IF(N687="C",1,IF(N687="EA",0.5,0))*0.05)</f>
        <v>0.05</v>
      </c>
      <c r="Y687" s="368">
        <f t="shared" si="20"/>
        <v>0</v>
      </c>
      <c r="Z687" s="338" t="str">
        <f t="shared" si="21"/>
        <v>Em andamento</v>
      </c>
      <c r="AA687" s="377" t="str">
        <f>IF(C687="Supra-regional","abrange-cidade",IF(C687="Em definição","sem-mapa",IF(E687&lt;&gt;0,"local-def","local-em-def")))</f>
        <v>local-def</v>
      </c>
    </row>
    <row r="688" spans="1:27" ht="30" hidden="1" x14ac:dyDescent="0.25">
      <c r="A688" s="180">
        <v>35</v>
      </c>
      <c r="B688" s="181" t="s">
        <v>1720</v>
      </c>
      <c r="C688" s="181" t="s">
        <v>182</v>
      </c>
      <c r="D688" s="181"/>
      <c r="E688" s="181" t="s">
        <v>1721</v>
      </c>
      <c r="F688" s="180"/>
      <c r="G688" s="180" t="s">
        <v>214</v>
      </c>
      <c r="H688" s="182" t="s">
        <v>216</v>
      </c>
      <c r="I688" s="180" t="s">
        <v>216</v>
      </c>
      <c r="J688" s="52" t="s">
        <v>1493</v>
      </c>
      <c r="K688" s="182" t="s">
        <v>216</v>
      </c>
      <c r="L688" s="180" t="s">
        <v>216</v>
      </c>
      <c r="M688" s="180" t="s">
        <v>216</v>
      </c>
      <c r="N688" s="180" t="s">
        <v>216</v>
      </c>
      <c r="O688" s="1031">
        <v>0</v>
      </c>
      <c r="P688" s="178">
        <v>0</v>
      </c>
      <c r="Q688" s="178">
        <v>0</v>
      </c>
      <c r="R688" s="181" t="s">
        <v>6131</v>
      </c>
      <c r="S688" s="181"/>
      <c r="T688" s="181"/>
      <c r="U688" s="181"/>
      <c r="V688" s="181"/>
      <c r="W688" s="181"/>
      <c r="X688" s="170">
        <f>(IF(G688="C",1,IF(G688="EA",0.5,0))*0.1)+(IF(H688="C",1,IF(H688="EA",0.5,0))*0.05)+(IF(I688="C",1,IF(I688="EA",0.5,0))*0.1)+(IF(J688="C",1,IF(J688="EA",0.5,0))*0.05)+(IF(K688="C",1,IF(K688="EA",0.5,0))*0.1)+(IF(L688="C",1,IF(L688="EA",0.5,0))*0.2)+(IF(M688="C",1,IF(M688="EA",0.5,0))*0.35)+(IF(N688="C",1,IF(N688="EA",0.5,0))*0.05)</f>
        <v>0.05</v>
      </c>
      <c r="Y688" s="368">
        <f t="shared" si="20"/>
        <v>0</v>
      </c>
      <c r="Z688" s="338" t="str">
        <f t="shared" si="21"/>
        <v>Em andamento</v>
      </c>
      <c r="AA688" s="377" t="str">
        <f>IF(C688="Supra-regional","abrange-cidade",IF(C688="Em definição","sem-mapa",IF(E688&lt;&gt;0,"local-def","local-em-def")))</f>
        <v>local-def</v>
      </c>
    </row>
    <row r="689" spans="1:27" ht="30" hidden="1" x14ac:dyDescent="0.25">
      <c r="A689" s="180">
        <v>35</v>
      </c>
      <c r="B689" s="181" t="s">
        <v>1722</v>
      </c>
      <c r="C689" s="181" t="s">
        <v>182</v>
      </c>
      <c r="D689" s="181"/>
      <c r="E689" s="181" t="s">
        <v>1723</v>
      </c>
      <c r="F689" s="180"/>
      <c r="G689" s="180" t="s">
        <v>214</v>
      </c>
      <c r="H689" s="182" t="s">
        <v>216</v>
      </c>
      <c r="I689" s="180" t="s">
        <v>216</v>
      </c>
      <c r="J689" s="52" t="s">
        <v>1493</v>
      </c>
      <c r="K689" s="182" t="s">
        <v>216</v>
      </c>
      <c r="L689" s="180" t="s">
        <v>216</v>
      </c>
      <c r="M689" s="180" t="s">
        <v>216</v>
      </c>
      <c r="N689" s="180" t="s">
        <v>216</v>
      </c>
      <c r="O689" s="1031">
        <v>0</v>
      </c>
      <c r="P689" s="178">
        <v>0</v>
      </c>
      <c r="Q689" s="178">
        <v>0</v>
      </c>
      <c r="R689" s="181" t="s">
        <v>6132</v>
      </c>
      <c r="S689" s="181"/>
      <c r="T689" s="181"/>
      <c r="U689" s="181"/>
      <c r="V689" s="181"/>
      <c r="W689" s="181"/>
      <c r="X689" s="170">
        <f>(IF(G689="C",1,IF(G689="EA",0.5,0))*0.1)+(IF(H689="C",1,IF(H689="EA",0.5,0))*0.05)+(IF(I689="C",1,IF(I689="EA",0.5,0))*0.1)+(IF(J689="C",1,IF(J689="EA",0.5,0))*0.05)+(IF(K689="C",1,IF(K689="EA",0.5,0))*0.1)+(IF(L689="C",1,IF(L689="EA",0.5,0))*0.2)+(IF(M689="C",1,IF(M689="EA",0.5,0))*0.35)+(IF(N689="C",1,IF(N689="EA",0.5,0))*0.05)</f>
        <v>0.05</v>
      </c>
      <c r="Y689" s="368">
        <f t="shared" si="20"/>
        <v>0</v>
      </c>
      <c r="Z689" s="338" t="str">
        <f t="shared" si="21"/>
        <v>Em andamento</v>
      </c>
      <c r="AA689" s="377" t="str">
        <f>IF(C689="Supra-regional","abrange-cidade",IF(C689="Em definição","sem-mapa",IF(E689&lt;&gt;0,"local-def","local-em-def")))</f>
        <v>local-def</v>
      </c>
    </row>
    <row r="690" spans="1:27" ht="30" hidden="1" x14ac:dyDescent="0.25">
      <c r="A690" s="180">
        <v>35</v>
      </c>
      <c r="B690" s="181" t="s">
        <v>1724</v>
      </c>
      <c r="C690" s="181" t="s">
        <v>182</v>
      </c>
      <c r="D690" s="181"/>
      <c r="E690" s="181" t="s">
        <v>1725</v>
      </c>
      <c r="F690" s="180"/>
      <c r="G690" s="180" t="s">
        <v>214</v>
      </c>
      <c r="H690" s="182" t="s">
        <v>216</v>
      </c>
      <c r="I690" s="180" t="s">
        <v>216</v>
      </c>
      <c r="J690" s="52" t="s">
        <v>1493</v>
      </c>
      <c r="K690" s="182" t="s">
        <v>216</v>
      </c>
      <c r="L690" s="180" t="s">
        <v>216</v>
      </c>
      <c r="M690" s="180" t="s">
        <v>216</v>
      </c>
      <c r="N690" s="180" t="s">
        <v>216</v>
      </c>
      <c r="O690" s="1031">
        <v>0</v>
      </c>
      <c r="P690" s="178">
        <v>0</v>
      </c>
      <c r="Q690" s="178">
        <v>0</v>
      </c>
      <c r="R690" s="181" t="s">
        <v>6017</v>
      </c>
      <c r="S690" s="181"/>
      <c r="T690" s="181"/>
      <c r="U690" s="181"/>
      <c r="V690" s="181"/>
      <c r="W690" s="181"/>
      <c r="X690" s="170">
        <f>(IF(G690="C",1,IF(G690="EA",0.5,0))*0.1)+(IF(H690="C",1,IF(H690="EA",0.5,0))*0.05)+(IF(I690="C",1,IF(I690="EA",0.5,0))*0.1)+(IF(J690="C",1,IF(J690="EA",0.5,0))*0.05)+(IF(K690="C",1,IF(K690="EA",0.5,0))*0.1)+(IF(L690="C",1,IF(L690="EA",0.5,0))*0.2)+(IF(M690="C",1,IF(M690="EA",0.5,0))*0.35)+(IF(N690="C",1,IF(N690="EA",0.5,0))*0.05)</f>
        <v>0.05</v>
      </c>
      <c r="Y690" s="368">
        <f t="shared" si="20"/>
        <v>0</v>
      </c>
      <c r="Z690" s="338" t="str">
        <f t="shared" si="21"/>
        <v>Em andamento</v>
      </c>
      <c r="AA690" s="377" t="str">
        <f>IF(C690="Supra-regional","abrange-cidade",IF(C690="Em definição","sem-mapa",IF(E690&lt;&gt;0,"local-def","local-em-def")))</f>
        <v>local-def</v>
      </c>
    </row>
    <row r="691" spans="1:27" ht="30" hidden="1" x14ac:dyDescent="0.25">
      <c r="A691" s="180">
        <v>35</v>
      </c>
      <c r="B691" s="181" t="s">
        <v>1726</v>
      </c>
      <c r="C691" s="181" t="s">
        <v>182</v>
      </c>
      <c r="D691" s="181"/>
      <c r="E691" s="181" t="s">
        <v>1727</v>
      </c>
      <c r="F691" s="180"/>
      <c r="G691" s="180" t="s">
        <v>214</v>
      </c>
      <c r="H691" s="182" t="s">
        <v>216</v>
      </c>
      <c r="I691" s="180" t="s">
        <v>216</v>
      </c>
      <c r="J691" s="52" t="s">
        <v>1493</v>
      </c>
      <c r="K691" s="182" t="s">
        <v>216</v>
      </c>
      <c r="L691" s="180" t="s">
        <v>216</v>
      </c>
      <c r="M691" s="180" t="s">
        <v>216</v>
      </c>
      <c r="N691" s="180" t="s">
        <v>216</v>
      </c>
      <c r="O691" s="1031">
        <v>0</v>
      </c>
      <c r="P691" s="178">
        <v>0</v>
      </c>
      <c r="Q691" s="178">
        <v>0</v>
      </c>
      <c r="R691" s="181" t="s">
        <v>6133</v>
      </c>
      <c r="S691" s="181"/>
      <c r="T691" s="181"/>
      <c r="U691" s="181"/>
      <c r="V691" s="181"/>
      <c r="W691" s="181"/>
      <c r="X691" s="170">
        <f>(IF(G691="C",1,IF(G691="EA",0.5,0))*0.1)+(IF(H691="C",1,IF(H691="EA",0.5,0))*0.05)+(IF(I691="C",1,IF(I691="EA",0.5,0))*0.1)+(IF(J691="C",1,IF(J691="EA",0.5,0))*0.05)+(IF(K691="C",1,IF(K691="EA",0.5,0))*0.1)+(IF(L691="C",1,IF(L691="EA",0.5,0))*0.2)+(IF(M691="C",1,IF(M691="EA",0.5,0))*0.35)+(IF(N691="C",1,IF(N691="EA",0.5,0))*0.05)</f>
        <v>0.05</v>
      </c>
      <c r="Y691" s="368">
        <f t="shared" si="20"/>
        <v>0</v>
      </c>
      <c r="Z691" s="338" t="str">
        <f t="shared" si="21"/>
        <v>Em andamento</v>
      </c>
      <c r="AA691" s="377" t="str">
        <f>IF(C691="Supra-regional","abrange-cidade",IF(C691="Em definição","sem-mapa",IF(E691&lt;&gt;0,"local-def","local-em-def")))</f>
        <v>local-def</v>
      </c>
    </row>
    <row r="692" spans="1:27" ht="30" hidden="1" x14ac:dyDescent="0.25">
      <c r="A692" s="180">
        <v>35</v>
      </c>
      <c r="B692" s="181" t="s">
        <v>1728</v>
      </c>
      <c r="C692" s="181" t="s">
        <v>182</v>
      </c>
      <c r="D692" s="181"/>
      <c r="E692" s="181" t="s">
        <v>1729</v>
      </c>
      <c r="F692" s="180"/>
      <c r="G692" s="180" t="s">
        <v>214</v>
      </c>
      <c r="H692" s="182" t="s">
        <v>216</v>
      </c>
      <c r="I692" s="180" t="s">
        <v>216</v>
      </c>
      <c r="J692" s="52" t="s">
        <v>1493</v>
      </c>
      <c r="K692" s="182" t="s">
        <v>216</v>
      </c>
      <c r="L692" s="180" t="s">
        <v>216</v>
      </c>
      <c r="M692" s="180" t="s">
        <v>216</v>
      </c>
      <c r="N692" s="180" t="s">
        <v>216</v>
      </c>
      <c r="O692" s="1031">
        <v>0</v>
      </c>
      <c r="P692" s="178">
        <v>0</v>
      </c>
      <c r="Q692" s="178">
        <v>0</v>
      </c>
      <c r="R692" s="181" t="s">
        <v>6134</v>
      </c>
      <c r="S692" s="181"/>
      <c r="T692" s="181"/>
      <c r="U692" s="181"/>
      <c r="V692" s="181"/>
      <c r="W692" s="181"/>
      <c r="X692" s="170">
        <f>(IF(G692="C",1,IF(G692="EA",0.5,0))*0.1)+(IF(H692="C",1,IF(H692="EA",0.5,0))*0.05)+(IF(I692="C",1,IF(I692="EA",0.5,0))*0.1)+(IF(J692="C",1,IF(J692="EA",0.5,0))*0.05)+(IF(K692="C",1,IF(K692="EA",0.5,0))*0.1)+(IF(L692="C",1,IF(L692="EA",0.5,0))*0.2)+(IF(M692="C",1,IF(M692="EA",0.5,0))*0.35)+(IF(N692="C",1,IF(N692="EA",0.5,0))*0.05)</f>
        <v>0.05</v>
      </c>
      <c r="Y692" s="368">
        <f t="shared" si="20"/>
        <v>0</v>
      </c>
      <c r="Z692" s="338" t="str">
        <f t="shared" si="21"/>
        <v>Em andamento</v>
      </c>
      <c r="AA692" s="377" t="str">
        <f>IF(C692="Supra-regional","abrange-cidade",IF(C692="Em definição","sem-mapa",IF(E692&lt;&gt;0,"local-def","local-em-def")))</f>
        <v>local-def</v>
      </c>
    </row>
    <row r="693" spans="1:27" ht="30" hidden="1" x14ac:dyDescent="0.25">
      <c r="A693" s="180">
        <v>35</v>
      </c>
      <c r="B693" s="181" t="s">
        <v>1730</v>
      </c>
      <c r="C693" s="181" t="s">
        <v>182</v>
      </c>
      <c r="D693" s="181"/>
      <c r="E693" s="181" t="s">
        <v>1731</v>
      </c>
      <c r="F693" s="180"/>
      <c r="G693" s="180" t="s">
        <v>214</v>
      </c>
      <c r="H693" s="182" t="s">
        <v>216</v>
      </c>
      <c r="I693" s="180" t="s">
        <v>216</v>
      </c>
      <c r="J693" s="52" t="s">
        <v>1493</v>
      </c>
      <c r="K693" s="182" t="s">
        <v>216</v>
      </c>
      <c r="L693" s="180" t="s">
        <v>216</v>
      </c>
      <c r="M693" s="180" t="s">
        <v>216</v>
      </c>
      <c r="N693" s="180" t="s">
        <v>216</v>
      </c>
      <c r="O693" s="1031">
        <v>0</v>
      </c>
      <c r="P693" s="178">
        <v>0</v>
      </c>
      <c r="Q693" s="178">
        <v>0</v>
      </c>
      <c r="R693" s="181" t="s">
        <v>6120</v>
      </c>
      <c r="S693" s="181"/>
      <c r="T693" s="181"/>
      <c r="U693" s="181"/>
      <c r="V693" s="181"/>
      <c r="W693" s="181"/>
      <c r="X693" s="170">
        <f>(IF(G693="C",1,IF(G693="EA",0.5,0))*0.1)+(IF(H693="C",1,IF(H693="EA",0.5,0))*0.05)+(IF(I693="C",1,IF(I693="EA",0.5,0))*0.1)+(IF(J693="C",1,IF(J693="EA",0.5,0))*0.05)+(IF(K693="C",1,IF(K693="EA",0.5,0))*0.1)+(IF(L693="C",1,IF(L693="EA",0.5,0))*0.2)+(IF(M693="C",1,IF(M693="EA",0.5,0))*0.35)+(IF(N693="C",1,IF(N693="EA",0.5,0))*0.05)</f>
        <v>0.05</v>
      </c>
      <c r="Y693" s="368">
        <f t="shared" si="20"/>
        <v>0</v>
      </c>
      <c r="Z693" s="338" t="str">
        <f t="shared" si="21"/>
        <v>Em andamento</v>
      </c>
      <c r="AA693" s="377" t="str">
        <f>IF(C693="Supra-regional","abrange-cidade",IF(C693="Em definição","sem-mapa",IF(E693&lt;&gt;0,"local-def","local-em-def")))</f>
        <v>local-def</v>
      </c>
    </row>
    <row r="694" spans="1:27" ht="30" hidden="1" x14ac:dyDescent="0.25">
      <c r="A694" s="180">
        <v>35</v>
      </c>
      <c r="B694" s="181" t="s">
        <v>1732</v>
      </c>
      <c r="C694" s="181" t="s">
        <v>182</v>
      </c>
      <c r="D694" s="181"/>
      <c r="E694" s="181" t="s">
        <v>1733</v>
      </c>
      <c r="F694" s="180"/>
      <c r="G694" s="180" t="s">
        <v>214</v>
      </c>
      <c r="H694" s="182" t="s">
        <v>216</v>
      </c>
      <c r="I694" s="180" t="s">
        <v>216</v>
      </c>
      <c r="J694" s="52" t="s">
        <v>1493</v>
      </c>
      <c r="K694" s="182" t="s">
        <v>216</v>
      </c>
      <c r="L694" s="180" t="s">
        <v>216</v>
      </c>
      <c r="M694" s="180" t="s">
        <v>216</v>
      </c>
      <c r="N694" s="180" t="s">
        <v>216</v>
      </c>
      <c r="O694" s="1031">
        <v>0</v>
      </c>
      <c r="P694" s="178">
        <v>0</v>
      </c>
      <c r="Q694" s="178">
        <v>0</v>
      </c>
      <c r="R694" s="181" t="s">
        <v>6121</v>
      </c>
      <c r="S694" s="181"/>
      <c r="T694" s="181"/>
      <c r="U694" s="181"/>
      <c r="V694" s="181"/>
      <c r="W694" s="181"/>
      <c r="X694" s="170">
        <f>(IF(G694="C",1,IF(G694="EA",0.5,0))*0.1)+(IF(H694="C",1,IF(H694="EA",0.5,0))*0.05)+(IF(I694="C",1,IF(I694="EA",0.5,0))*0.1)+(IF(J694="C",1,IF(J694="EA",0.5,0))*0.05)+(IF(K694="C",1,IF(K694="EA",0.5,0))*0.1)+(IF(L694="C",1,IF(L694="EA",0.5,0))*0.2)+(IF(M694="C",1,IF(M694="EA",0.5,0))*0.35)+(IF(N694="C",1,IF(N694="EA",0.5,0))*0.05)</f>
        <v>0.05</v>
      </c>
      <c r="Y694" s="368">
        <f t="shared" si="20"/>
        <v>0</v>
      </c>
      <c r="Z694" s="338" t="str">
        <f t="shared" si="21"/>
        <v>Em andamento</v>
      </c>
      <c r="AA694" s="377" t="str">
        <f>IF(C694="Supra-regional","abrange-cidade",IF(C694="Em definição","sem-mapa",IF(E694&lt;&gt;0,"local-def","local-em-def")))</f>
        <v>local-def</v>
      </c>
    </row>
    <row r="695" spans="1:27" ht="45" hidden="1" x14ac:dyDescent="0.25">
      <c r="A695" s="180">
        <v>35</v>
      </c>
      <c r="B695" s="181" t="s">
        <v>1734</v>
      </c>
      <c r="C695" s="181" t="s">
        <v>182</v>
      </c>
      <c r="D695" s="181"/>
      <c r="E695" s="181" t="s">
        <v>1735</v>
      </c>
      <c r="F695" s="180"/>
      <c r="G695" s="180" t="s">
        <v>214</v>
      </c>
      <c r="H695" s="182" t="s">
        <v>216</v>
      </c>
      <c r="I695" s="180" t="s">
        <v>216</v>
      </c>
      <c r="J695" s="52" t="s">
        <v>1493</v>
      </c>
      <c r="K695" s="182" t="s">
        <v>216</v>
      </c>
      <c r="L695" s="180" t="s">
        <v>216</v>
      </c>
      <c r="M695" s="180" t="s">
        <v>216</v>
      </c>
      <c r="N695" s="180" t="s">
        <v>216</v>
      </c>
      <c r="O695" s="1031">
        <v>0</v>
      </c>
      <c r="P695" s="178">
        <v>0</v>
      </c>
      <c r="Q695" s="178">
        <v>0</v>
      </c>
      <c r="R695" s="181" t="s">
        <v>6135</v>
      </c>
      <c r="S695" s="181"/>
      <c r="T695" s="181"/>
      <c r="U695" s="181"/>
      <c r="V695" s="181"/>
      <c r="W695" s="181"/>
      <c r="X695" s="170">
        <f>(IF(G695="C",1,IF(G695="EA",0.5,0))*0.1)+(IF(H695="C",1,IF(H695="EA",0.5,0))*0.05)+(IF(I695="C",1,IF(I695="EA",0.5,0))*0.1)+(IF(J695="C",1,IF(J695="EA",0.5,0))*0.05)+(IF(K695="C",1,IF(K695="EA",0.5,0))*0.1)+(IF(L695="C",1,IF(L695="EA",0.5,0))*0.2)+(IF(M695="C",1,IF(M695="EA",0.5,0))*0.35)+(IF(N695="C",1,IF(N695="EA",0.5,0))*0.05)</f>
        <v>0.05</v>
      </c>
      <c r="Y695" s="368">
        <f t="shared" si="20"/>
        <v>0</v>
      </c>
      <c r="Z695" s="338" t="str">
        <f t="shared" si="21"/>
        <v>Em andamento</v>
      </c>
      <c r="AA695" s="377" t="str">
        <f>IF(C695="Supra-regional","abrange-cidade",IF(C695="Em definição","sem-mapa",IF(E695&lt;&gt;0,"local-def","local-em-def")))</f>
        <v>local-def</v>
      </c>
    </row>
    <row r="696" spans="1:27" ht="30" hidden="1" x14ac:dyDescent="0.25">
      <c r="A696" s="180">
        <v>35</v>
      </c>
      <c r="B696" s="181" t="s">
        <v>1736</v>
      </c>
      <c r="C696" s="181" t="s">
        <v>182</v>
      </c>
      <c r="D696" s="181"/>
      <c r="E696" s="181" t="s">
        <v>1737</v>
      </c>
      <c r="F696" s="180"/>
      <c r="G696" s="180" t="s">
        <v>214</v>
      </c>
      <c r="H696" s="182" t="s">
        <v>216</v>
      </c>
      <c r="I696" s="180" t="s">
        <v>216</v>
      </c>
      <c r="J696" s="52" t="s">
        <v>1493</v>
      </c>
      <c r="K696" s="182" t="s">
        <v>216</v>
      </c>
      <c r="L696" s="180" t="s">
        <v>216</v>
      </c>
      <c r="M696" s="180" t="s">
        <v>216</v>
      </c>
      <c r="N696" s="180" t="s">
        <v>216</v>
      </c>
      <c r="O696" s="1031">
        <v>0</v>
      </c>
      <c r="P696" s="178">
        <v>0</v>
      </c>
      <c r="Q696" s="178">
        <v>0</v>
      </c>
      <c r="R696" s="181" t="s">
        <v>6018</v>
      </c>
      <c r="S696" s="181"/>
      <c r="T696" s="181"/>
      <c r="U696" s="181"/>
      <c r="V696" s="181"/>
      <c r="W696" s="181"/>
      <c r="X696" s="170">
        <f>(IF(G696="C",1,IF(G696="EA",0.5,0))*0.1)+(IF(H696="C",1,IF(H696="EA",0.5,0))*0.05)+(IF(I696="C",1,IF(I696="EA",0.5,0))*0.1)+(IF(J696="C",1,IF(J696="EA",0.5,0))*0.05)+(IF(K696="C",1,IF(K696="EA",0.5,0))*0.1)+(IF(L696="C",1,IF(L696="EA",0.5,0))*0.2)+(IF(M696="C",1,IF(M696="EA",0.5,0))*0.35)+(IF(N696="C",1,IF(N696="EA",0.5,0))*0.05)</f>
        <v>0.05</v>
      </c>
      <c r="Y696" s="368">
        <f t="shared" si="20"/>
        <v>0</v>
      </c>
      <c r="Z696" s="338" t="str">
        <f t="shared" si="21"/>
        <v>Em andamento</v>
      </c>
      <c r="AA696" s="377" t="str">
        <f>IF(C696="Supra-regional","abrange-cidade",IF(C696="Em definição","sem-mapa",IF(E696&lt;&gt;0,"local-def","local-em-def")))</f>
        <v>local-def</v>
      </c>
    </row>
    <row r="697" spans="1:27" ht="30" hidden="1" x14ac:dyDescent="0.25">
      <c r="A697" s="180">
        <v>35</v>
      </c>
      <c r="B697" s="181" t="s">
        <v>1738</v>
      </c>
      <c r="C697" s="181" t="s">
        <v>182</v>
      </c>
      <c r="D697" s="181"/>
      <c r="E697" s="181" t="s">
        <v>1739</v>
      </c>
      <c r="F697" s="180"/>
      <c r="G697" s="180" t="s">
        <v>214</v>
      </c>
      <c r="H697" s="182" t="s">
        <v>216</v>
      </c>
      <c r="I697" s="180" t="s">
        <v>216</v>
      </c>
      <c r="J697" s="52" t="s">
        <v>1493</v>
      </c>
      <c r="K697" s="182" t="s">
        <v>216</v>
      </c>
      <c r="L697" s="180" t="s">
        <v>216</v>
      </c>
      <c r="M697" s="180" t="s">
        <v>216</v>
      </c>
      <c r="N697" s="180" t="s">
        <v>216</v>
      </c>
      <c r="O697" s="1031">
        <v>0</v>
      </c>
      <c r="P697" s="178">
        <v>0</v>
      </c>
      <c r="Q697" s="178">
        <v>0</v>
      </c>
      <c r="R697" s="181" t="s">
        <v>6136</v>
      </c>
      <c r="S697" s="181"/>
      <c r="T697" s="181"/>
      <c r="U697" s="181"/>
      <c r="V697" s="181"/>
      <c r="W697" s="181"/>
      <c r="X697" s="170">
        <f>(IF(G697="C",1,IF(G697="EA",0.5,0))*0.1)+(IF(H697="C",1,IF(H697="EA",0.5,0))*0.05)+(IF(I697="C",1,IF(I697="EA",0.5,0))*0.1)+(IF(J697="C",1,IF(J697="EA",0.5,0))*0.05)+(IF(K697="C",1,IF(K697="EA",0.5,0))*0.1)+(IF(L697="C",1,IF(L697="EA",0.5,0))*0.2)+(IF(M697="C",1,IF(M697="EA",0.5,0))*0.35)+(IF(N697="C",1,IF(N697="EA",0.5,0))*0.05)</f>
        <v>0.05</v>
      </c>
      <c r="Y697" s="368">
        <f t="shared" si="20"/>
        <v>0</v>
      </c>
      <c r="Z697" s="338" t="str">
        <f t="shared" si="21"/>
        <v>Em andamento</v>
      </c>
      <c r="AA697" s="377" t="str">
        <f>IF(C697="Supra-regional","abrange-cidade",IF(C697="Em definição","sem-mapa",IF(E697&lt;&gt;0,"local-def","local-em-def")))</f>
        <v>local-def</v>
      </c>
    </row>
    <row r="698" spans="1:27" ht="30" hidden="1" x14ac:dyDescent="0.25">
      <c r="A698" s="180">
        <v>35</v>
      </c>
      <c r="B698" s="181" t="s">
        <v>1740</v>
      </c>
      <c r="C698" s="181" t="s">
        <v>182</v>
      </c>
      <c r="D698" s="181"/>
      <c r="E698" s="181" t="s">
        <v>1741</v>
      </c>
      <c r="F698" s="180"/>
      <c r="G698" s="180" t="s">
        <v>214</v>
      </c>
      <c r="H698" s="182" t="s">
        <v>216</v>
      </c>
      <c r="I698" s="180" t="s">
        <v>216</v>
      </c>
      <c r="J698" s="52" t="s">
        <v>1493</v>
      </c>
      <c r="K698" s="182" t="s">
        <v>216</v>
      </c>
      <c r="L698" s="180" t="s">
        <v>216</v>
      </c>
      <c r="M698" s="180" t="s">
        <v>216</v>
      </c>
      <c r="N698" s="180" t="s">
        <v>216</v>
      </c>
      <c r="O698" s="1031">
        <v>0</v>
      </c>
      <c r="P698" s="178">
        <v>0</v>
      </c>
      <c r="Q698" s="178">
        <v>0</v>
      </c>
      <c r="R698" s="181" t="s">
        <v>6119</v>
      </c>
      <c r="S698" s="181"/>
      <c r="T698" s="181"/>
      <c r="U698" s="181"/>
      <c r="V698" s="181"/>
      <c r="W698" s="181"/>
      <c r="X698" s="170">
        <f>(IF(G698="C",1,IF(G698="EA",0.5,0))*0.1)+(IF(H698="C",1,IF(H698="EA",0.5,0))*0.05)+(IF(I698="C",1,IF(I698="EA",0.5,0))*0.1)+(IF(J698="C",1,IF(J698="EA",0.5,0))*0.05)+(IF(K698="C",1,IF(K698="EA",0.5,0))*0.1)+(IF(L698="C",1,IF(L698="EA",0.5,0))*0.2)+(IF(M698="C",1,IF(M698="EA",0.5,0))*0.35)+(IF(N698="C",1,IF(N698="EA",0.5,0))*0.05)</f>
        <v>0.05</v>
      </c>
      <c r="Y698" s="368">
        <f t="shared" si="20"/>
        <v>0</v>
      </c>
      <c r="Z698" s="338" t="str">
        <f t="shared" si="21"/>
        <v>Em andamento</v>
      </c>
      <c r="AA698" s="377" t="str">
        <f>IF(C698="Supra-regional","abrange-cidade",IF(C698="Em definição","sem-mapa",IF(E698&lt;&gt;0,"local-def","local-em-def")))</f>
        <v>local-def</v>
      </c>
    </row>
    <row r="699" spans="1:27" ht="30" hidden="1" x14ac:dyDescent="0.25">
      <c r="A699" s="180">
        <v>35</v>
      </c>
      <c r="B699" s="181" t="s">
        <v>1742</v>
      </c>
      <c r="C699" s="181" t="s">
        <v>182</v>
      </c>
      <c r="D699" s="181"/>
      <c r="E699" s="181" t="s">
        <v>1743</v>
      </c>
      <c r="F699" s="180"/>
      <c r="G699" s="180" t="s">
        <v>214</v>
      </c>
      <c r="H699" s="182" t="s">
        <v>216</v>
      </c>
      <c r="I699" s="180" t="s">
        <v>216</v>
      </c>
      <c r="J699" s="52" t="s">
        <v>1493</v>
      </c>
      <c r="K699" s="182" t="s">
        <v>216</v>
      </c>
      <c r="L699" s="180" t="s">
        <v>216</v>
      </c>
      <c r="M699" s="180" t="s">
        <v>216</v>
      </c>
      <c r="N699" s="180" t="s">
        <v>216</v>
      </c>
      <c r="O699" s="1031">
        <v>0</v>
      </c>
      <c r="P699" s="178">
        <v>0</v>
      </c>
      <c r="Q699" s="178">
        <v>0</v>
      </c>
      <c r="R699" s="181" t="s">
        <v>6129</v>
      </c>
      <c r="S699" s="181"/>
      <c r="T699" s="181"/>
      <c r="U699" s="181"/>
      <c r="V699" s="181"/>
      <c r="W699" s="181"/>
      <c r="X699" s="170">
        <f>(IF(G699="C",1,IF(G699="EA",0.5,0))*0.1)+(IF(H699="C",1,IF(H699="EA",0.5,0))*0.05)+(IF(I699="C",1,IF(I699="EA",0.5,0))*0.1)+(IF(J699="C",1,IF(J699="EA",0.5,0))*0.05)+(IF(K699="C",1,IF(K699="EA",0.5,0))*0.1)+(IF(L699="C",1,IF(L699="EA",0.5,0))*0.2)+(IF(M699="C",1,IF(M699="EA",0.5,0))*0.35)+(IF(N699="C",1,IF(N699="EA",0.5,0))*0.05)</f>
        <v>0.05</v>
      </c>
      <c r="Y699" s="368">
        <f t="shared" si="20"/>
        <v>0</v>
      </c>
      <c r="Z699" s="338" t="str">
        <f t="shared" si="21"/>
        <v>Em andamento</v>
      </c>
      <c r="AA699" s="377" t="str">
        <f>IF(C699="Supra-regional","abrange-cidade",IF(C699="Em definição","sem-mapa",IF(E699&lt;&gt;0,"local-def","local-em-def")))</f>
        <v>local-def</v>
      </c>
    </row>
    <row r="700" spans="1:27" ht="30" hidden="1" x14ac:dyDescent="0.25">
      <c r="A700" s="180">
        <v>35</v>
      </c>
      <c r="B700" s="181" t="s">
        <v>1744</v>
      </c>
      <c r="C700" s="181" t="s">
        <v>182</v>
      </c>
      <c r="D700" s="181"/>
      <c r="E700" s="181" t="s">
        <v>1745</v>
      </c>
      <c r="F700" s="180"/>
      <c r="G700" s="180" t="s">
        <v>214</v>
      </c>
      <c r="H700" s="182" t="s">
        <v>216</v>
      </c>
      <c r="I700" s="180" t="s">
        <v>216</v>
      </c>
      <c r="J700" s="52" t="s">
        <v>1493</v>
      </c>
      <c r="K700" s="182" t="s">
        <v>216</v>
      </c>
      <c r="L700" s="180" t="s">
        <v>216</v>
      </c>
      <c r="M700" s="180" t="s">
        <v>216</v>
      </c>
      <c r="N700" s="180" t="s">
        <v>216</v>
      </c>
      <c r="O700" s="1031">
        <v>0</v>
      </c>
      <c r="P700" s="178">
        <v>0</v>
      </c>
      <c r="Q700" s="178">
        <v>0</v>
      </c>
      <c r="R700" s="181" t="s">
        <v>6132</v>
      </c>
      <c r="S700" s="181"/>
      <c r="T700" s="181"/>
      <c r="U700" s="181"/>
      <c r="V700" s="181"/>
      <c r="W700" s="181"/>
      <c r="X700" s="170">
        <f>(IF(G700="C",1,IF(G700="EA",0.5,0))*0.1)+(IF(H700="C",1,IF(H700="EA",0.5,0))*0.05)+(IF(I700="C",1,IF(I700="EA",0.5,0))*0.1)+(IF(J700="C",1,IF(J700="EA",0.5,0))*0.05)+(IF(K700="C",1,IF(K700="EA",0.5,0))*0.1)+(IF(L700="C",1,IF(L700="EA",0.5,0))*0.2)+(IF(M700="C",1,IF(M700="EA",0.5,0))*0.35)+(IF(N700="C",1,IF(N700="EA",0.5,0))*0.05)</f>
        <v>0.05</v>
      </c>
      <c r="Y700" s="368">
        <f t="shared" si="20"/>
        <v>0</v>
      </c>
      <c r="Z700" s="338" t="str">
        <f t="shared" si="21"/>
        <v>Em andamento</v>
      </c>
      <c r="AA700" s="377" t="str">
        <f>IF(C700="Supra-regional","abrange-cidade",IF(C700="Em definição","sem-mapa",IF(E700&lt;&gt;0,"local-def","local-em-def")))</f>
        <v>local-def</v>
      </c>
    </row>
    <row r="701" spans="1:27" ht="30" hidden="1" x14ac:dyDescent="0.25">
      <c r="A701" s="180">
        <v>35</v>
      </c>
      <c r="B701" s="181" t="s">
        <v>1746</v>
      </c>
      <c r="C701" s="181" t="s">
        <v>182</v>
      </c>
      <c r="D701" s="181"/>
      <c r="E701" s="181" t="s">
        <v>1747</v>
      </c>
      <c r="F701" s="180"/>
      <c r="G701" s="180" t="s">
        <v>214</v>
      </c>
      <c r="H701" s="182" t="s">
        <v>216</v>
      </c>
      <c r="I701" s="180" t="s">
        <v>216</v>
      </c>
      <c r="J701" s="52" t="s">
        <v>1493</v>
      </c>
      <c r="K701" s="182" t="s">
        <v>216</v>
      </c>
      <c r="L701" s="180" t="s">
        <v>216</v>
      </c>
      <c r="M701" s="180" t="s">
        <v>216</v>
      </c>
      <c r="N701" s="180" t="s">
        <v>216</v>
      </c>
      <c r="O701" s="1031">
        <v>0</v>
      </c>
      <c r="P701" s="178">
        <v>0</v>
      </c>
      <c r="Q701" s="178">
        <v>0</v>
      </c>
      <c r="R701" s="181" t="s">
        <v>6137</v>
      </c>
      <c r="S701" s="181"/>
      <c r="T701" s="181"/>
      <c r="U701" s="181"/>
      <c r="V701" s="181"/>
      <c r="W701" s="181"/>
      <c r="X701" s="170">
        <f>(IF(G701="C",1,IF(G701="EA",0.5,0))*0.1)+(IF(H701="C",1,IF(H701="EA",0.5,0))*0.05)+(IF(I701="C",1,IF(I701="EA",0.5,0))*0.1)+(IF(J701="C",1,IF(J701="EA",0.5,0))*0.05)+(IF(K701="C",1,IF(K701="EA",0.5,0))*0.1)+(IF(L701="C",1,IF(L701="EA",0.5,0))*0.2)+(IF(M701="C",1,IF(M701="EA",0.5,0))*0.35)+(IF(N701="C",1,IF(N701="EA",0.5,0))*0.05)</f>
        <v>0.05</v>
      </c>
      <c r="Y701" s="368">
        <f t="shared" si="20"/>
        <v>0</v>
      </c>
      <c r="Z701" s="338" t="str">
        <f t="shared" si="21"/>
        <v>Em andamento</v>
      </c>
      <c r="AA701" s="377" t="str">
        <f>IF(C701="Supra-regional","abrange-cidade",IF(C701="Em definição","sem-mapa",IF(E701&lt;&gt;0,"local-def","local-em-def")))</f>
        <v>local-def</v>
      </c>
    </row>
    <row r="702" spans="1:27" ht="30" hidden="1" x14ac:dyDescent="0.25">
      <c r="A702" s="180">
        <v>35</v>
      </c>
      <c r="B702" s="181" t="s">
        <v>1748</v>
      </c>
      <c r="C702" s="181" t="s">
        <v>182</v>
      </c>
      <c r="D702" s="181"/>
      <c r="E702" s="181" t="s">
        <v>1749</v>
      </c>
      <c r="F702" s="180"/>
      <c r="G702" s="180" t="s">
        <v>214</v>
      </c>
      <c r="H702" s="182" t="s">
        <v>216</v>
      </c>
      <c r="I702" s="180" t="s">
        <v>216</v>
      </c>
      <c r="J702" s="52" t="s">
        <v>1493</v>
      </c>
      <c r="K702" s="182" t="s">
        <v>216</v>
      </c>
      <c r="L702" s="180" t="s">
        <v>216</v>
      </c>
      <c r="M702" s="180" t="s">
        <v>216</v>
      </c>
      <c r="N702" s="180" t="s">
        <v>216</v>
      </c>
      <c r="O702" s="1031">
        <v>0</v>
      </c>
      <c r="P702" s="178">
        <v>0</v>
      </c>
      <c r="Q702" s="178">
        <v>0</v>
      </c>
      <c r="R702" s="181" t="s">
        <v>6015</v>
      </c>
      <c r="S702" s="181"/>
      <c r="T702" s="181"/>
      <c r="U702" s="181"/>
      <c r="V702" s="181"/>
      <c r="W702" s="181"/>
      <c r="X702" s="170">
        <f>(IF(G702="C",1,IF(G702="EA",0.5,0))*0.1)+(IF(H702="C",1,IF(H702="EA",0.5,0))*0.05)+(IF(I702="C",1,IF(I702="EA",0.5,0))*0.1)+(IF(J702="C",1,IF(J702="EA",0.5,0))*0.05)+(IF(K702="C",1,IF(K702="EA",0.5,0))*0.1)+(IF(L702="C",1,IF(L702="EA",0.5,0))*0.2)+(IF(M702="C",1,IF(M702="EA",0.5,0))*0.35)+(IF(N702="C",1,IF(N702="EA",0.5,0))*0.05)</f>
        <v>0.05</v>
      </c>
      <c r="Y702" s="368">
        <f t="shared" si="20"/>
        <v>0</v>
      </c>
      <c r="Z702" s="338" t="str">
        <f t="shared" si="21"/>
        <v>Em andamento</v>
      </c>
      <c r="AA702" s="377" t="str">
        <f>IF(C702="Supra-regional","abrange-cidade",IF(C702="Em definição","sem-mapa",IF(E702&lt;&gt;0,"local-def","local-em-def")))</f>
        <v>local-def</v>
      </c>
    </row>
    <row r="703" spans="1:27" ht="30" hidden="1" x14ac:dyDescent="0.25">
      <c r="A703" s="180">
        <v>35</v>
      </c>
      <c r="B703" s="181" t="s">
        <v>1750</v>
      </c>
      <c r="C703" s="181" t="s">
        <v>182</v>
      </c>
      <c r="D703" s="181"/>
      <c r="E703" s="181" t="s">
        <v>1751</v>
      </c>
      <c r="F703" s="180"/>
      <c r="G703" s="180" t="s">
        <v>214</v>
      </c>
      <c r="H703" s="182" t="s">
        <v>216</v>
      </c>
      <c r="I703" s="180" t="s">
        <v>216</v>
      </c>
      <c r="J703" s="52" t="s">
        <v>1493</v>
      </c>
      <c r="K703" s="182" t="s">
        <v>216</v>
      </c>
      <c r="L703" s="180" t="s">
        <v>216</v>
      </c>
      <c r="M703" s="180" t="s">
        <v>216</v>
      </c>
      <c r="N703" s="180" t="s">
        <v>216</v>
      </c>
      <c r="O703" s="1031">
        <v>0</v>
      </c>
      <c r="P703" s="178">
        <v>0</v>
      </c>
      <c r="Q703" s="178">
        <v>0</v>
      </c>
      <c r="R703" s="181" t="s">
        <v>6104</v>
      </c>
      <c r="S703" s="181"/>
      <c r="T703" s="181"/>
      <c r="U703" s="181"/>
      <c r="V703" s="181"/>
      <c r="W703" s="181"/>
      <c r="X703" s="170">
        <f>(IF(G703="C",1,IF(G703="EA",0.5,0))*0.1)+(IF(H703="C",1,IF(H703="EA",0.5,0))*0.05)+(IF(I703="C",1,IF(I703="EA",0.5,0))*0.1)+(IF(J703="C",1,IF(J703="EA",0.5,0))*0.05)+(IF(K703="C",1,IF(K703="EA",0.5,0))*0.1)+(IF(L703="C",1,IF(L703="EA",0.5,0))*0.2)+(IF(M703="C",1,IF(M703="EA",0.5,0))*0.35)+(IF(N703="C",1,IF(N703="EA",0.5,0))*0.05)</f>
        <v>0.05</v>
      </c>
      <c r="Y703" s="368">
        <f t="shared" si="20"/>
        <v>0</v>
      </c>
      <c r="Z703" s="338" t="str">
        <f t="shared" si="21"/>
        <v>Em andamento</v>
      </c>
      <c r="AA703" s="377" t="str">
        <f>IF(C703="Supra-regional","abrange-cidade",IF(C703="Em definição","sem-mapa",IF(E703&lt;&gt;0,"local-def","local-em-def")))</f>
        <v>local-def</v>
      </c>
    </row>
    <row r="704" spans="1:27" ht="30" hidden="1" x14ac:dyDescent="0.25">
      <c r="A704" s="180">
        <v>35</v>
      </c>
      <c r="B704" s="181" t="s">
        <v>1752</v>
      </c>
      <c r="C704" s="181" t="s">
        <v>182</v>
      </c>
      <c r="D704" s="181"/>
      <c r="E704" s="181" t="s">
        <v>1753</v>
      </c>
      <c r="F704" s="180"/>
      <c r="G704" s="180" t="s">
        <v>214</v>
      </c>
      <c r="H704" s="182" t="s">
        <v>216</v>
      </c>
      <c r="I704" s="180" t="s">
        <v>216</v>
      </c>
      <c r="J704" s="52" t="s">
        <v>1493</v>
      </c>
      <c r="K704" s="182" t="s">
        <v>216</v>
      </c>
      <c r="L704" s="180" t="s">
        <v>216</v>
      </c>
      <c r="M704" s="180" t="s">
        <v>216</v>
      </c>
      <c r="N704" s="180" t="s">
        <v>216</v>
      </c>
      <c r="O704" s="1031">
        <v>0</v>
      </c>
      <c r="P704" s="178">
        <v>0</v>
      </c>
      <c r="Q704" s="178">
        <v>0</v>
      </c>
      <c r="R704" s="181" t="s">
        <v>6138</v>
      </c>
      <c r="S704" s="181"/>
      <c r="T704" s="181"/>
      <c r="U704" s="181"/>
      <c r="V704" s="181"/>
      <c r="W704" s="181"/>
      <c r="X704" s="170">
        <f>(IF(G704="C",1,IF(G704="EA",0.5,0))*0.1)+(IF(H704="C",1,IF(H704="EA",0.5,0))*0.05)+(IF(I704="C",1,IF(I704="EA",0.5,0))*0.1)+(IF(J704="C",1,IF(J704="EA",0.5,0))*0.05)+(IF(K704="C",1,IF(K704="EA",0.5,0))*0.1)+(IF(L704="C",1,IF(L704="EA",0.5,0))*0.2)+(IF(M704="C",1,IF(M704="EA",0.5,0))*0.35)+(IF(N704="C",1,IF(N704="EA",0.5,0))*0.05)</f>
        <v>0.05</v>
      </c>
      <c r="Y704" s="368">
        <f t="shared" si="20"/>
        <v>0</v>
      </c>
      <c r="Z704" s="338" t="str">
        <f t="shared" ref="Z704:Z757" si="22">IF(X704=0,"Não Iniciado",IF(X704&lt;1,"Em andamento","Concluído"))</f>
        <v>Em andamento</v>
      </c>
      <c r="AA704" s="377" t="str">
        <f>IF(C704="Supra-regional","abrange-cidade",IF(C704="Em definição","sem-mapa",IF(E704&lt;&gt;0,"local-def","local-em-def")))</f>
        <v>local-def</v>
      </c>
    </row>
    <row r="705" spans="1:27" ht="30" hidden="1" x14ac:dyDescent="0.25">
      <c r="A705" s="180">
        <v>35</v>
      </c>
      <c r="B705" s="181" t="s">
        <v>1754</v>
      </c>
      <c r="C705" s="181" t="s">
        <v>182</v>
      </c>
      <c r="D705" s="181"/>
      <c r="E705" s="181" t="s">
        <v>1755</v>
      </c>
      <c r="F705" s="180"/>
      <c r="G705" s="180" t="s">
        <v>214</v>
      </c>
      <c r="H705" s="182" t="s">
        <v>216</v>
      </c>
      <c r="I705" s="180" t="s">
        <v>216</v>
      </c>
      <c r="J705" s="52" t="s">
        <v>1493</v>
      </c>
      <c r="K705" s="182" t="s">
        <v>216</v>
      </c>
      <c r="L705" s="180" t="s">
        <v>216</v>
      </c>
      <c r="M705" s="180" t="s">
        <v>216</v>
      </c>
      <c r="N705" s="180" t="s">
        <v>216</v>
      </c>
      <c r="O705" s="1031">
        <v>0</v>
      </c>
      <c r="P705" s="178">
        <v>0</v>
      </c>
      <c r="Q705" s="178">
        <v>0</v>
      </c>
      <c r="R705" s="181" t="s">
        <v>6139</v>
      </c>
      <c r="S705" s="181"/>
      <c r="T705" s="181"/>
      <c r="U705" s="181"/>
      <c r="V705" s="181"/>
      <c r="W705" s="181"/>
      <c r="X705" s="170">
        <f>(IF(G705="C",1,IF(G705="EA",0.5,0))*0.1)+(IF(H705="C",1,IF(H705="EA",0.5,0))*0.05)+(IF(I705="C",1,IF(I705="EA",0.5,0))*0.1)+(IF(J705="C",1,IF(J705="EA",0.5,0))*0.05)+(IF(K705="C",1,IF(K705="EA",0.5,0))*0.1)+(IF(L705="C",1,IF(L705="EA",0.5,0))*0.2)+(IF(M705="C",1,IF(M705="EA",0.5,0))*0.35)+(IF(N705="C",1,IF(N705="EA",0.5,0))*0.05)</f>
        <v>0.05</v>
      </c>
      <c r="Y705" s="368">
        <f t="shared" si="20"/>
        <v>0</v>
      </c>
      <c r="Z705" s="338" t="str">
        <f t="shared" si="22"/>
        <v>Em andamento</v>
      </c>
      <c r="AA705" s="377" t="str">
        <f>IF(C705="Supra-regional","abrange-cidade",IF(C705="Em definição","sem-mapa",IF(E705&lt;&gt;0,"local-def","local-em-def")))</f>
        <v>local-def</v>
      </c>
    </row>
    <row r="706" spans="1:27" ht="30" hidden="1" x14ac:dyDescent="0.25">
      <c r="A706" s="180">
        <v>35</v>
      </c>
      <c r="B706" s="181" t="s">
        <v>1756</v>
      </c>
      <c r="C706" s="181" t="s">
        <v>182</v>
      </c>
      <c r="D706" s="181"/>
      <c r="E706" s="181" t="s">
        <v>1757</v>
      </c>
      <c r="F706" s="180"/>
      <c r="G706" s="180" t="s">
        <v>214</v>
      </c>
      <c r="H706" s="182" t="s">
        <v>216</v>
      </c>
      <c r="I706" s="180" t="s">
        <v>216</v>
      </c>
      <c r="J706" s="52" t="s">
        <v>1493</v>
      </c>
      <c r="K706" s="180" t="s">
        <v>216</v>
      </c>
      <c r="L706" s="180" t="s">
        <v>216</v>
      </c>
      <c r="M706" s="180" t="s">
        <v>216</v>
      </c>
      <c r="N706" s="180" t="s">
        <v>216</v>
      </c>
      <c r="O706" s="1031">
        <v>0</v>
      </c>
      <c r="P706" s="178">
        <v>0</v>
      </c>
      <c r="Q706" s="178">
        <v>0</v>
      </c>
      <c r="R706" s="181" t="s">
        <v>6019</v>
      </c>
      <c r="S706" s="181"/>
      <c r="T706" s="181"/>
      <c r="U706" s="181"/>
      <c r="V706" s="181"/>
      <c r="W706" s="181"/>
      <c r="X706" s="170">
        <f>(IF(G706="C",1,IF(G706="EA",0.5,0))*0.1)+(IF(H706="C",1,IF(H706="EA",0.5,0))*0.05)+(IF(I706="C",1,IF(I706="EA",0.5,0))*0.1)+(IF(J706="C",1,IF(J706="EA",0.5,0))*0.05)+(IF(K706="C",1,IF(K706="EA",0.5,0))*0.1)+(IF(L706="C",1,IF(L706="EA",0.5,0))*0.2)+(IF(M706="C",1,IF(M706="EA",0.5,0))*0.35)+(IF(N706="C",1,IF(N706="EA",0.5,0))*0.05)</f>
        <v>0.05</v>
      </c>
      <c r="Y706" s="368">
        <f t="shared" ref="Y706:Y769" si="23">X706*O706</f>
        <v>0</v>
      </c>
      <c r="Z706" s="338" t="str">
        <f t="shared" si="22"/>
        <v>Em andamento</v>
      </c>
      <c r="AA706" s="377" t="str">
        <f>IF(C706="Supra-regional","abrange-cidade",IF(C706="Em definição","sem-mapa",IF(E706&lt;&gt;0,"local-def","local-em-def")))</f>
        <v>local-def</v>
      </c>
    </row>
    <row r="707" spans="1:27" ht="30" hidden="1" x14ac:dyDescent="0.25">
      <c r="A707" s="180">
        <v>35</v>
      </c>
      <c r="B707" s="181" t="s">
        <v>1758</v>
      </c>
      <c r="C707" s="181" t="s">
        <v>150</v>
      </c>
      <c r="D707" s="181"/>
      <c r="E707" s="181"/>
      <c r="F707" s="180"/>
      <c r="G707" s="180" t="s">
        <v>214</v>
      </c>
      <c r="H707" s="182" t="s">
        <v>214</v>
      </c>
      <c r="I707" s="180" t="s">
        <v>216</v>
      </c>
      <c r="J707" s="52" t="s">
        <v>1493</v>
      </c>
      <c r="K707" s="180" t="s">
        <v>216</v>
      </c>
      <c r="L707" s="180" t="s">
        <v>216</v>
      </c>
      <c r="M707" s="180" t="s">
        <v>216</v>
      </c>
      <c r="N707" s="180" t="s">
        <v>216</v>
      </c>
      <c r="O707" s="1031">
        <v>0</v>
      </c>
      <c r="P707" s="178">
        <v>0</v>
      </c>
      <c r="Q707" s="178">
        <v>0</v>
      </c>
      <c r="R707" s="181" t="s">
        <v>6140</v>
      </c>
      <c r="S707" s="181"/>
      <c r="T707" s="181"/>
      <c r="U707" s="181"/>
      <c r="V707" s="181"/>
      <c r="W707" s="181"/>
      <c r="X707" s="170">
        <f>(IF(G707="C",1,IF(G707="EA",0.5,0))*0.1)+(IF(H707="C",1,IF(H707="EA",0.5,0))*0.05)+(IF(I707="C",1,IF(I707="EA",0.5,0))*0.1)+(IF(J707="C",1,IF(J707="EA",0.5,0))*0.05)+(IF(K707="C",1,IF(K707="EA",0.5,0))*0.1)+(IF(L707="C",1,IF(L707="EA",0.5,0))*0.2)+(IF(M707="C",1,IF(M707="EA",0.5,0))*0.35)+(IF(N707="C",1,IF(N707="EA",0.5,0))*0.05)</f>
        <v>7.5000000000000011E-2</v>
      </c>
      <c r="Y707" s="368">
        <f t="shared" si="23"/>
        <v>0</v>
      </c>
      <c r="Z707" s="338" t="str">
        <f t="shared" si="22"/>
        <v>Em andamento</v>
      </c>
      <c r="AA707" s="377" t="str">
        <f>IF(C707="Supra-regional","abrange-cidade",IF(C707="Em definição","sem-mapa",IF(E707&lt;&gt;0,"local-def","local-em-def")))</f>
        <v>local-em-def</v>
      </c>
    </row>
    <row r="708" spans="1:27" ht="30" hidden="1" x14ac:dyDescent="0.25">
      <c r="A708" s="180">
        <v>35</v>
      </c>
      <c r="B708" s="181" t="s">
        <v>1759</v>
      </c>
      <c r="C708" s="181" t="s">
        <v>148</v>
      </c>
      <c r="D708" s="181"/>
      <c r="E708" s="181"/>
      <c r="F708" s="180"/>
      <c r="G708" s="180" t="s">
        <v>214</v>
      </c>
      <c r="H708" s="182" t="s">
        <v>214</v>
      </c>
      <c r="I708" s="180" t="s">
        <v>216</v>
      </c>
      <c r="J708" s="52" t="s">
        <v>1493</v>
      </c>
      <c r="K708" s="180" t="s">
        <v>216</v>
      </c>
      <c r="L708" s="180" t="s">
        <v>216</v>
      </c>
      <c r="M708" s="180" t="s">
        <v>216</v>
      </c>
      <c r="N708" s="180" t="s">
        <v>216</v>
      </c>
      <c r="O708" s="1031">
        <v>0</v>
      </c>
      <c r="P708" s="178">
        <v>0</v>
      </c>
      <c r="Q708" s="178">
        <v>0</v>
      </c>
      <c r="R708" s="181" t="s">
        <v>6141</v>
      </c>
      <c r="S708" s="181"/>
      <c r="T708" s="181"/>
      <c r="U708" s="181"/>
      <c r="V708" s="181"/>
      <c r="W708" s="181"/>
      <c r="X708" s="170">
        <f>(IF(G708="C",1,IF(G708="EA",0.5,0))*0.1)+(IF(H708="C",1,IF(H708="EA",0.5,0))*0.05)+(IF(I708="C",1,IF(I708="EA",0.5,0))*0.1)+(IF(J708="C",1,IF(J708="EA",0.5,0))*0.05)+(IF(K708="C",1,IF(K708="EA",0.5,0))*0.1)+(IF(L708="C",1,IF(L708="EA",0.5,0))*0.2)+(IF(M708="C",1,IF(M708="EA",0.5,0))*0.35)+(IF(N708="C",1,IF(N708="EA",0.5,0))*0.05)</f>
        <v>7.5000000000000011E-2</v>
      </c>
      <c r="Y708" s="368">
        <f t="shared" si="23"/>
        <v>0</v>
      </c>
      <c r="Z708" s="338" t="str">
        <f t="shared" si="22"/>
        <v>Em andamento</v>
      </c>
      <c r="AA708" s="377" t="str">
        <f>IF(C708="Supra-regional","abrange-cidade",IF(C708="Em definição","sem-mapa",IF(E708&lt;&gt;0,"local-def","local-em-def")))</f>
        <v>local-em-def</v>
      </c>
    </row>
    <row r="709" spans="1:27" ht="30" hidden="1" x14ac:dyDescent="0.25">
      <c r="A709" s="180">
        <v>35</v>
      </c>
      <c r="B709" s="181" t="s">
        <v>1760</v>
      </c>
      <c r="C709" s="181" t="s">
        <v>176</v>
      </c>
      <c r="D709" s="181"/>
      <c r="E709" s="181"/>
      <c r="F709" s="180"/>
      <c r="G709" s="180" t="s">
        <v>214</v>
      </c>
      <c r="H709" s="182" t="s">
        <v>214</v>
      </c>
      <c r="I709" s="180" t="s">
        <v>216</v>
      </c>
      <c r="J709" s="52" t="s">
        <v>1493</v>
      </c>
      <c r="K709" s="180" t="s">
        <v>216</v>
      </c>
      <c r="L709" s="180" t="s">
        <v>216</v>
      </c>
      <c r="M709" s="180" t="s">
        <v>216</v>
      </c>
      <c r="N709" s="180" t="s">
        <v>216</v>
      </c>
      <c r="O709" s="1031">
        <v>0</v>
      </c>
      <c r="P709" s="178">
        <v>0</v>
      </c>
      <c r="Q709" s="178">
        <v>0</v>
      </c>
      <c r="R709" s="181" t="s">
        <v>6142</v>
      </c>
      <c r="S709" s="181"/>
      <c r="T709" s="181"/>
      <c r="U709" s="181"/>
      <c r="V709" s="181"/>
      <c r="W709" s="181"/>
      <c r="X709" s="170">
        <f>(IF(G709="C",1,IF(G709="EA",0.5,0))*0.1)+(IF(H709="C",1,IF(H709="EA",0.5,0))*0.05)+(IF(I709="C",1,IF(I709="EA",0.5,0))*0.1)+(IF(J709="C",1,IF(J709="EA",0.5,0))*0.05)+(IF(K709="C",1,IF(K709="EA",0.5,0))*0.1)+(IF(L709="C",1,IF(L709="EA",0.5,0))*0.2)+(IF(M709="C",1,IF(M709="EA",0.5,0))*0.35)+(IF(N709="C",1,IF(N709="EA",0.5,0))*0.05)</f>
        <v>7.5000000000000011E-2</v>
      </c>
      <c r="Y709" s="368">
        <f t="shared" si="23"/>
        <v>0</v>
      </c>
      <c r="Z709" s="338" t="str">
        <f t="shared" si="22"/>
        <v>Em andamento</v>
      </c>
      <c r="AA709" s="377" t="str">
        <f>IF(C709="Supra-regional","abrange-cidade",IF(C709="Em definição","sem-mapa",IF(E709&lt;&gt;0,"local-def","local-em-def")))</f>
        <v>local-em-def</v>
      </c>
    </row>
    <row r="710" spans="1:27" ht="45" hidden="1" x14ac:dyDescent="0.25">
      <c r="A710" s="180">
        <v>35</v>
      </c>
      <c r="B710" s="181" t="s">
        <v>1761</v>
      </c>
      <c r="C710" s="181" t="s">
        <v>154</v>
      </c>
      <c r="D710" s="181"/>
      <c r="E710" s="181" t="s">
        <v>1762</v>
      </c>
      <c r="F710" s="180"/>
      <c r="G710" s="180" t="s">
        <v>214</v>
      </c>
      <c r="H710" s="182" t="s">
        <v>214</v>
      </c>
      <c r="I710" s="180" t="s">
        <v>216</v>
      </c>
      <c r="J710" s="52" t="s">
        <v>1493</v>
      </c>
      <c r="K710" s="180" t="s">
        <v>216</v>
      </c>
      <c r="L710" s="180" t="s">
        <v>216</v>
      </c>
      <c r="M710" s="180" t="s">
        <v>216</v>
      </c>
      <c r="N710" s="180" t="s">
        <v>216</v>
      </c>
      <c r="O710" s="1031">
        <v>0</v>
      </c>
      <c r="P710" s="178">
        <v>0</v>
      </c>
      <c r="Q710" s="178">
        <v>0</v>
      </c>
      <c r="R710" s="181" t="s">
        <v>6016</v>
      </c>
      <c r="S710" s="181"/>
      <c r="T710" s="181"/>
      <c r="U710" s="181"/>
      <c r="V710" s="181"/>
      <c r="W710" s="181"/>
      <c r="X710" s="170">
        <f>(IF(G710="C",1,IF(G710="EA",0.5,0))*0.1)+(IF(H710="C",1,IF(H710="EA",0.5,0))*0.05)+(IF(I710="C",1,IF(I710="EA",0.5,0))*0.1)+(IF(J710="C",1,IF(J710="EA",0.5,0))*0.05)+(IF(K710="C",1,IF(K710="EA",0.5,0))*0.1)+(IF(L710="C",1,IF(L710="EA",0.5,0))*0.2)+(IF(M710="C",1,IF(M710="EA",0.5,0))*0.35)+(IF(N710="C",1,IF(N710="EA",0.5,0))*0.05)</f>
        <v>7.5000000000000011E-2</v>
      </c>
      <c r="Y710" s="368">
        <f t="shared" si="23"/>
        <v>0</v>
      </c>
      <c r="Z710" s="338" t="str">
        <f t="shared" si="22"/>
        <v>Em andamento</v>
      </c>
      <c r="AA710" s="377" t="str">
        <f>IF(C710="Supra-regional","abrange-cidade",IF(C710="Em definição","sem-mapa",IF(E710&lt;&gt;0,"local-def","local-em-def")))</f>
        <v>local-def</v>
      </c>
    </row>
    <row r="711" spans="1:27" ht="90" hidden="1" x14ac:dyDescent="0.25">
      <c r="A711" s="180">
        <v>35</v>
      </c>
      <c r="B711" s="181" t="s">
        <v>1763</v>
      </c>
      <c r="C711" s="181" t="s">
        <v>154</v>
      </c>
      <c r="D711" s="181"/>
      <c r="E711" s="181" t="s">
        <v>1764</v>
      </c>
      <c r="F711" s="180"/>
      <c r="G711" s="180" t="s">
        <v>214</v>
      </c>
      <c r="H711" s="182" t="s">
        <v>214</v>
      </c>
      <c r="I711" s="180" t="s">
        <v>216</v>
      </c>
      <c r="J711" s="52" t="s">
        <v>1493</v>
      </c>
      <c r="K711" s="180" t="s">
        <v>216</v>
      </c>
      <c r="L711" s="180" t="s">
        <v>216</v>
      </c>
      <c r="M711" s="180" t="s">
        <v>216</v>
      </c>
      <c r="N711" s="180" t="s">
        <v>216</v>
      </c>
      <c r="O711" s="1031">
        <v>0</v>
      </c>
      <c r="P711" s="178">
        <v>0</v>
      </c>
      <c r="Q711" s="178">
        <v>0</v>
      </c>
      <c r="R711" s="181" t="s">
        <v>6143</v>
      </c>
      <c r="S711" s="181"/>
      <c r="T711" s="181"/>
      <c r="U711" s="181"/>
      <c r="V711" s="181"/>
      <c r="W711" s="181"/>
      <c r="X711" s="170">
        <f>(IF(G711="C",1,IF(G711="EA",0.5,0))*0.1)+(IF(H711="C",1,IF(H711="EA",0.5,0))*0.05)+(IF(I711="C",1,IF(I711="EA",0.5,0))*0.1)+(IF(J711="C",1,IF(J711="EA",0.5,0))*0.05)+(IF(K711="C",1,IF(K711="EA",0.5,0))*0.1)+(IF(L711="C",1,IF(L711="EA",0.5,0))*0.2)+(IF(M711="C",1,IF(M711="EA",0.5,0))*0.35)+(IF(N711="C",1,IF(N711="EA",0.5,0))*0.05)</f>
        <v>7.5000000000000011E-2</v>
      </c>
      <c r="Y711" s="368">
        <f t="shared" si="23"/>
        <v>0</v>
      </c>
      <c r="Z711" s="338" t="str">
        <f t="shared" si="22"/>
        <v>Em andamento</v>
      </c>
      <c r="AA711" s="377" t="str">
        <f>IF(C711="Supra-regional","abrange-cidade",IF(C711="Em definição","sem-mapa",IF(E711&lt;&gt;0,"local-def","local-em-def")))</f>
        <v>local-def</v>
      </c>
    </row>
    <row r="712" spans="1:27" ht="30" hidden="1" x14ac:dyDescent="0.25">
      <c r="A712" s="180">
        <v>35</v>
      </c>
      <c r="B712" s="181" t="s">
        <v>1765</v>
      </c>
      <c r="C712" s="181" t="s">
        <v>154</v>
      </c>
      <c r="D712" s="181"/>
      <c r="E712" s="181" t="s">
        <v>1766</v>
      </c>
      <c r="F712" s="180"/>
      <c r="G712" s="180" t="s">
        <v>214</v>
      </c>
      <c r="H712" s="182" t="s">
        <v>214</v>
      </c>
      <c r="I712" s="180" t="s">
        <v>216</v>
      </c>
      <c r="J712" s="52" t="s">
        <v>1493</v>
      </c>
      <c r="K712" s="180" t="s">
        <v>216</v>
      </c>
      <c r="L712" s="180" t="s">
        <v>216</v>
      </c>
      <c r="M712" s="180" t="s">
        <v>216</v>
      </c>
      <c r="N712" s="180" t="s">
        <v>216</v>
      </c>
      <c r="O712" s="1031">
        <v>0</v>
      </c>
      <c r="P712" s="178">
        <v>0</v>
      </c>
      <c r="Q712" s="178">
        <v>0</v>
      </c>
      <c r="R712" s="181" t="s">
        <v>6139</v>
      </c>
      <c r="S712" s="181"/>
      <c r="T712" s="181"/>
      <c r="U712" s="181"/>
      <c r="V712" s="181"/>
      <c r="W712" s="181"/>
      <c r="X712" s="170">
        <f>(IF(G712="C",1,IF(G712="EA",0.5,0))*0.1)+(IF(H712="C",1,IF(H712="EA",0.5,0))*0.05)+(IF(I712="C",1,IF(I712="EA",0.5,0))*0.1)+(IF(J712="C",1,IF(J712="EA",0.5,0))*0.05)+(IF(K712="C",1,IF(K712="EA",0.5,0))*0.1)+(IF(L712="C",1,IF(L712="EA",0.5,0))*0.2)+(IF(M712="C",1,IF(M712="EA",0.5,0))*0.35)+(IF(N712="C",1,IF(N712="EA",0.5,0))*0.05)</f>
        <v>7.5000000000000011E-2</v>
      </c>
      <c r="Y712" s="368">
        <f t="shared" si="23"/>
        <v>0</v>
      </c>
      <c r="Z712" s="338" t="str">
        <f t="shared" si="22"/>
        <v>Em andamento</v>
      </c>
      <c r="AA712" s="377" t="str">
        <f>IF(C712="Supra-regional","abrange-cidade",IF(C712="Em definição","sem-mapa",IF(E712&lt;&gt;0,"local-def","local-em-def")))</f>
        <v>local-def</v>
      </c>
    </row>
    <row r="713" spans="1:27" ht="180" hidden="1" x14ac:dyDescent="0.25">
      <c r="A713" s="180">
        <v>35</v>
      </c>
      <c r="B713" s="181" t="s">
        <v>1767</v>
      </c>
      <c r="C713" s="181" t="s">
        <v>154</v>
      </c>
      <c r="D713" s="181"/>
      <c r="E713" s="181" t="s">
        <v>1768</v>
      </c>
      <c r="F713" s="180"/>
      <c r="G713" s="180" t="s">
        <v>214</v>
      </c>
      <c r="H713" s="182" t="s">
        <v>214</v>
      </c>
      <c r="I713" s="180" t="s">
        <v>216</v>
      </c>
      <c r="J713" s="52" t="s">
        <v>1493</v>
      </c>
      <c r="K713" s="180" t="s">
        <v>216</v>
      </c>
      <c r="L713" s="180" t="s">
        <v>216</v>
      </c>
      <c r="M713" s="180" t="s">
        <v>216</v>
      </c>
      <c r="N713" s="180" t="s">
        <v>216</v>
      </c>
      <c r="O713" s="1031">
        <v>0</v>
      </c>
      <c r="P713" s="178">
        <v>0</v>
      </c>
      <c r="Q713" s="178">
        <v>0</v>
      </c>
      <c r="R713" s="181" t="s">
        <v>6144</v>
      </c>
      <c r="S713" s="181"/>
      <c r="T713" s="181"/>
      <c r="U713" s="181"/>
      <c r="V713" s="181"/>
      <c r="W713" s="181"/>
      <c r="X713" s="170">
        <f>(IF(G713="C",1,IF(G713="EA",0.5,0))*0.1)+(IF(H713="C",1,IF(H713="EA",0.5,0))*0.05)+(IF(I713="C",1,IF(I713="EA",0.5,0))*0.1)+(IF(J713="C",1,IF(J713="EA",0.5,0))*0.05)+(IF(K713="C",1,IF(K713="EA",0.5,0))*0.1)+(IF(L713="C",1,IF(L713="EA",0.5,0))*0.2)+(IF(M713="C",1,IF(M713="EA",0.5,0))*0.35)+(IF(N713="C",1,IF(N713="EA",0.5,0))*0.05)</f>
        <v>7.5000000000000011E-2</v>
      </c>
      <c r="Y713" s="368">
        <f t="shared" si="23"/>
        <v>0</v>
      </c>
      <c r="Z713" s="338" t="str">
        <f t="shared" si="22"/>
        <v>Em andamento</v>
      </c>
      <c r="AA713" s="377" t="str">
        <f>IF(C713="Supra-regional","abrange-cidade",IF(C713="Em definição","sem-mapa",IF(E713&lt;&gt;0,"local-def","local-em-def")))</f>
        <v>local-def</v>
      </c>
    </row>
    <row r="714" spans="1:27" ht="75" hidden="1" x14ac:dyDescent="0.25">
      <c r="A714" s="180">
        <v>35</v>
      </c>
      <c r="B714" s="181" t="s">
        <v>1769</v>
      </c>
      <c r="C714" s="181" t="s">
        <v>154</v>
      </c>
      <c r="D714" s="181"/>
      <c r="E714" s="181" t="s">
        <v>1770</v>
      </c>
      <c r="F714" s="180"/>
      <c r="G714" s="180" t="s">
        <v>214</v>
      </c>
      <c r="H714" s="182" t="s">
        <v>214</v>
      </c>
      <c r="I714" s="180" t="s">
        <v>216</v>
      </c>
      <c r="J714" s="52" t="s">
        <v>1493</v>
      </c>
      <c r="K714" s="180" t="s">
        <v>216</v>
      </c>
      <c r="L714" s="180" t="s">
        <v>216</v>
      </c>
      <c r="M714" s="180" t="s">
        <v>216</v>
      </c>
      <c r="N714" s="180" t="s">
        <v>216</v>
      </c>
      <c r="O714" s="1031">
        <v>0</v>
      </c>
      <c r="P714" s="178">
        <v>0</v>
      </c>
      <c r="Q714" s="178">
        <v>0</v>
      </c>
      <c r="R714" s="181" t="s">
        <v>6145</v>
      </c>
      <c r="S714" s="181"/>
      <c r="T714" s="181"/>
      <c r="U714" s="181"/>
      <c r="V714" s="181"/>
      <c r="W714" s="181"/>
      <c r="X714" s="170">
        <f>(IF(G714="C",1,IF(G714="EA",0.5,0))*0.1)+(IF(H714="C",1,IF(H714="EA",0.5,0))*0.05)+(IF(I714="C",1,IF(I714="EA",0.5,0))*0.1)+(IF(J714="C",1,IF(J714="EA",0.5,0))*0.05)+(IF(K714="C",1,IF(K714="EA",0.5,0))*0.1)+(IF(L714="C",1,IF(L714="EA",0.5,0))*0.2)+(IF(M714="C",1,IF(M714="EA",0.5,0))*0.35)+(IF(N714="C",1,IF(N714="EA",0.5,0))*0.05)</f>
        <v>7.5000000000000011E-2</v>
      </c>
      <c r="Y714" s="368">
        <f t="shared" si="23"/>
        <v>0</v>
      </c>
      <c r="Z714" s="338" t="str">
        <f t="shared" si="22"/>
        <v>Em andamento</v>
      </c>
      <c r="AA714" s="377" t="str">
        <f>IF(C714="Supra-regional","abrange-cidade",IF(C714="Em definição","sem-mapa",IF(E714&lt;&gt;0,"local-def","local-em-def")))</f>
        <v>local-def</v>
      </c>
    </row>
    <row r="715" spans="1:27" ht="30" hidden="1" x14ac:dyDescent="0.25">
      <c r="A715" s="180">
        <v>35</v>
      </c>
      <c r="B715" s="181" t="s">
        <v>1771</v>
      </c>
      <c r="C715" s="181" t="s">
        <v>154</v>
      </c>
      <c r="D715" s="181"/>
      <c r="E715" s="181" t="s">
        <v>1772</v>
      </c>
      <c r="F715" s="180"/>
      <c r="G715" s="180" t="s">
        <v>214</v>
      </c>
      <c r="H715" s="182" t="s">
        <v>214</v>
      </c>
      <c r="I715" s="180" t="s">
        <v>216</v>
      </c>
      <c r="J715" s="52" t="s">
        <v>1493</v>
      </c>
      <c r="K715" s="180" t="s">
        <v>216</v>
      </c>
      <c r="L715" s="180" t="s">
        <v>216</v>
      </c>
      <c r="M715" s="180" t="s">
        <v>216</v>
      </c>
      <c r="N715" s="180" t="s">
        <v>216</v>
      </c>
      <c r="O715" s="1031">
        <v>0</v>
      </c>
      <c r="P715" s="178">
        <v>0</v>
      </c>
      <c r="Q715" s="178">
        <v>0</v>
      </c>
      <c r="R715" s="181" t="s">
        <v>6145</v>
      </c>
      <c r="S715" s="181"/>
      <c r="T715" s="181"/>
      <c r="U715" s="181"/>
      <c r="V715" s="181"/>
      <c r="W715" s="181"/>
      <c r="X715" s="170">
        <f>(IF(G715="C",1,IF(G715="EA",0.5,0))*0.1)+(IF(H715="C",1,IF(H715="EA",0.5,0))*0.05)+(IF(I715="C",1,IF(I715="EA",0.5,0))*0.1)+(IF(J715="C",1,IF(J715="EA",0.5,0))*0.05)+(IF(K715="C",1,IF(K715="EA",0.5,0))*0.1)+(IF(L715="C",1,IF(L715="EA",0.5,0))*0.2)+(IF(M715="C",1,IF(M715="EA",0.5,0))*0.35)+(IF(N715="C",1,IF(N715="EA",0.5,0))*0.05)</f>
        <v>7.5000000000000011E-2</v>
      </c>
      <c r="Y715" s="368">
        <f t="shared" si="23"/>
        <v>0</v>
      </c>
      <c r="Z715" s="338" t="str">
        <f t="shared" si="22"/>
        <v>Em andamento</v>
      </c>
      <c r="AA715" s="377" t="str">
        <f>IF(C715="Supra-regional","abrange-cidade",IF(C715="Em definição","sem-mapa",IF(E715&lt;&gt;0,"local-def","local-em-def")))</f>
        <v>local-def</v>
      </c>
    </row>
    <row r="716" spans="1:27" ht="90" hidden="1" x14ac:dyDescent="0.25">
      <c r="A716" s="180">
        <v>35</v>
      </c>
      <c r="B716" s="181" t="s">
        <v>1773</v>
      </c>
      <c r="C716" s="181" t="s">
        <v>154</v>
      </c>
      <c r="D716" s="181"/>
      <c r="E716" s="181" t="s">
        <v>1774</v>
      </c>
      <c r="F716" s="180"/>
      <c r="G716" s="180" t="s">
        <v>214</v>
      </c>
      <c r="H716" s="182" t="s">
        <v>214</v>
      </c>
      <c r="I716" s="180" t="s">
        <v>216</v>
      </c>
      <c r="J716" s="52" t="s">
        <v>1493</v>
      </c>
      <c r="K716" s="180" t="s">
        <v>216</v>
      </c>
      <c r="L716" s="180" t="s">
        <v>216</v>
      </c>
      <c r="M716" s="180" t="s">
        <v>216</v>
      </c>
      <c r="N716" s="180" t="s">
        <v>216</v>
      </c>
      <c r="O716" s="1031">
        <v>0</v>
      </c>
      <c r="P716" s="178">
        <v>0</v>
      </c>
      <c r="Q716" s="178">
        <v>0</v>
      </c>
      <c r="R716" s="181" t="s">
        <v>6091</v>
      </c>
      <c r="S716" s="181"/>
      <c r="T716" s="181"/>
      <c r="U716" s="181"/>
      <c r="V716" s="181"/>
      <c r="W716" s="181"/>
      <c r="X716" s="170">
        <f>(IF(G716="C",1,IF(G716="EA",0.5,0))*0.1)+(IF(H716="C",1,IF(H716="EA",0.5,0))*0.05)+(IF(I716="C",1,IF(I716="EA",0.5,0))*0.1)+(IF(J716="C",1,IF(J716="EA",0.5,0))*0.05)+(IF(K716="C",1,IF(K716="EA",0.5,0))*0.1)+(IF(L716="C",1,IF(L716="EA",0.5,0))*0.2)+(IF(M716="C",1,IF(M716="EA",0.5,0))*0.35)+(IF(N716="C",1,IF(N716="EA",0.5,0))*0.05)</f>
        <v>7.5000000000000011E-2</v>
      </c>
      <c r="Y716" s="368">
        <f t="shared" si="23"/>
        <v>0</v>
      </c>
      <c r="Z716" s="338" t="str">
        <f t="shared" si="22"/>
        <v>Em andamento</v>
      </c>
      <c r="AA716" s="377" t="str">
        <f>IF(C716="Supra-regional","abrange-cidade",IF(C716="Em definição","sem-mapa",IF(E716&lt;&gt;0,"local-def","local-em-def")))</f>
        <v>local-def</v>
      </c>
    </row>
    <row r="717" spans="1:27" ht="45" hidden="1" x14ac:dyDescent="0.25">
      <c r="A717" s="180">
        <v>35</v>
      </c>
      <c r="B717" s="181" t="s">
        <v>1775</v>
      </c>
      <c r="C717" s="181" t="s">
        <v>154</v>
      </c>
      <c r="D717" s="181"/>
      <c r="E717" s="181" t="s">
        <v>1776</v>
      </c>
      <c r="F717" s="180"/>
      <c r="G717" s="180" t="s">
        <v>214</v>
      </c>
      <c r="H717" s="182" t="s">
        <v>214</v>
      </c>
      <c r="I717" s="180" t="s">
        <v>216</v>
      </c>
      <c r="J717" s="52" t="s">
        <v>1493</v>
      </c>
      <c r="K717" s="180" t="s">
        <v>216</v>
      </c>
      <c r="L717" s="180" t="s">
        <v>216</v>
      </c>
      <c r="M717" s="180" t="s">
        <v>216</v>
      </c>
      <c r="N717" s="180" t="s">
        <v>216</v>
      </c>
      <c r="O717" s="1031">
        <v>0</v>
      </c>
      <c r="P717" s="178">
        <v>0</v>
      </c>
      <c r="Q717" s="178">
        <v>0</v>
      </c>
      <c r="R717" s="181" t="s">
        <v>6146</v>
      </c>
      <c r="S717" s="181"/>
      <c r="T717" s="181"/>
      <c r="U717" s="181"/>
      <c r="V717" s="181"/>
      <c r="W717" s="181"/>
      <c r="X717" s="170">
        <f>(IF(G717="C",1,IF(G717="EA",0.5,0))*0.1)+(IF(H717="C",1,IF(H717="EA",0.5,0))*0.05)+(IF(I717="C",1,IF(I717="EA",0.5,0))*0.1)+(IF(J717="C",1,IF(J717="EA",0.5,0))*0.05)+(IF(K717="C",1,IF(K717="EA",0.5,0))*0.1)+(IF(L717="C",1,IF(L717="EA",0.5,0))*0.2)+(IF(M717="C",1,IF(M717="EA",0.5,0))*0.35)+(IF(N717="C",1,IF(N717="EA",0.5,0))*0.05)</f>
        <v>7.5000000000000011E-2</v>
      </c>
      <c r="Y717" s="368">
        <f t="shared" si="23"/>
        <v>0</v>
      </c>
      <c r="Z717" s="338" t="str">
        <f t="shared" si="22"/>
        <v>Em andamento</v>
      </c>
      <c r="AA717" s="377" t="str">
        <f>IF(C717="Supra-regional","abrange-cidade",IF(C717="Em definição","sem-mapa",IF(E717&lt;&gt;0,"local-def","local-em-def")))</f>
        <v>local-def</v>
      </c>
    </row>
    <row r="718" spans="1:27" ht="60" hidden="1" x14ac:dyDescent="0.25">
      <c r="A718" s="180">
        <v>35</v>
      </c>
      <c r="B718" s="181" t="s">
        <v>1777</v>
      </c>
      <c r="C718" s="181" t="s">
        <v>154</v>
      </c>
      <c r="D718" s="181"/>
      <c r="E718" s="181" t="s">
        <v>1778</v>
      </c>
      <c r="F718" s="180"/>
      <c r="G718" s="180" t="s">
        <v>214</v>
      </c>
      <c r="H718" s="182" t="s">
        <v>216</v>
      </c>
      <c r="I718" s="180" t="s">
        <v>216</v>
      </c>
      <c r="J718" s="52" t="s">
        <v>1493</v>
      </c>
      <c r="K718" s="182" t="s">
        <v>216</v>
      </c>
      <c r="L718" s="180" t="s">
        <v>216</v>
      </c>
      <c r="M718" s="180" t="s">
        <v>216</v>
      </c>
      <c r="N718" s="180" t="s">
        <v>216</v>
      </c>
      <c r="O718" s="1031">
        <v>0</v>
      </c>
      <c r="P718" s="178">
        <v>0</v>
      </c>
      <c r="Q718" s="178">
        <v>0</v>
      </c>
      <c r="R718" s="181" t="s">
        <v>6143</v>
      </c>
      <c r="S718" s="181"/>
      <c r="T718" s="181"/>
      <c r="U718" s="181"/>
      <c r="V718" s="181"/>
      <c r="W718" s="181"/>
      <c r="X718" s="170">
        <f>(IF(G718="C",1,IF(G718="EA",0.5,0))*0.1)+(IF(H718="C",1,IF(H718="EA",0.5,0))*0.05)+(IF(I718="C",1,IF(I718="EA",0.5,0))*0.1)+(IF(J718="C",1,IF(J718="EA",0.5,0))*0.05)+(IF(K718="C",1,IF(K718="EA",0.5,0))*0.1)+(IF(L718="C",1,IF(L718="EA",0.5,0))*0.2)+(IF(M718="C",1,IF(M718="EA",0.5,0))*0.35)+(IF(N718="C",1,IF(N718="EA",0.5,0))*0.05)</f>
        <v>0.05</v>
      </c>
      <c r="Y718" s="368">
        <f t="shared" si="23"/>
        <v>0</v>
      </c>
      <c r="Z718" s="338" t="str">
        <f t="shared" si="22"/>
        <v>Em andamento</v>
      </c>
      <c r="AA718" s="377" t="str">
        <f>IF(C718="Supra-regional","abrange-cidade",IF(C718="Em definição","sem-mapa",IF(E718&lt;&gt;0,"local-def","local-em-def")))</f>
        <v>local-def</v>
      </c>
    </row>
    <row r="719" spans="1:27" ht="45" hidden="1" x14ac:dyDescent="0.25">
      <c r="A719" s="180">
        <v>35</v>
      </c>
      <c r="B719" s="181" t="s">
        <v>1779</v>
      </c>
      <c r="C719" s="181" t="s">
        <v>154</v>
      </c>
      <c r="D719" s="181"/>
      <c r="E719" s="181" t="s">
        <v>1780</v>
      </c>
      <c r="F719" s="180"/>
      <c r="G719" s="180" t="s">
        <v>214</v>
      </c>
      <c r="H719" s="182" t="s">
        <v>214</v>
      </c>
      <c r="I719" s="180" t="s">
        <v>216</v>
      </c>
      <c r="J719" s="52" t="s">
        <v>1493</v>
      </c>
      <c r="K719" s="180" t="s">
        <v>216</v>
      </c>
      <c r="L719" s="180" t="s">
        <v>216</v>
      </c>
      <c r="M719" s="180" t="s">
        <v>216</v>
      </c>
      <c r="N719" s="180" t="s">
        <v>216</v>
      </c>
      <c r="O719" s="1031">
        <v>0</v>
      </c>
      <c r="P719" s="178">
        <v>0</v>
      </c>
      <c r="Q719" s="178">
        <v>0</v>
      </c>
      <c r="R719" s="181" t="s">
        <v>6147</v>
      </c>
      <c r="S719" s="181"/>
      <c r="T719" s="181"/>
      <c r="U719" s="181"/>
      <c r="V719" s="181"/>
      <c r="W719" s="181"/>
      <c r="X719" s="170">
        <f>(IF(G719="C",1,IF(G719="EA",0.5,0))*0.1)+(IF(H719="C",1,IF(H719="EA",0.5,0))*0.05)+(IF(I719="C",1,IF(I719="EA",0.5,0))*0.1)+(IF(J719="C",1,IF(J719="EA",0.5,0))*0.05)+(IF(K719="C",1,IF(K719="EA",0.5,0))*0.1)+(IF(L719="C",1,IF(L719="EA",0.5,0))*0.2)+(IF(M719="C",1,IF(M719="EA",0.5,0))*0.35)+(IF(N719="C",1,IF(N719="EA",0.5,0))*0.05)</f>
        <v>7.5000000000000011E-2</v>
      </c>
      <c r="Y719" s="368">
        <f t="shared" si="23"/>
        <v>0</v>
      </c>
      <c r="Z719" s="338" t="str">
        <f t="shared" si="22"/>
        <v>Em andamento</v>
      </c>
      <c r="AA719" s="377" t="str">
        <f>IF(C719="Supra-regional","abrange-cidade",IF(C719="Em definição","sem-mapa",IF(E719&lt;&gt;0,"local-def","local-em-def")))</f>
        <v>local-def</v>
      </c>
    </row>
    <row r="720" spans="1:27" ht="150" hidden="1" x14ac:dyDescent="0.25">
      <c r="A720" s="180">
        <v>35</v>
      </c>
      <c r="B720" s="181" t="s">
        <v>1781</v>
      </c>
      <c r="C720" s="181" t="s">
        <v>154</v>
      </c>
      <c r="D720" s="181"/>
      <c r="E720" s="181" t="s">
        <v>1782</v>
      </c>
      <c r="F720" s="180"/>
      <c r="G720" s="180" t="s">
        <v>214</v>
      </c>
      <c r="H720" s="182" t="s">
        <v>214</v>
      </c>
      <c r="I720" s="180" t="s">
        <v>216</v>
      </c>
      <c r="J720" s="52" t="s">
        <v>1493</v>
      </c>
      <c r="K720" s="180" t="s">
        <v>216</v>
      </c>
      <c r="L720" s="180" t="s">
        <v>216</v>
      </c>
      <c r="M720" s="180" t="s">
        <v>216</v>
      </c>
      <c r="N720" s="180" t="s">
        <v>216</v>
      </c>
      <c r="O720" s="1031">
        <v>0</v>
      </c>
      <c r="P720" s="178">
        <v>0</v>
      </c>
      <c r="Q720" s="178">
        <v>0</v>
      </c>
      <c r="R720" s="181" t="s">
        <v>6148</v>
      </c>
      <c r="S720" s="181"/>
      <c r="T720" s="181"/>
      <c r="U720" s="181"/>
      <c r="V720" s="181"/>
      <c r="W720" s="181"/>
      <c r="X720" s="170">
        <f>(IF(G720="C",1,IF(G720="EA",0.5,0))*0.1)+(IF(H720="C",1,IF(H720="EA",0.5,0))*0.05)+(IF(I720="C",1,IF(I720="EA",0.5,0))*0.1)+(IF(J720="C",1,IF(J720="EA",0.5,0))*0.05)+(IF(K720="C",1,IF(K720="EA",0.5,0))*0.1)+(IF(L720="C",1,IF(L720="EA",0.5,0))*0.2)+(IF(M720="C",1,IF(M720="EA",0.5,0))*0.35)+(IF(N720="C",1,IF(N720="EA",0.5,0))*0.05)</f>
        <v>7.5000000000000011E-2</v>
      </c>
      <c r="Y720" s="368">
        <f t="shared" si="23"/>
        <v>0</v>
      </c>
      <c r="Z720" s="338" t="str">
        <f t="shared" si="22"/>
        <v>Em andamento</v>
      </c>
      <c r="AA720" s="377" t="str">
        <f>IF(C720="Supra-regional","abrange-cidade",IF(C720="Em definição","sem-mapa",IF(E720&lt;&gt;0,"local-def","local-em-def")))</f>
        <v>local-def</v>
      </c>
    </row>
    <row r="721" spans="1:27" ht="150" hidden="1" x14ac:dyDescent="0.25">
      <c r="A721" s="180">
        <v>35</v>
      </c>
      <c r="B721" s="181" t="s">
        <v>1783</v>
      </c>
      <c r="C721" s="181" t="s">
        <v>154</v>
      </c>
      <c r="D721" s="181"/>
      <c r="E721" s="181" t="s">
        <v>1784</v>
      </c>
      <c r="F721" s="180"/>
      <c r="G721" s="180" t="s">
        <v>214</v>
      </c>
      <c r="H721" s="182" t="s">
        <v>214</v>
      </c>
      <c r="I721" s="180" t="s">
        <v>216</v>
      </c>
      <c r="J721" s="52" t="s">
        <v>1493</v>
      </c>
      <c r="K721" s="180" t="s">
        <v>216</v>
      </c>
      <c r="L721" s="180" t="s">
        <v>216</v>
      </c>
      <c r="M721" s="180" t="s">
        <v>216</v>
      </c>
      <c r="N721" s="180" t="s">
        <v>216</v>
      </c>
      <c r="O721" s="1031">
        <v>0</v>
      </c>
      <c r="P721" s="178">
        <v>0</v>
      </c>
      <c r="Q721" s="178">
        <v>0</v>
      </c>
      <c r="R721" s="181" t="s">
        <v>6087</v>
      </c>
      <c r="S721" s="181"/>
      <c r="T721" s="181"/>
      <c r="U721" s="181"/>
      <c r="V721" s="181"/>
      <c r="W721" s="181"/>
      <c r="X721" s="170">
        <f>(IF(G721="C",1,IF(G721="EA",0.5,0))*0.1)+(IF(H721="C",1,IF(H721="EA",0.5,0))*0.05)+(IF(I721="C",1,IF(I721="EA",0.5,0))*0.1)+(IF(J721="C",1,IF(J721="EA",0.5,0))*0.05)+(IF(K721="C",1,IF(K721="EA",0.5,0))*0.1)+(IF(L721="C",1,IF(L721="EA",0.5,0))*0.2)+(IF(M721="C",1,IF(M721="EA",0.5,0))*0.35)+(IF(N721="C",1,IF(N721="EA",0.5,0))*0.05)</f>
        <v>7.5000000000000011E-2</v>
      </c>
      <c r="Y721" s="368">
        <f t="shared" si="23"/>
        <v>0</v>
      </c>
      <c r="Z721" s="338" t="str">
        <f t="shared" si="22"/>
        <v>Em andamento</v>
      </c>
      <c r="AA721" s="377" t="str">
        <f>IF(C721="Supra-regional","abrange-cidade",IF(C721="Em definição","sem-mapa",IF(E721&lt;&gt;0,"local-def","local-em-def")))</f>
        <v>local-def</v>
      </c>
    </row>
    <row r="722" spans="1:27" ht="30" hidden="1" x14ac:dyDescent="0.25">
      <c r="A722" s="180">
        <v>35</v>
      </c>
      <c r="B722" s="181" t="s">
        <v>1785</v>
      </c>
      <c r="C722" s="181" t="s">
        <v>154</v>
      </c>
      <c r="D722" s="181"/>
      <c r="E722" s="181" t="s">
        <v>1786</v>
      </c>
      <c r="F722" s="180"/>
      <c r="G722" s="180" t="s">
        <v>214</v>
      </c>
      <c r="H722" s="182" t="s">
        <v>214</v>
      </c>
      <c r="I722" s="180" t="s">
        <v>216</v>
      </c>
      <c r="J722" s="52" t="s">
        <v>1493</v>
      </c>
      <c r="K722" s="180" t="s">
        <v>216</v>
      </c>
      <c r="L722" s="180" t="s">
        <v>216</v>
      </c>
      <c r="M722" s="180" t="s">
        <v>216</v>
      </c>
      <c r="N722" s="180" t="s">
        <v>216</v>
      </c>
      <c r="O722" s="1031">
        <v>0</v>
      </c>
      <c r="P722" s="178">
        <v>0</v>
      </c>
      <c r="Q722" s="178">
        <v>0</v>
      </c>
      <c r="R722" s="181" t="s">
        <v>6020</v>
      </c>
      <c r="S722" s="181"/>
      <c r="T722" s="181"/>
      <c r="U722" s="181"/>
      <c r="V722" s="181"/>
      <c r="W722" s="181"/>
      <c r="X722" s="170">
        <f>(IF(G722="C",1,IF(G722="EA",0.5,0))*0.1)+(IF(H722="C",1,IF(H722="EA",0.5,0))*0.05)+(IF(I722="C",1,IF(I722="EA",0.5,0))*0.1)+(IF(J722="C",1,IF(J722="EA",0.5,0))*0.05)+(IF(K722="C",1,IF(K722="EA",0.5,0))*0.1)+(IF(L722="C",1,IF(L722="EA",0.5,0))*0.2)+(IF(M722="C",1,IF(M722="EA",0.5,0))*0.35)+(IF(N722="C",1,IF(N722="EA",0.5,0))*0.05)</f>
        <v>7.5000000000000011E-2</v>
      </c>
      <c r="Y722" s="368">
        <f t="shared" si="23"/>
        <v>0</v>
      </c>
      <c r="Z722" s="338" t="str">
        <f t="shared" si="22"/>
        <v>Em andamento</v>
      </c>
      <c r="AA722" s="377" t="str">
        <f>IF(C722="Supra-regional","abrange-cidade",IF(C722="Em definição","sem-mapa",IF(E722&lt;&gt;0,"local-def","local-em-def")))</f>
        <v>local-def</v>
      </c>
    </row>
    <row r="723" spans="1:27" ht="30" hidden="1" x14ac:dyDescent="0.25">
      <c r="A723" s="180">
        <v>35</v>
      </c>
      <c r="B723" s="181" t="s">
        <v>1787</v>
      </c>
      <c r="C723" s="181" t="s">
        <v>154</v>
      </c>
      <c r="D723" s="181"/>
      <c r="E723" s="181" t="s">
        <v>1788</v>
      </c>
      <c r="F723" s="180"/>
      <c r="G723" s="180" t="s">
        <v>214</v>
      </c>
      <c r="H723" s="182" t="s">
        <v>214</v>
      </c>
      <c r="I723" s="180" t="s">
        <v>216</v>
      </c>
      <c r="J723" s="52" t="s">
        <v>1493</v>
      </c>
      <c r="K723" s="180" t="s">
        <v>216</v>
      </c>
      <c r="L723" s="180" t="s">
        <v>216</v>
      </c>
      <c r="M723" s="180" t="s">
        <v>216</v>
      </c>
      <c r="N723" s="180" t="s">
        <v>216</v>
      </c>
      <c r="O723" s="1031">
        <v>0</v>
      </c>
      <c r="P723" s="178">
        <v>0</v>
      </c>
      <c r="Q723" s="178">
        <v>0</v>
      </c>
      <c r="R723" s="181" t="s">
        <v>6145</v>
      </c>
      <c r="S723" s="181"/>
      <c r="T723" s="181"/>
      <c r="U723" s="181"/>
      <c r="V723" s="181"/>
      <c r="W723" s="181"/>
      <c r="X723" s="170">
        <f>(IF(G723="C",1,IF(G723="EA",0.5,0))*0.1)+(IF(H723="C",1,IF(H723="EA",0.5,0))*0.05)+(IF(I723="C",1,IF(I723="EA",0.5,0))*0.1)+(IF(J723="C",1,IF(J723="EA",0.5,0))*0.05)+(IF(K723="C",1,IF(K723="EA",0.5,0))*0.1)+(IF(L723="C",1,IF(L723="EA",0.5,0))*0.2)+(IF(M723="C",1,IF(M723="EA",0.5,0))*0.35)+(IF(N723="C",1,IF(N723="EA",0.5,0))*0.05)</f>
        <v>7.5000000000000011E-2</v>
      </c>
      <c r="Y723" s="368">
        <f t="shared" si="23"/>
        <v>0</v>
      </c>
      <c r="Z723" s="338" t="str">
        <f t="shared" si="22"/>
        <v>Em andamento</v>
      </c>
      <c r="AA723" s="377" t="str">
        <f>IF(C723="Supra-regional","abrange-cidade",IF(C723="Em definição","sem-mapa",IF(E723&lt;&gt;0,"local-def","local-em-def")))</f>
        <v>local-def</v>
      </c>
    </row>
    <row r="724" spans="1:27" ht="75" hidden="1" x14ac:dyDescent="0.25">
      <c r="A724" s="180">
        <v>35</v>
      </c>
      <c r="B724" s="181" t="s">
        <v>1789</v>
      </c>
      <c r="C724" s="181" t="s">
        <v>154</v>
      </c>
      <c r="D724" s="181"/>
      <c r="E724" s="181" t="s">
        <v>1790</v>
      </c>
      <c r="F724" s="180"/>
      <c r="G724" s="180" t="s">
        <v>214</v>
      </c>
      <c r="H724" s="182" t="s">
        <v>214</v>
      </c>
      <c r="I724" s="180" t="s">
        <v>216</v>
      </c>
      <c r="J724" s="52" t="s">
        <v>1493</v>
      </c>
      <c r="K724" s="180" t="s">
        <v>216</v>
      </c>
      <c r="L724" s="180" t="s">
        <v>216</v>
      </c>
      <c r="M724" s="180" t="s">
        <v>216</v>
      </c>
      <c r="N724" s="180" t="s">
        <v>216</v>
      </c>
      <c r="O724" s="1031">
        <v>0</v>
      </c>
      <c r="P724" s="178">
        <v>0</v>
      </c>
      <c r="Q724" s="178">
        <v>0</v>
      </c>
      <c r="R724" s="181" t="s">
        <v>6076</v>
      </c>
      <c r="S724" s="181"/>
      <c r="T724" s="181"/>
      <c r="U724" s="181"/>
      <c r="V724" s="181"/>
      <c r="W724" s="181"/>
      <c r="X724" s="170">
        <f>(IF(G724="C",1,IF(G724="EA",0.5,0))*0.1)+(IF(H724="C",1,IF(H724="EA",0.5,0))*0.05)+(IF(I724="C",1,IF(I724="EA",0.5,0))*0.1)+(IF(J724="C",1,IF(J724="EA",0.5,0))*0.05)+(IF(K724="C",1,IF(K724="EA",0.5,0))*0.1)+(IF(L724="C",1,IF(L724="EA",0.5,0))*0.2)+(IF(M724="C",1,IF(M724="EA",0.5,0))*0.35)+(IF(N724="C",1,IF(N724="EA",0.5,0))*0.05)</f>
        <v>7.5000000000000011E-2</v>
      </c>
      <c r="Y724" s="368">
        <f t="shared" si="23"/>
        <v>0</v>
      </c>
      <c r="Z724" s="338" t="str">
        <f t="shared" si="22"/>
        <v>Em andamento</v>
      </c>
      <c r="AA724" s="377" t="str">
        <f>IF(C724="Supra-regional","abrange-cidade",IF(C724="Em definição","sem-mapa",IF(E724&lt;&gt;0,"local-def","local-em-def")))</f>
        <v>local-def</v>
      </c>
    </row>
    <row r="725" spans="1:27" ht="75" hidden="1" x14ac:dyDescent="0.25">
      <c r="A725" s="180">
        <v>35</v>
      </c>
      <c r="B725" s="181" t="s">
        <v>1791</v>
      </c>
      <c r="C725" s="181" t="s">
        <v>154</v>
      </c>
      <c r="D725" s="181"/>
      <c r="E725" s="181" t="s">
        <v>1792</v>
      </c>
      <c r="F725" s="180"/>
      <c r="G725" s="180" t="s">
        <v>214</v>
      </c>
      <c r="H725" s="182" t="s">
        <v>214</v>
      </c>
      <c r="I725" s="180" t="s">
        <v>216</v>
      </c>
      <c r="J725" s="52" t="s">
        <v>1493</v>
      </c>
      <c r="K725" s="180" t="s">
        <v>216</v>
      </c>
      <c r="L725" s="180" t="s">
        <v>216</v>
      </c>
      <c r="M725" s="180" t="s">
        <v>216</v>
      </c>
      <c r="N725" s="180" t="s">
        <v>216</v>
      </c>
      <c r="O725" s="1031">
        <v>0</v>
      </c>
      <c r="P725" s="178">
        <v>0</v>
      </c>
      <c r="Q725" s="178">
        <v>0</v>
      </c>
      <c r="R725" s="181" t="s">
        <v>6149</v>
      </c>
      <c r="S725" s="181"/>
      <c r="T725" s="181"/>
      <c r="U725" s="181"/>
      <c r="V725" s="181"/>
      <c r="W725" s="181"/>
      <c r="X725" s="170">
        <f>(IF(G725="C",1,IF(G725="EA",0.5,0))*0.1)+(IF(H725="C",1,IF(H725="EA",0.5,0))*0.05)+(IF(I725="C",1,IF(I725="EA",0.5,0))*0.1)+(IF(J725="C",1,IF(J725="EA",0.5,0))*0.05)+(IF(K725="C",1,IF(K725="EA",0.5,0))*0.1)+(IF(L725="C",1,IF(L725="EA",0.5,0))*0.2)+(IF(M725="C",1,IF(M725="EA",0.5,0))*0.35)+(IF(N725="C",1,IF(N725="EA",0.5,0))*0.05)</f>
        <v>7.5000000000000011E-2</v>
      </c>
      <c r="Y725" s="368">
        <f t="shared" si="23"/>
        <v>0</v>
      </c>
      <c r="Z725" s="338" t="str">
        <f t="shared" si="22"/>
        <v>Em andamento</v>
      </c>
      <c r="AA725" s="377" t="str">
        <f>IF(C725="Supra-regional","abrange-cidade",IF(C725="Em definição","sem-mapa",IF(E725&lt;&gt;0,"local-def","local-em-def")))</f>
        <v>local-def</v>
      </c>
    </row>
    <row r="726" spans="1:27" ht="165" hidden="1" x14ac:dyDescent="0.25">
      <c r="A726" s="180">
        <v>35</v>
      </c>
      <c r="B726" s="181" t="s">
        <v>1793</v>
      </c>
      <c r="C726" s="181" t="s">
        <v>154</v>
      </c>
      <c r="D726" s="181"/>
      <c r="E726" s="181" t="s">
        <v>1794</v>
      </c>
      <c r="F726" s="180"/>
      <c r="G726" s="180" t="s">
        <v>214</v>
      </c>
      <c r="H726" s="182" t="s">
        <v>214</v>
      </c>
      <c r="I726" s="180" t="s">
        <v>216</v>
      </c>
      <c r="J726" s="52" t="s">
        <v>1493</v>
      </c>
      <c r="K726" s="180" t="s">
        <v>216</v>
      </c>
      <c r="L726" s="180" t="s">
        <v>216</v>
      </c>
      <c r="M726" s="180" t="s">
        <v>216</v>
      </c>
      <c r="N726" s="180" t="s">
        <v>216</v>
      </c>
      <c r="O726" s="1031">
        <v>0</v>
      </c>
      <c r="P726" s="178">
        <v>0</v>
      </c>
      <c r="Q726" s="178">
        <v>0</v>
      </c>
      <c r="R726" s="181" t="s">
        <v>6150</v>
      </c>
      <c r="S726" s="181"/>
      <c r="T726" s="181"/>
      <c r="U726" s="181"/>
      <c r="V726" s="181"/>
      <c r="W726" s="181"/>
      <c r="X726" s="170">
        <f>(IF(G726="C",1,IF(G726="EA",0.5,0))*0.1)+(IF(H726="C",1,IF(H726="EA",0.5,0))*0.05)+(IF(I726="C",1,IF(I726="EA",0.5,0))*0.1)+(IF(J726="C",1,IF(J726="EA",0.5,0))*0.05)+(IF(K726="C",1,IF(K726="EA",0.5,0))*0.1)+(IF(L726="C",1,IF(L726="EA",0.5,0))*0.2)+(IF(M726="C",1,IF(M726="EA",0.5,0))*0.35)+(IF(N726="C",1,IF(N726="EA",0.5,0))*0.05)</f>
        <v>7.5000000000000011E-2</v>
      </c>
      <c r="Y726" s="368">
        <f t="shared" si="23"/>
        <v>0</v>
      </c>
      <c r="Z726" s="338" t="str">
        <f t="shared" si="22"/>
        <v>Em andamento</v>
      </c>
      <c r="AA726" s="377" t="str">
        <f>IF(C726="Supra-regional","abrange-cidade",IF(C726="Em definição","sem-mapa",IF(E726&lt;&gt;0,"local-def","local-em-def")))</f>
        <v>local-def</v>
      </c>
    </row>
    <row r="727" spans="1:27" ht="90" hidden="1" x14ac:dyDescent="0.25">
      <c r="A727" s="180">
        <v>35</v>
      </c>
      <c r="B727" s="181" t="s">
        <v>1795</v>
      </c>
      <c r="C727" s="181" t="s">
        <v>154</v>
      </c>
      <c r="D727" s="181"/>
      <c r="E727" s="181" t="s">
        <v>1796</v>
      </c>
      <c r="F727" s="180"/>
      <c r="G727" s="180" t="s">
        <v>214</v>
      </c>
      <c r="H727" s="182" t="s">
        <v>214</v>
      </c>
      <c r="I727" s="180" t="s">
        <v>216</v>
      </c>
      <c r="J727" s="52" t="s">
        <v>1493</v>
      </c>
      <c r="K727" s="180" t="s">
        <v>216</v>
      </c>
      <c r="L727" s="180" t="s">
        <v>216</v>
      </c>
      <c r="M727" s="180" t="s">
        <v>216</v>
      </c>
      <c r="N727" s="180" t="s">
        <v>216</v>
      </c>
      <c r="O727" s="1031">
        <v>0</v>
      </c>
      <c r="P727" s="178">
        <v>0</v>
      </c>
      <c r="Q727" s="178">
        <v>0</v>
      </c>
      <c r="R727" s="181" t="s">
        <v>6148</v>
      </c>
      <c r="S727" s="181"/>
      <c r="T727" s="181"/>
      <c r="U727" s="181"/>
      <c r="V727" s="181"/>
      <c r="W727" s="181"/>
      <c r="X727" s="170">
        <f>(IF(G727="C",1,IF(G727="EA",0.5,0))*0.1)+(IF(H727="C",1,IF(H727="EA",0.5,0))*0.05)+(IF(I727="C",1,IF(I727="EA",0.5,0))*0.1)+(IF(J727="C",1,IF(J727="EA",0.5,0))*0.05)+(IF(K727="C",1,IF(K727="EA",0.5,0))*0.1)+(IF(L727="C",1,IF(L727="EA",0.5,0))*0.2)+(IF(M727="C",1,IF(M727="EA",0.5,0))*0.35)+(IF(N727="C",1,IF(N727="EA",0.5,0))*0.05)</f>
        <v>7.5000000000000011E-2</v>
      </c>
      <c r="Y727" s="368">
        <f t="shared" si="23"/>
        <v>0</v>
      </c>
      <c r="Z727" s="338" t="str">
        <f t="shared" si="22"/>
        <v>Em andamento</v>
      </c>
      <c r="AA727" s="377" t="str">
        <f>IF(C727="Supra-regional","abrange-cidade",IF(C727="Em definição","sem-mapa",IF(E727&lt;&gt;0,"local-def","local-em-def")))</f>
        <v>local-def</v>
      </c>
    </row>
    <row r="728" spans="1:27" ht="90" hidden="1" x14ac:dyDescent="0.25">
      <c r="A728" s="180">
        <v>35</v>
      </c>
      <c r="B728" s="181" t="s">
        <v>1797</v>
      </c>
      <c r="C728" s="181" t="s">
        <v>154</v>
      </c>
      <c r="D728" s="181"/>
      <c r="E728" s="181" t="s">
        <v>1798</v>
      </c>
      <c r="F728" s="180"/>
      <c r="G728" s="180" t="s">
        <v>214</v>
      </c>
      <c r="H728" s="182" t="s">
        <v>214</v>
      </c>
      <c r="I728" s="180" t="s">
        <v>216</v>
      </c>
      <c r="J728" s="52" t="s">
        <v>1493</v>
      </c>
      <c r="K728" s="180" t="s">
        <v>216</v>
      </c>
      <c r="L728" s="180" t="s">
        <v>216</v>
      </c>
      <c r="M728" s="180" t="s">
        <v>216</v>
      </c>
      <c r="N728" s="180" t="s">
        <v>216</v>
      </c>
      <c r="O728" s="1031">
        <v>0</v>
      </c>
      <c r="P728" s="178">
        <v>0</v>
      </c>
      <c r="Q728" s="178">
        <v>0</v>
      </c>
      <c r="R728" s="181" t="s">
        <v>6104</v>
      </c>
      <c r="S728" s="181"/>
      <c r="T728" s="181"/>
      <c r="U728" s="181"/>
      <c r="V728" s="181"/>
      <c r="W728" s="181"/>
      <c r="X728" s="170">
        <f>(IF(G728="C",1,IF(G728="EA",0.5,0))*0.1)+(IF(H728="C",1,IF(H728="EA",0.5,0))*0.05)+(IF(I728="C",1,IF(I728="EA",0.5,0))*0.1)+(IF(J728="C",1,IF(J728="EA",0.5,0))*0.05)+(IF(K728="C",1,IF(K728="EA",0.5,0))*0.1)+(IF(L728="C",1,IF(L728="EA",0.5,0))*0.2)+(IF(M728="C",1,IF(M728="EA",0.5,0))*0.35)+(IF(N728="C",1,IF(N728="EA",0.5,0))*0.05)</f>
        <v>7.5000000000000011E-2</v>
      </c>
      <c r="Y728" s="368">
        <f t="shared" si="23"/>
        <v>0</v>
      </c>
      <c r="Z728" s="338" t="str">
        <f t="shared" si="22"/>
        <v>Em andamento</v>
      </c>
      <c r="AA728" s="377" t="str">
        <f>IF(C728="Supra-regional","abrange-cidade",IF(C728="Em definição","sem-mapa",IF(E728&lt;&gt;0,"local-def","local-em-def")))</f>
        <v>local-def</v>
      </c>
    </row>
    <row r="729" spans="1:27" ht="45" hidden="1" x14ac:dyDescent="0.25">
      <c r="A729" s="180">
        <v>35</v>
      </c>
      <c r="B729" s="181" t="s">
        <v>1799</v>
      </c>
      <c r="C729" s="181" t="s">
        <v>154</v>
      </c>
      <c r="D729" s="181"/>
      <c r="E729" s="181" t="s">
        <v>1800</v>
      </c>
      <c r="F729" s="180"/>
      <c r="G729" s="180" t="s">
        <v>214</v>
      </c>
      <c r="H729" s="182" t="s">
        <v>214</v>
      </c>
      <c r="I729" s="180" t="s">
        <v>216</v>
      </c>
      <c r="J729" s="52" t="s">
        <v>1493</v>
      </c>
      <c r="K729" s="180" t="s">
        <v>216</v>
      </c>
      <c r="L729" s="180" t="s">
        <v>216</v>
      </c>
      <c r="M729" s="180" t="s">
        <v>216</v>
      </c>
      <c r="N729" s="180" t="s">
        <v>216</v>
      </c>
      <c r="O729" s="1031">
        <v>0</v>
      </c>
      <c r="P729" s="178">
        <v>0</v>
      </c>
      <c r="Q729" s="178">
        <v>0</v>
      </c>
      <c r="R729" s="181" t="s">
        <v>6143</v>
      </c>
      <c r="S729" s="181"/>
      <c r="T729" s="181"/>
      <c r="U729" s="181"/>
      <c r="V729" s="181"/>
      <c r="W729" s="181"/>
      <c r="X729" s="170">
        <f>(IF(G729="C",1,IF(G729="EA",0.5,0))*0.1)+(IF(H729="C",1,IF(H729="EA",0.5,0))*0.05)+(IF(I729="C",1,IF(I729="EA",0.5,0))*0.1)+(IF(J729="C",1,IF(J729="EA",0.5,0))*0.05)+(IF(K729="C",1,IF(K729="EA",0.5,0))*0.1)+(IF(L729="C",1,IF(L729="EA",0.5,0))*0.2)+(IF(M729="C",1,IF(M729="EA",0.5,0))*0.35)+(IF(N729="C",1,IF(N729="EA",0.5,0))*0.05)</f>
        <v>7.5000000000000011E-2</v>
      </c>
      <c r="Y729" s="368">
        <f t="shared" si="23"/>
        <v>0</v>
      </c>
      <c r="Z729" s="338" t="str">
        <f t="shared" si="22"/>
        <v>Em andamento</v>
      </c>
      <c r="AA729" s="377" t="str">
        <f>IF(C729="Supra-regional","abrange-cidade",IF(C729="Em definição","sem-mapa",IF(E729&lt;&gt;0,"local-def","local-em-def")))</f>
        <v>local-def</v>
      </c>
    </row>
    <row r="730" spans="1:27" ht="45" hidden="1" x14ac:dyDescent="0.25">
      <c r="A730" s="180">
        <v>35</v>
      </c>
      <c r="B730" s="181" t="s">
        <v>1801</v>
      </c>
      <c r="C730" s="181" t="s">
        <v>154</v>
      </c>
      <c r="D730" s="181"/>
      <c r="E730" s="181" t="s">
        <v>1802</v>
      </c>
      <c r="F730" s="180"/>
      <c r="G730" s="180" t="s">
        <v>214</v>
      </c>
      <c r="H730" s="182" t="s">
        <v>214</v>
      </c>
      <c r="I730" s="180" t="s">
        <v>216</v>
      </c>
      <c r="J730" s="52" t="s">
        <v>1493</v>
      </c>
      <c r="K730" s="180" t="s">
        <v>216</v>
      </c>
      <c r="L730" s="180" t="s">
        <v>216</v>
      </c>
      <c r="M730" s="180" t="s">
        <v>216</v>
      </c>
      <c r="N730" s="180" t="s">
        <v>216</v>
      </c>
      <c r="O730" s="1031">
        <v>0</v>
      </c>
      <c r="P730" s="178">
        <v>0</v>
      </c>
      <c r="Q730" s="178">
        <v>0</v>
      </c>
      <c r="R730" s="181" t="s">
        <v>6151</v>
      </c>
      <c r="S730" s="181"/>
      <c r="T730" s="181"/>
      <c r="U730" s="181"/>
      <c r="V730" s="181"/>
      <c r="W730" s="181"/>
      <c r="X730" s="170">
        <f>(IF(G730="C",1,IF(G730="EA",0.5,0))*0.1)+(IF(H730="C",1,IF(H730="EA",0.5,0))*0.05)+(IF(I730="C",1,IF(I730="EA",0.5,0))*0.1)+(IF(J730="C",1,IF(J730="EA",0.5,0))*0.05)+(IF(K730="C",1,IF(K730="EA",0.5,0))*0.1)+(IF(L730="C",1,IF(L730="EA",0.5,0))*0.2)+(IF(M730="C",1,IF(M730="EA",0.5,0))*0.35)+(IF(N730="C",1,IF(N730="EA",0.5,0))*0.05)</f>
        <v>7.5000000000000011E-2</v>
      </c>
      <c r="Y730" s="368">
        <f t="shared" si="23"/>
        <v>0</v>
      </c>
      <c r="Z730" s="338" t="str">
        <f t="shared" si="22"/>
        <v>Em andamento</v>
      </c>
      <c r="AA730" s="377" t="str">
        <f>IF(C730="Supra-regional","abrange-cidade",IF(C730="Em definição","sem-mapa",IF(E730&lt;&gt;0,"local-def","local-em-def")))</f>
        <v>local-def</v>
      </c>
    </row>
    <row r="731" spans="1:27" ht="105" hidden="1" x14ac:dyDescent="0.25">
      <c r="A731" s="180">
        <v>35</v>
      </c>
      <c r="B731" s="181" t="s">
        <v>1803</v>
      </c>
      <c r="C731" s="181" t="s">
        <v>154</v>
      </c>
      <c r="D731" s="181"/>
      <c r="E731" s="181" t="s">
        <v>1804</v>
      </c>
      <c r="F731" s="180"/>
      <c r="G731" s="180" t="s">
        <v>214</v>
      </c>
      <c r="H731" s="182" t="s">
        <v>216</v>
      </c>
      <c r="I731" s="180" t="s">
        <v>216</v>
      </c>
      <c r="J731" s="52" t="s">
        <v>1493</v>
      </c>
      <c r="K731" s="180" t="s">
        <v>216</v>
      </c>
      <c r="L731" s="180" t="s">
        <v>216</v>
      </c>
      <c r="M731" s="180" t="s">
        <v>216</v>
      </c>
      <c r="N731" s="180" t="s">
        <v>216</v>
      </c>
      <c r="O731" s="1031">
        <v>0</v>
      </c>
      <c r="P731" s="178">
        <v>0</v>
      </c>
      <c r="Q731" s="178">
        <v>0</v>
      </c>
      <c r="R731" s="181" t="s">
        <v>6152</v>
      </c>
      <c r="S731" s="181"/>
      <c r="T731" s="181"/>
      <c r="U731" s="181"/>
      <c r="V731" s="181"/>
      <c r="W731" s="181"/>
      <c r="X731" s="170">
        <f>(IF(G731="C",1,IF(G731="EA",0.5,0))*0.1)+(IF(H731="C",1,IF(H731="EA",0.5,0))*0.05)+(IF(I731="C",1,IF(I731="EA",0.5,0))*0.1)+(IF(J731="C",1,IF(J731="EA",0.5,0))*0.05)+(IF(K731="C",1,IF(K731="EA",0.5,0))*0.1)+(IF(L731="C",1,IF(L731="EA",0.5,0))*0.2)+(IF(M731="C",1,IF(M731="EA",0.5,0))*0.35)+(IF(N731="C",1,IF(N731="EA",0.5,0))*0.05)</f>
        <v>0.05</v>
      </c>
      <c r="Y731" s="368">
        <f t="shared" si="23"/>
        <v>0</v>
      </c>
      <c r="Z731" s="338" t="str">
        <f t="shared" si="22"/>
        <v>Em andamento</v>
      </c>
      <c r="AA731" s="377" t="str">
        <f>IF(C731="Supra-regional","abrange-cidade",IF(C731="Em definição","sem-mapa",IF(E731&lt;&gt;0,"local-def","local-em-def")))</f>
        <v>local-def</v>
      </c>
    </row>
    <row r="732" spans="1:27" ht="75" hidden="1" x14ac:dyDescent="0.25">
      <c r="A732" s="180">
        <v>35</v>
      </c>
      <c r="B732" s="181" t="s">
        <v>1805</v>
      </c>
      <c r="C732" s="181" t="s">
        <v>154</v>
      </c>
      <c r="D732" s="181"/>
      <c r="E732" s="181" t="s">
        <v>1806</v>
      </c>
      <c r="F732" s="180"/>
      <c r="G732" s="180" t="s">
        <v>214</v>
      </c>
      <c r="H732" s="182" t="s">
        <v>216</v>
      </c>
      <c r="I732" s="180" t="s">
        <v>216</v>
      </c>
      <c r="J732" s="52" t="s">
        <v>1493</v>
      </c>
      <c r="K732" s="180" t="s">
        <v>216</v>
      </c>
      <c r="L732" s="180" t="s">
        <v>216</v>
      </c>
      <c r="M732" s="180" t="s">
        <v>216</v>
      </c>
      <c r="N732" s="180" t="s">
        <v>216</v>
      </c>
      <c r="O732" s="1031">
        <v>0</v>
      </c>
      <c r="P732" s="178">
        <v>0</v>
      </c>
      <c r="Q732" s="178">
        <v>0</v>
      </c>
      <c r="R732" s="181" t="s">
        <v>6152</v>
      </c>
      <c r="S732" s="181"/>
      <c r="T732" s="181"/>
      <c r="U732" s="181"/>
      <c r="V732" s="181"/>
      <c r="W732" s="181"/>
      <c r="X732" s="170">
        <f>(IF(G732="C",1,IF(G732="EA",0.5,0))*0.1)+(IF(H732="C",1,IF(H732="EA",0.5,0))*0.05)+(IF(I732="C",1,IF(I732="EA",0.5,0))*0.1)+(IF(J732="C",1,IF(J732="EA",0.5,0))*0.05)+(IF(K732="C",1,IF(K732="EA",0.5,0))*0.1)+(IF(L732="C",1,IF(L732="EA",0.5,0))*0.2)+(IF(M732="C",1,IF(M732="EA",0.5,0))*0.35)+(IF(N732="C",1,IF(N732="EA",0.5,0))*0.05)</f>
        <v>0.05</v>
      </c>
      <c r="Y732" s="368">
        <f t="shared" si="23"/>
        <v>0</v>
      </c>
      <c r="Z732" s="338" t="str">
        <f t="shared" si="22"/>
        <v>Em andamento</v>
      </c>
      <c r="AA732" s="377" t="str">
        <f>IF(C732="Supra-regional","abrange-cidade",IF(C732="Em definição","sem-mapa",IF(E732&lt;&gt;0,"local-def","local-em-def")))</f>
        <v>local-def</v>
      </c>
    </row>
    <row r="733" spans="1:27" ht="75" hidden="1" x14ac:dyDescent="0.25">
      <c r="A733" s="180">
        <v>35</v>
      </c>
      <c r="B733" s="181" t="s">
        <v>1807</v>
      </c>
      <c r="C733" s="181" t="s">
        <v>154</v>
      </c>
      <c r="D733" s="181"/>
      <c r="E733" s="181" t="s">
        <v>1808</v>
      </c>
      <c r="F733" s="180"/>
      <c r="G733" s="180" t="s">
        <v>214</v>
      </c>
      <c r="H733" s="182" t="s">
        <v>216</v>
      </c>
      <c r="I733" s="180" t="s">
        <v>216</v>
      </c>
      <c r="J733" s="52" t="s">
        <v>1493</v>
      </c>
      <c r="K733" s="180" t="s">
        <v>216</v>
      </c>
      <c r="L733" s="180" t="s">
        <v>216</v>
      </c>
      <c r="M733" s="180" t="s">
        <v>216</v>
      </c>
      <c r="N733" s="180" t="s">
        <v>216</v>
      </c>
      <c r="O733" s="1031">
        <v>0</v>
      </c>
      <c r="P733" s="178">
        <v>0</v>
      </c>
      <c r="Q733" s="178">
        <v>0</v>
      </c>
      <c r="R733" s="181" t="s">
        <v>6153</v>
      </c>
      <c r="S733" s="181"/>
      <c r="T733" s="181"/>
      <c r="U733" s="181"/>
      <c r="V733" s="181"/>
      <c r="W733" s="181"/>
      <c r="X733" s="170">
        <f>(IF(G733="C",1,IF(G733="EA",0.5,0))*0.1)+(IF(H733="C",1,IF(H733="EA",0.5,0))*0.05)+(IF(I733="C",1,IF(I733="EA",0.5,0))*0.1)+(IF(J733="C",1,IF(J733="EA",0.5,0))*0.05)+(IF(K733="C",1,IF(K733="EA",0.5,0))*0.1)+(IF(L733="C",1,IF(L733="EA",0.5,0))*0.2)+(IF(M733="C",1,IF(M733="EA",0.5,0))*0.35)+(IF(N733="C",1,IF(N733="EA",0.5,0))*0.05)</f>
        <v>0.05</v>
      </c>
      <c r="Y733" s="368">
        <f t="shared" si="23"/>
        <v>0</v>
      </c>
      <c r="Z733" s="338" t="str">
        <f t="shared" si="22"/>
        <v>Em andamento</v>
      </c>
      <c r="AA733" s="377" t="str">
        <f>IF(C733="Supra-regional","abrange-cidade",IF(C733="Em definição","sem-mapa",IF(E733&lt;&gt;0,"local-def","local-em-def")))</f>
        <v>local-def</v>
      </c>
    </row>
    <row r="734" spans="1:27" ht="90" hidden="1" x14ac:dyDescent="0.25">
      <c r="A734" s="180">
        <v>35</v>
      </c>
      <c r="B734" s="181" t="s">
        <v>1809</v>
      </c>
      <c r="C734" s="181" t="s">
        <v>154</v>
      </c>
      <c r="D734" s="181"/>
      <c r="E734" s="181" t="s">
        <v>1810</v>
      </c>
      <c r="F734" s="180"/>
      <c r="G734" s="180" t="s">
        <v>214</v>
      </c>
      <c r="H734" s="182" t="s">
        <v>216</v>
      </c>
      <c r="I734" s="180" t="s">
        <v>216</v>
      </c>
      <c r="J734" s="52" t="s">
        <v>1493</v>
      </c>
      <c r="K734" s="180" t="s">
        <v>216</v>
      </c>
      <c r="L734" s="180" t="s">
        <v>216</v>
      </c>
      <c r="M734" s="180" t="s">
        <v>216</v>
      </c>
      <c r="N734" s="180" t="s">
        <v>216</v>
      </c>
      <c r="O734" s="1031">
        <v>0</v>
      </c>
      <c r="P734" s="178">
        <v>0</v>
      </c>
      <c r="Q734" s="178">
        <v>0</v>
      </c>
      <c r="R734" s="181" t="s">
        <v>6154</v>
      </c>
      <c r="S734" s="181"/>
      <c r="T734" s="181"/>
      <c r="U734" s="181"/>
      <c r="V734" s="181"/>
      <c r="W734" s="181"/>
      <c r="X734" s="170">
        <f>(IF(G734="C",1,IF(G734="EA",0.5,0))*0.1)+(IF(H734="C",1,IF(H734="EA",0.5,0))*0.05)+(IF(I734="C",1,IF(I734="EA",0.5,0))*0.1)+(IF(J734="C",1,IF(J734="EA",0.5,0))*0.05)+(IF(K734="C",1,IF(K734="EA",0.5,0))*0.1)+(IF(L734="C",1,IF(L734="EA",0.5,0))*0.2)+(IF(M734="C",1,IF(M734="EA",0.5,0))*0.35)+(IF(N734="C",1,IF(N734="EA",0.5,0))*0.05)</f>
        <v>0.05</v>
      </c>
      <c r="Y734" s="368">
        <f t="shared" si="23"/>
        <v>0</v>
      </c>
      <c r="Z734" s="338" t="str">
        <f t="shared" si="22"/>
        <v>Em andamento</v>
      </c>
      <c r="AA734" s="377" t="str">
        <f>IF(C734="Supra-regional","abrange-cidade",IF(C734="Em definição","sem-mapa",IF(E734&lt;&gt;0,"local-def","local-em-def")))</f>
        <v>local-def</v>
      </c>
    </row>
    <row r="735" spans="1:27" ht="45" hidden="1" x14ac:dyDescent="0.25">
      <c r="A735" s="180">
        <v>35</v>
      </c>
      <c r="B735" s="181" t="s">
        <v>1811</v>
      </c>
      <c r="C735" s="181" t="s">
        <v>154</v>
      </c>
      <c r="D735" s="181"/>
      <c r="E735" s="181" t="s">
        <v>1812</v>
      </c>
      <c r="F735" s="180"/>
      <c r="G735" s="180" t="s">
        <v>214</v>
      </c>
      <c r="H735" s="182" t="s">
        <v>216</v>
      </c>
      <c r="I735" s="180" t="s">
        <v>216</v>
      </c>
      <c r="J735" s="52" t="s">
        <v>1493</v>
      </c>
      <c r="K735" s="180" t="s">
        <v>216</v>
      </c>
      <c r="L735" s="180" t="s">
        <v>216</v>
      </c>
      <c r="M735" s="180" t="s">
        <v>216</v>
      </c>
      <c r="N735" s="180" t="s">
        <v>216</v>
      </c>
      <c r="O735" s="1031">
        <v>0</v>
      </c>
      <c r="P735" s="178">
        <v>0</v>
      </c>
      <c r="Q735" s="178">
        <v>0</v>
      </c>
      <c r="R735" s="181" t="s">
        <v>6155</v>
      </c>
      <c r="S735" s="181"/>
      <c r="T735" s="181"/>
      <c r="U735" s="181"/>
      <c r="V735" s="181"/>
      <c r="W735" s="181"/>
      <c r="X735" s="170">
        <f>(IF(G735="C",1,IF(G735="EA",0.5,0))*0.1)+(IF(H735="C",1,IF(H735="EA",0.5,0))*0.05)+(IF(I735="C",1,IF(I735="EA",0.5,0))*0.1)+(IF(J735="C",1,IF(J735="EA",0.5,0))*0.05)+(IF(K735="C",1,IF(K735="EA",0.5,0))*0.1)+(IF(L735="C",1,IF(L735="EA",0.5,0))*0.2)+(IF(M735="C",1,IF(M735="EA",0.5,0))*0.35)+(IF(N735="C",1,IF(N735="EA",0.5,0))*0.05)</f>
        <v>0.05</v>
      </c>
      <c r="Y735" s="368">
        <f t="shared" si="23"/>
        <v>0</v>
      </c>
      <c r="Z735" s="338" t="str">
        <f t="shared" si="22"/>
        <v>Em andamento</v>
      </c>
      <c r="AA735" s="377" t="str">
        <f>IF(C735="Supra-regional","abrange-cidade",IF(C735="Em definição","sem-mapa",IF(E735&lt;&gt;0,"local-def","local-em-def")))</f>
        <v>local-def</v>
      </c>
    </row>
    <row r="736" spans="1:27" ht="120" hidden="1" x14ac:dyDescent="0.25">
      <c r="A736" s="180">
        <v>35</v>
      </c>
      <c r="B736" s="181" t="s">
        <v>1813</v>
      </c>
      <c r="C736" s="181" t="s">
        <v>154</v>
      </c>
      <c r="D736" s="181"/>
      <c r="E736" s="181" t="s">
        <v>1814</v>
      </c>
      <c r="F736" s="180"/>
      <c r="G736" s="180" t="s">
        <v>214</v>
      </c>
      <c r="H736" s="182" t="s">
        <v>216</v>
      </c>
      <c r="I736" s="180" t="s">
        <v>216</v>
      </c>
      <c r="J736" s="52" t="s">
        <v>1493</v>
      </c>
      <c r="K736" s="180" t="s">
        <v>216</v>
      </c>
      <c r="L736" s="180" t="s">
        <v>216</v>
      </c>
      <c r="M736" s="180" t="s">
        <v>216</v>
      </c>
      <c r="N736" s="180" t="s">
        <v>216</v>
      </c>
      <c r="O736" s="1031">
        <v>0</v>
      </c>
      <c r="P736" s="178">
        <v>0</v>
      </c>
      <c r="Q736" s="178">
        <v>0</v>
      </c>
      <c r="R736" s="181" t="s">
        <v>6136</v>
      </c>
      <c r="S736" s="181"/>
      <c r="T736" s="181"/>
      <c r="U736" s="181"/>
      <c r="V736" s="181"/>
      <c r="W736" s="181"/>
      <c r="X736" s="170">
        <f>(IF(G736="C",1,IF(G736="EA",0.5,0))*0.1)+(IF(H736="C",1,IF(H736="EA",0.5,0))*0.05)+(IF(I736="C",1,IF(I736="EA",0.5,0))*0.1)+(IF(J736="C",1,IF(J736="EA",0.5,0))*0.05)+(IF(K736="C",1,IF(K736="EA",0.5,0))*0.1)+(IF(L736="C",1,IF(L736="EA",0.5,0))*0.2)+(IF(M736="C",1,IF(M736="EA",0.5,0))*0.35)+(IF(N736="C",1,IF(N736="EA",0.5,0))*0.05)</f>
        <v>0.05</v>
      </c>
      <c r="Y736" s="368">
        <f t="shared" si="23"/>
        <v>0</v>
      </c>
      <c r="Z736" s="338" t="str">
        <f t="shared" si="22"/>
        <v>Em andamento</v>
      </c>
      <c r="AA736" s="377" t="str">
        <f>IF(C736="Supra-regional","abrange-cidade",IF(C736="Em definição","sem-mapa",IF(E736&lt;&gt;0,"local-def","local-em-def")))</f>
        <v>local-def</v>
      </c>
    </row>
    <row r="737" spans="1:27" ht="45" hidden="1" x14ac:dyDescent="0.25">
      <c r="A737" s="180">
        <v>35</v>
      </c>
      <c r="B737" s="181" t="s">
        <v>1815</v>
      </c>
      <c r="C737" s="181" t="s">
        <v>150</v>
      </c>
      <c r="D737" s="181"/>
      <c r="E737" s="181" t="s">
        <v>1816</v>
      </c>
      <c r="F737" s="180"/>
      <c r="G737" s="180" t="s">
        <v>214</v>
      </c>
      <c r="H737" s="182" t="s">
        <v>214</v>
      </c>
      <c r="I737" s="180" t="s">
        <v>216</v>
      </c>
      <c r="J737" s="52" t="s">
        <v>1493</v>
      </c>
      <c r="K737" s="180" t="s">
        <v>216</v>
      </c>
      <c r="L737" s="180" t="s">
        <v>216</v>
      </c>
      <c r="M737" s="180" t="s">
        <v>216</v>
      </c>
      <c r="N737" s="180" t="s">
        <v>216</v>
      </c>
      <c r="O737" s="1031">
        <v>0</v>
      </c>
      <c r="P737" s="178">
        <v>0</v>
      </c>
      <c r="Q737" s="178">
        <v>0</v>
      </c>
      <c r="R737" s="181" t="s">
        <v>6156</v>
      </c>
      <c r="S737" s="181"/>
      <c r="T737" s="181"/>
      <c r="U737" s="181"/>
      <c r="V737" s="181"/>
      <c r="W737" s="181"/>
      <c r="X737" s="170">
        <f>(IF(G737="C",1,IF(G737="EA",0.5,0))*0.1)+(IF(H737="C",1,IF(H737="EA",0.5,0))*0.05)+(IF(I737="C",1,IF(I737="EA",0.5,0))*0.1)+(IF(J737="C",1,IF(J737="EA",0.5,0))*0.05)+(IF(K737="C",1,IF(K737="EA",0.5,0))*0.1)+(IF(L737="C",1,IF(L737="EA",0.5,0))*0.2)+(IF(M737="C",1,IF(M737="EA",0.5,0))*0.35)+(IF(N737="C",1,IF(N737="EA",0.5,0))*0.05)</f>
        <v>7.5000000000000011E-2</v>
      </c>
      <c r="Y737" s="368">
        <f t="shared" si="23"/>
        <v>0</v>
      </c>
      <c r="Z737" s="338" t="str">
        <f t="shared" si="22"/>
        <v>Em andamento</v>
      </c>
      <c r="AA737" s="377" t="str">
        <f>IF(C737="Supra-regional","abrange-cidade",IF(C737="Em definição","sem-mapa",IF(E737&lt;&gt;0,"local-def","local-em-def")))</f>
        <v>local-def</v>
      </c>
    </row>
    <row r="738" spans="1:27" ht="45" hidden="1" x14ac:dyDescent="0.25">
      <c r="A738" s="180">
        <v>35</v>
      </c>
      <c r="B738" s="181" t="s">
        <v>1817</v>
      </c>
      <c r="C738" s="181" t="s">
        <v>150</v>
      </c>
      <c r="D738" s="181"/>
      <c r="E738" s="181" t="s">
        <v>1818</v>
      </c>
      <c r="F738" s="180"/>
      <c r="G738" s="180" t="s">
        <v>214</v>
      </c>
      <c r="H738" s="182" t="s">
        <v>214</v>
      </c>
      <c r="I738" s="180" t="s">
        <v>216</v>
      </c>
      <c r="J738" s="52" t="s">
        <v>1493</v>
      </c>
      <c r="K738" s="180" t="s">
        <v>216</v>
      </c>
      <c r="L738" s="180" t="s">
        <v>216</v>
      </c>
      <c r="M738" s="180" t="s">
        <v>216</v>
      </c>
      <c r="N738" s="180" t="s">
        <v>216</v>
      </c>
      <c r="O738" s="1031">
        <v>0</v>
      </c>
      <c r="P738" s="178">
        <v>0</v>
      </c>
      <c r="Q738" s="178">
        <v>0</v>
      </c>
      <c r="R738" s="181" t="s">
        <v>6157</v>
      </c>
      <c r="S738" s="181"/>
      <c r="T738" s="181"/>
      <c r="U738" s="181"/>
      <c r="V738" s="181"/>
      <c r="W738" s="181"/>
      <c r="X738" s="170">
        <f>(IF(G738="C",1,IF(G738="EA",0.5,0))*0.1)+(IF(H738="C",1,IF(H738="EA",0.5,0))*0.05)+(IF(I738="C",1,IF(I738="EA",0.5,0))*0.1)+(IF(J738="C",1,IF(J738="EA",0.5,0))*0.05)+(IF(K738="C",1,IF(K738="EA",0.5,0))*0.1)+(IF(L738="C",1,IF(L738="EA",0.5,0))*0.2)+(IF(M738="C",1,IF(M738="EA",0.5,0))*0.35)+(IF(N738="C",1,IF(N738="EA",0.5,0))*0.05)</f>
        <v>7.5000000000000011E-2</v>
      </c>
      <c r="Y738" s="368">
        <f t="shared" si="23"/>
        <v>0</v>
      </c>
      <c r="Z738" s="338" t="str">
        <f t="shared" si="22"/>
        <v>Em andamento</v>
      </c>
      <c r="AA738" s="377" t="str">
        <f>IF(C738="Supra-regional","abrange-cidade",IF(C738="Em definição","sem-mapa",IF(E738&lt;&gt;0,"local-def","local-em-def")))</f>
        <v>local-def</v>
      </c>
    </row>
    <row r="739" spans="1:27" ht="45" hidden="1" x14ac:dyDescent="0.25">
      <c r="A739" s="180">
        <v>35</v>
      </c>
      <c r="B739" s="181" t="s">
        <v>1819</v>
      </c>
      <c r="C739" s="181" t="s">
        <v>150</v>
      </c>
      <c r="D739" s="181"/>
      <c r="E739" s="181" t="s">
        <v>1820</v>
      </c>
      <c r="F739" s="180"/>
      <c r="G739" s="180" t="s">
        <v>214</v>
      </c>
      <c r="H739" s="182" t="s">
        <v>214</v>
      </c>
      <c r="I739" s="180" t="s">
        <v>216</v>
      </c>
      <c r="J739" s="52" t="s">
        <v>1493</v>
      </c>
      <c r="K739" s="180" t="s">
        <v>216</v>
      </c>
      <c r="L739" s="180" t="s">
        <v>216</v>
      </c>
      <c r="M739" s="180" t="s">
        <v>216</v>
      </c>
      <c r="N739" s="180" t="s">
        <v>216</v>
      </c>
      <c r="O739" s="1031">
        <v>0</v>
      </c>
      <c r="P739" s="178">
        <v>0</v>
      </c>
      <c r="Q739" s="178">
        <v>0</v>
      </c>
      <c r="R739" s="181" t="s">
        <v>6063</v>
      </c>
      <c r="S739" s="181"/>
      <c r="T739" s="181"/>
      <c r="U739" s="181"/>
      <c r="V739" s="181"/>
      <c r="W739" s="181"/>
      <c r="X739" s="170">
        <f>(IF(G739="C",1,IF(G739="EA",0.5,0))*0.1)+(IF(H739="C",1,IF(H739="EA",0.5,0))*0.05)+(IF(I739="C",1,IF(I739="EA",0.5,0))*0.1)+(IF(J739="C",1,IF(J739="EA",0.5,0))*0.05)+(IF(K739="C",1,IF(K739="EA",0.5,0))*0.1)+(IF(L739="C",1,IF(L739="EA",0.5,0))*0.2)+(IF(M739="C",1,IF(M739="EA",0.5,0))*0.35)+(IF(N739="C",1,IF(N739="EA",0.5,0))*0.05)</f>
        <v>7.5000000000000011E-2</v>
      </c>
      <c r="Y739" s="368">
        <f t="shared" si="23"/>
        <v>0</v>
      </c>
      <c r="Z739" s="338" t="str">
        <f t="shared" si="22"/>
        <v>Em andamento</v>
      </c>
      <c r="AA739" s="377" t="str">
        <f>IF(C739="Supra-regional","abrange-cidade",IF(C739="Em definição","sem-mapa",IF(E739&lt;&gt;0,"local-def","local-em-def")))</f>
        <v>local-def</v>
      </c>
    </row>
    <row r="740" spans="1:27" ht="30" hidden="1" x14ac:dyDescent="0.25">
      <c r="A740" s="180">
        <v>35</v>
      </c>
      <c r="B740" s="181" t="s">
        <v>1821</v>
      </c>
      <c r="C740" s="181" t="s">
        <v>152</v>
      </c>
      <c r="D740" s="181"/>
      <c r="E740" s="181" t="s">
        <v>1822</v>
      </c>
      <c r="F740" s="180"/>
      <c r="G740" s="180" t="s">
        <v>214</v>
      </c>
      <c r="H740" s="182" t="s">
        <v>214</v>
      </c>
      <c r="I740" s="180" t="s">
        <v>216</v>
      </c>
      <c r="J740" s="52" t="s">
        <v>1493</v>
      </c>
      <c r="K740" s="180" t="s">
        <v>216</v>
      </c>
      <c r="L740" s="180" t="s">
        <v>216</v>
      </c>
      <c r="M740" s="180" t="s">
        <v>216</v>
      </c>
      <c r="N740" s="180" t="s">
        <v>216</v>
      </c>
      <c r="O740" s="1031">
        <v>0</v>
      </c>
      <c r="P740" s="178">
        <v>0</v>
      </c>
      <c r="Q740" s="178">
        <v>0</v>
      </c>
      <c r="R740" s="181" t="s">
        <v>6051</v>
      </c>
      <c r="S740" s="181"/>
      <c r="T740" s="181"/>
      <c r="U740" s="181"/>
      <c r="V740" s="181"/>
      <c r="W740" s="181"/>
      <c r="X740" s="170">
        <f>(IF(G740="C",1,IF(G740="EA",0.5,0))*0.1)+(IF(H740="C",1,IF(H740="EA",0.5,0))*0.05)+(IF(I740="C",1,IF(I740="EA",0.5,0))*0.1)+(IF(J740="C",1,IF(J740="EA",0.5,0))*0.05)+(IF(K740="C",1,IF(K740="EA",0.5,0))*0.1)+(IF(L740="C",1,IF(L740="EA",0.5,0))*0.2)+(IF(M740="C",1,IF(M740="EA",0.5,0))*0.35)+(IF(N740="C",1,IF(N740="EA",0.5,0))*0.05)</f>
        <v>7.5000000000000011E-2</v>
      </c>
      <c r="Y740" s="368">
        <f t="shared" si="23"/>
        <v>0</v>
      </c>
      <c r="Z740" s="338" t="str">
        <f t="shared" si="22"/>
        <v>Em andamento</v>
      </c>
      <c r="AA740" s="377" t="str">
        <f>IF(C740="Supra-regional","abrange-cidade",IF(C740="Em definição","sem-mapa",IF(E740&lt;&gt;0,"local-def","local-em-def")))</f>
        <v>local-def</v>
      </c>
    </row>
    <row r="741" spans="1:27" ht="30" hidden="1" x14ac:dyDescent="0.25">
      <c r="A741" s="180">
        <v>35</v>
      </c>
      <c r="B741" s="181" t="s">
        <v>1823</v>
      </c>
      <c r="C741" s="181" t="s">
        <v>152</v>
      </c>
      <c r="D741" s="181"/>
      <c r="E741" s="181" t="s">
        <v>1824</v>
      </c>
      <c r="F741" s="180"/>
      <c r="G741" s="180" t="s">
        <v>214</v>
      </c>
      <c r="H741" s="182" t="s">
        <v>214</v>
      </c>
      <c r="I741" s="180" t="s">
        <v>216</v>
      </c>
      <c r="J741" s="52" t="s">
        <v>1493</v>
      </c>
      <c r="K741" s="180" t="s">
        <v>216</v>
      </c>
      <c r="L741" s="180" t="s">
        <v>216</v>
      </c>
      <c r="M741" s="180" t="s">
        <v>216</v>
      </c>
      <c r="N741" s="180" t="s">
        <v>216</v>
      </c>
      <c r="O741" s="1031">
        <v>0</v>
      </c>
      <c r="P741" s="178">
        <v>0</v>
      </c>
      <c r="Q741" s="178">
        <v>0</v>
      </c>
      <c r="R741" s="181" t="s">
        <v>6158</v>
      </c>
      <c r="S741" s="181"/>
      <c r="T741" s="181"/>
      <c r="U741" s="181"/>
      <c r="V741" s="181"/>
      <c r="W741" s="181"/>
      <c r="X741" s="170">
        <f>(IF(G741="C",1,IF(G741="EA",0.5,0))*0.1)+(IF(H741="C",1,IF(H741="EA",0.5,0))*0.05)+(IF(I741="C",1,IF(I741="EA",0.5,0))*0.1)+(IF(J741="C",1,IF(J741="EA",0.5,0))*0.05)+(IF(K741="C",1,IF(K741="EA",0.5,0))*0.1)+(IF(L741="C",1,IF(L741="EA",0.5,0))*0.2)+(IF(M741="C",1,IF(M741="EA",0.5,0))*0.35)+(IF(N741="C",1,IF(N741="EA",0.5,0))*0.05)</f>
        <v>7.5000000000000011E-2</v>
      </c>
      <c r="Y741" s="368">
        <f t="shared" si="23"/>
        <v>0</v>
      </c>
      <c r="Z741" s="338" t="str">
        <f t="shared" si="22"/>
        <v>Em andamento</v>
      </c>
      <c r="AA741" s="377" t="str">
        <f>IF(C741="Supra-regional","abrange-cidade",IF(C741="Em definição","sem-mapa",IF(E741&lt;&gt;0,"local-def","local-em-def")))</f>
        <v>local-def</v>
      </c>
    </row>
    <row r="742" spans="1:27" ht="45" hidden="1" x14ac:dyDescent="0.25">
      <c r="A742" s="180">
        <v>35</v>
      </c>
      <c r="B742" s="181" t="s">
        <v>1825</v>
      </c>
      <c r="C742" s="181" t="s">
        <v>142</v>
      </c>
      <c r="D742" s="181"/>
      <c r="E742" s="181" t="s">
        <v>1826</v>
      </c>
      <c r="F742" s="180"/>
      <c r="G742" s="180" t="s">
        <v>214</v>
      </c>
      <c r="H742" s="182" t="s">
        <v>214</v>
      </c>
      <c r="I742" s="180" t="s">
        <v>216</v>
      </c>
      <c r="J742" s="52" t="s">
        <v>1493</v>
      </c>
      <c r="K742" s="180" t="s">
        <v>216</v>
      </c>
      <c r="L742" s="180" t="s">
        <v>216</v>
      </c>
      <c r="M742" s="180" t="s">
        <v>216</v>
      </c>
      <c r="N742" s="180" t="s">
        <v>216</v>
      </c>
      <c r="O742" s="1031">
        <v>0</v>
      </c>
      <c r="P742" s="178">
        <v>0</v>
      </c>
      <c r="Q742" s="178">
        <v>0</v>
      </c>
      <c r="R742" s="181" t="s">
        <v>6159</v>
      </c>
      <c r="S742" s="181"/>
      <c r="T742" s="181"/>
      <c r="U742" s="181"/>
      <c r="V742" s="181"/>
      <c r="W742" s="181"/>
      <c r="X742" s="170">
        <f>(IF(G742="C",1,IF(G742="EA",0.5,0))*0.1)+(IF(H742="C",1,IF(H742="EA",0.5,0))*0.05)+(IF(I742="C",1,IF(I742="EA",0.5,0))*0.1)+(IF(J742="C",1,IF(J742="EA",0.5,0))*0.05)+(IF(K742="C",1,IF(K742="EA",0.5,0))*0.1)+(IF(L742="C",1,IF(L742="EA",0.5,0))*0.2)+(IF(M742="C",1,IF(M742="EA",0.5,0))*0.35)+(IF(N742="C",1,IF(N742="EA",0.5,0))*0.05)</f>
        <v>7.5000000000000011E-2</v>
      </c>
      <c r="Y742" s="368">
        <f t="shared" si="23"/>
        <v>0</v>
      </c>
      <c r="Z742" s="338" t="str">
        <f t="shared" si="22"/>
        <v>Em andamento</v>
      </c>
      <c r="AA742" s="377" t="str">
        <f>IF(C742="Supra-regional","abrange-cidade",IF(C742="Em definição","sem-mapa",IF(E742&lt;&gt;0,"local-def","local-em-def")))</f>
        <v>local-def</v>
      </c>
    </row>
    <row r="743" spans="1:27" ht="30" hidden="1" x14ac:dyDescent="0.25">
      <c r="A743" s="180">
        <v>35</v>
      </c>
      <c r="B743" s="181" t="s">
        <v>1827</v>
      </c>
      <c r="C743" s="181" t="s">
        <v>154</v>
      </c>
      <c r="D743" s="181"/>
      <c r="E743" s="181" t="s">
        <v>1828</v>
      </c>
      <c r="F743" s="180"/>
      <c r="G743" s="180" t="s">
        <v>214</v>
      </c>
      <c r="H743" s="182" t="s">
        <v>214</v>
      </c>
      <c r="I743" s="180" t="s">
        <v>216</v>
      </c>
      <c r="J743" s="52" t="s">
        <v>1493</v>
      </c>
      <c r="K743" s="180" t="s">
        <v>216</v>
      </c>
      <c r="L743" s="180" t="s">
        <v>216</v>
      </c>
      <c r="M743" s="180" t="s">
        <v>216</v>
      </c>
      <c r="N743" s="180" t="s">
        <v>216</v>
      </c>
      <c r="O743" s="1031">
        <v>0</v>
      </c>
      <c r="P743" s="178">
        <v>0</v>
      </c>
      <c r="Q743" s="178">
        <v>0</v>
      </c>
      <c r="R743" s="181" t="s">
        <v>6032</v>
      </c>
      <c r="S743" s="181"/>
      <c r="T743" s="181"/>
      <c r="U743" s="181"/>
      <c r="V743" s="181"/>
      <c r="W743" s="181"/>
      <c r="X743" s="170">
        <f>(IF(G743="C",1,IF(G743="EA",0.5,0))*0.1)+(IF(H743="C",1,IF(H743="EA",0.5,0))*0.05)+(IF(I743="C",1,IF(I743="EA",0.5,0))*0.1)+(IF(J743="C",1,IF(J743="EA",0.5,0))*0.05)+(IF(K743="C",1,IF(K743="EA",0.5,0))*0.1)+(IF(L743="C",1,IF(L743="EA",0.5,0))*0.2)+(IF(M743="C",1,IF(M743="EA",0.5,0))*0.35)+(IF(N743="C",1,IF(N743="EA",0.5,0))*0.05)</f>
        <v>7.5000000000000011E-2</v>
      </c>
      <c r="Y743" s="368">
        <f t="shared" si="23"/>
        <v>0</v>
      </c>
      <c r="Z743" s="338" t="str">
        <f t="shared" si="22"/>
        <v>Em andamento</v>
      </c>
      <c r="AA743" s="377" t="str">
        <f>IF(C743="Supra-regional","abrange-cidade",IF(C743="Em definição","sem-mapa",IF(E743&lt;&gt;0,"local-def","local-em-def")))</f>
        <v>local-def</v>
      </c>
    </row>
    <row r="744" spans="1:27" ht="30" hidden="1" x14ac:dyDescent="0.25">
      <c r="A744" s="180">
        <v>35</v>
      </c>
      <c r="B744" s="181" t="s">
        <v>1829</v>
      </c>
      <c r="C744" s="181" t="s">
        <v>154</v>
      </c>
      <c r="D744" s="181"/>
      <c r="E744" s="181" t="s">
        <v>1830</v>
      </c>
      <c r="F744" s="180"/>
      <c r="G744" s="180" t="s">
        <v>214</v>
      </c>
      <c r="H744" s="182" t="s">
        <v>214</v>
      </c>
      <c r="I744" s="180" t="s">
        <v>216</v>
      </c>
      <c r="J744" s="52" t="s">
        <v>1493</v>
      </c>
      <c r="K744" s="180" t="s">
        <v>216</v>
      </c>
      <c r="L744" s="180" t="s">
        <v>216</v>
      </c>
      <c r="M744" s="180" t="s">
        <v>216</v>
      </c>
      <c r="N744" s="180" t="s">
        <v>216</v>
      </c>
      <c r="O744" s="1031">
        <v>0</v>
      </c>
      <c r="P744" s="178">
        <v>0</v>
      </c>
      <c r="Q744" s="178">
        <v>0</v>
      </c>
      <c r="R744" s="181" t="s">
        <v>6150</v>
      </c>
      <c r="S744" s="181"/>
      <c r="T744" s="181"/>
      <c r="U744" s="181"/>
      <c r="V744" s="181"/>
      <c r="W744" s="181"/>
      <c r="X744" s="170">
        <f>(IF(G744="C",1,IF(G744="EA",0.5,0))*0.1)+(IF(H744="C",1,IF(H744="EA",0.5,0))*0.05)+(IF(I744="C",1,IF(I744="EA",0.5,0))*0.1)+(IF(J744="C",1,IF(J744="EA",0.5,0))*0.05)+(IF(K744="C",1,IF(K744="EA",0.5,0))*0.1)+(IF(L744="C",1,IF(L744="EA",0.5,0))*0.2)+(IF(M744="C",1,IF(M744="EA",0.5,0))*0.35)+(IF(N744="C",1,IF(N744="EA",0.5,0))*0.05)</f>
        <v>7.5000000000000011E-2</v>
      </c>
      <c r="Y744" s="368">
        <f t="shared" si="23"/>
        <v>0</v>
      </c>
      <c r="Z744" s="338" t="str">
        <f t="shared" si="22"/>
        <v>Em andamento</v>
      </c>
      <c r="AA744" s="377" t="str">
        <f>IF(C744="Supra-regional","abrange-cidade",IF(C744="Em definição","sem-mapa",IF(E744&lt;&gt;0,"local-def","local-em-def")))</f>
        <v>local-def</v>
      </c>
    </row>
    <row r="745" spans="1:27" ht="30" hidden="1" x14ac:dyDescent="0.25">
      <c r="A745" s="180">
        <v>35</v>
      </c>
      <c r="B745" s="181" t="s">
        <v>1831</v>
      </c>
      <c r="C745" s="181" t="s">
        <v>154</v>
      </c>
      <c r="D745" s="181"/>
      <c r="E745" s="181" t="s">
        <v>1830</v>
      </c>
      <c r="F745" s="180"/>
      <c r="G745" s="180" t="s">
        <v>214</v>
      </c>
      <c r="H745" s="182" t="s">
        <v>214</v>
      </c>
      <c r="I745" s="180" t="s">
        <v>216</v>
      </c>
      <c r="J745" s="52" t="s">
        <v>1493</v>
      </c>
      <c r="K745" s="180" t="s">
        <v>216</v>
      </c>
      <c r="L745" s="180" t="s">
        <v>216</v>
      </c>
      <c r="M745" s="180" t="s">
        <v>216</v>
      </c>
      <c r="N745" s="180" t="s">
        <v>216</v>
      </c>
      <c r="O745" s="1031">
        <v>0</v>
      </c>
      <c r="P745" s="178">
        <v>0</v>
      </c>
      <c r="Q745" s="178">
        <v>0</v>
      </c>
      <c r="R745" s="181" t="s">
        <v>6160</v>
      </c>
      <c r="S745" s="181"/>
      <c r="T745" s="181"/>
      <c r="U745" s="181"/>
      <c r="V745" s="181"/>
      <c r="W745" s="181"/>
      <c r="X745" s="170">
        <f>(IF(G745="C",1,IF(G745="EA",0.5,0))*0.1)+(IF(H745="C",1,IF(H745="EA",0.5,0))*0.05)+(IF(I745="C",1,IF(I745="EA",0.5,0))*0.1)+(IF(J745="C",1,IF(J745="EA",0.5,0))*0.05)+(IF(K745="C",1,IF(K745="EA",0.5,0))*0.1)+(IF(L745="C",1,IF(L745="EA",0.5,0))*0.2)+(IF(M745="C",1,IF(M745="EA",0.5,0))*0.35)+(IF(N745="C",1,IF(N745="EA",0.5,0))*0.05)</f>
        <v>7.5000000000000011E-2</v>
      </c>
      <c r="Y745" s="368">
        <f t="shared" si="23"/>
        <v>0</v>
      </c>
      <c r="Z745" s="338" t="str">
        <f t="shared" si="22"/>
        <v>Em andamento</v>
      </c>
      <c r="AA745" s="377" t="str">
        <f>IF(C745="Supra-regional","abrange-cidade",IF(C745="Em definição","sem-mapa",IF(E745&lt;&gt;0,"local-def","local-em-def")))</f>
        <v>local-def</v>
      </c>
    </row>
    <row r="746" spans="1:27" ht="30" hidden="1" x14ac:dyDescent="0.25">
      <c r="A746" s="180">
        <v>35</v>
      </c>
      <c r="B746" s="181" t="s">
        <v>1832</v>
      </c>
      <c r="C746" s="181" t="s">
        <v>188</v>
      </c>
      <c r="D746" s="181"/>
      <c r="E746" s="181" t="s">
        <v>1833</v>
      </c>
      <c r="F746" s="180"/>
      <c r="G746" s="180" t="s">
        <v>214</v>
      </c>
      <c r="H746" s="182" t="s">
        <v>214</v>
      </c>
      <c r="I746" s="180" t="s">
        <v>216</v>
      </c>
      <c r="J746" s="52" t="s">
        <v>1493</v>
      </c>
      <c r="K746" s="182" t="s">
        <v>216</v>
      </c>
      <c r="L746" s="180" t="s">
        <v>216</v>
      </c>
      <c r="M746" s="180" t="s">
        <v>216</v>
      </c>
      <c r="N746" s="180" t="s">
        <v>216</v>
      </c>
      <c r="O746" s="1031">
        <v>0</v>
      </c>
      <c r="P746" s="178">
        <v>0</v>
      </c>
      <c r="Q746" s="178">
        <v>0</v>
      </c>
      <c r="R746" s="181" t="s">
        <v>6061</v>
      </c>
      <c r="S746" s="181"/>
      <c r="T746" s="181"/>
      <c r="U746" s="181"/>
      <c r="V746" s="181"/>
      <c r="W746" s="181"/>
      <c r="X746" s="170">
        <f>(IF(G746="C",1,IF(G746="EA",0.5,0))*0.1)+(IF(H746="C",1,IF(H746="EA",0.5,0))*0.05)+(IF(I746="C",1,IF(I746="EA",0.5,0))*0.1)+(IF(J746="C",1,IF(J746="EA",0.5,0))*0.05)+(IF(K746="C",1,IF(K746="EA",0.5,0))*0.1)+(IF(L746="C",1,IF(L746="EA",0.5,0))*0.2)+(IF(M746="C",1,IF(M746="EA",0.5,0))*0.35)+(IF(N746="C",1,IF(N746="EA",0.5,0))*0.05)</f>
        <v>7.5000000000000011E-2</v>
      </c>
      <c r="Y746" s="368">
        <f t="shared" si="23"/>
        <v>0</v>
      </c>
      <c r="Z746" s="338" t="str">
        <f t="shared" si="22"/>
        <v>Em andamento</v>
      </c>
      <c r="AA746" s="377" t="str">
        <f>IF(C746="Supra-regional","abrange-cidade",IF(C746="Em definição","sem-mapa",IF(E746&lt;&gt;0,"local-def","local-em-def")))</f>
        <v>local-def</v>
      </c>
    </row>
    <row r="747" spans="1:27" ht="30" hidden="1" x14ac:dyDescent="0.25">
      <c r="A747" s="180">
        <v>35</v>
      </c>
      <c r="B747" s="181" t="s">
        <v>1834</v>
      </c>
      <c r="C747" s="181" t="s">
        <v>188</v>
      </c>
      <c r="D747" s="181"/>
      <c r="E747" s="181" t="s">
        <v>1835</v>
      </c>
      <c r="F747" s="180"/>
      <c r="G747" s="180" t="s">
        <v>214</v>
      </c>
      <c r="H747" s="182" t="s">
        <v>214</v>
      </c>
      <c r="I747" s="180" t="s">
        <v>216</v>
      </c>
      <c r="J747" s="52" t="s">
        <v>1493</v>
      </c>
      <c r="K747" s="182" t="s">
        <v>216</v>
      </c>
      <c r="L747" s="180" t="s">
        <v>216</v>
      </c>
      <c r="M747" s="180" t="s">
        <v>216</v>
      </c>
      <c r="N747" s="180" t="s">
        <v>216</v>
      </c>
      <c r="O747" s="1031">
        <v>0</v>
      </c>
      <c r="P747" s="178">
        <v>0</v>
      </c>
      <c r="Q747" s="178">
        <v>0</v>
      </c>
      <c r="R747" s="181" t="s">
        <v>6125</v>
      </c>
      <c r="S747" s="181"/>
      <c r="T747" s="181"/>
      <c r="U747" s="181"/>
      <c r="V747" s="181"/>
      <c r="W747" s="181"/>
      <c r="X747" s="170">
        <f>(IF(G747="C",1,IF(G747="EA",0.5,0))*0.1)+(IF(H747="C",1,IF(H747="EA",0.5,0))*0.05)+(IF(I747="C",1,IF(I747="EA",0.5,0))*0.1)+(IF(J747="C",1,IF(J747="EA",0.5,0))*0.05)+(IF(K747="C",1,IF(K747="EA",0.5,0))*0.1)+(IF(L747="C",1,IF(L747="EA",0.5,0))*0.2)+(IF(M747="C",1,IF(M747="EA",0.5,0))*0.35)+(IF(N747="C",1,IF(N747="EA",0.5,0))*0.05)</f>
        <v>7.5000000000000011E-2</v>
      </c>
      <c r="Y747" s="368">
        <f t="shared" si="23"/>
        <v>0</v>
      </c>
      <c r="Z747" s="338" t="str">
        <f t="shared" si="22"/>
        <v>Em andamento</v>
      </c>
      <c r="AA747" s="377" t="str">
        <f>IF(C747="Supra-regional","abrange-cidade",IF(C747="Em definição","sem-mapa",IF(E747&lt;&gt;0,"local-def","local-em-def")))</f>
        <v>local-def</v>
      </c>
    </row>
    <row r="748" spans="1:27" ht="45" hidden="1" x14ac:dyDescent="0.25">
      <c r="A748" s="180">
        <v>35</v>
      </c>
      <c r="B748" s="181" t="s">
        <v>1837</v>
      </c>
      <c r="C748" s="181" t="s">
        <v>132</v>
      </c>
      <c r="D748" s="181"/>
      <c r="E748" s="181" t="s">
        <v>1838</v>
      </c>
      <c r="F748" s="180"/>
      <c r="G748" s="180" t="s">
        <v>214</v>
      </c>
      <c r="H748" s="182" t="s">
        <v>214</v>
      </c>
      <c r="I748" s="180" t="s">
        <v>216</v>
      </c>
      <c r="J748" s="52" t="s">
        <v>1493</v>
      </c>
      <c r="K748" s="180" t="s">
        <v>216</v>
      </c>
      <c r="L748" s="180" t="s">
        <v>216</v>
      </c>
      <c r="M748" s="180" t="s">
        <v>216</v>
      </c>
      <c r="N748" s="180" t="s">
        <v>216</v>
      </c>
      <c r="O748" s="1031">
        <v>0</v>
      </c>
      <c r="P748" s="178">
        <v>0</v>
      </c>
      <c r="Q748" s="178">
        <v>0</v>
      </c>
      <c r="R748" s="181" t="s">
        <v>6161</v>
      </c>
      <c r="S748" s="181"/>
      <c r="T748" s="181"/>
      <c r="U748" s="181"/>
      <c r="V748" s="181"/>
      <c r="W748" s="181"/>
      <c r="X748" s="170">
        <f>(IF(G748="C",1,IF(G748="EA",0.5,0))*0.1)+(IF(H748="C",1,IF(H748="EA",0.5,0))*0.05)+(IF(I748="C",1,IF(I748="EA",0.5,0))*0.1)+(IF(J748="C",1,IF(J748="EA",0.5,0))*0.05)+(IF(K748="C",1,IF(K748="EA",0.5,0))*0.1)+(IF(L748="C",1,IF(L748="EA",0.5,0))*0.2)+(IF(M748="C",1,IF(M748="EA",0.5,0))*0.35)+(IF(N748="C",1,IF(N748="EA",0.5,0))*0.05)</f>
        <v>7.5000000000000011E-2</v>
      </c>
      <c r="Y748" s="368">
        <f t="shared" si="23"/>
        <v>0</v>
      </c>
      <c r="Z748" s="338" t="str">
        <f t="shared" si="22"/>
        <v>Em andamento</v>
      </c>
      <c r="AA748" s="377" t="str">
        <f>IF(C748="Supra-regional","abrange-cidade",IF(C748="Em definição","sem-mapa",IF(E748&lt;&gt;0,"local-def","local-em-def")))</f>
        <v>local-def</v>
      </c>
    </row>
    <row r="749" spans="1:27" ht="30" hidden="1" x14ac:dyDescent="0.25">
      <c r="A749" s="180">
        <v>35</v>
      </c>
      <c r="B749" s="181" t="s">
        <v>1839</v>
      </c>
      <c r="C749" s="181" t="s">
        <v>160</v>
      </c>
      <c r="D749" s="181"/>
      <c r="E749" s="181" t="s">
        <v>1840</v>
      </c>
      <c r="F749" s="180"/>
      <c r="G749" s="180" t="s">
        <v>214</v>
      </c>
      <c r="H749" s="182" t="s">
        <v>214</v>
      </c>
      <c r="I749" s="180" t="s">
        <v>216</v>
      </c>
      <c r="J749" s="52" t="s">
        <v>1493</v>
      </c>
      <c r="K749" s="180" t="s">
        <v>216</v>
      </c>
      <c r="L749" s="180" t="s">
        <v>216</v>
      </c>
      <c r="M749" s="180" t="s">
        <v>216</v>
      </c>
      <c r="N749" s="180" t="s">
        <v>216</v>
      </c>
      <c r="O749" s="1031">
        <v>0</v>
      </c>
      <c r="P749" s="178">
        <v>0</v>
      </c>
      <c r="Q749" s="178">
        <v>0</v>
      </c>
      <c r="R749" s="181" t="s">
        <v>6162</v>
      </c>
      <c r="S749" s="181"/>
      <c r="T749" s="181"/>
      <c r="U749" s="181"/>
      <c r="V749" s="181"/>
      <c r="W749" s="181"/>
      <c r="X749" s="170">
        <f>(IF(G749="C",1,IF(G749="EA",0.5,0))*0.1)+(IF(H749="C",1,IF(H749="EA",0.5,0))*0.05)+(IF(I749="C",1,IF(I749="EA",0.5,0))*0.1)+(IF(J749="C",1,IF(J749="EA",0.5,0))*0.05)+(IF(K749="C",1,IF(K749="EA",0.5,0))*0.1)+(IF(L749="C",1,IF(L749="EA",0.5,0))*0.2)+(IF(M749="C",1,IF(M749="EA",0.5,0))*0.35)+(IF(N749="C",1,IF(N749="EA",0.5,0))*0.05)</f>
        <v>7.5000000000000011E-2</v>
      </c>
      <c r="Y749" s="368">
        <f t="shared" si="23"/>
        <v>0</v>
      </c>
      <c r="Z749" s="338" t="str">
        <f t="shared" si="22"/>
        <v>Em andamento</v>
      </c>
      <c r="AA749" s="377" t="str">
        <f>IF(C749="Supra-regional","abrange-cidade",IF(C749="Em definição","sem-mapa",IF(E749&lt;&gt;0,"local-def","local-em-def")))</f>
        <v>local-def</v>
      </c>
    </row>
    <row r="750" spans="1:27" ht="30" hidden="1" x14ac:dyDescent="0.25">
      <c r="A750" s="180">
        <v>35</v>
      </c>
      <c r="B750" s="181" t="s">
        <v>1841</v>
      </c>
      <c r="C750" s="181" t="s">
        <v>132</v>
      </c>
      <c r="D750" s="181"/>
      <c r="E750" s="181" t="s">
        <v>1842</v>
      </c>
      <c r="F750" s="180"/>
      <c r="G750" s="180" t="s">
        <v>214</v>
      </c>
      <c r="H750" s="182" t="s">
        <v>214</v>
      </c>
      <c r="I750" s="180" t="s">
        <v>216</v>
      </c>
      <c r="J750" s="52" t="s">
        <v>1493</v>
      </c>
      <c r="K750" s="180" t="s">
        <v>216</v>
      </c>
      <c r="L750" s="180" t="s">
        <v>216</v>
      </c>
      <c r="M750" s="180" t="s">
        <v>216</v>
      </c>
      <c r="N750" s="180" t="s">
        <v>216</v>
      </c>
      <c r="O750" s="1031">
        <v>0</v>
      </c>
      <c r="P750" s="178">
        <v>0</v>
      </c>
      <c r="Q750" s="178">
        <v>0</v>
      </c>
      <c r="R750" s="181" t="s">
        <v>6040</v>
      </c>
      <c r="S750" s="181"/>
      <c r="T750" s="181"/>
      <c r="U750" s="181"/>
      <c r="V750" s="181"/>
      <c r="W750" s="181"/>
      <c r="X750" s="170">
        <f>(IF(G750="C",1,IF(G750="EA",0.5,0))*0.1)+(IF(H750="C",1,IF(H750="EA",0.5,0))*0.05)+(IF(I750="C",1,IF(I750="EA",0.5,0))*0.1)+(IF(J750="C",1,IF(J750="EA",0.5,0))*0.05)+(IF(K750="C",1,IF(K750="EA",0.5,0))*0.1)+(IF(L750="C",1,IF(L750="EA",0.5,0))*0.2)+(IF(M750="C",1,IF(M750="EA",0.5,0))*0.35)+(IF(N750="C",1,IF(N750="EA",0.5,0))*0.05)</f>
        <v>7.5000000000000011E-2</v>
      </c>
      <c r="Y750" s="368">
        <f t="shared" si="23"/>
        <v>0</v>
      </c>
      <c r="Z750" s="338" t="str">
        <f t="shared" si="22"/>
        <v>Em andamento</v>
      </c>
      <c r="AA750" s="377" t="str">
        <f>IF(C750="Supra-regional","abrange-cidade",IF(C750="Em definição","sem-mapa",IF(E750&lt;&gt;0,"local-def","local-em-def")))</f>
        <v>local-def</v>
      </c>
    </row>
    <row r="751" spans="1:27" ht="30" hidden="1" x14ac:dyDescent="0.25">
      <c r="A751" s="180">
        <v>35</v>
      </c>
      <c r="B751" s="181" t="s">
        <v>1843</v>
      </c>
      <c r="C751" s="181" t="s">
        <v>132</v>
      </c>
      <c r="D751" s="181"/>
      <c r="E751" s="181" t="s">
        <v>1842</v>
      </c>
      <c r="F751" s="180"/>
      <c r="G751" s="180" t="s">
        <v>214</v>
      </c>
      <c r="H751" s="182" t="s">
        <v>214</v>
      </c>
      <c r="I751" s="180" t="s">
        <v>216</v>
      </c>
      <c r="J751" s="52" t="s">
        <v>1493</v>
      </c>
      <c r="K751" s="180" t="s">
        <v>216</v>
      </c>
      <c r="L751" s="180" t="s">
        <v>216</v>
      </c>
      <c r="M751" s="180" t="s">
        <v>216</v>
      </c>
      <c r="N751" s="180" t="s">
        <v>216</v>
      </c>
      <c r="O751" s="1031">
        <v>0</v>
      </c>
      <c r="P751" s="178">
        <v>0</v>
      </c>
      <c r="Q751" s="178">
        <v>0</v>
      </c>
      <c r="R751" s="181" t="s">
        <v>6056</v>
      </c>
      <c r="S751" s="181"/>
      <c r="T751" s="181"/>
      <c r="U751" s="181"/>
      <c r="V751" s="181"/>
      <c r="W751" s="181"/>
      <c r="X751" s="170">
        <f>(IF(G751="C",1,IF(G751="EA",0.5,0))*0.1)+(IF(H751="C",1,IF(H751="EA",0.5,0))*0.05)+(IF(I751="C",1,IF(I751="EA",0.5,0))*0.1)+(IF(J751="C",1,IF(J751="EA",0.5,0))*0.05)+(IF(K751="C",1,IF(K751="EA",0.5,0))*0.1)+(IF(L751="C",1,IF(L751="EA",0.5,0))*0.2)+(IF(M751="C",1,IF(M751="EA",0.5,0))*0.35)+(IF(N751="C",1,IF(N751="EA",0.5,0))*0.05)</f>
        <v>7.5000000000000011E-2</v>
      </c>
      <c r="Y751" s="368">
        <f t="shared" si="23"/>
        <v>0</v>
      </c>
      <c r="Z751" s="338" t="str">
        <f t="shared" si="22"/>
        <v>Em andamento</v>
      </c>
      <c r="AA751" s="377" t="str">
        <f>IF(C751="Supra-regional","abrange-cidade",IF(C751="Em definição","sem-mapa",IF(E751&lt;&gt;0,"local-def","local-em-def")))</f>
        <v>local-def</v>
      </c>
    </row>
    <row r="752" spans="1:27" ht="30" hidden="1" x14ac:dyDescent="0.25">
      <c r="A752" s="180">
        <v>35</v>
      </c>
      <c r="B752" s="181" t="s">
        <v>1844</v>
      </c>
      <c r="C752" s="181" t="s">
        <v>132</v>
      </c>
      <c r="D752" s="181"/>
      <c r="E752" s="181" t="s">
        <v>1845</v>
      </c>
      <c r="F752" s="180"/>
      <c r="G752" s="180" t="s">
        <v>214</v>
      </c>
      <c r="H752" s="182" t="s">
        <v>214</v>
      </c>
      <c r="I752" s="180" t="s">
        <v>216</v>
      </c>
      <c r="J752" s="52" t="s">
        <v>1493</v>
      </c>
      <c r="K752" s="180" t="s">
        <v>216</v>
      </c>
      <c r="L752" s="180" t="s">
        <v>216</v>
      </c>
      <c r="M752" s="180" t="s">
        <v>216</v>
      </c>
      <c r="N752" s="180" t="s">
        <v>216</v>
      </c>
      <c r="O752" s="1031">
        <v>0</v>
      </c>
      <c r="P752" s="178">
        <v>0</v>
      </c>
      <c r="Q752" s="178">
        <v>0</v>
      </c>
      <c r="R752" s="181" t="s">
        <v>6163</v>
      </c>
      <c r="S752" s="181"/>
      <c r="T752" s="181"/>
      <c r="U752" s="181"/>
      <c r="V752" s="181"/>
      <c r="W752" s="181"/>
      <c r="X752" s="170">
        <f>(IF(G752="C",1,IF(G752="EA",0.5,0))*0.1)+(IF(H752="C",1,IF(H752="EA",0.5,0))*0.05)+(IF(I752="C",1,IF(I752="EA",0.5,0))*0.1)+(IF(J752="C",1,IF(J752="EA",0.5,0))*0.05)+(IF(K752="C",1,IF(K752="EA",0.5,0))*0.1)+(IF(L752="C",1,IF(L752="EA",0.5,0))*0.2)+(IF(M752="C",1,IF(M752="EA",0.5,0))*0.35)+(IF(N752="C",1,IF(N752="EA",0.5,0))*0.05)</f>
        <v>7.5000000000000011E-2</v>
      </c>
      <c r="Y752" s="368">
        <f t="shared" si="23"/>
        <v>0</v>
      </c>
      <c r="Z752" s="338" t="str">
        <f t="shared" si="22"/>
        <v>Em andamento</v>
      </c>
      <c r="AA752" s="377" t="str">
        <f>IF(C752="Supra-regional","abrange-cidade",IF(C752="Em definição","sem-mapa",IF(E752&lt;&gt;0,"local-def","local-em-def")))</f>
        <v>local-def</v>
      </c>
    </row>
    <row r="753" spans="1:27" ht="30" hidden="1" x14ac:dyDescent="0.25">
      <c r="A753" s="180">
        <v>35</v>
      </c>
      <c r="B753" s="181" t="s">
        <v>1846</v>
      </c>
      <c r="C753" s="181" t="s">
        <v>132</v>
      </c>
      <c r="D753" s="181"/>
      <c r="E753" s="181" t="s">
        <v>1847</v>
      </c>
      <c r="F753" s="180"/>
      <c r="G753" s="180" t="s">
        <v>214</v>
      </c>
      <c r="H753" s="182" t="s">
        <v>214</v>
      </c>
      <c r="I753" s="180" t="s">
        <v>216</v>
      </c>
      <c r="J753" s="52" t="s">
        <v>1493</v>
      </c>
      <c r="K753" s="180" t="s">
        <v>216</v>
      </c>
      <c r="L753" s="180" t="s">
        <v>216</v>
      </c>
      <c r="M753" s="180" t="s">
        <v>216</v>
      </c>
      <c r="N753" s="180" t="s">
        <v>216</v>
      </c>
      <c r="O753" s="1031">
        <v>0</v>
      </c>
      <c r="P753" s="178">
        <v>0</v>
      </c>
      <c r="Q753" s="178">
        <v>0</v>
      </c>
      <c r="R753" s="181" t="s">
        <v>6015</v>
      </c>
      <c r="S753" s="181"/>
      <c r="T753" s="181"/>
      <c r="U753" s="181"/>
      <c r="V753" s="181"/>
      <c r="W753" s="181"/>
      <c r="X753" s="170">
        <f>(IF(G753="C",1,IF(G753="EA",0.5,0))*0.1)+(IF(H753="C",1,IF(H753="EA",0.5,0))*0.05)+(IF(I753="C",1,IF(I753="EA",0.5,0))*0.1)+(IF(J753="C",1,IF(J753="EA",0.5,0))*0.05)+(IF(K753="C",1,IF(K753="EA",0.5,0))*0.1)+(IF(L753="C",1,IF(L753="EA",0.5,0))*0.2)+(IF(M753="C",1,IF(M753="EA",0.5,0))*0.35)+(IF(N753="C",1,IF(N753="EA",0.5,0))*0.05)</f>
        <v>7.5000000000000011E-2</v>
      </c>
      <c r="Y753" s="368">
        <f t="shared" si="23"/>
        <v>0</v>
      </c>
      <c r="Z753" s="338" t="str">
        <f t="shared" si="22"/>
        <v>Em andamento</v>
      </c>
      <c r="AA753" s="377" t="str">
        <f>IF(C753="Supra-regional","abrange-cidade",IF(C753="Em definição","sem-mapa",IF(E753&lt;&gt;0,"local-def","local-em-def")))</f>
        <v>local-def</v>
      </c>
    </row>
    <row r="754" spans="1:27" ht="30" hidden="1" x14ac:dyDescent="0.25">
      <c r="A754" s="180">
        <v>35</v>
      </c>
      <c r="B754" s="181" t="s">
        <v>1848</v>
      </c>
      <c r="C754" s="181" t="s">
        <v>132</v>
      </c>
      <c r="D754" s="181"/>
      <c r="E754" s="181" t="s">
        <v>1849</v>
      </c>
      <c r="F754" s="180"/>
      <c r="G754" s="180" t="s">
        <v>214</v>
      </c>
      <c r="H754" s="182" t="s">
        <v>214</v>
      </c>
      <c r="I754" s="180" t="s">
        <v>216</v>
      </c>
      <c r="J754" s="52" t="s">
        <v>1493</v>
      </c>
      <c r="K754" s="180" t="s">
        <v>216</v>
      </c>
      <c r="L754" s="180" t="s">
        <v>216</v>
      </c>
      <c r="M754" s="180" t="s">
        <v>216</v>
      </c>
      <c r="N754" s="180" t="s">
        <v>216</v>
      </c>
      <c r="O754" s="1031">
        <v>0</v>
      </c>
      <c r="P754" s="178">
        <v>0</v>
      </c>
      <c r="Q754" s="178">
        <v>0</v>
      </c>
      <c r="R754" s="181" t="s">
        <v>6015</v>
      </c>
      <c r="S754" s="181"/>
      <c r="T754" s="181"/>
      <c r="U754" s="181"/>
      <c r="V754" s="181"/>
      <c r="W754" s="181"/>
      <c r="X754" s="170">
        <f>(IF(G754="C",1,IF(G754="EA",0.5,0))*0.1)+(IF(H754="C",1,IF(H754="EA",0.5,0))*0.05)+(IF(I754="C",1,IF(I754="EA",0.5,0))*0.1)+(IF(J754="C",1,IF(J754="EA",0.5,0))*0.05)+(IF(K754="C",1,IF(K754="EA",0.5,0))*0.1)+(IF(L754="C",1,IF(L754="EA",0.5,0))*0.2)+(IF(M754="C",1,IF(M754="EA",0.5,0))*0.35)+(IF(N754="C",1,IF(N754="EA",0.5,0))*0.05)</f>
        <v>7.5000000000000011E-2</v>
      </c>
      <c r="Y754" s="368">
        <f t="shared" si="23"/>
        <v>0</v>
      </c>
      <c r="Z754" s="338" t="str">
        <f t="shared" si="22"/>
        <v>Em andamento</v>
      </c>
      <c r="AA754" s="377" t="str">
        <f>IF(C754="Supra-regional","abrange-cidade",IF(C754="Em definição","sem-mapa",IF(E754&lt;&gt;0,"local-def","local-em-def")))</f>
        <v>local-def</v>
      </c>
    </row>
    <row r="755" spans="1:27" ht="45" hidden="1" x14ac:dyDescent="0.25">
      <c r="A755" s="180">
        <v>35</v>
      </c>
      <c r="B755" s="181" t="s">
        <v>1850</v>
      </c>
      <c r="C755" s="53" t="s">
        <v>136</v>
      </c>
      <c r="D755" s="181"/>
      <c r="E755" s="181" t="s">
        <v>1851</v>
      </c>
      <c r="F755" s="180"/>
      <c r="G755" s="180" t="s">
        <v>214</v>
      </c>
      <c r="H755" s="182" t="s">
        <v>214</v>
      </c>
      <c r="I755" s="180" t="s">
        <v>216</v>
      </c>
      <c r="J755" s="52" t="s">
        <v>1493</v>
      </c>
      <c r="K755" s="180" t="s">
        <v>216</v>
      </c>
      <c r="L755" s="180" t="s">
        <v>216</v>
      </c>
      <c r="M755" s="180" t="s">
        <v>216</v>
      </c>
      <c r="N755" s="180" t="s">
        <v>216</v>
      </c>
      <c r="O755" s="1031">
        <v>0</v>
      </c>
      <c r="P755" s="178">
        <v>0</v>
      </c>
      <c r="Q755" s="178">
        <v>0</v>
      </c>
      <c r="R755" s="181" t="s">
        <v>6091</v>
      </c>
      <c r="S755" s="181"/>
      <c r="T755" s="181"/>
      <c r="U755" s="181"/>
      <c r="V755" s="181"/>
      <c r="W755" s="181"/>
      <c r="X755" s="170">
        <f>(IF(G755="C",1,IF(G755="EA",0.5,0))*0.1)+(IF(H755="C",1,IF(H755="EA",0.5,0))*0.05)+(IF(I755="C",1,IF(I755="EA",0.5,0))*0.1)+(IF(J755="C",1,IF(J755="EA",0.5,0))*0.05)+(IF(K755="C",1,IF(K755="EA",0.5,0))*0.1)+(IF(L755="C",1,IF(L755="EA",0.5,0))*0.2)+(IF(M755="C",1,IF(M755="EA",0.5,0))*0.35)+(IF(N755="C",1,IF(N755="EA",0.5,0))*0.05)</f>
        <v>7.5000000000000011E-2</v>
      </c>
      <c r="Y755" s="368">
        <f t="shared" si="23"/>
        <v>0</v>
      </c>
      <c r="Z755" s="338" t="str">
        <f t="shared" si="22"/>
        <v>Em andamento</v>
      </c>
      <c r="AA755" s="377" t="str">
        <f>IF(C755="Supra-regional","abrange-cidade",IF(C755="Em definição","sem-mapa",IF(E755&lt;&gt;0,"local-def","local-em-def")))</f>
        <v>local-def</v>
      </c>
    </row>
    <row r="756" spans="1:27" ht="45" hidden="1" x14ac:dyDescent="0.25">
      <c r="A756" s="180">
        <v>35</v>
      </c>
      <c r="B756" s="181" t="s">
        <v>1852</v>
      </c>
      <c r="C756" s="53" t="s">
        <v>136</v>
      </c>
      <c r="D756" s="181"/>
      <c r="E756" s="181" t="s">
        <v>1853</v>
      </c>
      <c r="F756" s="180"/>
      <c r="G756" s="180" t="s">
        <v>214</v>
      </c>
      <c r="H756" s="182" t="s">
        <v>214</v>
      </c>
      <c r="I756" s="180" t="s">
        <v>216</v>
      </c>
      <c r="J756" s="52" t="s">
        <v>1493</v>
      </c>
      <c r="K756" s="180" t="s">
        <v>216</v>
      </c>
      <c r="L756" s="180" t="s">
        <v>216</v>
      </c>
      <c r="M756" s="180" t="s">
        <v>216</v>
      </c>
      <c r="N756" s="180" t="s">
        <v>216</v>
      </c>
      <c r="O756" s="1031">
        <v>0</v>
      </c>
      <c r="P756" s="178">
        <v>0</v>
      </c>
      <c r="Q756" s="178">
        <v>0</v>
      </c>
      <c r="R756" s="181" t="s">
        <v>6164</v>
      </c>
      <c r="S756" s="181"/>
      <c r="T756" s="181"/>
      <c r="U756" s="181"/>
      <c r="V756" s="181"/>
      <c r="W756" s="181"/>
      <c r="X756" s="170">
        <f>(IF(G756="C",1,IF(G756="EA",0.5,0))*0.1)+(IF(H756="C",1,IF(H756="EA",0.5,0))*0.05)+(IF(I756="C",1,IF(I756="EA",0.5,0))*0.1)+(IF(J756="C",1,IF(J756="EA",0.5,0))*0.05)+(IF(K756="C",1,IF(K756="EA",0.5,0))*0.1)+(IF(L756="C",1,IF(L756="EA",0.5,0))*0.2)+(IF(M756="C",1,IF(M756="EA",0.5,0))*0.35)+(IF(N756="C",1,IF(N756="EA",0.5,0))*0.05)</f>
        <v>7.5000000000000011E-2</v>
      </c>
      <c r="Y756" s="368">
        <f t="shared" si="23"/>
        <v>0</v>
      </c>
      <c r="Z756" s="338" t="str">
        <f t="shared" si="22"/>
        <v>Em andamento</v>
      </c>
      <c r="AA756" s="377" t="str">
        <f>IF(C756="Supra-regional","abrange-cidade",IF(C756="Em definição","sem-mapa",IF(E756&lt;&gt;0,"local-def","local-em-def")))</f>
        <v>local-def</v>
      </c>
    </row>
    <row r="757" spans="1:27" ht="30" hidden="1" x14ac:dyDescent="0.25">
      <c r="A757" s="180">
        <v>35</v>
      </c>
      <c r="B757" s="181" t="s">
        <v>1854</v>
      </c>
      <c r="C757" s="181" t="s">
        <v>144</v>
      </c>
      <c r="D757" s="181"/>
      <c r="E757" s="181" t="s">
        <v>1855</v>
      </c>
      <c r="F757" s="180"/>
      <c r="G757" s="180" t="s">
        <v>214</v>
      </c>
      <c r="H757" s="182" t="s">
        <v>214</v>
      </c>
      <c r="I757" s="180" t="s">
        <v>216</v>
      </c>
      <c r="J757" s="52" t="s">
        <v>1493</v>
      </c>
      <c r="K757" s="180" t="s">
        <v>216</v>
      </c>
      <c r="L757" s="180" t="s">
        <v>216</v>
      </c>
      <c r="M757" s="180" t="s">
        <v>216</v>
      </c>
      <c r="N757" s="180" t="s">
        <v>216</v>
      </c>
      <c r="O757" s="1031">
        <v>0</v>
      </c>
      <c r="P757" s="178">
        <v>0</v>
      </c>
      <c r="Q757" s="178">
        <v>0</v>
      </c>
      <c r="R757" s="181" t="s">
        <v>6165</v>
      </c>
      <c r="S757" s="181"/>
      <c r="T757" s="181"/>
      <c r="U757" s="181"/>
      <c r="V757" s="181"/>
      <c r="W757" s="181"/>
      <c r="X757" s="170">
        <f>(IF(G757="C",1,IF(G757="EA",0.5,0))*0.1)+(IF(H757="C",1,IF(H757="EA",0.5,0))*0.05)+(IF(I757="C",1,IF(I757="EA",0.5,0))*0.1)+(IF(J757="C",1,IF(J757="EA",0.5,0))*0.05)+(IF(K757="C",1,IF(K757="EA",0.5,0))*0.1)+(IF(L757="C",1,IF(L757="EA",0.5,0))*0.2)+(IF(M757="C",1,IF(M757="EA",0.5,0))*0.35)+(IF(N757="C",1,IF(N757="EA",0.5,0))*0.05)</f>
        <v>7.5000000000000011E-2</v>
      </c>
      <c r="Y757" s="368">
        <f t="shared" si="23"/>
        <v>0</v>
      </c>
      <c r="Z757" s="338" t="str">
        <f t="shared" si="22"/>
        <v>Em andamento</v>
      </c>
      <c r="AA757" s="377" t="str">
        <f>IF(C757="Supra-regional","abrange-cidade",IF(C757="Em definição","sem-mapa",IF(E757&lt;&gt;0,"local-def","local-em-def")))</f>
        <v>local-def</v>
      </c>
    </row>
    <row r="758" spans="1:27" ht="30" hidden="1" x14ac:dyDescent="0.25">
      <c r="A758" s="180">
        <v>35</v>
      </c>
      <c r="B758" s="181" t="s">
        <v>1856</v>
      </c>
      <c r="C758" s="181" t="s">
        <v>184</v>
      </c>
      <c r="D758" s="181"/>
      <c r="E758" s="181" t="s">
        <v>1858</v>
      </c>
      <c r="F758" s="180"/>
      <c r="G758" s="180" t="s">
        <v>214</v>
      </c>
      <c r="H758" s="182" t="s">
        <v>214</v>
      </c>
      <c r="I758" s="180" t="s">
        <v>216</v>
      </c>
      <c r="J758" s="52" t="s">
        <v>1493</v>
      </c>
      <c r="K758" s="180" t="s">
        <v>216</v>
      </c>
      <c r="L758" s="180" t="s">
        <v>216</v>
      </c>
      <c r="M758" s="180" t="s">
        <v>216</v>
      </c>
      <c r="N758" s="180" t="s">
        <v>216</v>
      </c>
      <c r="O758" s="1031">
        <v>0</v>
      </c>
      <c r="P758" s="178">
        <v>0</v>
      </c>
      <c r="Q758" s="178">
        <v>0</v>
      </c>
      <c r="R758" s="181" t="s">
        <v>6166</v>
      </c>
      <c r="S758" s="181"/>
      <c r="T758" s="181"/>
      <c r="U758" s="181"/>
      <c r="V758" s="181"/>
      <c r="W758" s="181"/>
      <c r="X758" s="170">
        <f>(IF(G758="C",1,IF(G758="EA",0.5,0))*0.1)+(IF(H758="C",1,IF(H758="EA",0.5,0))*0.05)+(IF(I758="C",1,IF(I758="EA",0.5,0))*0.1)+(IF(J758="C",1,IF(J758="EA",0.5,0))*0.05)+(IF(K758="C",1,IF(K758="EA",0.5,0))*0.1)+(IF(L758="C",1,IF(L758="EA",0.5,0))*0.2)+(IF(M758="C",1,IF(M758="EA",0.5,0))*0.35)+(IF(N758="C",1,IF(N758="EA",0.5,0))*0.05)</f>
        <v>7.5000000000000011E-2</v>
      </c>
      <c r="Y758" s="368">
        <f t="shared" si="23"/>
        <v>0</v>
      </c>
      <c r="Z758" s="338" t="str">
        <f t="shared" ref="Z758:Z810" si="24">IF(X758=0,"Não Iniciado",IF(X758&lt;1,"Em andamento","Concluído"))</f>
        <v>Em andamento</v>
      </c>
      <c r="AA758" s="377" t="str">
        <f>IF(C758="Supra-regional","abrange-cidade",IF(C758="Em definição","sem-mapa",IF(E758&lt;&gt;0,"local-def","local-em-def")))</f>
        <v>local-def</v>
      </c>
    </row>
    <row r="759" spans="1:27" ht="30" hidden="1" x14ac:dyDescent="0.25">
      <c r="A759" s="180">
        <v>35</v>
      </c>
      <c r="B759" s="181" t="s">
        <v>1860</v>
      </c>
      <c r="C759" s="181" t="s">
        <v>188</v>
      </c>
      <c r="D759" s="181"/>
      <c r="E759" s="181" t="s">
        <v>1861</v>
      </c>
      <c r="F759" s="180"/>
      <c r="G759" s="180" t="s">
        <v>214</v>
      </c>
      <c r="H759" s="182" t="s">
        <v>216</v>
      </c>
      <c r="I759" s="180" t="s">
        <v>216</v>
      </c>
      <c r="J759" s="52" t="s">
        <v>1493</v>
      </c>
      <c r="K759" s="182" t="s">
        <v>216</v>
      </c>
      <c r="L759" s="180" t="s">
        <v>216</v>
      </c>
      <c r="M759" s="180" t="s">
        <v>216</v>
      </c>
      <c r="N759" s="180" t="s">
        <v>216</v>
      </c>
      <c r="O759" s="1031">
        <v>0</v>
      </c>
      <c r="P759" s="178">
        <v>0</v>
      </c>
      <c r="Q759" s="178">
        <v>0</v>
      </c>
      <c r="R759" s="181" t="s">
        <v>6125</v>
      </c>
      <c r="S759" s="181"/>
      <c r="T759" s="181"/>
      <c r="U759" s="181"/>
      <c r="V759" s="181"/>
      <c r="W759" s="181"/>
      <c r="X759" s="170">
        <f>(IF(G759="C",1,IF(G759="EA",0.5,0))*0.1)+(IF(H759="C",1,IF(H759="EA",0.5,0))*0.05)+(IF(I759="C",1,IF(I759="EA",0.5,0))*0.1)+(IF(J759="C",1,IF(J759="EA",0.5,0))*0.05)+(IF(K759="C",1,IF(K759="EA",0.5,0))*0.1)+(IF(L759="C",1,IF(L759="EA",0.5,0))*0.2)+(IF(M759="C",1,IF(M759="EA",0.5,0))*0.35)+(IF(N759="C",1,IF(N759="EA",0.5,0))*0.05)</f>
        <v>0.05</v>
      </c>
      <c r="Y759" s="368">
        <f t="shared" si="23"/>
        <v>0</v>
      </c>
      <c r="Z759" s="338" t="str">
        <f t="shared" si="24"/>
        <v>Em andamento</v>
      </c>
      <c r="AA759" s="377" t="str">
        <f>IF(C759="Supra-regional","abrange-cidade",IF(C759="Em definição","sem-mapa",IF(E759&lt;&gt;0,"local-def","local-em-def")))</f>
        <v>local-def</v>
      </c>
    </row>
    <row r="760" spans="1:27" ht="30" hidden="1" x14ac:dyDescent="0.25">
      <c r="A760" s="180">
        <v>35</v>
      </c>
      <c r="B760" s="181" t="s">
        <v>1862</v>
      </c>
      <c r="C760" s="181" t="s">
        <v>148</v>
      </c>
      <c r="D760" s="181"/>
      <c r="E760" s="181" t="s">
        <v>1863</v>
      </c>
      <c r="F760" s="180"/>
      <c r="G760" s="180" t="s">
        <v>214</v>
      </c>
      <c r="H760" s="182" t="s">
        <v>216</v>
      </c>
      <c r="I760" s="180" t="s">
        <v>216</v>
      </c>
      <c r="J760" s="52" t="s">
        <v>1493</v>
      </c>
      <c r="K760" s="180" t="s">
        <v>216</v>
      </c>
      <c r="L760" s="180" t="s">
        <v>216</v>
      </c>
      <c r="M760" s="180" t="s">
        <v>216</v>
      </c>
      <c r="N760" s="180" t="s">
        <v>216</v>
      </c>
      <c r="O760" s="1031">
        <v>0</v>
      </c>
      <c r="P760" s="178">
        <v>0</v>
      </c>
      <c r="Q760" s="178">
        <v>0</v>
      </c>
      <c r="R760" s="181" t="s">
        <v>6167</v>
      </c>
      <c r="S760" s="181"/>
      <c r="T760" s="181"/>
      <c r="U760" s="181"/>
      <c r="V760" s="181"/>
      <c r="W760" s="181"/>
      <c r="X760" s="170">
        <f>(IF(G760="C",1,IF(G760="EA",0.5,0))*0.1)+(IF(H760="C",1,IF(H760="EA",0.5,0))*0.05)+(IF(I760="C",1,IF(I760="EA",0.5,0))*0.1)+(IF(J760="C",1,IF(J760="EA",0.5,0))*0.05)+(IF(K760="C",1,IF(K760="EA",0.5,0))*0.1)+(IF(L760="C",1,IF(L760="EA",0.5,0))*0.2)+(IF(M760="C",1,IF(M760="EA",0.5,0))*0.35)+(IF(N760="C",1,IF(N760="EA",0.5,0))*0.05)</f>
        <v>0.05</v>
      </c>
      <c r="Y760" s="368">
        <f t="shared" si="23"/>
        <v>0</v>
      </c>
      <c r="Z760" s="338" t="str">
        <f t="shared" si="24"/>
        <v>Em andamento</v>
      </c>
      <c r="AA760" s="377" t="str">
        <f>IF(C760="Supra-regional","abrange-cidade",IF(C760="Em definição","sem-mapa",IF(E760&lt;&gt;0,"local-def","local-em-def")))</f>
        <v>local-def</v>
      </c>
    </row>
    <row r="761" spans="1:27" ht="30" hidden="1" x14ac:dyDescent="0.25">
      <c r="A761" s="180">
        <v>35</v>
      </c>
      <c r="B761" s="181" t="s">
        <v>1864</v>
      </c>
      <c r="C761" s="181" t="s">
        <v>188</v>
      </c>
      <c r="D761" s="181"/>
      <c r="E761" s="181" t="s">
        <v>1865</v>
      </c>
      <c r="F761" s="180"/>
      <c r="G761" s="180" t="s">
        <v>214</v>
      </c>
      <c r="H761" s="182" t="s">
        <v>216</v>
      </c>
      <c r="I761" s="180" t="s">
        <v>216</v>
      </c>
      <c r="J761" s="52" t="s">
        <v>1493</v>
      </c>
      <c r="K761" s="182" t="s">
        <v>216</v>
      </c>
      <c r="L761" s="180" t="s">
        <v>216</v>
      </c>
      <c r="M761" s="180" t="s">
        <v>216</v>
      </c>
      <c r="N761" s="180" t="s">
        <v>216</v>
      </c>
      <c r="O761" s="1031">
        <v>0</v>
      </c>
      <c r="P761" s="178">
        <v>0</v>
      </c>
      <c r="Q761" s="178">
        <v>0</v>
      </c>
      <c r="R761" s="181" t="s">
        <v>6048</v>
      </c>
      <c r="S761" s="181"/>
      <c r="T761" s="181"/>
      <c r="U761" s="181"/>
      <c r="V761" s="181"/>
      <c r="W761" s="181"/>
      <c r="X761" s="170">
        <f>(IF(G761="C",1,IF(G761="EA",0.5,0))*0.1)+(IF(H761="C",1,IF(H761="EA",0.5,0))*0.05)+(IF(I761="C",1,IF(I761="EA",0.5,0))*0.1)+(IF(J761="C",1,IF(J761="EA",0.5,0))*0.05)+(IF(K761="C",1,IF(K761="EA",0.5,0))*0.1)+(IF(L761="C",1,IF(L761="EA",0.5,0))*0.2)+(IF(M761="C",1,IF(M761="EA",0.5,0))*0.35)+(IF(N761="C",1,IF(N761="EA",0.5,0))*0.05)</f>
        <v>0.05</v>
      </c>
      <c r="Y761" s="368">
        <f t="shared" si="23"/>
        <v>0</v>
      </c>
      <c r="Z761" s="338" t="str">
        <f t="shared" si="24"/>
        <v>Em andamento</v>
      </c>
      <c r="AA761" s="377" t="str">
        <f>IF(C761="Supra-regional","abrange-cidade",IF(C761="Em definição","sem-mapa",IF(E761&lt;&gt;0,"local-def","local-em-def")))</f>
        <v>local-def</v>
      </c>
    </row>
    <row r="762" spans="1:27" ht="30" hidden="1" x14ac:dyDescent="0.25">
      <c r="A762" s="180">
        <v>35</v>
      </c>
      <c r="B762" s="181" t="s">
        <v>1866</v>
      </c>
      <c r="C762" s="181" t="s">
        <v>154</v>
      </c>
      <c r="D762" s="181"/>
      <c r="E762" s="181" t="s">
        <v>1867</v>
      </c>
      <c r="F762" s="180"/>
      <c r="G762" s="180" t="s">
        <v>214</v>
      </c>
      <c r="H762" s="182" t="s">
        <v>216</v>
      </c>
      <c r="I762" s="180" t="s">
        <v>216</v>
      </c>
      <c r="J762" s="52" t="s">
        <v>1493</v>
      </c>
      <c r="K762" s="180" t="s">
        <v>216</v>
      </c>
      <c r="L762" s="180" t="s">
        <v>216</v>
      </c>
      <c r="M762" s="180" t="s">
        <v>216</v>
      </c>
      <c r="N762" s="180" t="s">
        <v>216</v>
      </c>
      <c r="O762" s="1031">
        <v>0</v>
      </c>
      <c r="P762" s="178">
        <v>0</v>
      </c>
      <c r="Q762" s="178">
        <v>0</v>
      </c>
      <c r="R762" s="181" t="s">
        <v>6038</v>
      </c>
      <c r="S762" s="181"/>
      <c r="T762" s="181"/>
      <c r="U762" s="181"/>
      <c r="V762" s="181"/>
      <c r="W762" s="181"/>
      <c r="X762" s="170">
        <f>(IF(G762="C",1,IF(G762="EA",0.5,0))*0.1)+(IF(H762="C",1,IF(H762="EA",0.5,0))*0.05)+(IF(I762="C",1,IF(I762="EA",0.5,0))*0.1)+(IF(J762="C",1,IF(J762="EA",0.5,0))*0.05)+(IF(K762="C",1,IF(K762="EA",0.5,0))*0.1)+(IF(L762="C",1,IF(L762="EA",0.5,0))*0.2)+(IF(M762="C",1,IF(M762="EA",0.5,0))*0.35)+(IF(N762="C",1,IF(N762="EA",0.5,0))*0.05)</f>
        <v>0.05</v>
      </c>
      <c r="Y762" s="368">
        <f t="shared" si="23"/>
        <v>0</v>
      </c>
      <c r="Z762" s="338" t="str">
        <f t="shared" si="24"/>
        <v>Em andamento</v>
      </c>
      <c r="AA762" s="377" t="str">
        <f>IF(C762="Supra-regional","abrange-cidade",IF(C762="Em definição","sem-mapa",IF(E762&lt;&gt;0,"local-def","local-em-def")))</f>
        <v>local-def</v>
      </c>
    </row>
    <row r="763" spans="1:27" ht="30" hidden="1" x14ac:dyDescent="0.25">
      <c r="A763" s="180">
        <v>35</v>
      </c>
      <c r="B763" s="181" t="s">
        <v>1868</v>
      </c>
      <c r="C763" s="181" t="s">
        <v>160</v>
      </c>
      <c r="D763" s="181"/>
      <c r="E763" s="181" t="s">
        <v>1869</v>
      </c>
      <c r="F763" s="180"/>
      <c r="G763" s="180" t="s">
        <v>214</v>
      </c>
      <c r="H763" s="182" t="s">
        <v>216</v>
      </c>
      <c r="I763" s="180" t="s">
        <v>216</v>
      </c>
      <c r="J763" s="52" t="s">
        <v>1493</v>
      </c>
      <c r="K763" s="180" t="s">
        <v>216</v>
      </c>
      <c r="L763" s="180" t="s">
        <v>216</v>
      </c>
      <c r="M763" s="180" t="s">
        <v>216</v>
      </c>
      <c r="N763" s="180" t="s">
        <v>216</v>
      </c>
      <c r="O763" s="1031">
        <v>0</v>
      </c>
      <c r="P763" s="178">
        <v>0</v>
      </c>
      <c r="Q763" s="178">
        <v>0</v>
      </c>
      <c r="R763" s="181" t="s">
        <v>6081</v>
      </c>
      <c r="S763" s="181"/>
      <c r="T763" s="181"/>
      <c r="U763" s="181"/>
      <c r="V763" s="181"/>
      <c r="W763" s="181"/>
      <c r="X763" s="170">
        <f>(IF(G763="C",1,IF(G763="EA",0.5,0))*0.1)+(IF(H763="C",1,IF(H763="EA",0.5,0))*0.05)+(IF(I763="C",1,IF(I763="EA",0.5,0))*0.1)+(IF(J763="C",1,IF(J763="EA",0.5,0))*0.05)+(IF(K763="C",1,IF(K763="EA",0.5,0))*0.1)+(IF(L763="C",1,IF(L763="EA",0.5,0))*0.2)+(IF(M763="C",1,IF(M763="EA",0.5,0))*0.35)+(IF(N763="C",1,IF(N763="EA",0.5,0))*0.05)</f>
        <v>0.05</v>
      </c>
      <c r="Y763" s="368">
        <f t="shared" si="23"/>
        <v>0</v>
      </c>
      <c r="Z763" s="338" t="str">
        <f t="shared" si="24"/>
        <v>Em andamento</v>
      </c>
      <c r="AA763" s="377" t="str">
        <f>IF(C763="Supra-regional","abrange-cidade",IF(C763="Em definição","sem-mapa",IF(E763&lt;&gt;0,"local-def","local-em-def")))</f>
        <v>local-def</v>
      </c>
    </row>
    <row r="764" spans="1:27" ht="30" hidden="1" x14ac:dyDescent="0.25">
      <c r="A764" s="180">
        <v>35</v>
      </c>
      <c r="B764" s="181" t="s">
        <v>1870</v>
      </c>
      <c r="C764" s="181" t="s">
        <v>160</v>
      </c>
      <c r="D764" s="181"/>
      <c r="E764" s="181" t="s">
        <v>1871</v>
      </c>
      <c r="F764" s="180"/>
      <c r="G764" s="180" t="s">
        <v>214</v>
      </c>
      <c r="H764" s="182" t="s">
        <v>214</v>
      </c>
      <c r="I764" s="180" t="s">
        <v>216</v>
      </c>
      <c r="J764" s="52" t="s">
        <v>1493</v>
      </c>
      <c r="K764" s="180" t="s">
        <v>216</v>
      </c>
      <c r="L764" s="180" t="s">
        <v>216</v>
      </c>
      <c r="M764" s="180" t="s">
        <v>216</v>
      </c>
      <c r="N764" s="180" t="s">
        <v>216</v>
      </c>
      <c r="O764" s="1031">
        <v>0</v>
      </c>
      <c r="P764" s="178">
        <v>0</v>
      </c>
      <c r="Q764" s="178">
        <v>0</v>
      </c>
      <c r="R764" s="181" t="s">
        <v>6079</v>
      </c>
      <c r="S764" s="181"/>
      <c r="T764" s="181"/>
      <c r="U764" s="181"/>
      <c r="V764" s="181"/>
      <c r="W764" s="181"/>
      <c r="X764" s="170">
        <f>(IF(G764="C",1,IF(G764="EA",0.5,0))*0.1)+(IF(H764="C",1,IF(H764="EA",0.5,0))*0.05)+(IF(I764="C",1,IF(I764="EA",0.5,0))*0.1)+(IF(J764="C",1,IF(J764="EA",0.5,0))*0.05)+(IF(K764="C",1,IF(K764="EA",0.5,0))*0.1)+(IF(L764="C",1,IF(L764="EA",0.5,0))*0.2)+(IF(M764="C",1,IF(M764="EA",0.5,0))*0.35)+(IF(N764="C",1,IF(N764="EA",0.5,0))*0.05)</f>
        <v>7.5000000000000011E-2</v>
      </c>
      <c r="Y764" s="368">
        <f t="shared" si="23"/>
        <v>0</v>
      </c>
      <c r="Z764" s="338" t="str">
        <f t="shared" si="24"/>
        <v>Em andamento</v>
      </c>
      <c r="AA764" s="377" t="str">
        <f>IF(C764="Supra-regional","abrange-cidade",IF(C764="Em definição","sem-mapa",IF(E764&lt;&gt;0,"local-def","local-em-def")))</f>
        <v>local-def</v>
      </c>
    </row>
    <row r="765" spans="1:27" ht="30" hidden="1" x14ac:dyDescent="0.25">
      <c r="A765" s="180">
        <v>35</v>
      </c>
      <c r="B765" s="181" t="s">
        <v>1872</v>
      </c>
      <c r="C765" s="181" t="s">
        <v>130</v>
      </c>
      <c r="D765" s="181"/>
      <c r="E765" s="181" t="s">
        <v>1873</v>
      </c>
      <c r="F765" s="180"/>
      <c r="G765" s="180" t="s">
        <v>214</v>
      </c>
      <c r="H765" s="182" t="s">
        <v>214</v>
      </c>
      <c r="I765" s="180" t="s">
        <v>216</v>
      </c>
      <c r="J765" s="52" t="s">
        <v>1493</v>
      </c>
      <c r="K765" s="180" t="s">
        <v>216</v>
      </c>
      <c r="L765" s="180" t="s">
        <v>216</v>
      </c>
      <c r="M765" s="180" t="s">
        <v>216</v>
      </c>
      <c r="N765" s="180" t="s">
        <v>216</v>
      </c>
      <c r="O765" s="1031">
        <v>0</v>
      </c>
      <c r="P765" s="178">
        <v>0</v>
      </c>
      <c r="Q765" s="178">
        <v>0</v>
      </c>
      <c r="R765" s="181" t="s">
        <v>6168</v>
      </c>
      <c r="S765" s="181"/>
      <c r="T765" s="181"/>
      <c r="U765" s="181"/>
      <c r="V765" s="181"/>
      <c r="W765" s="181"/>
      <c r="X765" s="170">
        <f>(IF(G765="C",1,IF(G765="EA",0.5,0))*0.1)+(IF(H765="C",1,IF(H765="EA",0.5,0))*0.05)+(IF(I765="C",1,IF(I765="EA",0.5,0))*0.1)+(IF(J765="C",1,IF(J765="EA",0.5,0))*0.05)+(IF(K765="C",1,IF(K765="EA",0.5,0))*0.1)+(IF(L765="C",1,IF(L765="EA",0.5,0))*0.2)+(IF(M765="C",1,IF(M765="EA",0.5,0))*0.35)+(IF(N765="C",1,IF(N765="EA",0.5,0))*0.05)</f>
        <v>7.5000000000000011E-2</v>
      </c>
      <c r="Y765" s="368">
        <f t="shared" si="23"/>
        <v>0</v>
      </c>
      <c r="Z765" s="338" t="str">
        <f t="shared" si="24"/>
        <v>Em andamento</v>
      </c>
      <c r="AA765" s="377" t="str">
        <f>IF(C765="Supra-regional","abrange-cidade",IF(C765="Em definição","sem-mapa",IF(E765&lt;&gt;0,"local-def","local-em-def")))</f>
        <v>local-def</v>
      </c>
    </row>
    <row r="766" spans="1:27" ht="30" hidden="1" x14ac:dyDescent="0.25">
      <c r="A766" s="180">
        <v>35</v>
      </c>
      <c r="B766" s="181" t="s">
        <v>1874</v>
      </c>
      <c r="C766" s="181" t="s">
        <v>188</v>
      </c>
      <c r="D766" s="181"/>
      <c r="E766" s="181" t="s">
        <v>1875</v>
      </c>
      <c r="F766" s="180"/>
      <c r="G766" s="180" t="s">
        <v>214</v>
      </c>
      <c r="H766" s="182" t="s">
        <v>214</v>
      </c>
      <c r="I766" s="180" t="s">
        <v>216</v>
      </c>
      <c r="J766" s="52" t="s">
        <v>1493</v>
      </c>
      <c r="K766" s="182" t="s">
        <v>216</v>
      </c>
      <c r="L766" s="180" t="s">
        <v>216</v>
      </c>
      <c r="M766" s="180" t="s">
        <v>216</v>
      </c>
      <c r="N766" s="180" t="s">
        <v>216</v>
      </c>
      <c r="O766" s="1031">
        <v>0</v>
      </c>
      <c r="P766" s="178">
        <v>0</v>
      </c>
      <c r="Q766" s="178">
        <v>0</v>
      </c>
      <c r="R766" s="181" t="s">
        <v>6169</v>
      </c>
      <c r="S766" s="181"/>
      <c r="T766" s="181"/>
      <c r="U766" s="181"/>
      <c r="V766" s="181"/>
      <c r="W766" s="181"/>
      <c r="X766" s="170">
        <f>(IF(G766="C",1,IF(G766="EA",0.5,0))*0.1)+(IF(H766="C",1,IF(H766="EA",0.5,0))*0.05)+(IF(I766="C",1,IF(I766="EA",0.5,0))*0.1)+(IF(J766="C",1,IF(J766="EA",0.5,0))*0.05)+(IF(K766="C",1,IF(K766="EA",0.5,0))*0.1)+(IF(L766="C",1,IF(L766="EA",0.5,0))*0.2)+(IF(M766="C",1,IF(M766="EA",0.5,0))*0.35)+(IF(N766="C",1,IF(N766="EA",0.5,0))*0.05)</f>
        <v>7.5000000000000011E-2</v>
      </c>
      <c r="Y766" s="368">
        <f t="shared" si="23"/>
        <v>0</v>
      </c>
      <c r="Z766" s="338" t="str">
        <f t="shared" si="24"/>
        <v>Em andamento</v>
      </c>
      <c r="AA766" s="377" t="str">
        <f>IF(C766="Supra-regional","abrange-cidade",IF(C766="Em definição","sem-mapa",IF(E766&lt;&gt;0,"local-def","local-em-def")))</f>
        <v>local-def</v>
      </c>
    </row>
    <row r="767" spans="1:27" ht="30" hidden="1" x14ac:dyDescent="0.25">
      <c r="A767" s="180">
        <v>35</v>
      </c>
      <c r="B767" s="181" t="s">
        <v>1876</v>
      </c>
      <c r="C767" s="181" t="s">
        <v>132</v>
      </c>
      <c r="D767" s="181"/>
      <c r="E767" s="181" t="s">
        <v>1847</v>
      </c>
      <c r="F767" s="180"/>
      <c r="G767" s="180" t="s">
        <v>214</v>
      </c>
      <c r="H767" s="182" t="s">
        <v>214</v>
      </c>
      <c r="I767" s="180" t="s">
        <v>216</v>
      </c>
      <c r="J767" s="52" t="s">
        <v>1493</v>
      </c>
      <c r="K767" s="180" t="s">
        <v>216</v>
      </c>
      <c r="L767" s="180" t="s">
        <v>216</v>
      </c>
      <c r="M767" s="180" t="s">
        <v>216</v>
      </c>
      <c r="N767" s="180" t="s">
        <v>216</v>
      </c>
      <c r="O767" s="1031">
        <v>0</v>
      </c>
      <c r="P767" s="178">
        <v>0</v>
      </c>
      <c r="Q767" s="178">
        <v>0</v>
      </c>
      <c r="R767" s="181" t="s">
        <v>6015</v>
      </c>
      <c r="S767" s="181"/>
      <c r="T767" s="181"/>
      <c r="U767" s="181"/>
      <c r="V767" s="181"/>
      <c r="W767" s="181"/>
      <c r="X767" s="170">
        <f>(IF(G767="C",1,IF(G767="EA",0.5,0))*0.1)+(IF(H767="C",1,IF(H767="EA",0.5,0))*0.05)+(IF(I767="C",1,IF(I767="EA",0.5,0))*0.1)+(IF(J767="C",1,IF(J767="EA",0.5,0))*0.05)+(IF(K767="C",1,IF(K767="EA",0.5,0))*0.1)+(IF(L767="C",1,IF(L767="EA",0.5,0))*0.2)+(IF(M767="C",1,IF(M767="EA",0.5,0))*0.35)+(IF(N767="C",1,IF(N767="EA",0.5,0))*0.05)</f>
        <v>7.5000000000000011E-2</v>
      </c>
      <c r="Y767" s="368">
        <f t="shared" si="23"/>
        <v>0</v>
      </c>
      <c r="Z767" s="338" t="str">
        <f t="shared" si="24"/>
        <v>Em andamento</v>
      </c>
      <c r="AA767" s="377" t="str">
        <f>IF(C767="Supra-regional","abrange-cidade",IF(C767="Em definição","sem-mapa",IF(E767&lt;&gt;0,"local-def","local-em-def")))</f>
        <v>local-def</v>
      </c>
    </row>
    <row r="768" spans="1:27" ht="90" hidden="1" x14ac:dyDescent="0.25">
      <c r="A768" s="180">
        <v>35</v>
      </c>
      <c r="B768" s="181" t="s">
        <v>1877</v>
      </c>
      <c r="C768" s="181" t="s">
        <v>160</v>
      </c>
      <c r="D768" s="181"/>
      <c r="E768" s="181" t="s">
        <v>1878</v>
      </c>
      <c r="F768" s="180"/>
      <c r="G768" s="180" t="s">
        <v>214</v>
      </c>
      <c r="H768" s="182" t="s">
        <v>214</v>
      </c>
      <c r="I768" s="180" t="s">
        <v>216</v>
      </c>
      <c r="J768" s="52" t="s">
        <v>1493</v>
      </c>
      <c r="K768" s="180" t="s">
        <v>216</v>
      </c>
      <c r="L768" s="180" t="s">
        <v>216</v>
      </c>
      <c r="M768" s="180" t="s">
        <v>216</v>
      </c>
      <c r="N768" s="180" t="s">
        <v>216</v>
      </c>
      <c r="O768" s="1031">
        <v>0</v>
      </c>
      <c r="P768" s="178">
        <v>0</v>
      </c>
      <c r="Q768" s="178">
        <v>0</v>
      </c>
      <c r="R768" s="181" t="s">
        <v>6091</v>
      </c>
      <c r="S768" s="181"/>
      <c r="T768" s="181"/>
      <c r="U768" s="181"/>
      <c r="V768" s="181"/>
      <c r="W768" s="181"/>
      <c r="X768" s="170">
        <f>(IF(G768="C",1,IF(G768="EA",0.5,0))*0.1)+(IF(H768="C",1,IF(H768="EA",0.5,0))*0.05)+(IF(I768="C",1,IF(I768="EA",0.5,0))*0.1)+(IF(J768="C",1,IF(J768="EA",0.5,0))*0.05)+(IF(K768="C",1,IF(K768="EA",0.5,0))*0.1)+(IF(L768="C",1,IF(L768="EA",0.5,0))*0.2)+(IF(M768="C",1,IF(M768="EA",0.5,0))*0.35)+(IF(N768="C",1,IF(N768="EA",0.5,0))*0.05)</f>
        <v>7.5000000000000011E-2</v>
      </c>
      <c r="Y768" s="368">
        <f t="shared" si="23"/>
        <v>0</v>
      </c>
      <c r="Z768" s="338" t="str">
        <f t="shared" si="24"/>
        <v>Em andamento</v>
      </c>
      <c r="AA768" s="377" t="str">
        <f>IF(C768="Supra-regional","abrange-cidade",IF(C768="Em definição","sem-mapa",IF(E768&lt;&gt;0,"local-def","local-em-def")))</f>
        <v>local-def</v>
      </c>
    </row>
    <row r="769" spans="1:27" ht="90" hidden="1" x14ac:dyDescent="0.25">
      <c r="A769" s="180">
        <v>35</v>
      </c>
      <c r="B769" s="181" t="s">
        <v>1877</v>
      </c>
      <c r="C769" s="181" t="s">
        <v>160</v>
      </c>
      <c r="D769" s="181"/>
      <c r="E769" s="181" t="s">
        <v>1879</v>
      </c>
      <c r="F769" s="180"/>
      <c r="G769" s="180" t="s">
        <v>214</v>
      </c>
      <c r="H769" s="182" t="s">
        <v>214</v>
      </c>
      <c r="I769" s="180" t="s">
        <v>216</v>
      </c>
      <c r="J769" s="52" t="s">
        <v>1493</v>
      </c>
      <c r="K769" s="180" t="s">
        <v>216</v>
      </c>
      <c r="L769" s="180" t="s">
        <v>216</v>
      </c>
      <c r="M769" s="180" t="s">
        <v>216</v>
      </c>
      <c r="N769" s="180" t="s">
        <v>216</v>
      </c>
      <c r="O769" s="1031">
        <v>0</v>
      </c>
      <c r="P769" s="178">
        <v>0</v>
      </c>
      <c r="Q769" s="178">
        <v>0</v>
      </c>
      <c r="R769" s="181" t="s">
        <v>6091</v>
      </c>
      <c r="S769" s="181"/>
      <c r="T769" s="181"/>
      <c r="U769" s="181"/>
      <c r="V769" s="181"/>
      <c r="W769" s="181"/>
      <c r="X769" s="170">
        <f>(IF(G769="C",1,IF(G769="EA",0.5,0))*0.1)+(IF(H769="C",1,IF(H769="EA",0.5,0))*0.05)+(IF(I769="C",1,IF(I769="EA",0.5,0))*0.1)+(IF(J769="C",1,IF(J769="EA",0.5,0))*0.05)+(IF(K769="C",1,IF(K769="EA",0.5,0))*0.1)+(IF(L769="C",1,IF(L769="EA",0.5,0))*0.2)+(IF(M769="C",1,IF(M769="EA",0.5,0))*0.35)+(IF(N769="C",1,IF(N769="EA",0.5,0))*0.05)</f>
        <v>7.5000000000000011E-2</v>
      </c>
      <c r="Y769" s="368">
        <f t="shared" si="23"/>
        <v>0</v>
      </c>
      <c r="Z769" s="338" t="str">
        <f t="shared" si="24"/>
        <v>Em andamento</v>
      </c>
      <c r="AA769" s="377" t="str">
        <f>IF(C769="Supra-regional","abrange-cidade",IF(C769="Em definição","sem-mapa",IF(E769&lt;&gt;0,"local-def","local-em-def")))</f>
        <v>local-def</v>
      </c>
    </row>
    <row r="770" spans="1:27" ht="90" hidden="1" x14ac:dyDescent="0.25">
      <c r="A770" s="180">
        <v>35</v>
      </c>
      <c r="B770" s="181" t="s">
        <v>1877</v>
      </c>
      <c r="C770" s="181" t="s">
        <v>160</v>
      </c>
      <c r="D770" s="181"/>
      <c r="E770" s="181" t="s">
        <v>1880</v>
      </c>
      <c r="F770" s="180"/>
      <c r="G770" s="180" t="s">
        <v>214</v>
      </c>
      <c r="H770" s="182" t="s">
        <v>214</v>
      </c>
      <c r="I770" s="180" t="s">
        <v>216</v>
      </c>
      <c r="J770" s="52" t="s">
        <v>1493</v>
      </c>
      <c r="K770" s="180" t="s">
        <v>216</v>
      </c>
      <c r="L770" s="180" t="s">
        <v>216</v>
      </c>
      <c r="M770" s="180" t="s">
        <v>216</v>
      </c>
      <c r="N770" s="180" t="s">
        <v>216</v>
      </c>
      <c r="O770" s="1031">
        <v>0</v>
      </c>
      <c r="P770" s="178">
        <v>0</v>
      </c>
      <c r="Q770" s="178">
        <v>0</v>
      </c>
      <c r="R770" s="181" t="s">
        <v>6091</v>
      </c>
      <c r="S770" s="181"/>
      <c r="T770" s="181"/>
      <c r="U770" s="181"/>
      <c r="V770" s="181"/>
      <c r="W770" s="181"/>
      <c r="X770" s="170">
        <f>(IF(G770="C",1,IF(G770="EA",0.5,0))*0.1)+(IF(H770="C",1,IF(H770="EA",0.5,0))*0.05)+(IF(I770="C",1,IF(I770="EA",0.5,0))*0.1)+(IF(J770="C",1,IF(J770="EA",0.5,0))*0.05)+(IF(K770="C",1,IF(K770="EA",0.5,0))*0.1)+(IF(L770="C",1,IF(L770="EA",0.5,0))*0.2)+(IF(M770="C",1,IF(M770="EA",0.5,0))*0.35)+(IF(N770="C",1,IF(N770="EA",0.5,0))*0.05)</f>
        <v>7.5000000000000011E-2</v>
      </c>
      <c r="Y770" s="368">
        <f t="shared" ref="Y770:Y833" si="25">X770*O770</f>
        <v>0</v>
      </c>
      <c r="Z770" s="338" t="str">
        <f t="shared" si="24"/>
        <v>Em andamento</v>
      </c>
      <c r="AA770" s="377" t="str">
        <f>IF(C770="Supra-regional","abrange-cidade",IF(C770="Em definição","sem-mapa",IF(E770&lt;&gt;0,"local-def","local-em-def")))</f>
        <v>local-def</v>
      </c>
    </row>
    <row r="771" spans="1:27" ht="60" hidden="1" x14ac:dyDescent="0.25">
      <c r="A771" s="180">
        <v>35</v>
      </c>
      <c r="B771" s="181" t="s">
        <v>1881</v>
      </c>
      <c r="C771" s="181" t="s">
        <v>164</v>
      </c>
      <c r="D771" s="181"/>
      <c r="E771" s="181" t="s">
        <v>1882</v>
      </c>
      <c r="F771" s="180"/>
      <c r="G771" s="180" t="s">
        <v>214</v>
      </c>
      <c r="H771" s="182" t="s">
        <v>214</v>
      </c>
      <c r="I771" s="180" t="s">
        <v>216</v>
      </c>
      <c r="J771" s="52" t="s">
        <v>1493</v>
      </c>
      <c r="K771" s="180" t="s">
        <v>216</v>
      </c>
      <c r="L771" s="180" t="s">
        <v>216</v>
      </c>
      <c r="M771" s="180" t="s">
        <v>216</v>
      </c>
      <c r="N771" s="180" t="s">
        <v>216</v>
      </c>
      <c r="O771" s="1031">
        <v>0</v>
      </c>
      <c r="P771" s="178">
        <v>0</v>
      </c>
      <c r="Q771" s="178">
        <v>0</v>
      </c>
      <c r="R771" s="181" t="s">
        <v>6170</v>
      </c>
      <c r="S771" s="181"/>
      <c r="T771" s="181"/>
      <c r="U771" s="181"/>
      <c r="V771" s="181"/>
      <c r="W771" s="181"/>
      <c r="X771" s="170">
        <f>(IF(G771="C",1,IF(G771="EA",0.5,0))*0.1)+(IF(H771="C",1,IF(H771="EA",0.5,0))*0.05)+(IF(I771="C",1,IF(I771="EA",0.5,0))*0.1)+(IF(J771="C",1,IF(J771="EA",0.5,0))*0.05)+(IF(K771="C",1,IF(K771="EA",0.5,0))*0.1)+(IF(L771="C",1,IF(L771="EA",0.5,0))*0.2)+(IF(M771="C",1,IF(M771="EA",0.5,0))*0.35)+(IF(N771="C",1,IF(N771="EA",0.5,0))*0.05)</f>
        <v>7.5000000000000011E-2</v>
      </c>
      <c r="Y771" s="368">
        <f t="shared" si="25"/>
        <v>0</v>
      </c>
      <c r="Z771" s="338" t="str">
        <f t="shared" si="24"/>
        <v>Em andamento</v>
      </c>
      <c r="AA771" s="377" t="str">
        <f>IF(C771="Supra-regional","abrange-cidade",IF(C771="Em definição","sem-mapa",IF(E771&lt;&gt;0,"local-def","local-em-def")))</f>
        <v>local-def</v>
      </c>
    </row>
    <row r="772" spans="1:27" ht="165" hidden="1" x14ac:dyDescent="0.25">
      <c r="A772" s="180">
        <v>35</v>
      </c>
      <c r="B772" s="181" t="s">
        <v>1883</v>
      </c>
      <c r="C772" s="181" t="s">
        <v>160</v>
      </c>
      <c r="D772" s="181"/>
      <c r="E772" s="181" t="s">
        <v>1884</v>
      </c>
      <c r="F772" s="180"/>
      <c r="G772" s="180" t="s">
        <v>214</v>
      </c>
      <c r="H772" s="182" t="s">
        <v>214</v>
      </c>
      <c r="I772" s="180" t="s">
        <v>216</v>
      </c>
      <c r="J772" s="52" t="s">
        <v>1493</v>
      </c>
      <c r="K772" s="180" t="s">
        <v>216</v>
      </c>
      <c r="L772" s="180" t="s">
        <v>216</v>
      </c>
      <c r="M772" s="180" t="s">
        <v>216</v>
      </c>
      <c r="N772" s="180" t="s">
        <v>216</v>
      </c>
      <c r="O772" s="1031">
        <v>0</v>
      </c>
      <c r="P772" s="178">
        <v>0</v>
      </c>
      <c r="Q772" s="178">
        <v>0</v>
      </c>
      <c r="R772" s="181" t="s">
        <v>6088</v>
      </c>
      <c r="S772" s="181"/>
      <c r="T772" s="181"/>
      <c r="U772" s="181"/>
      <c r="V772" s="181"/>
      <c r="W772" s="181"/>
      <c r="X772" s="170">
        <f>(IF(G772="C",1,IF(G772="EA",0.5,0))*0.1)+(IF(H772="C",1,IF(H772="EA",0.5,0))*0.05)+(IF(I772="C",1,IF(I772="EA",0.5,0))*0.1)+(IF(J772="C",1,IF(J772="EA",0.5,0))*0.05)+(IF(K772="C",1,IF(K772="EA",0.5,0))*0.1)+(IF(L772="C",1,IF(L772="EA",0.5,0))*0.2)+(IF(M772="C",1,IF(M772="EA",0.5,0))*0.35)+(IF(N772="C",1,IF(N772="EA",0.5,0))*0.05)</f>
        <v>7.5000000000000011E-2</v>
      </c>
      <c r="Y772" s="368">
        <f t="shared" si="25"/>
        <v>0</v>
      </c>
      <c r="Z772" s="338" t="str">
        <f t="shared" si="24"/>
        <v>Em andamento</v>
      </c>
      <c r="AA772" s="377" t="str">
        <f>IF(C772="Supra-regional","abrange-cidade",IF(C772="Em definição","sem-mapa",IF(E772&lt;&gt;0,"local-def","local-em-def")))</f>
        <v>local-def</v>
      </c>
    </row>
    <row r="773" spans="1:27" ht="60" hidden="1" x14ac:dyDescent="0.25">
      <c r="A773" s="180">
        <v>35</v>
      </c>
      <c r="B773" s="181" t="s">
        <v>1885</v>
      </c>
      <c r="C773" s="181" t="s">
        <v>160</v>
      </c>
      <c r="D773" s="181"/>
      <c r="E773" s="181" t="s">
        <v>1886</v>
      </c>
      <c r="F773" s="180"/>
      <c r="G773" s="180" t="s">
        <v>214</v>
      </c>
      <c r="H773" s="182" t="s">
        <v>214</v>
      </c>
      <c r="I773" s="180" t="s">
        <v>216</v>
      </c>
      <c r="J773" s="52" t="s">
        <v>1493</v>
      </c>
      <c r="K773" s="180" t="s">
        <v>216</v>
      </c>
      <c r="L773" s="180" t="s">
        <v>216</v>
      </c>
      <c r="M773" s="180" t="s">
        <v>216</v>
      </c>
      <c r="N773" s="180" t="s">
        <v>216</v>
      </c>
      <c r="O773" s="1031">
        <v>0</v>
      </c>
      <c r="P773" s="178">
        <v>0</v>
      </c>
      <c r="Q773" s="178">
        <v>0</v>
      </c>
      <c r="R773" s="181" t="s">
        <v>6171</v>
      </c>
      <c r="S773" s="181"/>
      <c r="T773" s="181"/>
      <c r="U773" s="181"/>
      <c r="V773" s="181"/>
      <c r="W773" s="181"/>
      <c r="X773" s="170">
        <f>(IF(G773="C",1,IF(G773="EA",0.5,0))*0.1)+(IF(H773="C",1,IF(H773="EA",0.5,0))*0.05)+(IF(I773="C",1,IF(I773="EA",0.5,0))*0.1)+(IF(J773="C",1,IF(J773="EA",0.5,0))*0.05)+(IF(K773="C",1,IF(K773="EA",0.5,0))*0.1)+(IF(L773="C",1,IF(L773="EA",0.5,0))*0.2)+(IF(M773="C",1,IF(M773="EA",0.5,0))*0.35)+(IF(N773="C",1,IF(N773="EA",0.5,0))*0.05)</f>
        <v>7.5000000000000011E-2</v>
      </c>
      <c r="Y773" s="368">
        <f t="shared" si="25"/>
        <v>0</v>
      </c>
      <c r="Z773" s="338" t="str">
        <f t="shared" si="24"/>
        <v>Em andamento</v>
      </c>
      <c r="AA773" s="377" t="str">
        <f>IF(C773="Supra-regional","abrange-cidade",IF(C773="Em definição","sem-mapa",IF(E773&lt;&gt;0,"local-def","local-em-def")))</f>
        <v>local-def</v>
      </c>
    </row>
    <row r="774" spans="1:27" ht="45" hidden="1" x14ac:dyDescent="0.25">
      <c r="A774" s="180">
        <v>35</v>
      </c>
      <c r="B774" s="181" t="s">
        <v>1887</v>
      </c>
      <c r="C774" s="181" t="s">
        <v>134</v>
      </c>
      <c r="D774" s="181"/>
      <c r="E774" s="181" t="s">
        <v>1888</v>
      </c>
      <c r="F774" s="180"/>
      <c r="G774" s="180" t="s">
        <v>214</v>
      </c>
      <c r="H774" s="182" t="s">
        <v>214</v>
      </c>
      <c r="I774" s="180" t="s">
        <v>216</v>
      </c>
      <c r="J774" s="52" t="s">
        <v>1493</v>
      </c>
      <c r="K774" s="180" t="s">
        <v>216</v>
      </c>
      <c r="L774" s="180" t="s">
        <v>216</v>
      </c>
      <c r="M774" s="180" t="s">
        <v>216</v>
      </c>
      <c r="N774" s="180" t="s">
        <v>216</v>
      </c>
      <c r="O774" s="1031">
        <v>0</v>
      </c>
      <c r="P774" s="178">
        <v>0</v>
      </c>
      <c r="Q774" s="178">
        <v>0</v>
      </c>
      <c r="R774" s="181" t="s">
        <v>6172</v>
      </c>
      <c r="S774" s="181"/>
      <c r="T774" s="181"/>
      <c r="U774" s="181"/>
      <c r="V774" s="181"/>
      <c r="W774" s="181"/>
      <c r="X774" s="170">
        <f>(IF(G774="C",1,IF(G774="EA",0.5,0))*0.1)+(IF(H774="C",1,IF(H774="EA",0.5,0))*0.05)+(IF(I774="C",1,IF(I774="EA",0.5,0))*0.1)+(IF(J774="C",1,IF(J774="EA",0.5,0))*0.05)+(IF(K774="C",1,IF(K774="EA",0.5,0))*0.1)+(IF(L774="C",1,IF(L774="EA",0.5,0))*0.2)+(IF(M774="C",1,IF(M774="EA",0.5,0))*0.35)+(IF(N774="C",1,IF(N774="EA",0.5,0))*0.05)</f>
        <v>7.5000000000000011E-2</v>
      </c>
      <c r="Y774" s="368">
        <f t="shared" si="25"/>
        <v>0</v>
      </c>
      <c r="Z774" s="338" t="str">
        <f t="shared" si="24"/>
        <v>Em andamento</v>
      </c>
      <c r="AA774" s="377" t="str">
        <f>IF(C774="Supra-regional","abrange-cidade",IF(C774="Em definição","sem-mapa",IF(E774&lt;&gt;0,"local-def","local-em-def")))</f>
        <v>local-def</v>
      </c>
    </row>
    <row r="775" spans="1:27" ht="60" hidden="1" x14ac:dyDescent="0.25">
      <c r="A775" s="180">
        <v>35</v>
      </c>
      <c r="B775" s="181" t="s">
        <v>1889</v>
      </c>
      <c r="C775" s="181" t="s">
        <v>134</v>
      </c>
      <c r="D775" s="181"/>
      <c r="E775" s="181" t="s">
        <v>1890</v>
      </c>
      <c r="F775" s="180"/>
      <c r="G775" s="180" t="s">
        <v>214</v>
      </c>
      <c r="H775" s="182" t="s">
        <v>214</v>
      </c>
      <c r="I775" s="180" t="s">
        <v>216</v>
      </c>
      <c r="J775" s="52" t="s">
        <v>1493</v>
      </c>
      <c r="K775" s="180" t="s">
        <v>216</v>
      </c>
      <c r="L775" s="180" t="s">
        <v>216</v>
      </c>
      <c r="M775" s="180" t="s">
        <v>216</v>
      </c>
      <c r="N775" s="180" t="s">
        <v>216</v>
      </c>
      <c r="O775" s="1031">
        <v>0</v>
      </c>
      <c r="P775" s="178">
        <v>0</v>
      </c>
      <c r="Q775" s="178">
        <v>0</v>
      </c>
      <c r="R775" s="181" t="s">
        <v>6173</v>
      </c>
      <c r="S775" s="181"/>
      <c r="T775" s="181"/>
      <c r="U775" s="181"/>
      <c r="V775" s="181"/>
      <c r="W775" s="181"/>
      <c r="X775" s="170">
        <f>(IF(G775="C",1,IF(G775="EA",0.5,0))*0.1)+(IF(H775="C",1,IF(H775="EA",0.5,0))*0.05)+(IF(I775="C",1,IF(I775="EA",0.5,0))*0.1)+(IF(J775="C",1,IF(J775="EA",0.5,0))*0.05)+(IF(K775="C",1,IF(K775="EA",0.5,0))*0.1)+(IF(L775="C",1,IF(L775="EA",0.5,0))*0.2)+(IF(M775="C",1,IF(M775="EA",0.5,0))*0.35)+(IF(N775="C",1,IF(N775="EA",0.5,0))*0.05)</f>
        <v>7.5000000000000011E-2</v>
      </c>
      <c r="Y775" s="368">
        <f t="shared" si="25"/>
        <v>0</v>
      </c>
      <c r="Z775" s="338" t="str">
        <f t="shared" si="24"/>
        <v>Em andamento</v>
      </c>
      <c r="AA775" s="377" t="str">
        <f>IF(C775="Supra-regional","abrange-cidade",IF(C775="Em definição","sem-mapa",IF(E775&lt;&gt;0,"local-def","local-em-def")))</f>
        <v>local-def</v>
      </c>
    </row>
    <row r="776" spans="1:27" ht="60" hidden="1" x14ac:dyDescent="0.25">
      <c r="A776" s="180">
        <v>35</v>
      </c>
      <c r="B776" s="181" t="s">
        <v>1891</v>
      </c>
      <c r="C776" s="181" t="s">
        <v>134</v>
      </c>
      <c r="D776" s="181"/>
      <c r="E776" s="181" t="s">
        <v>1892</v>
      </c>
      <c r="F776" s="180"/>
      <c r="G776" s="180" t="s">
        <v>214</v>
      </c>
      <c r="H776" s="182" t="s">
        <v>214</v>
      </c>
      <c r="I776" s="180" t="s">
        <v>216</v>
      </c>
      <c r="J776" s="52" t="s">
        <v>1493</v>
      </c>
      <c r="K776" s="180" t="s">
        <v>216</v>
      </c>
      <c r="L776" s="180" t="s">
        <v>216</v>
      </c>
      <c r="M776" s="180" t="s">
        <v>216</v>
      </c>
      <c r="N776" s="180" t="s">
        <v>216</v>
      </c>
      <c r="O776" s="1031">
        <v>0</v>
      </c>
      <c r="P776" s="178">
        <v>0</v>
      </c>
      <c r="Q776" s="178">
        <v>0</v>
      </c>
      <c r="R776" s="181" t="s">
        <v>6174</v>
      </c>
      <c r="S776" s="181"/>
      <c r="T776" s="181"/>
      <c r="U776" s="181"/>
      <c r="V776" s="181"/>
      <c r="W776" s="181"/>
      <c r="X776" s="170">
        <f>(IF(G776="C",1,IF(G776="EA",0.5,0))*0.1)+(IF(H776="C",1,IF(H776="EA",0.5,0))*0.05)+(IF(I776="C",1,IF(I776="EA",0.5,0))*0.1)+(IF(J776="C",1,IF(J776="EA",0.5,0))*0.05)+(IF(K776="C",1,IF(K776="EA",0.5,0))*0.1)+(IF(L776="C",1,IF(L776="EA",0.5,0))*0.2)+(IF(M776="C",1,IF(M776="EA",0.5,0))*0.35)+(IF(N776="C",1,IF(N776="EA",0.5,0))*0.05)</f>
        <v>7.5000000000000011E-2</v>
      </c>
      <c r="Y776" s="368">
        <f t="shared" si="25"/>
        <v>0</v>
      </c>
      <c r="Z776" s="338" t="str">
        <f t="shared" si="24"/>
        <v>Em andamento</v>
      </c>
      <c r="AA776" s="377" t="str">
        <f>IF(C776="Supra-regional","abrange-cidade",IF(C776="Em definição","sem-mapa",IF(E776&lt;&gt;0,"local-def","local-em-def")))</f>
        <v>local-def</v>
      </c>
    </row>
    <row r="777" spans="1:27" ht="90" hidden="1" x14ac:dyDescent="0.25">
      <c r="A777" s="180">
        <v>35</v>
      </c>
      <c r="B777" s="181" t="s">
        <v>1893</v>
      </c>
      <c r="C777" s="181" t="s">
        <v>134</v>
      </c>
      <c r="D777" s="181"/>
      <c r="E777" s="181" t="s">
        <v>1894</v>
      </c>
      <c r="F777" s="180"/>
      <c r="G777" s="180" t="s">
        <v>214</v>
      </c>
      <c r="H777" s="182" t="s">
        <v>214</v>
      </c>
      <c r="I777" s="180" t="s">
        <v>216</v>
      </c>
      <c r="J777" s="52" t="s">
        <v>1493</v>
      </c>
      <c r="K777" s="180" t="s">
        <v>216</v>
      </c>
      <c r="L777" s="180" t="s">
        <v>216</v>
      </c>
      <c r="M777" s="180" t="s">
        <v>216</v>
      </c>
      <c r="N777" s="180" t="s">
        <v>216</v>
      </c>
      <c r="O777" s="1031">
        <v>0</v>
      </c>
      <c r="P777" s="178">
        <v>0</v>
      </c>
      <c r="Q777" s="178">
        <v>0</v>
      </c>
      <c r="R777" s="181" t="s">
        <v>6175</v>
      </c>
      <c r="S777" s="181"/>
      <c r="T777" s="181"/>
      <c r="U777" s="181"/>
      <c r="V777" s="181"/>
      <c r="W777" s="181"/>
      <c r="X777" s="170">
        <f>(IF(G777="C",1,IF(G777="EA",0.5,0))*0.1)+(IF(H777="C",1,IF(H777="EA",0.5,0))*0.05)+(IF(I777="C",1,IF(I777="EA",0.5,0))*0.1)+(IF(J777="C",1,IF(J777="EA",0.5,0))*0.05)+(IF(K777="C",1,IF(K777="EA",0.5,0))*0.1)+(IF(L777="C",1,IF(L777="EA",0.5,0))*0.2)+(IF(M777="C",1,IF(M777="EA",0.5,0))*0.35)+(IF(N777="C",1,IF(N777="EA",0.5,0))*0.05)</f>
        <v>7.5000000000000011E-2</v>
      </c>
      <c r="Y777" s="368">
        <f t="shared" si="25"/>
        <v>0</v>
      </c>
      <c r="Z777" s="338" t="str">
        <f t="shared" si="24"/>
        <v>Em andamento</v>
      </c>
      <c r="AA777" s="377" t="str">
        <f>IF(C777="Supra-regional","abrange-cidade",IF(C777="Em definição","sem-mapa",IF(E777&lt;&gt;0,"local-def","local-em-def")))</f>
        <v>local-def</v>
      </c>
    </row>
    <row r="778" spans="1:27" ht="90" hidden="1" x14ac:dyDescent="0.25">
      <c r="A778" s="180">
        <v>35</v>
      </c>
      <c r="B778" s="181" t="s">
        <v>1893</v>
      </c>
      <c r="C778" s="181" t="s">
        <v>134</v>
      </c>
      <c r="D778" s="181"/>
      <c r="E778" s="181" t="s">
        <v>1894</v>
      </c>
      <c r="F778" s="180"/>
      <c r="G778" s="180" t="s">
        <v>214</v>
      </c>
      <c r="H778" s="182" t="s">
        <v>214</v>
      </c>
      <c r="I778" s="180" t="s">
        <v>216</v>
      </c>
      <c r="J778" s="52" t="s">
        <v>1493</v>
      </c>
      <c r="K778" s="180" t="s">
        <v>216</v>
      </c>
      <c r="L778" s="180" t="s">
        <v>216</v>
      </c>
      <c r="M778" s="180" t="s">
        <v>216</v>
      </c>
      <c r="N778" s="180" t="s">
        <v>216</v>
      </c>
      <c r="O778" s="1031">
        <v>0</v>
      </c>
      <c r="P778" s="178">
        <v>0</v>
      </c>
      <c r="Q778" s="178">
        <v>0</v>
      </c>
      <c r="R778" s="181" t="s">
        <v>6175</v>
      </c>
      <c r="S778" s="181"/>
      <c r="T778" s="181"/>
      <c r="U778" s="181"/>
      <c r="V778" s="181"/>
      <c r="W778" s="181"/>
      <c r="X778" s="170">
        <f>(IF(G778="C",1,IF(G778="EA",0.5,0))*0.1)+(IF(H778="C",1,IF(H778="EA",0.5,0))*0.05)+(IF(I778="C",1,IF(I778="EA",0.5,0))*0.1)+(IF(J778="C",1,IF(J778="EA",0.5,0))*0.05)+(IF(K778="C",1,IF(K778="EA",0.5,0))*0.1)+(IF(L778="C",1,IF(L778="EA",0.5,0))*0.2)+(IF(M778="C",1,IF(M778="EA",0.5,0))*0.35)+(IF(N778="C",1,IF(N778="EA",0.5,0))*0.05)</f>
        <v>7.5000000000000011E-2</v>
      </c>
      <c r="Y778" s="368">
        <f t="shared" si="25"/>
        <v>0</v>
      </c>
      <c r="Z778" s="338" t="str">
        <f t="shared" si="24"/>
        <v>Em andamento</v>
      </c>
      <c r="AA778" s="377" t="str">
        <f>IF(C778="Supra-regional","abrange-cidade",IF(C778="Em definição","sem-mapa",IF(E778&lt;&gt;0,"local-def","local-em-def")))</f>
        <v>local-def</v>
      </c>
    </row>
    <row r="779" spans="1:27" ht="30" hidden="1" x14ac:dyDescent="0.25">
      <c r="A779" s="180">
        <v>35</v>
      </c>
      <c r="B779" s="181" t="s">
        <v>1895</v>
      </c>
      <c r="C779" s="181" t="s">
        <v>134</v>
      </c>
      <c r="D779" s="181"/>
      <c r="E779" s="181"/>
      <c r="F779" s="180"/>
      <c r="G779" s="180" t="s">
        <v>214</v>
      </c>
      <c r="H779" s="182" t="s">
        <v>214</v>
      </c>
      <c r="I779" s="180" t="s">
        <v>216</v>
      </c>
      <c r="J779" s="52" t="s">
        <v>1493</v>
      </c>
      <c r="K779" s="180" t="s">
        <v>216</v>
      </c>
      <c r="L779" s="180" t="s">
        <v>216</v>
      </c>
      <c r="M779" s="180" t="s">
        <v>216</v>
      </c>
      <c r="N779" s="180" t="s">
        <v>216</v>
      </c>
      <c r="O779" s="1031">
        <v>0</v>
      </c>
      <c r="P779" s="178">
        <v>0</v>
      </c>
      <c r="Q779" s="178">
        <v>0</v>
      </c>
      <c r="R779" s="181" t="s">
        <v>6176</v>
      </c>
      <c r="S779" s="181"/>
      <c r="T779" s="181"/>
      <c r="U779" s="181"/>
      <c r="V779" s="181"/>
      <c r="W779" s="181"/>
      <c r="X779" s="170">
        <f>(IF(G779="C",1,IF(G779="EA",0.5,0))*0.1)+(IF(H779="C",1,IF(H779="EA",0.5,0))*0.05)+(IF(I779="C",1,IF(I779="EA",0.5,0))*0.1)+(IF(J779="C",1,IF(J779="EA",0.5,0))*0.05)+(IF(K779="C",1,IF(K779="EA",0.5,0))*0.1)+(IF(L779="C",1,IF(L779="EA",0.5,0))*0.2)+(IF(M779="C",1,IF(M779="EA",0.5,0))*0.35)+(IF(N779="C",1,IF(N779="EA",0.5,0))*0.05)</f>
        <v>7.5000000000000011E-2</v>
      </c>
      <c r="Y779" s="368">
        <f t="shared" si="25"/>
        <v>0</v>
      </c>
      <c r="Z779" s="338" t="str">
        <f t="shared" si="24"/>
        <v>Em andamento</v>
      </c>
      <c r="AA779" s="377" t="str">
        <f>IF(C779="Supra-regional","abrange-cidade",IF(C779="Em definição","sem-mapa",IF(E779&lt;&gt;0,"local-def","local-em-def")))</f>
        <v>local-em-def</v>
      </c>
    </row>
    <row r="780" spans="1:27" ht="60" hidden="1" x14ac:dyDescent="0.25">
      <c r="A780" s="180">
        <v>35</v>
      </c>
      <c r="B780" s="181" t="s">
        <v>1896</v>
      </c>
      <c r="C780" s="181" t="s">
        <v>134</v>
      </c>
      <c r="D780" s="181"/>
      <c r="E780" s="181" t="s">
        <v>1897</v>
      </c>
      <c r="F780" s="180"/>
      <c r="G780" s="180" t="s">
        <v>214</v>
      </c>
      <c r="H780" s="182" t="s">
        <v>214</v>
      </c>
      <c r="I780" s="180" t="s">
        <v>216</v>
      </c>
      <c r="J780" s="52" t="s">
        <v>1493</v>
      </c>
      <c r="K780" s="180" t="s">
        <v>216</v>
      </c>
      <c r="L780" s="180" t="s">
        <v>216</v>
      </c>
      <c r="M780" s="180" t="s">
        <v>216</v>
      </c>
      <c r="N780" s="180" t="s">
        <v>216</v>
      </c>
      <c r="O780" s="1031">
        <v>0</v>
      </c>
      <c r="P780" s="178">
        <v>0</v>
      </c>
      <c r="Q780" s="178">
        <v>0</v>
      </c>
      <c r="R780" s="181" t="s">
        <v>6177</v>
      </c>
      <c r="S780" s="181"/>
      <c r="T780" s="181"/>
      <c r="U780" s="181"/>
      <c r="V780" s="181"/>
      <c r="W780" s="181"/>
      <c r="X780" s="170">
        <f>(IF(G780="C",1,IF(G780="EA",0.5,0))*0.1)+(IF(H780="C",1,IF(H780="EA",0.5,0))*0.05)+(IF(I780="C",1,IF(I780="EA",0.5,0))*0.1)+(IF(J780="C",1,IF(J780="EA",0.5,0))*0.05)+(IF(K780="C",1,IF(K780="EA",0.5,0))*0.1)+(IF(L780="C",1,IF(L780="EA",0.5,0))*0.2)+(IF(M780="C",1,IF(M780="EA",0.5,0))*0.35)+(IF(N780="C",1,IF(N780="EA",0.5,0))*0.05)</f>
        <v>7.5000000000000011E-2</v>
      </c>
      <c r="Y780" s="368">
        <f t="shared" si="25"/>
        <v>0</v>
      </c>
      <c r="Z780" s="338" t="str">
        <f t="shared" si="24"/>
        <v>Em andamento</v>
      </c>
      <c r="AA780" s="377" t="str">
        <f>IF(C780="Supra-regional","abrange-cidade",IF(C780="Em definição","sem-mapa",IF(E780&lt;&gt;0,"local-def","local-em-def")))</f>
        <v>local-def</v>
      </c>
    </row>
    <row r="781" spans="1:27" ht="30" hidden="1" x14ac:dyDescent="0.25">
      <c r="A781" s="180">
        <v>35</v>
      </c>
      <c r="B781" s="181" t="s">
        <v>1898</v>
      </c>
      <c r="C781" s="181" t="s">
        <v>138</v>
      </c>
      <c r="D781" s="181"/>
      <c r="E781" s="181" t="s">
        <v>1899</v>
      </c>
      <c r="F781" s="180"/>
      <c r="G781" s="180" t="s">
        <v>214</v>
      </c>
      <c r="H781" s="182" t="s">
        <v>214</v>
      </c>
      <c r="I781" s="180" t="s">
        <v>216</v>
      </c>
      <c r="J781" s="52" t="s">
        <v>1493</v>
      </c>
      <c r="K781" s="180" t="s">
        <v>216</v>
      </c>
      <c r="L781" s="180" t="s">
        <v>216</v>
      </c>
      <c r="M781" s="180" t="s">
        <v>216</v>
      </c>
      <c r="N781" s="180" t="s">
        <v>216</v>
      </c>
      <c r="O781" s="1031">
        <v>0</v>
      </c>
      <c r="P781" s="178">
        <v>0</v>
      </c>
      <c r="Q781" s="178">
        <v>0</v>
      </c>
      <c r="R781" s="181" t="s">
        <v>6178</v>
      </c>
      <c r="S781" s="181"/>
      <c r="T781" s="181"/>
      <c r="U781" s="181"/>
      <c r="V781" s="181"/>
      <c r="W781" s="181"/>
      <c r="X781" s="170">
        <f>(IF(G781="C",1,IF(G781="EA",0.5,0))*0.1)+(IF(H781="C",1,IF(H781="EA",0.5,0))*0.05)+(IF(I781="C",1,IF(I781="EA",0.5,0))*0.1)+(IF(J781="C",1,IF(J781="EA",0.5,0))*0.05)+(IF(K781="C",1,IF(K781="EA",0.5,0))*0.1)+(IF(L781="C",1,IF(L781="EA",0.5,0))*0.2)+(IF(M781="C",1,IF(M781="EA",0.5,0))*0.35)+(IF(N781="C",1,IF(N781="EA",0.5,0))*0.05)</f>
        <v>7.5000000000000011E-2</v>
      </c>
      <c r="Y781" s="368">
        <f t="shared" si="25"/>
        <v>0</v>
      </c>
      <c r="Z781" s="338" t="str">
        <f t="shared" si="24"/>
        <v>Em andamento</v>
      </c>
      <c r="AA781" s="377" t="str">
        <f>IF(C781="Supra-regional","abrange-cidade",IF(C781="Em definição","sem-mapa",IF(E781&lt;&gt;0,"local-def","local-em-def")))</f>
        <v>local-def</v>
      </c>
    </row>
    <row r="782" spans="1:27" ht="30" hidden="1" x14ac:dyDescent="0.25">
      <c r="A782" s="180">
        <v>35</v>
      </c>
      <c r="B782" s="181" t="s">
        <v>1900</v>
      </c>
      <c r="C782" s="181" t="s">
        <v>134</v>
      </c>
      <c r="D782" s="181"/>
      <c r="E782" s="181"/>
      <c r="F782" s="180"/>
      <c r="G782" s="180" t="s">
        <v>214</v>
      </c>
      <c r="H782" s="182" t="s">
        <v>214</v>
      </c>
      <c r="I782" s="180" t="s">
        <v>216</v>
      </c>
      <c r="J782" s="52" t="s">
        <v>1493</v>
      </c>
      <c r="K782" s="180" t="s">
        <v>216</v>
      </c>
      <c r="L782" s="180" t="s">
        <v>216</v>
      </c>
      <c r="M782" s="180" t="s">
        <v>216</v>
      </c>
      <c r="N782" s="180" t="s">
        <v>216</v>
      </c>
      <c r="O782" s="1031">
        <v>0</v>
      </c>
      <c r="P782" s="178">
        <v>0</v>
      </c>
      <c r="Q782" s="178">
        <v>0</v>
      </c>
      <c r="R782" s="181" t="s">
        <v>6179</v>
      </c>
      <c r="S782" s="181"/>
      <c r="T782" s="181"/>
      <c r="U782" s="181"/>
      <c r="V782" s="181"/>
      <c r="W782" s="181"/>
      <c r="X782" s="170">
        <f>(IF(G782="C",1,IF(G782="EA",0.5,0))*0.1)+(IF(H782="C",1,IF(H782="EA",0.5,0))*0.05)+(IF(I782="C",1,IF(I782="EA",0.5,0))*0.1)+(IF(J782="C",1,IF(J782="EA",0.5,0))*0.05)+(IF(K782="C",1,IF(K782="EA",0.5,0))*0.1)+(IF(L782="C",1,IF(L782="EA",0.5,0))*0.2)+(IF(M782="C",1,IF(M782="EA",0.5,0))*0.35)+(IF(N782="C",1,IF(N782="EA",0.5,0))*0.05)</f>
        <v>7.5000000000000011E-2</v>
      </c>
      <c r="Y782" s="368">
        <f t="shared" si="25"/>
        <v>0</v>
      </c>
      <c r="Z782" s="338" t="str">
        <f t="shared" si="24"/>
        <v>Em andamento</v>
      </c>
      <c r="AA782" s="377" t="str">
        <f>IF(C782="Supra-regional","abrange-cidade",IF(C782="Em definição","sem-mapa",IF(E782&lt;&gt;0,"local-def","local-em-def")))</f>
        <v>local-em-def</v>
      </c>
    </row>
    <row r="783" spans="1:27" ht="75" hidden="1" x14ac:dyDescent="0.25">
      <c r="A783" s="180">
        <v>35</v>
      </c>
      <c r="B783" s="181" t="s">
        <v>1901</v>
      </c>
      <c r="C783" s="181" t="s">
        <v>134</v>
      </c>
      <c r="D783" s="181"/>
      <c r="E783" s="181" t="s">
        <v>1902</v>
      </c>
      <c r="F783" s="180"/>
      <c r="G783" s="180" t="s">
        <v>214</v>
      </c>
      <c r="H783" s="182" t="s">
        <v>214</v>
      </c>
      <c r="I783" s="180" t="s">
        <v>216</v>
      </c>
      <c r="J783" s="52" t="s">
        <v>1493</v>
      </c>
      <c r="K783" s="180" t="s">
        <v>216</v>
      </c>
      <c r="L783" s="180" t="s">
        <v>216</v>
      </c>
      <c r="M783" s="180" t="s">
        <v>216</v>
      </c>
      <c r="N783" s="180" t="s">
        <v>216</v>
      </c>
      <c r="O783" s="1031">
        <v>0</v>
      </c>
      <c r="P783" s="178">
        <v>0</v>
      </c>
      <c r="Q783" s="178">
        <v>0</v>
      </c>
      <c r="R783" s="181" t="s">
        <v>6180</v>
      </c>
      <c r="S783" s="181"/>
      <c r="T783" s="181"/>
      <c r="U783" s="181"/>
      <c r="V783" s="181"/>
      <c r="W783" s="181"/>
      <c r="X783" s="170">
        <f>(IF(G783="C",1,IF(G783="EA",0.5,0))*0.1)+(IF(H783="C",1,IF(H783="EA",0.5,0))*0.05)+(IF(I783="C",1,IF(I783="EA",0.5,0))*0.1)+(IF(J783="C",1,IF(J783="EA",0.5,0))*0.05)+(IF(K783="C",1,IF(K783="EA",0.5,0))*0.1)+(IF(L783="C",1,IF(L783="EA",0.5,0))*0.2)+(IF(M783="C",1,IF(M783="EA",0.5,0))*0.35)+(IF(N783="C",1,IF(N783="EA",0.5,0))*0.05)</f>
        <v>7.5000000000000011E-2</v>
      </c>
      <c r="Y783" s="368">
        <f t="shared" si="25"/>
        <v>0</v>
      </c>
      <c r="Z783" s="338" t="str">
        <f t="shared" si="24"/>
        <v>Em andamento</v>
      </c>
      <c r="AA783" s="377" t="str">
        <f>IF(C783="Supra-regional","abrange-cidade",IF(C783="Em definição","sem-mapa",IF(E783&lt;&gt;0,"local-def","local-em-def")))</f>
        <v>local-def</v>
      </c>
    </row>
    <row r="784" spans="1:27" ht="75" hidden="1" x14ac:dyDescent="0.25">
      <c r="A784" s="180">
        <v>35</v>
      </c>
      <c r="B784" s="181" t="s">
        <v>1901</v>
      </c>
      <c r="C784" s="181" t="s">
        <v>134</v>
      </c>
      <c r="D784" s="181"/>
      <c r="E784" s="181" t="s">
        <v>1902</v>
      </c>
      <c r="F784" s="180"/>
      <c r="G784" s="180" t="s">
        <v>214</v>
      </c>
      <c r="H784" s="182" t="s">
        <v>214</v>
      </c>
      <c r="I784" s="180" t="s">
        <v>216</v>
      </c>
      <c r="J784" s="52" t="s">
        <v>1493</v>
      </c>
      <c r="K784" s="180" t="s">
        <v>216</v>
      </c>
      <c r="L784" s="180" t="s">
        <v>216</v>
      </c>
      <c r="M784" s="180" t="s">
        <v>216</v>
      </c>
      <c r="N784" s="180" t="s">
        <v>216</v>
      </c>
      <c r="O784" s="1031">
        <v>0</v>
      </c>
      <c r="P784" s="178">
        <v>0</v>
      </c>
      <c r="Q784" s="178">
        <v>0</v>
      </c>
      <c r="R784" s="181" t="s">
        <v>6180</v>
      </c>
      <c r="S784" s="181"/>
      <c r="T784" s="181"/>
      <c r="U784" s="181"/>
      <c r="V784" s="181"/>
      <c r="W784" s="181"/>
      <c r="X784" s="170">
        <f>(IF(G784="C",1,IF(G784="EA",0.5,0))*0.1)+(IF(H784="C",1,IF(H784="EA",0.5,0))*0.05)+(IF(I784="C",1,IF(I784="EA",0.5,0))*0.1)+(IF(J784="C",1,IF(J784="EA",0.5,0))*0.05)+(IF(K784="C",1,IF(K784="EA",0.5,0))*0.1)+(IF(L784="C",1,IF(L784="EA",0.5,0))*0.2)+(IF(M784="C",1,IF(M784="EA",0.5,0))*0.35)+(IF(N784="C",1,IF(N784="EA",0.5,0))*0.05)</f>
        <v>7.5000000000000011E-2</v>
      </c>
      <c r="Y784" s="368">
        <f t="shared" si="25"/>
        <v>0</v>
      </c>
      <c r="Z784" s="338" t="str">
        <f t="shared" si="24"/>
        <v>Em andamento</v>
      </c>
      <c r="AA784" s="377" t="str">
        <f>IF(C784="Supra-regional","abrange-cidade",IF(C784="Em definição","sem-mapa",IF(E784&lt;&gt;0,"local-def","local-em-def")))</f>
        <v>local-def</v>
      </c>
    </row>
    <row r="785" spans="1:27" ht="75" hidden="1" x14ac:dyDescent="0.25">
      <c r="A785" s="180">
        <v>35</v>
      </c>
      <c r="B785" s="181" t="s">
        <v>1901</v>
      </c>
      <c r="C785" s="181" t="s">
        <v>134</v>
      </c>
      <c r="D785" s="181"/>
      <c r="E785" s="181" t="s">
        <v>1902</v>
      </c>
      <c r="F785" s="180"/>
      <c r="G785" s="180" t="s">
        <v>214</v>
      </c>
      <c r="H785" s="182" t="s">
        <v>214</v>
      </c>
      <c r="I785" s="180" t="s">
        <v>216</v>
      </c>
      <c r="J785" s="52" t="s">
        <v>1493</v>
      </c>
      <c r="K785" s="180" t="s">
        <v>216</v>
      </c>
      <c r="L785" s="180" t="s">
        <v>216</v>
      </c>
      <c r="M785" s="180" t="s">
        <v>216</v>
      </c>
      <c r="N785" s="180" t="s">
        <v>216</v>
      </c>
      <c r="O785" s="1031">
        <v>0</v>
      </c>
      <c r="P785" s="178">
        <v>0</v>
      </c>
      <c r="Q785" s="178">
        <v>0</v>
      </c>
      <c r="R785" s="181" t="s">
        <v>6180</v>
      </c>
      <c r="S785" s="181"/>
      <c r="T785" s="181"/>
      <c r="U785" s="181"/>
      <c r="V785" s="181"/>
      <c r="W785" s="181"/>
      <c r="X785" s="170">
        <f>(IF(G785="C",1,IF(G785="EA",0.5,0))*0.1)+(IF(H785="C",1,IF(H785="EA",0.5,0))*0.05)+(IF(I785="C",1,IF(I785="EA",0.5,0))*0.1)+(IF(J785="C",1,IF(J785="EA",0.5,0))*0.05)+(IF(K785="C",1,IF(K785="EA",0.5,0))*0.1)+(IF(L785="C",1,IF(L785="EA",0.5,0))*0.2)+(IF(M785="C",1,IF(M785="EA",0.5,0))*0.35)+(IF(N785="C",1,IF(N785="EA",0.5,0))*0.05)</f>
        <v>7.5000000000000011E-2</v>
      </c>
      <c r="Y785" s="368">
        <f t="shared" si="25"/>
        <v>0</v>
      </c>
      <c r="Z785" s="338" t="str">
        <f t="shared" si="24"/>
        <v>Em andamento</v>
      </c>
      <c r="AA785" s="377" t="str">
        <f>IF(C785="Supra-regional","abrange-cidade",IF(C785="Em definição","sem-mapa",IF(E785&lt;&gt;0,"local-def","local-em-def")))</f>
        <v>local-def</v>
      </c>
    </row>
    <row r="786" spans="1:27" ht="45" hidden="1" x14ac:dyDescent="0.25">
      <c r="A786" s="180">
        <v>35</v>
      </c>
      <c r="B786" s="181" t="s">
        <v>1903</v>
      </c>
      <c r="C786" s="181" t="s">
        <v>134</v>
      </c>
      <c r="D786" s="181"/>
      <c r="E786" s="181" t="s">
        <v>1904</v>
      </c>
      <c r="F786" s="180"/>
      <c r="G786" s="180" t="s">
        <v>214</v>
      </c>
      <c r="H786" s="182" t="s">
        <v>214</v>
      </c>
      <c r="I786" s="180" t="s">
        <v>216</v>
      </c>
      <c r="J786" s="52" t="s">
        <v>1493</v>
      </c>
      <c r="K786" s="180" t="s">
        <v>216</v>
      </c>
      <c r="L786" s="180" t="s">
        <v>216</v>
      </c>
      <c r="M786" s="180" t="s">
        <v>216</v>
      </c>
      <c r="N786" s="180" t="s">
        <v>216</v>
      </c>
      <c r="O786" s="1031">
        <v>0</v>
      </c>
      <c r="P786" s="178">
        <v>0</v>
      </c>
      <c r="Q786" s="178">
        <v>0</v>
      </c>
      <c r="R786" s="181" t="s">
        <v>6181</v>
      </c>
      <c r="S786" s="181"/>
      <c r="T786" s="181"/>
      <c r="U786" s="181"/>
      <c r="V786" s="181"/>
      <c r="W786" s="181"/>
      <c r="X786" s="170">
        <f>(IF(G786="C",1,IF(G786="EA",0.5,0))*0.1)+(IF(H786="C",1,IF(H786="EA",0.5,0))*0.05)+(IF(I786="C",1,IF(I786="EA",0.5,0))*0.1)+(IF(J786="C",1,IF(J786="EA",0.5,0))*0.05)+(IF(K786="C",1,IF(K786="EA",0.5,0))*0.1)+(IF(L786="C",1,IF(L786="EA",0.5,0))*0.2)+(IF(M786="C",1,IF(M786="EA",0.5,0))*0.35)+(IF(N786="C",1,IF(N786="EA",0.5,0))*0.05)</f>
        <v>7.5000000000000011E-2</v>
      </c>
      <c r="Y786" s="368">
        <f t="shared" si="25"/>
        <v>0</v>
      </c>
      <c r="Z786" s="338" t="str">
        <f t="shared" si="24"/>
        <v>Em andamento</v>
      </c>
      <c r="AA786" s="377" t="str">
        <f>IF(C786="Supra-regional","abrange-cidade",IF(C786="Em definição","sem-mapa",IF(E786&lt;&gt;0,"local-def","local-em-def")))</f>
        <v>local-def</v>
      </c>
    </row>
    <row r="787" spans="1:27" ht="30" hidden="1" x14ac:dyDescent="0.25">
      <c r="A787" s="180">
        <v>35</v>
      </c>
      <c r="B787" s="181" t="s">
        <v>1905</v>
      </c>
      <c r="C787" s="181" t="s">
        <v>140</v>
      </c>
      <c r="D787" s="181"/>
      <c r="E787" s="181" t="s">
        <v>1906</v>
      </c>
      <c r="F787" s="180"/>
      <c r="G787" s="180" t="s">
        <v>214</v>
      </c>
      <c r="H787" s="182" t="s">
        <v>216</v>
      </c>
      <c r="I787" s="180" t="s">
        <v>216</v>
      </c>
      <c r="J787" s="52" t="s">
        <v>1493</v>
      </c>
      <c r="K787" s="180" t="s">
        <v>216</v>
      </c>
      <c r="L787" s="180" t="s">
        <v>216</v>
      </c>
      <c r="M787" s="180" t="s">
        <v>216</v>
      </c>
      <c r="N787" s="180" t="s">
        <v>216</v>
      </c>
      <c r="O787" s="1031">
        <v>0</v>
      </c>
      <c r="P787" s="178">
        <v>0</v>
      </c>
      <c r="Q787" s="178">
        <v>0</v>
      </c>
      <c r="R787" s="181" t="s">
        <v>6182</v>
      </c>
      <c r="S787" s="181"/>
      <c r="T787" s="181"/>
      <c r="U787" s="181"/>
      <c r="V787" s="181"/>
      <c r="W787" s="181"/>
      <c r="X787" s="170">
        <f>(IF(G787="C",1,IF(G787="EA",0.5,0))*0.1)+(IF(H787="C",1,IF(H787="EA",0.5,0))*0.05)+(IF(I787="C",1,IF(I787="EA",0.5,0))*0.1)+(IF(J787="C",1,IF(J787="EA",0.5,0))*0.05)+(IF(K787="C",1,IF(K787="EA",0.5,0))*0.1)+(IF(L787="C",1,IF(L787="EA",0.5,0))*0.2)+(IF(M787="C",1,IF(M787="EA",0.5,0))*0.35)+(IF(N787="C",1,IF(N787="EA",0.5,0))*0.05)</f>
        <v>0.05</v>
      </c>
      <c r="Y787" s="368">
        <f t="shared" si="25"/>
        <v>0</v>
      </c>
      <c r="Z787" s="338" t="str">
        <f t="shared" si="24"/>
        <v>Em andamento</v>
      </c>
      <c r="AA787" s="377" t="str">
        <f>IF(C787="Supra-regional","abrange-cidade",IF(C787="Em definição","sem-mapa",IF(E787&lt;&gt;0,"local-def","local-em-def")))</f>
        <v>local-def</v>
      </c>
    </row>
    <row r="788" spans="1:27" ht="30" hidden="1" x14ac:dyDescent="0.25">
      <c r="A788" s="180">
        <v>35</v>
      </c>
      <c r="B788" s="181" t="s">
        <v>1434</v>
      </c>
      <c r="C788" s="18" t="s">
        <v>2466</v>
      </c>
      <c r="D788" s="181"/>
      <c r="E788" s="181"/>
      <c r="F788" s="180"/>
      <c r="G788" s="180" t="s">
        <v>214</v>
      </c>
      <c r="H788" s="182" t="s">
        <v>216</v>
      </c>
      <c r="I788" s="180" t="s">
        <v>216</v>
      </c>
      <c r="J788" s="52" t="s">
        <v>1493</v>
      </c>
      <c r="K788" s="180" t="s">
        <v>216</v>
      </c>
      <c r="L788" s="180" t="s">
        <v>216</v>
      </c>
      <c r="M788" s="180" t="s">
        <v>216</v>
      </c>
      <c r="N788" s="180" t="s">
        <v>216</v>
      </c>
      <c r="O788" s="1031">
        <v>0</v>
      </c>
      <c r="P788" s="178">
        <v>0</v>
      </c>
      <c r="Q788" s="178">
        <v>0</v>
      </c>
      <c r="R788" s="181" t="s">
        <v>6087</v>
      </c>
      <c r="S788" s="181"/>
      <c r="T788" s="181"/>
      <c r="U788" s="181"/>
      <c r="V788" s="181"/>
      <c r="W788" s="181"/>
      <c r="X788" s="170">
        <f>(IF(G788="C",1,IF(G788="EA",0.5,0))*0.1)+(IF(H788="C",1,IF(H788="EA",0.5,0))*0.05)+(IF(I788="C",1,IF(I788="EA",0.5,0))*0.1)+(IF(J788="C",1,IF(J788="EA",0.5,0))*0.05)+(IF(K788="C",1,IF(K788="EA",0.5,0))*0.1)+(IF(L788="C",1,IF(L788="EA",0.5,0))*0.2)+(IF(M788="C",1,IF(M788="EA",0.5,0))*0.35)+(IF(N788="C",1,IF(N788="EA",0.5,0))*0.05)</f>
        <v>0.05</v>
      </c>
      <c r="Y788" s="368">
        <f t="shared" si="25"/>
        <v>0</v>
      </c>
      <c r="Z788" s="338" t="str">
        <f t="shared" si="24"/>
        <v>Em andamento</v>
      </c>
      <c r="AA788" s="377" t="str">
        <f>IF(C788="Supra-regional","abrange-cidade",IF(C788="Em definição","sem-mapa",IF(E788&lt;&gt;0,"local-def","local-em-def")))</f>
        <v>sem-mapa</v>
      </c>
    </row>
    <row r="789" spans="1:27" ht="30" hidden="1" x14ac:dyDescent="0.25">
      <c r="A789" s="180">
        <v>35</v>
      </c>
      <c r="B789" s="181" t="s">
        <v>1908</v>
      </c>
      <c r="C789" s="18" t="s">
        <v>2466</v>
      </c>
      <c r="D789" s="181"/>
      <c r="E789" s="181"/>
      <c r="F789" s="180"/>
      <c r="G789" s="180" t="s">
        <v>214</v>
      </c>
      <c r="H789" s="182" t="s">
        <v>216</v>
      </c>
      <c r="I789" s="180" t="s">
        <v>216</v>
      </c>
      <c r="J789" s="52" t="s">
        <v>1493</v>
      </c>
      <c r="K789" s="180" t="s">
        <v>216</v>
      </c>
      <c r="L789" s="180" t="s">
        <v>216</v>
      </c>
      <c r="M789" s="180" t="s">
        <v>216</v>
      </c>
      <c r="N789" s="180" t="s">
        <v>216</v>
      </c>
      <c r="O789" s="1031">
        <v>0</v>
      </c>
      <c r="P789" s="178">
        <v>0</v>
      </c>
      <c r="Q789" s="178">
        <v>0</v>
      </c>
      <c r="R789" s="181" t="s">
        <v>6183</v>
      </c>
      <c r="S789" s="181"/>
      <c r="T789" s="181"/>
      <c r="U789" s="181"/>
      <c r="V789" s="181"/>
      <c r="W789" s="181"/>
      <c r="X789" s="170">
        <f>(IF(G789="C",1,IF(G789="EA",0.5,0))*0.1)+(IF(H789="C",1,IF(H789="EA",0.5,0))*0.05)+(IF(I789="C",1,IF(I789="EA",0.5,0))*0.1)+(IF(J789="C",1,IF(J789="EA",0.5,0))*0.05)+(IF(K789="C",1,IF(K789="EA",0.5,0))*0.1)+(IF(L789="C",1,IF(L789="EA",0.5,0))*0.2)+(IF(M789="C",1,IF(M789="EA",0.5,0))*0.35)+(IF(N789="C",1,IF(N789="EA",0.5,0))*0.05)</f>
        <v>0.05</v>
      </c>
      <c r="Y789" s="368">
        <f t="shared" si="25"/>
        <v>0</v>
      </c>
      <c r="Z789" s="338" t="str">
        <f t="shared" si="24"/>
        <v>Em andamento</v>
      </c>
      <c r="AA789" s="377" t="str">
        <f>IF(C789="Supra-regional","abrange-cidade",IF(C789="Em definição","sem-mapa",IF(E789&lt;&gt;0,"local-def","local-em-def")))</f>
        <v>sem-mapa</v>
      </c>
    </row>
    <row r="790" spans="1:27" ht="30" hidden="1" x14ac:dyDescent="0.25">
      <c r="A790" s="180">
        <v>35</v>
      </c>
      <c r="B790" s="181" t="s">
        <v>1642</v>
      </c>
      <c r="C790" s="18" t="s">
        <v>2466</v>
      </c>
      <c r="D790" s="181"/>
      <c r="E790" s="181"/>
      <c r="F790" s="180"/>
      <c r="G790" s="180" t="s">
        <v>214</v>
      </c>
      <c r="H790" s="182" t="s">
        <v>216</v>
      </c>
      <c r="I790" s="180" t="s">
        <v>216</v>
      </c>
      <c r="J790" s="52" t="s">
        <v>1493</v>
      </c>
      <c r="K790" s="180" t="s">
        <v>216</v>
      </c>
      <c r="L790" s="180" t="s">
        <v>216</v>
      </c>
      <c r="M790" s="180" t="s">
        <v>216</v>
      </c>
      <c r="N790" s="180" t="s">
        <v>216</v>
      </c>
      <c r="O790" s="1031">
        <v>0</v>
      </c>
      <c r="P790" s="178">
        <v>0</v>
      </c>
      <c r="Q790" s="178">
        <v>0</v>
      </c>
      <c r="R790" s="181" t="s">
        <v>6184</v>
      </c>
      <c r="S790" s="181"/>
      <c r="T790" s="181"/>
      <c r="U790" s="181"/>
      <c r="V790" s="181"/>
      <c r="W790" s="181"/>
      <c r="X790" s="170">
        <f>(IF(G790="C",1,IF(G790="EA",0.5,0))*0.1)+(IF(H790="C",1,IF(H790="EA",0.5,0))*0.05)+(IF(I790="C",1,IF(I790="EA",0.5,0))*0.1)+(IF(J790="C",1,IF(J790="EA",0.5,0))*0.05)+(IF(K790="C",1,IF(K790="EA",0.5,0))*0.1)+(IF(L790="C",1,IF(L790="EA",0.5,0))*0.2)+(IF(M790="C",1,IF(M790="EA",0.5,0))*0.35)+(IF(N790="C",1,IF(N790="EA",0.5,0))*0.05)</f>
        <v>0.05</v>
      </c>
      <c r="Y790" s="368">
        <f t="shared" si="25"/>
        <v>0</v>
      </c>
      <c r="Z790" s="338" t="str">
        <f t="shared" si="24"/>
        <v>Em andamento</v>
      </c>
      <c r="AA790" s="377" t="str">
        <f>IF(C790="Supra-regional","abrange-cidade",IF(C790="Em definição","sem-mapa",IF(E790&lt;&gt;0,"local-def","local-em-def")))</f>
        <v>sem-mapa</v>
      </c>
    </row>
    <row r="791" spans="1:27" ht="30" hidden="1" x14ac:dyDescent="0.25">
      <c r="A791" s="180">
        <v>35</v>
      </c>
      <c r="B791" s="181" t="s">
        <v>1909</v>
      </c>
      <c r="C791" s="18" t="s">
        <v>2466</v>
      </c>
      <c r="D791" s="181"/>
      <c r="E791" s="181"/>
      <c r="F791" s="180"/>
      <c r="G791" s="180" t="s">
        <v>214</v>
      </c>
      <c r="H791" s="182" t="s">
        <v>216</v>
      </c>
      <c r="I791" s="180" t="s">
        <v>216</v>
      </c>
      <c r="J791" s="52" t="s">
        <v>1493</v>
      </c>
      <c r="K791" s="180" t="s">
        <v>216</v>
      </c>
      <c r="L791" s="180" t="s">
        <v>216</v>
      </c>
      <c r="M791" s="180" t="s">
        <v>216</v>
      </c>
      <c r="N791" s="180" t="s">
        <v>216</v>
      </c>
      <c r="O791" s="1031">
        <v>0</v>
      </c>
      <c r="P791" s="178">
        <v>0</v>
      </c>
      <c r="Q791" s="178">
        <v>0</v>
      </c>
      <c r="R791" s="181" t="s">
        <v>6185</v>
      </c>
      <c r="S791" s="181"/>
      <c r="T791" s="181"/>
      <c r="U791" s="181"/>
      <c r="V791" s="181"/>
      <c r="W791" s="181"/>
      <c r="X791" s="170">
        <f>(IF(G791="C",1,IF(G791="EA",0.5,0))*0.1)+(IF(H791="C",1,IF(H791="EA",0.5,0))*0.05)+(IF(I791="C",1,IF(I791="EA",0.5,0))*0.1)+(IF(J791="C",1,IF(J791="EA",0.5,0))*0.05)+(IF(K791="C",1,IF(K791="EA",0.5,0))*0.1)+(IF(L791="C",1,IF(L791="EA",0.5,0))*0.2)+(IF(M791="C",1,IF(M791="EA",0.5,0))*0.35)+(IF(N791="C",1,IF(N791="EA",0.5,0))*0.05)</f>
        <v>0.05</v>
      </c>
      <c r="Y791" s="368">
        <f t="shared" si="25"/>
        <v>0</v>
      </c>
      <c r="Z791" s="338" t="str">
        <f t="shared" si="24"/>
        <v>Em andamento</v>
      </c>
      <c r="AA791" s="377" t="str">
        <f>IF(C791="Supra-regional","abrange-cidade",IF(C791="Em definição","sem-mapa",IF(E791&lt;&gt;0,"local-def","local-em-def")))</f>
        <v>sem-mapa</v>
      </c>
    </row>
    <row r="792" spans="1:27" ht="30" hidden="1" x14ac:dyDescent="0.25">
      <c r="A792" s="180">
        <v>35</v>
      </c>
      <c r="B792" s="181" t="s">
        <v>1910</v>
      </c>
      <c r="C792" s="18" t="s">
        <v>2466</v>
      </c>
      <c r="D792" s="181"/>
      <c r="E792" s="181"/>
      <c r="F792" s="180"/>
      <c r="G792" s="180" t="s">
        <v>214</v>
      </c>
      <c r="H792" s="182" t="s">
        <v>216</v>
      </c>
      <c r="I792" s="180" t="s">
        <v>216</v>
      </c>
      <c r="J792" s="52" t="s">
        <v>1493</v>
      </c>
      <c r="K792" s="180" t="s">
        <v>216</v>
      </c>
      <c r="L792" s="180" t="s">
        <v>216</v>
      </c>
      <c r="M792" s="180" t="s">
        <v>216</v>
      </c>
      <c r="N792" s="180" t="s">
        <v>216</v>
      </c>
      <c r="O792" s="1031">
        <v>0</v>
      </c>
      <c r="P792" s="178">
        <v>0</v>
      </c>
      <c r="Q792" s="178">
        <v>0</v>
      </c>
      <c r="R792" s="181" t="s">
        <v>6186</v>
      </c>
      <c r="S792" s="181"/>
      <c r="T792" s="181"/>
      <c r="U792" s="181"/>
      <c r="V792" s="181"/>
      <c r="W792" s="181"/>
      <c r="X792" s="170">
        <f>(IF(G792="C",1,IF(G792="EA",0.5,0))*0.1)+(IF(H792="C",1,IF(H792="EA",0.5,0))*0.05)+(IF(I792="C",1,IF(I792="EA",0.5,0))*0.1)+(IF(J792="C",1,IF(J792="EA",0.5,0))*0.05)+(IF(K792="C",1,IF(K792="EA",0.5,0))*0.1)+(IF(L792="C",1,IF(L792="EA",0.5,0))*0.2)+(IF(M792="C",1,IF(M792="EA",0.5,0))*0.35)+(IF(N792="C",1,IF(N792="EA",0.5,0))*0.05)</f>
        <v>0.05</v>
      </c>
      <c r="Y792" s="368">
        <f t="shared" si="25"/>
        <v>0</v>
      </c>
      <c r="Z792" s="338" t="str">
        <f t="shared" si="24"/>
        <v>Em andamento</v>
      </c>
      <c r="AA792" s="377" t="str">
        <f>IF(C792="Supra-regional","abrange-cidade",IF(C792="Em definição","sem-mapa",IF(E792&lt;&gt;0,"local-def","local-em-def")))</f>
        <v>sem-mapa</v>
      </c>
    </row>
    <row r="793" spans="1:27" ht="30" hidden="1" x14ac:dyDescent="0.25">
      <c r="A793" s="180">
        <v>35</v>
      </c>
      <c r="B793" s="181" t="s">
        <v>1911</v>
      </c>
      <c r="C793" s="18" t="s">
        <v>2466</v>
      </c>
      <c r="D793" s="181"/>
      <c r="E793" s="181"/>
      <c r="F793" s="180"/>
      <c r="G793" s="180" t="s">
        <v>214</v>
      </c>
      <c r="H793" s="182" t="s">
        <v>216</v>
      </c>
      <c r="I793" s="180" t="s">
        <v>216</v>
      </c>
      <c r="J793" s="52" t="s">
        <v>1493</v>
      </c>
      <c r="K793" s="180" t="s">
        <v>216</v>
      </c>
      <c r="L793" s="180" t="s">
        <v>216</v>
      </c>
      <c r="M793" s="180" t="s">
        <v>216</v>
      </c>
      <c r="N793" s="180" t="s">
        <v>216</v>
      </c>
      <c r="O793" s="1031">
        <v>0</v>
      </c>
      <c r="P793" s="178">
        <v>0</v>
      </c>
      <c r="Q793" s="178">
        <v>0</v>
      </c>
      <c r="R793" s="181" t="s">
        <v>6051</v>
      </c>
      <c r="S793" s="181"/>
      <c r="T793" s="181"/>
      <c r="U793" s="181"/>
      <c r="V793" s="181"/>
      <c r="W793" s="181"/>
      <c r="X793" s="170">
        <f>(IF(G793="C",1,IF(G793="EA",0.5,0))*0.1)+(IF(H793="C",1,IF(H793="EA",0.5,0))*0.05)+(IF(I793="C",1,IF(I793="EA",0.5,0))*0.1)+(IF(J793="C",1,IF(J793="EA",0.5,0))*0.05)+(IF(K793="C",1,IF(K793="EA",0.5,0))*0.1)+(IF(L793="C",1,IF(L793="EA",0.5,0))*0.2)+(IF(M793="C",1,IF(M793="EA",0.5,0))*0.35)+(IF(N793="C",1,IF(N793="EA",0.5,0))*0.05)</f>
        <v>0.05</v>
      </c>
      <c r="Y793" s="368">
        <f t="shared" si="25"/>
        <v>0</v>
      </c>
      <c r="Z793" s="338" t="str">
        <f t="shared" si="24"/>
        <v>Em andamento</v>
      </c>
      <c r="AA793" s="377" t="str">
        <f>IF(C793="Supra-regional","abrange-cidade",IF(C793="Em definição","sem-mapa",IF(E793&lt;&gt;0,"local-def","local-em-def")))</f>
        <v>sem-mapa</v>
      </c>
    </row>
    <row r="794" spans="1:27" ht="30" hidden="1" x14ac:dyDescent="0.25">
      <c r="A794" s="180">
        <v>35</v>
      </c>
      <c r="B794" s="181" t="s">
        <v>1912</v>
      </c>
      <c r="C794" s="18" t="s">
        <v>2466</v>
      </c>
      <c r="D794" s="181"/>
      <c r="E794" s="181"/>
      <c r="F794" s="180"/>
      <c r="G794" s="180" t="s">
        <v>214</v>
      </c>
      <c r="H794" s="182" t="s">
        <v>216</v>
      </c>
      <c r="I794" s="180" t="s">
        <v>216</v>
      </c>
      <c r="J794" s="52" t="s">
        <v>1493</v>
      </c>
      <c r="K794" s="180" t="s">
        <v>216</v>
      </c>
      <c r="L794" s="180" t="s">
        <v>216</v>
      </c>
      <c r="M794" s="180" t="s">
        <v>216</v>
      </c>
      <c r="N794" s="180" t="s">
        <v>216</v>
      </c>
      <c r="O794" s="1031">
        <v>0</v>
      </c>
      <c r="P794" s="178">
        <v>0</v>
      </c>
      <c r="Q794" s="178">
        <v>0</v>
      </c>
      <c r="R794" s="181" t="s">
        <v>6187</v>
      </c>
      <c r="S794" s="181"/>
      <c r="T794" s="181"/>
      <c r="U794" s="181"/>
      <c r="V794" s="181"/>
      <c r="W794" s="181"/>
      <c r="X794" s="170">
        <f>(IF(G794="C",1,IF(G794="EA",0.5,0))*0.1)+(IF(H794="C",1,IF(H794="EA",0.5,0))*0.05)+(IF(I794="C",1,IF(I794="EA",0.5,0))*0.1)+(IF(J794="C",1,IF(J794="EA",0.5,0))*0.05)+(IF(K794="C",1,IF(K794="EA",0.5,0))*0.1)+(IF(L794="C",1,IF(L794="EA",0.5,0))*0.2)+(IF(M794="C",1,IF(M794="EA",0.5,0))*0.35)+(IF(N794="C",1,IF(N794="EA",0.5,0))*0.05)</f>
        <v>0.05</v>
      </c>
      <c r="Y794" s="368">
        <f t="shared" si="25"/>
        <v>0</v>
      </c>
      <c r="Z794" s="338" t="str">
        <f t="shared" si="24"/>
        <v>Em andamento</v>
      </c>
      <c r="AA794" s="377" t="str">
        <f>IF(C794="Supra-regional","abrange-cidade",IF(C794="Em definição","sem-mapa",IF(E794&lt;&gt;0,"local-def","local-em-def")))</f>
        <v>sem-mapa</v>
      </c>
    </row>
    <row r="795" spans="1:27" ht="30" hidden="1" x14ac:dyDescent="0.25">
      <c r="A795" s="180">
        <v>35</v>
      </c>
      <c r="B795" s="181" t="s">
        <v>1913</v>
      </c>
      <c r="C795" s="18" t="s">
        <v>2466</v>
      </c>
      <c r="D795" s="181"/>
      <c r="E795" s="181"/>
      <c r="F795" s="180"/>
      <c r="G795" s="180" t="s">
        <v>214</v>
      </c>
      <c r="H795" s="182" t="s">
        <v>216</v>
      </c>
      <c r="I795" s="180" t="s">
        <v>216</v>
      </c>
      <c r="J795" s="52" t="s">
        <v>1493</v>
      </c>
      <c r="K795" s="180" t="s">
        <v>216</v>
      </c>
      <c r="L795" s="180" t="s">
        <v>216</v>
      </c>
      <c r="M795" s="180" t="s">
        <v>216</v>
      </c>
      <c r="N795" s="180" t="s">
        <v>216</v>
      </c>
      <c r="O795" s="1031">
        <v>0</v>
      </c>
      <c r="P795" s="178">
        <v>0</v>
      </c>
      <c r="Q795" s="178">
        <v>0</v>
      </c>
      <c r="R795" s="181" t="s">
        <v>6017</v>
      </c>
      <c r="S795" s="181"/>
      <c r="T795" s="181"/>
      <c r="U795" s="181"/>
      <c r="V795" s="181"/>
      <c r="W795" s="181"/>
      <c r="X795" s="170">
        <f>(IF(G795="C",1,IF(G795="EA",0.5,0))*0.1)+(IF(H795="C",1,IF(H795="EA",0.5,0))*0.05)+(IF(I795="C",1,IF(I795="EA",0.5,0))*0.1)+(IF(J795="C",1,IF(J795="EA",0.5,0))*0.05)+(IF(K795="C",1,IF(K795="EA",0.5,0))*0.1)+(IF(L795="C",1,IF(L795="EA",0.5,0))*0.2)+(IF(M795="C",1,IF(M795="EA",0.5,0))*0.35)+(IF(N795="C",1,IF(N795="EA",0.5,0))*0.05)</f>
        <v>0.05</v>
      </c>
      <c r="Y795" s="368">
        <f t="shared" si="25"/>
        <v>0</v>
      </c>
      <c r="Z795" s="338" t="str">
        <f t="shared" si="24"/>
        <v>Em andamento</v>
      </c>
      <c r="AA795" s="377" t="str">
        <f>IF(C795="Supra-regional","abrange-cidade",IF(C795="Em definição","sem-mapa",IF(E795&lt;&gt;0,"local-def","local-em-def")))</f>
        <v>sem-mapa</v>
      </c>
    </row>
    <row r="796" spans="1:27" ht="30" hidden="1" x14ac:dyDescent="0.25">
      <c r="A796" s="180">
        <v>35</v>
      </c>
      <c r="B796" s="181" t="s">
        <v>1914</v>
      </c>
      <c r="C796" s="18" t="s">
        <v>2466</v>
      </c>
      <c r="D796" s="181"/>
      <c r="E796" s="181"/>
      <c r="F796" s="180"/>
      <c r="G796" s="180" t="s">
        <v>214</v>
      </c>
      <c r="H796" s="182" t="s">
        <v>216</v>
      </c>
      <c r="I796" s="180" t="s">
        <v>216</v>
      </c>
      <c r="J796" s="52" t="s">
        <v>1493</v>
      </c>
      <c r="K796" s="180" t="s">
        <v>216</v>
      </c>
      <c r="L796" s="180" t="s">
        <v>216</v>
      </c>
      <c r="M796" s="180" t="s">
        <v>216</v>
      </c>
      <c r="N796" s="180" t="s">
        <v>216</v>
      </c>
      <c r="O796" s="1031">
        <v>0</v>
      </c>
      <c r="P796" s="178">
        <v>0</v>
      </c>
      <c r="Q796" s="178">
        <v>0</v>
      </c>
      <c r="R796" s="181" t="s">
        <v>6188</v>
      </c>
      <c r="S796" s="181"/>
      <c r="T796" s="181"/>
      <c r="U796" s="181"/>
      <c r="V796" s="181"/>
      <c r="W796" s="181"/>
      <c r="X796" s="170">
        <f>(IF(G796="C",1,IF(G796="EA",0.5,0))*0.1)+(IF(H796="C",1,IF(H796="EA",0.5,0))*0.05)+(IF(I796="C",1,IF(I796="EA",0.5,0))*0.1)+(IF(J796="C",1,IF(J796="EA",0.5,0))*0.05)+(IF(K796="C",1,IF(K796="EA",0.5,0))*0.1)+(IF(L796="C",1,IF(L796="EA",0.5,0))*0.2)+(IF(M796="C",1,IF(M796="EA",0.5,0))*0.35)+(IF(N796="C",1,IF(N796="EA",0.5,0))*0.05)</f>
        <v>0.05</v>
      </c>
      <c r="Y796" s="368">
        <f t="shared" si="25"/>
        <v>0</v>
      </c>
      <c r="Z796" s="338" t="str">
        <f t="shared" si="24"/>
        <v>Em andamento</v>
      </c>
      <c r="AA796" s="377" t="str">
        <f>IF(C796="Supra-regional","abrange-cidade",IF(C796="Em definição","sem-mapa",IF(E796&lt;&gt;0,"local-def","local-em-def")))</f>
        <v>sem-mapa</v>
      </c>
    </row>
    <row r="797" spans="1:27" ht="30" hidden="1" x14ac:dyDescent="0.25">
      <c r="A797" s="180">
        <v>35</v>
      </c>
      <c r="B797" s="181" t="s">
        <v>1915</v>
      </c>
      <c r="C797" s="18" t="s">
        <v>2466</v>
      </c>
      <c r="D797" s="181"/>
      <c r="E797" s="181"/>
      <c r="F797" s="180"/>
      <c r="G797" s="180" t="s">
        <v>214</v>
      </c>
      <c r="H797" s="182" t="s">
        <v>216</v>
      </c>
      <c r="I797" s="180" t="s">
        <v>216</v>
      </c>
      <c r="J797" s="52" t="s">
        <v>1493</v>
      </c>
      <c r="K797" s="180" t="s">
        <v>216</v>
      </c>
      <c r="L797" s="180" t="s">
        <v>216</v>
      </c>
      <c r="M797" s="180" t="s">
        <v>216</v>
      </c>
      <c r="N797" s="180" t="s">
        <v>216</v>
      </c>
      <c r="O797" s="1031">
        <v>0</v>
      </c>
      <c r="P797" s="178">
        <v>0</v>
      </c>
      <c r="Q797" s="178">
        <v>0</v>
      </c>
      <c r="R797" s="181" t="s">
        <v>6158</v>
      </c>
      <c r="S797" s="181"/>
      <c r="T797" s="181"/>
      <c r="U797" s="181"/>
      <c r="V797" s="181"/>
      <c r="W797" s="181"/>
      <c r="X797" s="170">
        <f>(IF(G797="C",1,IF(G797="EA",0.5,0))*0.1)+(IF(H797="C",1,IF(H797="EA",0.5,0))*0.05)+(IF(I797="C",1,IF(I797="EA",0.5,0))*0.1)+(IF(J797="C",1,IF(J797="EA",0.5,0))*0.05)+(IF(K797="C",1,IF(K797="EA",0.5,0))*0.1)+(IF(L797="C",1,IF(L797="EA",0.5,0))*0.2)+(IF(M797="C",1,IF(M797="EA",0.5,0))*0.35)+(IF(N797="C",1,IF(N797="EA",0.5,0))*0.05)</f>
        <v>0.05</v>
      </c>
      <c r="Y797" s="368">
        <f t="shared" si="25"/>
        <v>0</v>
      </c>
      <c r="Z797" s="338" t="str">
        <f t="shared" si="24"/>
        <v>Em andamento</v>
      </c>
      <c r="AA797" s="377" t="str">
        <f>IF(C797="Supra-regional","abrange-cidade",IF(C797="Em definição","sem-mapa",IF(E797&lt;&gt;0,"local-def","local-em-def")))</f>
        <v>sem-mapa</v>
      </c>
    </row>
    <row r="798" spans="1:27" ht="30" hidden="1" x14ac:dyDescent="0.25">
      <c r="A798" s="180">
        <v>35</v>
      </c>
      <c r="B798" s="181" t="s">
        <v>1916</v>
      </c>
      <c r="C798" s="18" t="s">
        <v>2466</v>
      </c>
      <c r="D798" s="181"/>
      <c r="E798" s="181"/>
      <c r="F798" s="180"/>
      <c r="G798" s="180" t="s">
        <v>214</v>
      </c>
      <c r="H798" s="182" t="s">
        <v>216</v>
      </c>
      <c r="I798" s="180" t="s">
        <v>216</v>
      </c>
      <c r="J798" s="52" t="s">
        <v>1493</v>
      </c>
      <c r="K798" s="180" t="s">
        <v>216</v>
      </c>
      <c r="L798" s="180" t="s">
        <v>216</v>
      </c>
      <c r="M798" s="180" t="s">
        <v>216</v>
      </c>
      <c r="N798" s="180" t="s">
        <v>216</v>
      </c>
      <c r="O798" s="1031">
        <v>0</v>
      </c>
      <c r="P798" s="178">
        <v>0</v>
      </c>
      <c r="Q798" s="178">
        <v>0</v>
      </c>
      <c r="R798" s="181" t="s">
        <v>6189</v>
      </c>
      <c r="S798" s="181"/>
      <c r="T798" s="181"/>
      <c r="U798" s="181"/>
      <c r="V798" s="181"/>
      <c r="W798" s="181"/>
      <c r="X798" s="170">
        <f>(IF(G798="C",1,IF(G798="EA",0.5,0))*0.1)+(IF(H798="C",1,IF(H798="EA",0.5,0))*0.05)+(IF(I798="C",1,IF(I798="EA",0.5,0))*0.1)+(IF(J798="C",1,IF(J798="EA",0.5,0))*0.05)+(IF(K798="C",1,IF(K798="EA",0.5,0))*0.1)+(IF(L798="C",1,IF(L798="EA",0.5,0))*0.2)+(IF(M798="C",1,IF(M798="EA",0.5,0))*0.35)+(IF(N798="C",1,IF(N798="EA",0.5,0))*0.05)</f>
        <v>0.05</v>
      </c>
      <c r="Y798" s="368">
        <f t="shared" si="25"/>
        <v>0</v>
      </c>
      <c r="Z798" s="338" t="str">
        <f t="shared" si="24"/>
        <v>Em andamento</v>
      </c>
      <c r="AA798" s="377" t="str">
        <f>IF(C798="Supra-regional","abrange-cidade",IF(C798="Em definição","sem-mapa",IF(E798&lt;&gt;0,"local-def","local-em-def")))</f>
        <v>sem-mapa</v>
      </c>
    </row>
    <row r="799" spans="1:27" ht="30" hidden="1" x14ac:dyDescent="0.25">
      <c r="A799" s="180">
        <v>35</v>
      </c>
      <c r="B799" s="181" t="s">
        <v>1917</v>
      </c>
      <c r="C799" s="18" t="s">
        <v>2466</v>
      </c>
      <c r="D799" s="181"/>
      <c r="E799" s="181"/>
      <c r="F799" s="180"/>
      <c r="G799" s="180" t="s">
        <v>214</v>
      </c>
      <c r="H799" s="182" t="s">
        <v>216</v>
      </c>
      <c r="I799" s="180" t="s">
        <v>216</v>
      </c>
      <c r="J799" s="52" t="s">
        <v>1493</v>
      </c>
      <c r="K799" s="180" t="s">
        <v>216</v>
      </c>
      <c r="L799" s="180" t="s">
        <v>216</v>
      </c>
      <c r="M799" s="180" t="s">
        <v>216</v>
      </c>
      <c r="N799" s="180" t="s">
        <v>216</v>
      </c>
      <c r="O799" s="1031">
        <v>0</v>
      </c>
      <c r="P799" s="178">
        <v>0</v>
      </c>
      <c r="Q799" s="178">
        <v>0</v>
      </c>
      <c r="R799" s="181" t="s">
        <v>6190</v>
      </c>
      <c r="S799" s="181"/>
      <c r="T799" s="181"/>
      <c r="U799" s="181"/>
      <c r="V799" s="181"/>
      <c r="W799" s="181"/>
      <c r="X799" s="170">
        <f>(IF(G799="C",1,IF(G799="EA",0.5,0))*0.1)+(IF(H799="C",1,IF(H799="EA",0.5,0))*0.05)+(IF(I799="C",1,IF(I799="EA",0.5,0))*0.1)+(IF(J799="C",1,IF(J799="EA",0.5,0))*0.05)+(IF(K799="C",1,IF(K799="EA",0.5,0))*0.1)+(IF(L799="C",1,IF(L799="EA",0.5,0))*0.2)+(IF(M799="C",1,IF(M799="EA",0.5,0))*0.35)+(IF(N799="C",1,IF(N799="EA",0.5,0))*0.05)</f>
        <v>0.05</v>
      </c>
      <c r="Y799" s="368">
        <f t="shared" si="25"/>
        <v>0</v>
      </c>
      <c r="Z799" s="338" t="str">
        <f t="shared" si="24"/>
        <v>Em andamento</v>
      </c>
      <c r="AA799" s="377" t="str">
        <f>IF(C799="Supra-regional","abrange-cidade",IF(C799="Em definição","sem-mapa",IF(E799&lt;&gt;0,"local-def","local-em-def")))</f>
        <v>sem-mapa</v>
      </c>
    </row>
    <row r="800" spans="1:27" ht="30" hidden="1" x14ac:dyDescent="0.25">
      <c r="A800" s="180">
        <v>35</v>
      </c>
      <c r="B800" s="181" t="s">
        <v>1918</v>
      </c>
      <c r="C800" s="181" t="s">
        <v>172</v>
      </c>
      <c r="D800" s="181"/>
      <c r="E800" s="181" t="s">
        <v>1919</v>
      </c>
      <c r="F800" s="180"/>
      <c r="G800" s="180" t="s">
        <v>214</v>
      </c>
      <c r="H800" s="182" t="s">
        <v>216</v>
      </c>
      <c r="I800" s="180" t="s">
        <v>216</v>
      </c>
      <c r="J800" s="52" t="s">
        <v>1493</v>
      </c>
      <c r="K800" s="182" t="s">
        <v>216</v>
      </c>
      <c r="L800" s="180" t="s">
        <v>216</v>
      </c>
      <c r="M800" s="180" t="s">
        <v>216</v>
      </c>
      <c r="N800" s="180" t="s">
        <v>216</v>
      </c>
      <c r="O800" s="1031">
        <v>0</v>
      </c>
      <c r="P800" s="178">
        <v>0</v>
      </c>
      <c r="Q800" s="178">
        <v>0</v>
      </c>
      <c r="R800" s="181" t="s">
        <v>6191</v>
      </c>
      <c r="S800" s="181"/>
      <c r="T800" s="181"/>
      <c r="U800" s="181"/>
      <c r="V800" s="181"/>
      <c r="W800" s="181"/>
      <c r="X800" s="170">
        <f>(IF(G800="C",1,IF(G800="EA",0.5,0))*0.1)+(IF(H800="C",1,IF(H800="EA",0.5,0))*0.05)+(IF(I800="C",1,IF(I800="EA",0.5,0))*0.1)+(IF(J800="C",1,IF(J800="EA",0.5,0))*0.05)+(IF(K800="C",1,IF(K800="EA",0.5,0))*0.1)+(IF(L800="C",1,IF(L800="EA",0.5,0))*0.2)+(IF(M800="C",1,IF(M800="EA",0.5,0))*0.35)+(IF(N800="C",1,IF(N800="EA",0.5,0))*0.05)</f>
        <v>0.05</v>
      </c>
      <c r="Y800" s="368">
        <f t="shared" si="25"/>
        <v>0</v>
      </c>
      <c r="Z800" s="338" t="str">
        <f t="shared" si="24"/>
        <v>Em andamento</v>
      </c>
      <c r="AA800" s="377" t="str">
        <f>IF(C800="Supra-regional","abrange-cidade",IF(C800="Em definição","sem-mapa",IF(E800&lt;&gt;0,"local-def","local-em-def")))</f>
        <v>local-def</v>
      </c>
    </row>
    <row r="801" spans="1:27" ht="45" hidden="1" x14ac:dyDescent="0.25">
      <c r="A801" s="180">
        <v>35</v>
      </c>
      <c r="B801" s="181" t="s">
        <v>1920</v>
      </c>
      <c r="C801" s="181" t="s">
        <v>158</v>
      </c>
      <c r="D801" s="181"/>
      <c r="E801" s="181" t="s">
        <v>1921</v>
      </c>
      <c r="F801" s="180"/>
      <c r="G801" s="180" t="s">
        <v>214</v>
      </c>
      <c r="H801" s="182" t="s">
        <v>216</v>
      </c>
      <c r="I801" s="180" t="s">
        <v>216</v>
      </c>
      <c r="J801" s="52" t="s">
        <v>1493</v>
      </c>
      <c r="K801" s="180" t="s">
        <v>216</v>
      </c>
      <c r="L801" s="180" t="s">
        <v>216</v>
      </c>
      <c r="M801" s="180" t="s">
        <v>216</v>
      </c>
      <c r="N801" s="180" t="s">
        <v>216</v>
      </c>
      <c r="O801" s="1031">
        <v>0</v>
      </c>
      <c r="P801" s="178">
        <v>0</v>
      </c>
      <c r="Q801" s="178">
        <v>0</v>
      </c>
      <c r="R801" s="181" t="s">
        <v>6192</v>
      </c>
      <c r="S801" s="181"/>
      <c r="T801" s="181"/>
      <c r="U801" s="181"/>
      <c r="V801" s="181"/>
      <c r="W801" s="181"/>
      <c r="X801" s="170">
        <f>(IF(G801="C",1,IF(G801="EA",0.5,0))*0.1)+(IF(H801="C",1,IF(H801="EA",0.5,0))*0.05)+(IF(I801="C",1,IF(I801="EA",0.5,0))*0.1)+(IF(J801="C",1,IF(J801="EA",0.5,0))*0.05)+(IF(K801="C",1,IF(K801="EA",0.5,0))*0.1)+(IF(L801="C",1,IF(L801="EA",0.5,0))*0.2)+(IF(M801="C",1,IF(M801="EA",0.5,0))*0.35)+(IF(N801="C",1,IF(N801="EA",0.5,0))*0.05)</f>
        <v>0.05</v>
      </c>
      <c r="Y801" s="368">
        <f t="shared" si="25"/>
        <v>0</v>
      </c>
      <c r="Z801" s="338" t="str">
        <f t="shared" si="24"/>
        <v>Em andamento</v>
      </c>
      <c r="AA801" s="377" t="str">
        <f>IF(C801="Supra-regional","abrange-cidade",IF(C801="Em definição","sem-mapa",IF(E801&lt;&gt;0,"local-def","local-em-def")))</f>
        <v>local-def</v>
      </c>
    </row>
    <row r="802" spans="1:27" ht="30" hidden="1" x14ac:dyDescent="0.25">
      <c r="A802" s="180">
        <v>35</v>
      </c>
      <c r="B802" s="181" t="s">
        <v>1922</v>
      </c>
      <c r="C802" s="181" t="s">
        <v>148</v>
      </c>
      <c r="D802" s="181"/>
      <c r="E802" s="181" t="s">
        <v>1923</v>
      </c>
      <c r="F802" s="180"/>
      <c r="G802" s="180" t="s">
        <v>214</v>
      </c>
      <c r="H802" s="182" t="s">
        <v>216</v>
      </c>
      <c r="I802" s="180" t="s">
        <v>216</v>
      </c>
      <c r="J802" s="52" t="s">
        <v>1493</v>
      </c>
      <c r="K802" s="180" t="s">
        <v>216</v>
      </c>
      <c r="L802" s="180" t="s">
        <v>216</v>
      </c>
      <c r="M802" s="180" t="s">
        <v>216</v>
      </c>
      <c r="N802" s="180" t="s">
        <v>216</v>
      </c>
      <c r="O802" s="1031">
        <v>0</v>
      </c>
      <c r="P802" s="178">
        <v>0</v>
      </c>
      <c r="Q802" s="178">
        <v>0</v>
      </c>
      <c r="R802" s="181" t="s">
        <v>6193</v>
      </c>
      <c r="S802" s="181"/>
      <c r="T802" s="181"/>
      <c r="U802" s="181"/>
      <c r="V802" s="181"/>
      <c r="W802" s="181"/>
      <c r="X802" s="170">
        <f>(IF(G802="C",1,IF(G802="EA",0.5,0))*0.1)+(IF(H802="C",1,IF(H802="EA",0.5,0))*0.05)+(IF(I802="C",1,IF(I802="EA",0.5,0))*0.1)+(IF(J802="C",1,IF(J802="EA",0.5,0))*0.05)+(IF(K802="C",1,IF(K802="EA",0.5,0))*0.1)+(IF(L802="C",1,IF(L802="EA",0.5,0))*0.2)+(IF(M802="C",1,IF(M802="EA",0.5,0))*0.35)+(IF(N802="C",1,IF(N802="EA",0.5,0))*0.05)</f>
        <v>0.05</v>
      </c>
      <c r="Y802" s="368">
        <f t="shared" si="25"/>
        <v>0</v>
      </c>
      <c r="Z802" s="338" t="str">
        <f t="shared" si="24"/>
        <v>Em andamento</v>
      </c>
      <c r="AA802" s="377" t="str">
        <f>IF(C802="Supra-regional","abrange-cidade",IF(C802="Em definição","sem-mapa",IF(E802&lt;&gt;0,"local-def","local-em-def")))</f>
        <v>local-def</v>
      </c>
    </row>
    <row r="803" spans="1:27" ht="30" hidden="1" x14ac:dyDescent="0.25">
      <c r="A803" s="180">
        <v>35</v>
      </c>
      <c r="B803" s="181" t="s">
        <v>1924</v>
      </c>
      <c r="C803" s="181" t="s">
        <v>166</v>
      </c>
      <c r="D803" s="181"/>
      <c r="E803" s="181" t="s">
        <v>1925</v>
      </c>
      <c r="F803" s="180"/>
      <c r="G803" s="180" t="s">
        <v>214</v>
      </c>
      <c r="H803" s="182" t="s">
        <v>216</v>
      </c>
      <c r="I803" s="180" t="s">
        <v>216</v>
      </c>
      <c r="J803" s="52" t="s">
        <v>1493</v>
      </c>
      <c r="K803" s="180" t="s">
        <v>216</v>
      </c>
      <c r="L803" s="180" t="s">
        <v>216</v>
      </c>
      <c r="M803" s="180" t="s">
        <v>216</v>
      </c>
      <c r="N803" s="180" t="s">
        <v>216</v>
      </c>
      <c r="O803" s="1031">
        <v>0</v>
      </c>
      <c r="P803" s="178">
        <v>0</v>
      </c>
      <c r="Q803" s="178">
        <v>0</v>
      </c>
      <c r="R803" s="181" t="s">
        <v>6122</v>
      </c>
      <c r="S803" s="181"/>
      <c r="T803" s="181"/>
      <c r="U803" s="181"/>
      <c r="V803" s="181"/>
      <c r="W803" s="181"/>
      <c r="X803" s="170">
        <f>(IF(G803="C",1,IF(G803="EA",0.5,0))*0.1)+(IF(H803="C",1,IF(H803="EA",0.5,0))*0.05)+(IF(I803="C",1,IF(I803="EA",0.5,0))*0.1)+(IF(J803="C",1,IF(J803="EA",0.5,0))*0.05)+(IF(K803="C",1,IF(K803="EA",0.5,0))*0.1)+(IF(L803="C",1,IF(L803="EA",0.5,0))*0.2)+(IF(M803="C",1,IF(M803="EA",0.5,0))*0.35)+(IF(N803="C",1,IF(N803="EA",0.5,0))*0.05)</f>
        <v>0.05</v>
      </c>
      <c r="Y803" s="368">
        <f t="shared" si="25"/>
        <v>0</v>
      </c>
      <c r="Z803" s="338" t="str">
        <f t="shared" si="24"/>
        <v>Em andamento</v>
      </c>
      <c r="AA803" s="377" t="str">
        <f>IF(C803="Supra-regional","abrange-cidade",IF(C803="Em definição","sem-mapa",IF(E803&lt;&gt;0,"local-def","local-em-def")))</f>
        <v>local-def</v>
      </c>
    </row>
    <row r="804" spans="1:27" ht="30" hidden="1" x14ac:dyDescent="0.25">
      <c r="A804" s="180">
        <v>35</v>
      </c>
      <c r="B804" s="181" t="s">
        <v>1926</v>
      </c>
      <c r="C804" s="18" t="s">
        <v>2466</v>
      </c>
      <c r="D804" s="181"/>
      <c r="E804" s="181"/>
      <c r="F804" s="180"/>
      <c r="G804" s="180" t="s">
        <v>214</v>
      </c>
      <c r="H804" s="182" t="s">
        <v>216</v>
      </c>
      <c r="I804" s="180" t="s">
        <v>216</v>
      </c>
      <c r="J804" s="52" t="s">
        <v>1493</v>
      </c>
      <c r="K804" s="180" t="s">
        <v>216</v>
      </c>
      <c r="L804" s="180" t="s">
        <v>216</v>
      </c>
      <c r="M804" s="180" t="s">
        <v>216</v>
      </c>
      <c r="N804" s="180" t="s">
        <v>216</v>
      </c>
      <c r="O804" s="1031">
        <v>0</v>
      </c>
      <c r="P804" s="178">
        <v>0</v>
      </c>
      <c r="Q804" s="178">
        <v>0</v>
      </c>
      <c r="R804" s="181" t="s">
        <v>6113</v>
      </c>
      <c r="S804" s="181"/>
      <c r="T804" s="181"/>
      <c r="U804" s="181"/>
      <c r="V804" s="181"/>
      <c r="W804" s="181"/>
      <c r="X804" s="170">
        <f>(IF(G804="C",1,IF(G804="EA",0.5,0))*0.1)+(IF(H804="C",1,IF(H804="EA",0.5,0))*0.05)+(IF(I804="C",1,IF(I804="EA",0.5,0))*0.1)+(IF(J804="C",1,IF(J804="EA",0.5,0))*0.05)+(IF(K804="C",1,IF(K804="EA",0.5,0))*0.1)+(IF(L804="C",1,IF(L804="EA",0.5,0))*0.2)+(IF(M804="C",1,IF(M804="EA",0.5,0))*0.35)+(IF(N804="C",1,IF(N804="EA",0.5,0))*0.05)</f>
        <v>0.05</v>
      </c>
      <c r="Y804" s="368">
        <f t="shared" si="25"/>
        <v>0</v>
      </c>
      <c r="Z804" s="338" t="str">
        <f t="shared" si="24"/>
        <v>Em andamento</v>
      </c>
      <c r="AA804" s="377" t="str">
        <f>IF(C804="Supra-regional","abrange-cidade",IF(C804="Em definição","sem-mapa",IF(E804&lt;&gt;0,"local-def","local-em-def")))</f>
        <v>sem-mapa</v>
      </c>
    </row>
    <row r="805" spans="1:27" ht="30" hidden="1" x14ac:dyDescent="0.25">
      <c r="A805" s="180">
        <v>35</v>
      </c>
      <c r="B805" s="181" t="s">
        <v>1927</v>
      </c>
      <c r="C805" s="18" t="s">
        <v>2466</v>
      </c>
      <c r="D805" s="181"/>
      <c r="E805" s="181" t="s">
        <v>1075</v>
      </c>
      <c r="F805" s="180"/>
      <c r="G805" s="180" t="s">
        <v>214</v>
      </c>
      <c r="H805" s="182" t="s">
        <v>214</v>
      </c>
      <c r="I805" s="180" t="s">
        <v>216</v>
      </c>
      <c r="J805" s="52" t="s">
        <v>1493</v>
      </c>
      <c r="K805" s="180" t="s">
        <v>216</v>
      </c>
      <c r="L805" s="180" t="s">
        <v>216</v>
      </c>
      <c r="M805" s="180" t="s">
        <v>216</v>
      </c>
      <c r="N805" s="180" t="s">
        <v>216</v>
      </c>
      <c r="O805" s="1031">
        <v>0</v>
      </c>
      <c r="P805" s="178">
        <v>0</v>
      </c>
      <c r="Q805" s="178">
        <v>0</v>
      </c>
      <c r="R805" s="181" t="s">
        <v>6073</v>
      </c>
      <c r="S805" s="181"/>
      <c r="T805" s="181"/>
      <c r="U805" s="181"/>
      <c r="V805" s="181"/>
      <c r="W805" s="181"/>
      <c r="X805" s="170">
        <f>(IF(G805="C",1,IF(G805="EA",0.5,0))*0.1)+(IF(H805="C",1,IF(H805="EA",0.5,0))*0.05)+(IF(I805="C",1,IF(I805="EA",0.5,0))*0.1)+(IF(J805="C",1,IF(J805="EA",0.5,0))*0.05)+(IF(K805="C",1,IF(K805="EA",0.5,0))*0.1)+(IF(L805="C",1,IF(L805="EA",0.5,0))*0.2)+(IF(M805="C",1,IF(M805="EA",0.5,0))*0.35)+(IF(N805="C",1,IF(N805="EA",0.5,0))*0.05)</f>
        <v>7.5000000000000011E-2</v>
      </c>
      <c r="Y805" s="368">
        <f t="shared" si="25"/>
        <v>0</v>
      </c>
      <c r="Z805" s="338" t="str">
        <f t="shared" si="24"/>
        <v>Em andamento</v>
      </c>
      <c r="AA805" s="377" t="str">
        <f>IF(C805="Supra-regional","abrange-cidade",IF(C805="Em definição","sem-mapa",IF(E805&lt;&gt;0,"local-def","local-em-def")))</f>
        <v>sem-mapa</v>
      </c>
    </row>
    <row r="806" spans="1:27" ht="30" hidden="1" x14ac:dyDescent="0.25">
      <c r="A806" s="180">
        <v>35</v>
      </c>
      <c r="B806" s="181" t="s">
        <v>1928</v>
      </c>
      <c r="C806" s="181" t="s">
        <v>154</v>
      </c>
      <c r="D806" s="181"/>
      <c r="E806" s="181" t="s">
        <v>1929</v>
      </c>
      <c r="F806" s="180"/>
      <c r="G806" s="180" t="s">
        <v>214</v>
      </c>
      <c r="H806" s="182" t="s">
        <v>214</v>
      </c>
      <c r="I806" s="180" t="s">
        <v>216</v>
      </c>
      <c r="J806" s="52" t="s">
        <v>1493</v>
      </c>
      <c r="K806" s="180" t="s">
        <v>216</v>
      </c>
      <c r="L806" s="180" t="s">
        <v>216</v>
      </c>
      <c r="M806" s="180" t="s">
        <v>216</v>
      </c>
      <c r="N806" s="180" t="s">
        <v>216</v>
      </c>
      <c r="O806" s="1031">
        <v>0</v>
      </c>
      <c r="P806" s="178">
        <v>0</v>
      </c>
      <c r="Q806" s="178">
        <v>0</v>
      </c>
      <c r="R806" s="181" t="s">
        <v>6150</v>
      </c>
      <c r="S806" s="181"/>
      <c r="T806" s="181"/>
      <c r="U806" s="181"/>
      <c r="V806" s="181"/>
      <c r="W806" s="181"/>
      <c r="X806" s="170">
        <f>(IF(G806="C",1,IF(G806="EA",0.5,0))*0.1)+(IF(H806="C",1,IF(H806="EA",0.5,0))*0.05)+(IF(I806="C",1,IF(I806="EA",0.5,0))*0.1)+(IF(J806="C",1,IF(J806="EA",0.5,0))*0.05)+(IF(K806="C",1,IF(K806="EA",0.5,0))*0.1)+(IF(L806="C",1,IF(L806="EA",0.5,0))*0.2)+(IF(M806="C",1,IF(M806="EA",0.5,0))*0.35)+(IF(N806="C",1,IF(N806="EA",0.5,0))*0.05)</f>
        <v>7.5000000000000011E-2</v>
      </c>
      <c r="Y806" s="368">
        <f t="shared" si="25"/>
        <v>0</v>
      </c>
      <c r="Z806" s="338" t="str">
        <f t="shared" si="24"/>
        <v>Em andamento</v>
      </c>
      <c r="AA806" s="377" t="str">
        <f>IF(C806="Supra-regional","abrange-cidade",IF(C806="Em definição","sem-mapa",IF(E806&lt;&gt;0,"local-def","local-em-def")))</f>
        <v>local-def</v>
      </c>
    </row>
    <row r="807" spans="1:27" ht="60" hidden="1" x14ac:dyDescent="0.25">
      <c r="A807" s="180">
        <v>35</v>
      </c>
      <c r="B807" s="181" t="s">
        <v>1930</v>
      </c>
      <c r="C807" s="181" t="s">
        <v>154</v>
      </c>
      <c r="D807" s="181"/>
      <c r="E807" s="181" t="s">
        <v>1931</v>
      </c>
      <c r="F807" s="180"/>
      <c r="G807" s="180" t="s">
        <v>214</v>
      </c>
      <c r="H807" s="182" t="s">
        <v>214</v>
      </c>
      <c r="I807" s="180" t="s">
        <v>216</v>
      </c>
      <c r="J807" s="52" t="s">
        <v>1493</v>
      </c>
      <c r="K807" s="180" t="s">
        <v>216</v>
      </c>
      <c r="L807" s="180" t="s">
        <v>216</v>
      </c>
      <c r="M807" s="180" t="s">
        <v>216</v>
      </c>
      <c r="N807" s="180" t="s">
        <v>216</v>
      </c>
      <c r="O807" s="1031">
        <v>0</v>
      </c>
      <c r="P807" s="178">
        <v>0</v>
      </c>
      <c r="Q807" s="178">
        <v>0</v>
      </c>
      <c r="R807" s="181" t="s">
        <v>6194</v>
      </c>
      <c r="S807" s="181"/>
      <c r="T807" s="181"/>
      <c r="U807" s="181"/>
      <c r="V807" s="181"/>
      <c r="W807" s="181"/>
      <c r="X807" s="170">
        <f>(IF(G807="C",1,IF(G807="EA",0.5,0))*0.1)+(IF(H807="C",1,IF(H807="EA",0.5,0))*0.05)+(IF(I807="C",1,IF(I807="EA",0.5,0))*0.1)+(IF(J807="C",1,IF(J807="EA",0.5,0))*0.05)+(IF(K807="C",1,IF(K807="EA",0.5,0))*0.1)+(IF(L807="C",1,IF(L807="EA",0.5,0))*0.2)+(IF(M807="C",1,IF(M807="EA",0.5,0))*0.35)+(IF(N807="C",1,IF(N807="EA",0.5,0))*0.05)</f>
        <v>7.5000000000000011E-2</v>
      </c>
      <c r="Y807" s="368">
        <f t="shared" si="25"/>
        <v>0</v>
      </c>
      <c r="Z807" s="338" t="str">
        <f t="shared" si="24"/>
        <v>Em andamento</v>
      </c>
      <c r="AA807" s="377" t="str">
        <f>IF(C807="Supra-regional","abrange-cidade",IF(C807="Em definição","sem-mapa",IF(E807&lt;&gt;0,"local-def","local-em-def")))</f>
        <v>local-def</v>
      </c>
    </row>
    <row r="808" spans="1:27" ht="30" hidden="1" x14ac:dyDescent="0.25">
      <c r="A808" s="180">
        <v>35</v>
      </c>
      <c r="B808" s="181" t="s">
        <v>1932</v>
      </c>
      <c r="C808" s="181" t="s">
        <v>154</v>
      </c>
      <c r="D808" s="181"/>
      <c r="E808" s="181" t="s">
        <v>1836</v>
      </c>
      <c r="F808" s="180"/>
      <c r="G808" s="180" t="s">
        <v>214</v>
      </c>
      <c r="H808" s="182" t="s">
        <v>214</v>
      </c>
      <c r="I808" s="180" t="s">
        <v>216</v>
      </c>
      <c r="J808" s="52" t="s">
        <v>1493</v>
      </c>
      <c r="K808" s="180" t="s">
        <v>216</v>
      </c>
      <c r="L808" s="180" t="s">
        <v>216</v>
      </c>
      <c r="M808" s="180" t="s">
        <v>216</v>
      </c>
      <c r="N808" s="180" t="s">
        <v>216</v>
      </c>
      <c r="O808" s="1031">
        <v>0</v>
      </c>
      <c r="P808" s="178">
        <v>0</v>
      </c>
      <c r="Q808" s="178">
        <v>0</v>
      </c>
      <c r="R808" s="181" t="s">
        <v>6146</v>
      </c>
      <c r="S808" s="181"/>
      <c r="T808" s="181"/>
      <c r="U808" s="181"/>
      <c r="V808" s="181"/>
      <c r="W808" s="181"/>
      <c r="X808" s="170">
        <f>(IF(G808="C",1,IF(G808="EA",0.5,0))*0.1)+(IF(H808="C",1,IF(H808="EA",0.5,0))*0.05)+(IF(I808="C",1,IF(I808="EA",0.5,0))*0.1)+(IF(J808="C",1,IF(J808="EA",0.5,0))*0.05)+(IF(K808="C",1,IF(K808="EA",0.5,0))*0.1)+(IF(L808="C",1,IF(L808="EA",0.5,0))*0.2)+(IF(M808="C",1,IF(M808="EA",0.5,0))*0.35)+(IF(N808="C",1,IF(N808="EA",0.5,0))*0.05)</f>
        <v>7.5000000000000011E-2</v>
      </c>
      <c r="Y808" s="368">
        <f t="shared" si="25"/>
        <v>0</v>
      </c>
      <c r="Z808" s="338" t="str">
        <f t="shared" si="24"/>
        <v>Em andamento</v>
      </c>
      <c r="AA808" s="377" t="str">
        <f>IF(C808="Supra-regional","abrange-cidade",IF(C808="Em definição","sem-mapa",IF(E808&lt;&gt;0,"local-def","local-em-def")))</f>
        <v>local-def</v>
      </c>
    </row>
    <row r="809" spans="1:27" ht="45" hidden="1" x14ac:dyDescent="0.25">
      <c r="A809" s="180">
        <v>35</v>
      </c>
      <c r="B809" s="181" t="s">
        <v>1933</v>
      </c>
      <c r="C809" s="181" t="s">
        <v>132</v>
      </c>
      <c r="D809" s="181"/>
      <c r="E809" s="181" t="s">
        <v>1934</v>
      </c>
      <c r="F809" s="180"/>
      <c r="G809" s="180" t="s">
        <v>214</v>
      </c>
      <c r="H809" s="182" t="s">
        <v>214</v>
      </c>
      <c r="I809" s="180" t="s">
        <v>216</v>
      </c>
      <c r="J809" s="52" t="s">
        <v>1493</v>
      </c>
      <c r="K809" s="180" t="s">
        <v>216</v>
      </c>
      <c r="L809" s="180" t="s">
        <v>216</v>
      </c>
      <c r="M809" s="180" t="s">
        <v>216</v>
      </c>
      <c r="N809" s="180" t="s">
        <v>216</v>
      </c>
      <c r="O809" s="1031">
        <v>0</v>
      </c>
      <c r="P809" s="178">
        <v>0</v>
      </c>
      <c r="Q809" s="178">
        <v>0</v>
      </c>
      <c r="R809" s="181" t="s">
        <v>6195</v>
      </c>
      <c r="S809" s="181"/>
      <c r="T809" s="181"/>
      <c r="U809" s="181"/>
      <c r="V809" s="181"/>
      <c r="W809" s="181"/>
      <c r="X809" s="170">
        <f>(IF(G809="C",1,IF(G809="EA",0.5,0))*0.1)+(IF(H809="C",1,IF(H809="EA",0.5,0))*0.05)+(IF(I809="C",1,IF(I809="EA",0.5,0))*0.1)+(IF(J809="C",1,IF(J809="EA",0.5,0))*0.05)+(IF(K809="C",1,IF(K809="EA",0.5,0))*0.1)+(IF(L809="C",1,IF(L809="EA",0.5,0))*0.2)+(IF(M809="C",1,IF(M809="EA",0.5,0))*0.35)+(IF(N809="C",1,IF(N809="EA",0.5,0))*0.05)</f>
        <v>7.5000000000000011E-2</v>
      </c>
      <c r="Y809" s="368">
        <f t="shared" si="25"/>
        <v>0</v>
      </c>
      <c r="Z809" s="338" t="str">
        <f t="shared" si="24"/>
        <v>Em andamento</v>
      </c>
      <c r="AA809" s="377" t="str">
        <f>IF(C809="Supra-regional","abrange-cidade",IF(C809="Em definição","sem-mapa",IF(E809&lt;&gt;0,"local-def","local-em-def")))</f>
        <v>local-def</v>
      </c>
    </row>
    <row r="810" spans="1:27" ht="30" hidden="1" x14ac:dyDescent="0.25">
      <c r="A810" s="180">
        <v>35</v>
      </c>
      <c r="B810" s="181" t="s">
        <v>1935</v>
      </c>
      <c r="C810" s="181" t="s">
        <v>134</v>
      </c>
      <c r="D810" s="181"/>
      <c r="E810" s="181"/>
      <c r="F810" s="180"/>
      <c r="G810" s="180" t="s">
        <v>214</v>
      </c>
      <c r="H810" s="182" t="s">
        <v>216</v>
      </c>
      <c r="I810" s="180" t="s">
        <v>216</v>
      </c>
      <c r="J810" s="52" t="s">
        <v>1493</v>
      </c>
      <c r="K810" s="180" t="s">
        <v>216</v>
      </c>
      <c r="L810" s="180" t="s">
        <v>216</v>
      </c>
      <c r="M810" s="180" t="s">
        <v>216</v>
      </c>
      <c r="N810" s="180" t="s">
        <v>216</v>
      </c>
      <c r="O810" s="1031">
        <v>0</v>
      </c>
      <c r="P810" s="178">
        <v>0</v>
      </c>
      <c r="Q810" s="178">
        <v>0</v>
      </c>
      <c r="R810" s="181" t="s">
        <v>6196</v>
      </c>
      <c r="S810" s="181"/>
      <c r="T810" s="181"/>
      <c r="U810" s="181"/>
      <c r="V810" s="181"/>
      <c r="W810" s="181"/>
      <c r="X810" s="170">
        <f>(IF(G810="C",1,IF(G810="EA",0.5,0))*0.1)+(IF(H810="C",1,IF(H810="EA",0.5,0))*0.05)+(IF(I810="C",1,IF(I810="EA",0.5,0))*0.1)+(IF(J810="C",1,IF(J810="EA",0.5,0))*0.05)+(IF(K810="C",1,IF(K810="EA",0.5,0))*0.1)+(IF(L810="C",1,IF(L810="EA",0.5,0))*0.2)+(IF(M810="C",1,IF(M810="EA",0.5,0))*0.35)+(IF(N810="C",1,IF(N810="EA",0.5,0))*0.05)</f>
        <v>0.05</v>
      </c>
      <c r="Y810" s="368">
        <f t="shared" si="25"/>
        <v>0</v>
      </c>
      <c r="Z810" s="338" t="str">
        <f t="shared" si="24"/>
        <v>Em andamento</v>
      </c>
      <c r="AA810" s="377" t="str">
        <f>IF(C810="Supra-regional","abrange-cidade",IF(C810="Em definição","sem-mapa",IF(E810&lt;&gt;0,"local-def","local-em-def")))</f>
        <v>local-em-def</v>
      </c>
    </row>
    <row r="811" spans="1:27" ht="30" hidden="1" x14ac:dyDescent="0.25">
      <c r="A811" s="180">
        <v>35</v>
      </c>
      <c r="B811" s="181" t="s">
        <v>1936</v>
      </c>
      <c r="C811" s="18" t="s">
        <v>2466</v>
      </c>
      <c r="D811" s="181"/>
      <c r="E811" s="181" t="s">
        <v>1937</v>
      </c>
      <c r="F811" s="180"/>
      <c r="G811" s="180" t="s">
        <v>214</v>
      </c>
      <c r="H811" s="182" t="s">
        <v>216</v>
      </c>
      <c r="I811" s="180" t="s">
        <v>216</v>
      </c>
      <c r="J811" s="52" t="s">
        <v>1493</v>
      </c>
      <c r="K811" s="180" t="s">
        <v>216</v>
      </c>
      <c r="L811" s="180" t="s">
        <v>216</v>
      </c>
      <c r="M811" s="180" t="s">
        <v>216</v>
      </c>
      <c r="N811" s="180" t="s">
        <v>216</v>
      </c>
      <c r="O811" s="1031">
        <v>0</v>
      </c>
      <c r="P811" s="178">
        <v>0</v>
      </c>
      <c r="Q811" s="178">
        <v>0</v>
      </c>
      <c r="R811" s="181" t="s">
        <v>6129</v>
      </c>
      <c r="S811" s="181"/>
      <c r="T811" s="181"/>
      <c r="U811" s="181"/>
      <c r="V811" s="181"/>
      <c r="W811" s="181"/>
      <c r="X811" s="170">
        <f>(IF(G811="C",1,IF(G811="EA",0.5,0))*0.1)+(IF(H811="C",1,IF(H811="EA",0.5,0))*0.05)+(IF(I811="C",1,IF(I811="EA",0.5,0))*0.1)+(IF(J811="C",1,IF(J811="EA",0.5,0))*0.05)+(IF(K811="C",1,IF(K811="EA",0.5,0))*0.1)+(IF(L811="C",1,IF(L811="EA",0.5,0))*0.2)+(IF(M811="C",1,IF(M811="EA",0.5,0))*0.35)+(IF(N811="C",1,IF(N811="EA",0.5,0))*0.05)</f>
        <v>0.05</v>
      </c>
      <c r="Y811" s="368">
        <f t="shared" si="25"/>
        <v>0</v>
      </c>
      <c r="Z811" s="338" t="str">
        <f t="shared" ref="Z811:Z866" si="26">IF(X811=0,"Não Iniciado",IF(X811&lt;1,"Em andamento","Concluído"))</f>
        <v>Em andamento</v>
      </c>
      <c r="AA811" s="377" t="str">
        <f>IF(C811="Supra-regional","abrange-cidade",IF(C811="Em definição","sem-mapa",IF(E811&lt;&gt;0,"local-def","local-em-def")))</f>
        <v>sem-mapa</v>
      </c>
    </row>
    <row r="812" spans="1:27" ht="30" hidden="1" x14ac:dyDescent="0.25">
      <c r="A812" s="180">
        <v>35</v>
      </c>
      <c r="B812" s="181" t="s">
        <v>1938</v>
      </c>
      <c r="C812" s="181" t="s">
        <v>134</v>
      </c>
      <c r="D812" s="181"/>
      <c r="E812" s="181" t="s">
        <v>1939</v>
      </c>
      <c r="F812" s="180"/>
      <c r="G812" s="180" t="s">
        <v>214</v>
      </c>
      <c r="H812" s="182" t="s">
        <v>216</v>
      </c>
      <c r="I812" s="180" t="s">
        <v>216</v>
      </c>
      <c r="J812" s="52" t="s">
        <v>1493</v>
      </c>
      <c r="K812" s="180" t="s">
        <v>216</v>
      </c>
      <c r="L812" s="180" t="s">
        <v>216</v>
      </c>
      <c r="M812" s="180" t="s">
        <v>216</v>
      </c>
      <c r="N812" s="180" t="s">
        <v>216</v>
      </c>
      <c r="O812" s="1031">
        <v>0</v>
      </c>
      <c r="P812" s="178">
        <v>0</v>
      </c>
      <c r="Q812" s="178">
        <v>0</v>
      </c>
      <c r="R812" s="181" t="s">
        <v>6197</v>
      </c>
      <c r="S812" s="181"/>
      <c r="T812" s="181"/>
      <c r="U812" s="181"/>
      <c r="V812" s="181"/>
      <c r="W812" s="181"/>
      <c r="X812" s="170">
        <f>(IF(G812="C",1,IF(G812="EA",0.5,0))*0.1)+(IF(H812="C",1,IF(H812="EA",0.5,0))*0.05)+(IF(I812="C",1,IF(I812="EA",0.5,0))*0.1)+(IF(J812="C",1,IF(J812="EA",0.5,0))*0.05)+(IF(K812="C",1,IF(K812="EA",0.5,0))*0.1)+(IF(L812="C",1,IF(L812="EA",0.5,0))*0.2)+(IF(M812="C",1,IF(M812="EA",0.5,0))*0.35)+(IF(N812="C",1,IF(N812="EA",0.5,0))*0.05)</f>
        <v>0.05</v>
      </c>
      <c r="Y812" s="368">
        <f t="shared" si="25"/>
        <v>0</v>
      </c>
      <c r="Z812" s="338" t="str">
        <f t="shared" si="26"/>
        <v>Em andamento</v>
      </c>
      <c r="AA812" s="377" t="str">
        <f>IF(C812="Supra-regional","abrange-cidade",IF(C812="Em definição","sem-mapa",IF(E812&lt;&gt;0,"local-def","local-em-def")))</f>
        <v>local-def</v>
      </c>
    </row>
    <row r="813" spans="1:27" ht="45" hidden="1" x14ac:dyDescent="0.25">
      <c r="A813" s="180">
        <v>35</v>
      </c>
      <c r="B813" s="181" t="s">
        <v>1940</v>
      </c>
      <c r="C813" s="18" t="s">
        <v>2466</v>
      </c>
      <c r="D813" s="181"/>
      <c r="E813" s="181"/>
      <c r="F813" s="180"/>
      <c r="G813" s="180" t="s">
        <v>214</v>
      </c>
      <c r="H813" s="182" t="s">
        <v>216</v>
      </c>
      <c r="I813" s="180" t="s">
        <v>216</v>
      </c>
      <c r="J813" s="52" t="s">
        <v>1493</v>
      </c>
      <c r="K813" s="180" t="s">
        <v>216</v>
      </c>
      <c r="L813" s="180" t="s">
        <v>216</v>
      </c>
      <c r="M813" s="180" t="s">
        <v>216</v>
      </c>
      <c r="N813" s="180" t="s">
        <v>216</v>
      </c>
      <c r="O813" s="1031">
        <v>0</v>
      </c>
      <c r="P813" s="178">
        <v>0</v>
      </c>
      <c r="Q813" s="178">
        <v>0</v>
      </c>
      <c r="R813" s="181" t="s">
        <v>6198</v>
      </c>
      <c r="S813" s="181"/>
      <c r="T813" s="181"/>
      <c r="U813" s="181"/>
      <c r="V813" s="181"/>
      <c r="W813" s="181"/>
      <c r="X813" s="170">
        <f>(IF(G813="C",1,IF(G813="EA",0.5,0))*0.1)+(IF(H813="C",1,IF(H813="EA",0.5,0))*0.05)+(IF(I813="C",1,IF(I813="EA",0.5,0))*0.1)+(IF(J813="C",1,IF(J813="EA",0.5,0))*0.05)+(IF(K813="C",1,IF(K813="EA",0.5,0))*0.1)+(IF(L813="C",1,IF(L813="EA",0.5,0))*0.2)+(IF(M813="C",1,IF(M813="EA",0.5,0))*0.35)+(IF(N813="C",1,IF(N813="EA",0.5,0))*0.05)</f>
        <v>0.05</v>
      </c>
      <c r="Y813" s="368">
        <f t="shared" si="25"/>
        <v>0</v>
      </c>
      <c r="Z813" s="338" t="str">
        <f t="shared" si="26"/>
        <v>Em andamento</v>
      </c>
      <c r="AA813" s="377" t="str">
        <f>IF(C813="Supra-regional","abrange-cidade",IF(C813="Em definição","sem-mapa",IF(E813&lt;&gt;0,"local-def","local-em-def")))</f>
        <v>sem-mapa</v>
      </c>
    </row>
    <row r="814" spans="1:27" ht="45" hidden="1" x14ac:dyDescent="0.25">
      <c r="A814" s="180">
        <v>35</v>
      </c>
      <c r="B814" s="181" t="s">
        <v>1941</v>
      </c>
      <c r="C814" s="181" t="s">
        <v>156</v>
      </c>
      <c r="D814" s="181"/>
      <c r="E814" s="181" t="s">
        <v>1942</v>
      </c>
      <c r="F814" s="180"/>
      <c r="G814" s="180" t="s">
        <v>214</v>
      </c>
      <c r="H814" s="182" t="s">
        <v>216</v>
      </c>
      <c r="I814" s="180" t="s">
        <v>216</v>
      </c>
      <c r="J814" s="52" t="s">
        <v>1493</v>
      </c>
      <c r="K814" s="182" t="s">
        <v>216</v>
      </c>
      <c r="L814" s="180" t="s">
        <v>216</v>
      </c>
      <c r="M814" s="180" t="s">
        <v>216</v>
      </c>
      <c r="N814" s="180" t="s">
        <v>216</v>
      </c>
      <c r="O814" s="1031">
        <v>0</v>
      </c>
      <c r="P814" s="178">
        <v>0</v>
      </c>
      <c r="Q814" s="178">
        <v>0</v>
      </c>
      <c r="R814" s="181" t="s">
        <v>6014</v>
      </c>
      <c r="S814" s="181"/>
      <c r="T814" s="181"/>
      <c r="U814" s="181"/>
      <c r="V814" s="181"/>
      <c r="W814" s="181"/>
      <c r="X814" s="170">
        <f>(IF(G814="C",1,IF(G814="EA",0.5,0))*0.1)+(IF(H814="C",1,IF(H814="EA",0.5,0))*0.05)+(IF(I814="C",1,IF(I814="EA",0.5,0))*0.1)+(IF(J814="C",1,IF(J814="EA",0.5,0))*0.05)+(IF(K814="C",1,IF(K814="EA",0.5,0))*0.1)+(IF(L814="C",1,IF(L814="EA",0.5,0))*0.2)+(IF(M814="C",1,IF(M814="EA",0.5,0))*0.35)+(IF(N814="C",1,IF(N814="EA",0.5,0))*0.05)</f>
        <v>0.05</v>
      </c>
      <c r="Y814" s="368">
        <f t="shared" si="25"/>
        <v>0</v>
      </c>
      <c r="Z814" s="338" t="str">
        <f t="shared" si="26"/>
        <v>Em andamento</v>
      </c>
      <c r="AA814" s="377" t="str">
        <f>IF(C814="Supra-regional","abrange-cidade",IF(C814="Em definição","sem-mapa",IF(E814&lt;&gt;0,"local-def","local-em-def")))</f>
        <v>local-def</v>
      </c>
    </row>
    <row r="815" spans="1:27" ht="30" hidden="1" x14ac:dyDescent="0.25">
      <c r="A815" s="180">
        <v>35</v>
      </c>
      <c r="B815" s="181" t="s">
        <v>1943</v>
      </c>
      <c r="C815" s="181" t="s">
        <v>132</v>
      </c>
      <c r="D815" s="181"/>
      <c r="E815" s="181" t="s">
        <v>1944</v>
      </c>
      <c r="F815" s="180"/>
      <c r="G815" s="180" t="s">
        <v>214</v>
      </c>
      <c r="H815" s="182" t="s">
        <v>216</v>
      </c>
      <c r="I815" s="180" t="s">
        <v>216</v>
      </c>
      <c r="J815" s="52" t="s">
        <v>1493</v>
      </c>
      <c r="K815" s="182" t="s">
        <v>216</v>
      </c>
      <c r="L815" s="180" t="s">
        <v>216</v>
      </c>
      <c r="M815" s="180" t="s">
        <v>216</v>
      </c>
      <c r="N815" s="180" t="s">
        <v>216</v>
      </c>
      <c r="O815" s="1031">
        <v>0</v>
      </c>
      <c r="P815" s="178">
        <v>0</v>
      </c>
      <c r="Q815" s="178">
        <v>0</v>
      </c>
      <c r="R815" s="181" t="s">
        <v>6113</v>
      </c>
      <c r="S815" s="181"/>
      <c r="T815" s="181"/>
      <c r="U815" s="181"/>
      <c r="V815" s="181"/>
      <c r="W815" s="181"/>
      <c r="X815" s="170">
        <f>(IF(G815="C",1,IF(G815="EA",0.5,0))*0.1)+(IF(H815="C",1,IF(H815="EA",0.5,0))*0.05)+(IF(I815="C",1,IF(I815="EA",0.5,0))*0.1)+(IF(J815="C",1,IF(J815="EA",0.5,0))*0.05)+(IF(K815="C",1,IF(K815="EA",0.5,0))*0.1)+(IF(L815="C",1,IF(L815="EA",0.5,0))*0.2)+(IF(M815="C",1,IF(M815="EA",0.5,0))*0.35)+(IF(N815="C",1,IF(N815="EA",0.5,0))*0.05)</f>
        <v>0.05</v>
      </c>
      <c r="Y815" s="368">
        <f t="shared" si="25"/>
        <v>0</v>
      </c>
      <c r="Z815" s="338" t="str">
        <f t="shared" si="26"/>
        <v>Em andamento</v>
      </c>
      <c r="AA815" s="377" t="str">
        <f>IF(C815="Supra-regional","abrange-cidade",IF(C815="Em definição","sem-mapa",IF(E815&lt;&gt;0,"local-def","local-em-def")))</f>
        <v>local-def</v>
      </c>
    </row>
    <row r="816" spans="1:27" ht="45" hidden="1" x14ac:dyDescent="0.25">
      <c r="A816" s="180">
        <v>35</v>
      </c>
      <c r="B816" s="181" t="s">
        <v>1945</v>
      </c>
      <c r="C816" s="53" t="s">
        <v>128</v>
      </c>
      <c r="D816" s="181"/>
      <c r="E816" s="181" t="s">
        <v>1946</v>
      </c>
      <c r="F816" s="180"/>
      <c r="G816" s="180" t="s">
        <v>214</v>
      </c>
      <c r="H816" s="182" t="s">
        <v>216</v>
      </c>
      <c r="I816" s="180" t="s">
        <v>216</v>
      </c>
      <c r="J816" s="52" t="s">
        <v>1493</v>
      </c>
      <c r="K816" s="182" t="s">
        <v>216</v>
      </c>
      <c r="L816" s="180" t="s">
        <v>216</v>
      </c>
      <c r="M816" s="180" t="s">
        <v>216</v>
      </c>
      <c r="N816" s="180" t="s">
        <v>216</v>
      </c>
      <c r="O816" s="1031">
        <v>0</v>
      </c>
      <c r="P816" s="178">
        <v>0</v>
      </c>
      <c r="Q816" s="178">
        <v>0</v>
      </c>
      <c r="R816" s="181" t="s">
        <v>6199</v>
      </c>
      <c r="S816" s="181"/>
      <c r="T816" s="181"/>
      <c r="U816" s="181"/>
      <c r="V816" s="181"/>
      <c r="W816" s="181"/>
      <c r="X816" s="170">
        <f>(IF(G816="C",1,IF(G816="EA",0.5,0))*0.1)+(IF(H816="C",1,IF(H816="EA",0.5,0))*0.05)+(IF(I816="C",1,IF(I816="EA",0.5,0))*0.1)+(IF(J816="C",1,IF(J816="EA",0.5,0))*0.05)+(IF(K816="C",1,IF(K816="EA",0.5,0))*0.1)+(IF(L816="C",1,IF(L816="EA",0.5,0))*0.2)+(IF(M816="C",1,IF(M816="EA",0.5,0))*0.35)+(IF(N816="C",1,IF(N816="EA",0.5,0))*0.05)</f>
        <v>0.05</v>
      </c>
      <c r="Y816" s="368">
        <f t="shared" si="25"/>
        <v>0</v>
      </c>
      <c r="Z816" s="338" t="str">
        <f t="shared" si="26"/>
        <v>Em andamento</v>
      </c>
      <c r="AA816" s="377" t="str">
        <f>IF(C816="Supra-regional","abrange-cidade",IF(C816="Em definição","sem-mapa",IF(E816&lt;&gt;0,"local-def","local-em-def")))</f>
        <v>local-def</v>
      </c>
    </row>
    <row r="817" spans="1:27" ht="30" hidden="1" x14ac:dyDescent="0.25">
      <c r="A817" s="180">
        <v>35</v>
      </c>
      <c r="B817" s="181" t="s">
        <v>1947</v>
      </c>
      <c r="C817" s="181" t="s">
        <v>160</v>
      </c>
      <c r="D817" s="181"/>
      <c r="E817" s="181" t="s">
        <v>1948</v>
      </c>
      <c r="F817" s="180"/>
      <c r="G817" s="180" t="s">
        <v>214</v>
      </c>
      <c r="H817" s="182" t="s">
        <v>216</v>
      </c>
      <c r="I817" s="180" t="s">
        <v>216</v>
      </c>
      <c r="J817" s="52" t="s">
        <v>1493</v>
      </c>
      <c r="K817" s="182" t="s">
        <v>216</v>
      </c>
      <c r="L817" s="180" t="s">
        <v>216</v>
      </c>
      <c r="M817" s="180" t="s">
        <v>216</v>
      </c>
      <c r="N817" s="180" t="s">
        <v>216</v>
      </c>
      <c r="O817" s="1031">
        <v>0</v>
      </c>
      <c r="P817" s="178">
        <v>0</v>
      </c>
      <c r="Q817" s="178">
        <v>0</v>
      </c>
      <c r="R817" s="181" t="s">
        <v>6200</v>
      </c>
      <c r="S817" s="181"/>
      <c r="T817" s="181"/>
      <c r="U817" s="181"/>
      <c r="V817" s="181"/>
      <c r="W817" s="181"/>
      <c r="X817" s="170">
        <f>(IF(G817="C",1,IF(G817="EA",0.5,0))*0.1)+(IF(H817="C",1,IF(H817="EA",0.5,0))*0.05)+(IF(I817="C",1,IF(I817="EA",0.5,0))*0.1)+(IF(J817="C",1,IF(J817="EA",0.5,0))*0.05)+(IF(K817="C",1,IF(K817="EA",0.5,0))*0.1)+(IF(L817="C",1,IF(L817="EA",0.5,0))*0.2)+(IF(M817="C",1,IF(M817="EA",0.5,0))*0.35)+(IF(N817="C",1,IF(N817="EA",0.5,0))*0.05)</f>
        <v>0.05</v>
      </c>
      <c r="Y817" s="368">
        <f t="shared" si="25"/>
        <v>0</v>
      </c>
      <c r="Z817" s="338" t="str">
        <f t="shared" si="26"/>
        <v>Em andamento</v>
      </c>
      <c r="AA817" s="377" t="str">
        <f>IF(C817="Supra-regional","abrange-cidade",IF(C817="Em definição","sem-mapa",IF(E817&lt;&gt;0,"local-def","local-em-def")))</f>
        <v>local-def</v>
      </c>
    </row>
    <row r="818" spans="1:27" ht="30" hidden="1" x14ac:dyDescent="0.25">
      <c r="A818" s="180">
        <v>35</v>
      </c>
      <c r="B818" s="181" t="s">
        <v>1949</v>
      </c>
      <c r="C818" s="181" t="s">
        <v>178</v>
      </c>
      <c r="D818" s="181"/>
      <c r="E818" s="181" t="s">
        <v>1950</v>
      </c>
      <c r="F818" s="180"/>
      <c r="G818" s="180" t="s">
        <v>214</v>
      </c>
      <c r="H818" s="182" t="s">
        <v>216</v>
      </c>
      <c r="I818" s="180" t="s">
        <v>216</v>
      </c>
      <c r="J818" s="52" t="s">
        <v>1493</v>
      </c>
      <c r="K818" s="182" t="s">
        <v>216</v>
      </c>
      <c r="L818" s="180" t="s">
        <v>216</v>
      </c>
      <c r="M818" s="180" t="s">
        <v>216</v>
      </c>
      <c r="N818" s="180" t="s">
        <v>216</v>
      </c>
      <c r="O818" s="1031">
        <v>0</v>
      </c>
      <c r="P818" s="178">
        <v>0</v>
      </c>
      <c r="Q818" s="178">
        <v>0</v>
      </c>
      <c r="R818" s="181" t="s">
        <v>6183</v>
      </c>
      <c r="S818" s="181"/>
      <c r="T818" s="181"/>
      <c r="U818" s="181"/>
      <c r="V818" s="181"/>
      <c r="W818" s="181"/>
      <c r="X818" s="170">
        <f>(IF(G818="C",1,IF(G818="EA",0.5,0))*0.1)+(IF(H818="C",1,IF(H818="EA",0.5,0))*0.05)+(IF(I818="C",1,IF(I818="EA",0.5,0))*0.1)+(IF(J818="C",1,IF(J818="EA",0.5,0))*0.05)+(IF(K818="C",1,IF(K818="EA",0.5,0))*0.1)+(IF(L818="C",1,IF(L818="EA",0.5,0))*0.2)+(IF(M818="C",1,IF(M818="EA",0.5,0))*0.35)+(IF(N818="C",1,IF(N818="EA",0.5,0))*0.05)</f>
        <v>0.05</v>
      </c>
      <c r="Y818" s="368">
        <f t="shared" si="25"/>
        <v>0</v>
      </c>
      <c r="Z818" s="338" t="str">
        <f t="shared" si="26"/>
        <v>Em andamento</v>
      </c>
      <c r="AA818" s="377" t="str">
        <f>IF(C818="Supra-regional","abrange-cidade",IF(C818="Em definição","sem-mapa",IF(E818&lt;&gt;0,"local-def","local-em-def")))</f>
        <v>local-def</v>
      </c>
    </row>
    <row r="819" spans="1:27" ht="30" hidden="1" x14ac:dyDescent="0.25">
      <c r="A819" s="180">
        <v>35</v>
      </c>
      <c r="B819" s="181" t="s">
        <v>1951</v>
      </c>
      <c r="C819" s="181" t="s">
        <v>178</v>
      </c>
      <c r="D819" s="181"/>
      <c r="E819" s="181" t="s">
        <v>1952</v>
      </c>
      <c r="F819" s="180"/>
      <c r="G819" s="180" t="s">
        <v>214</v>
      </c>
      <c r="H819" s="182" t="s">
        <v>216</v>
      </c>
      <c r="I819" s="180" t="s">
        <v>216</v>
      </c>
      <c r="J819" s="52" t="s">
        <v>1493</v>
      </c>
      <c r="K819" s="182" t="s">
        <v>216</v>
      </c>
      <c r="L819" s="180" t="s">
        <v>216</v>
      </c>
      <c r="M819" s="180" t="s">
        <v>216</v>
      </c>
      <c r="N819" s="180" t="s">
        <v>216</v>
      </c>
      <c r="O819" s="1031">
        <v>0</v>
      </c>
      <c r="P819" s="178">
        <v>0</v>
      </c>
      <c r="Q819" s="178">
        <v>0</v>
      </c>
      <c r="R819" s="181" t="s">
        <v>6201</v>
      </c>
      <c r="S819" s="181"/>
      <c r="T819" s="181"/>
      <c r="U819" s="181"/>
      <c r="V819" s="181"/>
      <c r="W819" s="181"/>
      <c r="X819" s="170">
        <f>(IF(G819="C",1,IF(G819="EA",0.5,0))*0.1)+(IF(H819="C",1,IF(H819="EA",0.5,0))*0.05)+(IF(I819="C",1,IF(I819="EA",0.5,0))*0.1)+(IF(J819="C",1,IF(J819="EA",0.5,0))*0.05)+(IF(K819="C",1,IF(K819="EA",0.5,0))*0.1)+(IF(L819="C",1,IF(L819="EA",0.5,0))*0.2)+(IF(M819="C",1,IF(M819="EA",0.5,0))*0.35)+(IF(N819="C",1,IF(N819="EA",0.5,0))*0.05)</f>
        <v>0.05</v>
      </c>
      <c r="Y819" s="368">
        <f t="shared" si="25"/>
        <v>0</v>
      </c>
      <c r="Z819" s="338" t="str">
        <f t="shared" si="26"/>
        <v>Em andamento</v>
      </c>
      <c r="AA819" s="377" t="str">
        <f>IF(C819="Supra-regional","abrange-cidade",IF(C819="Em definição","sem-mapa",IF(E819&lt;&gt;0,"local-def","local-em-def")))</f>
        <v>local-def</v>
      </c>
    </row>
    <row r="820" spans="1:27" ht="30" hidden="1" x14ac:dyDescent="0.25">
      <c r="A820" s="180">
        <v>35</v>
      </c>
      <c r="B820" s="181" t="s">
        <v>1953</v>
      </c>
      <c r="C820" s="181" t="s">
        <v>178</v>
      </c>
      <c r="D820" s="181"/>
      <c r="E820" s="181" t="s">
        <v>1952</v>
      </c>
      <c r="F820" s="180"/>
      <c r="G820" s="180" t="s">
        <v>214</v>
      </c>
      <c r="H820" s="182" t="s">
        <v>216</v>
      </c>
      <c r="I820" s="180" t="s">
        <v>216</v>
      </c>
      <c r="J820" s="52" t="s">
        <v>1493</v>
      </c>
      <c r="K820" s="182" t="s">
        <v>216</v>
      </c>
      <c r="L820" s="180" t="s">
        <v>216</v>
      </c>
      <c r="M820" s="180" t="s">
        <v>216</v>
      </c>
      <c r="N820" s="180" t="s">
        <v>216</v>
      </c>
      <c r="O820" s="1031">
        <v>0</v>
      </c>
      <c r="P820" s="178">
        <v>0</v>
      </c>
      <c r="Q820" s="178">
        <v>0</v>
      </c>
      <c r="R820" s="181" t="s">
        <v>6201</v>
      </c>
      <c r="S820" s="181"/>
      <c r="T820" s="181"/>
      <c r="U820" s="181"/>
      <c r="V820" s="181"/>
      <c r="W820" s="181"/>
      <c r="X820" s="170">
        <f>(IF(G820="C",1,IF(G820="EA",0.5,0))*0.1)+(IF(H820="C",1,IF(H820="EA",0.5,0))*0.05)+(IF(I820="C",1,IF(I820="EA",0.5,0))*0.1)+(IF(J820="C",1,IF(J820="EA",0.5,0))*0.05)+(IF(K820="C",1,IF(K820="EA",0.5,0))*0.1)+(IF(L820="C",1,IF(L820="EA",0.5,0))*0.2)+(IF(M820="C",1,IF(M820="EA",0.5,0))*0.35)+(IF(N820="C",1,IF(N820="EA",0.5,0))*0.05)</f>
        <v>0.05</v>
      </c>
      <c r="Y820" s="368">
        <f t="shared" si="25"/>
        <v>0</v>
      </c>
      <c r="Z820" s="338" t="str">
        <f t="shared" si="26"/>
        <v>Em andamento</v>
      </c>
      <c r="AA820" s="377" t="str">
        <f>IF(C820="Supra-regional","abrange-cidade",IF(C820="Em definição","sem-mapa",IF(E820&lt;&gt;0,"local-def","local-em-def")))</f>
        <v>local-def</v>
      </c>
    </row>
    <row r="821" spans="1:27" ht="30" hidden="1" x14ac:dyDescent="0.25">
      <c r="A821" s="180">
        <v>35</v>
      </c>
      <c r="B821" s="181" t="s">
        <v>1954</v>
      </c>
      <c r="C821" s="181" t="s">
        <v>178</v>
      </c>
      <c r="D821" s="181"/>
      <c r="E821" s="181" t="s">
        <v>1952</v>
      </c>
      <c r="F821" s="180"/>
      <c r="G821" s="180" t="s">
        <v>214</v>
      </c>
      <c r="H821" s="182" t="s">
        <v>216</v>
      </c>
      <c r="I821" s="180" t="s">
        <v>216</v>
      </c>
      <c r="J821" s="52" t="s">
        <v>1493</v>
      </c>
      <c r="K821" s="182" t="s">
        <v>216</v>
      </c>
      <c r="L821" s="180" t="s">
        <v>216</v>
      </c>
      <c r="M821" s="180" t="s">
        <v>216</v>
      </c>
      <c r="N821" s="180" t="s">
        <v>216</v>
      </c>
      <c r="O821" s="1031">
        <v>0</v>
      </c>
      <c r="P821" s="178">
        <v>0</v>
      </c>
      <c r="Q821" s="178">
        <v>0</v>
      </c>
      <c r="R821" s="181" t="s">
        <v>6043</v>
      </c>
      <c r="S821" s="181"/>
      <c r="T821" s="181"/>
      <c r="U821" s="181"/>
      <c r="V821" s="181"/>
      <c r="W821" s="181"/>
      <c r="X821" s="170">
        <f>(IF(G821="C",1,IF(G821="EA",0.5,0))*0.1)+(IF(H821="C",1,IF(H821="EA",0.5,0))*0.05)+(IF(I821="C",1,IF(I821="EA",0.5,0))*0.1)+(IF(J821="C",1,IF(J821="EA",0.5,0))*0.05)+(IF(K821="C",1,IF(K821="EA",0.5,0))*0.1)+(IF(L821="C",1,IF(L821="EA",0.5,0))*0.2)+(IF(M821="C",1,IF(M821="EA",0.5,0))*0.35)+(IF(N821="C",1,IF(N821="EA",0.5,0))*0.05)</f>
        <v>0.05</v>
      </c>
      <c r="Y821" s="368">
        <f t="shared" si="25"/>
        <v>0</v>
      </c>
      <c r="Z821" s="338" t="str">
        <f t="shared" si="26"/>
        <v>Em andamento</v>
      </c>
      <c r="AA821" s="377" t="str">
        <f>IF(C821="Supra-regional","abrange-cidade",IF(C821="Em definição","sem-mapa",IF(E821&lt;&gt;0,"local-def","local-em-def")))</f>
        <v>local-def</v>
      </c>
    </row>
    <row r="822" spans="1:27" ht="30" hidden="1" x14ac:dyDescent="0.25">
      <c r="A822" s="180">
        <v>35</v>
      </c>
      <c r="B822" s="181" t="s">
        <v>1955</v>
      </c>
      <c r="C822" s="181" t="s">
        <v>178</v>
      </c>
      <c r="D822" s="181"/>
      <c r="E822" s="181" t="s">
        <v>1956</v>
      </c>
      <c r="F822" s="180"/>
      <c r="G822" s="180" t="s">
        <v>214</v>
      </c>
      <c r="H822" s="182" t="s">
        <v>216</v>
      </c>
      <c r="I822" s="180" t="s">
        <v>216</v>
      </c>
      <c r="J822" s="52" t="s">
        <v>1493</v>
      </c>
      <c r="K822" s="182" t="s">
        <v>216</v>
      </c>
      <c r="L822" s="180" t="s">
        <v>216</v>
      </c>
      <c r="M822" s="180" t="s">
        <v>216</v>
      </c>
      <c r="N822" s="180" t="s">
        <v>216</v>
      </c>
      <c r="O822" s="1031">
        <v>0</v>
      </c>
      <c r="P822" s="178">
        <v>0</v>
      </c>
      <c r="Q822" s="178">
        <v>0</v>
      </c>
      <c r="R822" s="181" t="s">
        <v>6113</v>
      </c>
      <c r="S822" s="181"/>
      <c r="T822" s="181"/>
      <c r="U822" s="181"/>
      <c r="V822" s="181"/>
      <c r="W822" s="181"/>
      <c r="X822" s="170">
        <f>(IF(G822="C",1,IF(G822="EA",0.5,0))*0.1)+(IF(H822="C",1,IF(H822="EA",0.5,0))*0.05)+(IF(I822="C",1,IF(I822="EA",0.5,0))*0.1)+(IF(J822="C",1,IF(J822="EA",0.5,0))*0.05)+(IF(K822="C",1,IF(K822="EA",0.5,0))*0.1)+(IF(L822="C",1,IF(L822="EA",0.5,0))*0.2)+(IF(M822="C",1,IF(M822="EA",0.5,0))*0.35)+(IF(N822="C",1,IF(N822="EA",0.5,0))*0.05)</f>
        <v>0.05</v>
      </c>
      <c r="Y822" s="368">
        <f t="shared" si="25"/>
        <v>0</v>
      </c>
      <c r="Z822" s="338" t="str">
        <f t="shared" si="26"/>
        <v>Em andamento</v>
      </c>
      <c r="AA822" s="377" t="str">
        <f>IF(C822="Supra-regional","abrange-cidade",IF(C822="Em definição","sem-mapa",IF(E822&lt;&gt;0,"local-def","local-em-def")))</f>
        <v>local-def</v>
      </c>
    </row>
    <row r="823" spans="1:27" ht="30" hidden="1" x14ac:dyDescent="0.25">
      <c r="A823" s="180">
        <v>35</v>
      </c>
      <c r="B823" s="181" t="s">
        <v>1957</v>
      </c>
      <c r="C823" s="181" t="s">
        <v>178</v>
      </c>
      <c r="D823" s="181"/>
      <c r="E823" s="181" t="s">
        <v>1952</v>
      </c>
      <c r="F823" s="180"/>
      <c r="G823" s="180" t="s">
        <v>214</v>
      </c>
      <c r="H823" s="182" t="s">
        <v>216</v>
      </c>
      <c r="I823" s="180" t="s">
        <v>216</v>
      </c>
      <c r="J823" s="52" t="s">
        <v>1493</v>
      </c>
      <c r="K823" s="182" t="s">
        <v>216</v>
      </c>
      <c r="L823" s="180" t="s">
        <v>216</v>
      </c>
      <c r="M823" s="180" t="s">
        <v>216</v>
      </c>
      <c r="N823" s="180" t="s">
        <v>216</v>
      </c>
      <c r="O823" s="1031">
        <v>0</v>
      </c>
      <c r="P823" s="178">
        <v>0</v>
      </c>
      <c r="Q823" s="178">
        <v>0</v>
      </c>
      <c r="R823" s="181" t="s">
        <v>6079</v>
      </c>
      <c r="S823" s="181"/>
      <c r="T823" s="181"/>
      <c r="U823" s="181"/>
      <c r="V823" s="181"/>
      <c r="W823" s="181"/>
      <c r="X823" s="170">
        <f>(IF(G823="C",1,IF(G823="EA",0.5,0))*0.1)+(IF(H823="C",1,IF(H823="EA",0.5,0))*0.05)+(IF(I823="C",1,IF(I823="EA",0.5,0))*0.1)+(IF(J823="C",1,IF(J823="EA",0.5,0))*0.05)+(IF(K823="C",1,IF(K823="EA",0.5,0))*0.1)+(IF(L823="C",1,IF(L823="EA",0.5,0))*0.2)+(IF(M823="C",1,IF(M823="EA",0.5,0))*0.35)+(IF(N823="C",1,IF(N823="EA",0.5,0))*0.05)</f>
        <v>0.05</v>
      </c>
      <c r="Y823" s="368">
        <f t="shared" si="25"/>
        <v>0</v>
      </c>
      <c r="Z823" s="338" t="str">
        <f t="shared" si="26"/>
        <v>Em andamento</v>
      </c>
      <c r="AA823" s="377" t="str">
        <f>IF(C823="Supra-regional","abrange-cidade",IF(C823="Em definição","sem-mapa",IF(E823&lt;&gt;0,"local-def","local-em-def")))</f>
        <v>local-def</v>
      </c>
    </row>
    <row r="824" spans="1:27" ht="30" hidden="1" x14ac:dyDescent="0.25">
      <c r="A824" s="180">
        <v>35</v>
      </c>
      <c r="B824" s="181" t="s">
        <v>1958</v>
      </c>
      <c r="C824" s="181" t="s">
        <v>170</v>
      </c>
      <c r="D824" s="181"/>
      <c r="E824" s="181" t="s">
        <v>1959</v>
      </c>
      <c r="F824" s="180"/>
      <c r="G824" s="180" t="s">
        <v>214</v>
      </c>
      <c r="H824" s="182" t="s">
        <v>216</v>
      </c>
      <c r="I824" s="180" t="s">
        <v>216</v>
      </c>
      <c r="J824" s="52" t="s">
        <v>1493</v>
      </c>
      <c r="K824" s="182" t="s">
        <v>216</v>
      </c>
      <c r="L824" s="180" t="s">
        <v>216</v>
      </c>
      <c r="M824" s="180" t="s">
        <v>216</v>
      </c>
      <c r="N824" s="180" t="s">
        <v>216</v>
      </c>
      <c r="O824" s="1031">
        <v>0</v>
      </c>
      <c r="P824" s="178">
        <v>0</v>
      </c>
      <c r="Q824" s="178">
        <v>0</v>
      </c>
      <c r="R824" s="181" t="s">
        <v>6054</v>
      </c>
      <c r="S824" s="181"/>
      <c r="T824" s="181"/>
      <c r="U824" s="181"/>
      <c r="V824" s="181"/>
      <c r="W824" s="181"/>
      <c r="X824" s="170">
        <f>(IF(G824="C",1,IF(G824="EA",0.5,0))*0.1)+(IF(H824="C",1,IF(H824="EA",0.5,0))*0.05)+(IF(I824="C",1,IF(I824="EA",0.5,0))*0.1)+(IF(J824="C",1,IF(J824="EA",0.5,0))*0.05)+(IF(K824="C",1,IF(K824="EA",0.5,0))*0.1)+(IF(L824="C",1,IF(L824="EA",0.5,0))*0.2)+(IF(M824="C",1,IF(M824="EA",0.5,0))*0.35)+(IF(N824="C",1,IF(N824="EA",0.5,0))*0.05)</f>
        <v>0.05</v>
      </c>
      <c r="Y824" s="368">
        <f t="shared" si="25"/>
        <v>0</v>
      </c>
      <c r="Z824" s="338" t="str">
        <f t="shared" si="26"/>
        <v>Em andamento</v>
      </c>
      <c r="AA824" s="377" t="str">
        <f>IF(C824="Supra-regional","abrange-cidade",IF(C824="Em definição","sem-mapa",IF(E824&lt;&gt;0,"local-def","local-em-def")))</f>
        <v>local-def</v>
      </c>
    </row>
    <row r="825" spans="1:27" ht="30" hidden="1" x14ac:dyDescent="0.25">
      <c r="A825" s="180">
        <v>35</v>
      </c>
      <c r="B825" s="181" t="s">
        <v>1960</v>
      </c>
      <c r="C825" s="181" t="s">
        <v>140</v>
      </c>
      <c r="D825" s="181"/>
      <c r="E825" s="181"/>
      <c r="F825" s="180"/>
      <c r="G825" s="180" t="s">
        <v>214</v>
      </c>
      <c r="H825" s="182" t="s">
        <v>216</v>
      </c>
      <c r="I825" s="180" t="s">
        <v>216</v>
      </c>
      <c r="J825" s="52" t="s">
        <v>1493</v>
      </c>
      <c r="K825" s="182" t="s">
        <v>216</v>
      </c>
      <c r="L825" s="180" t="s">
        <v>216</v>
      </c>
      <c r="M825" s="180" t="s">
        <v>216</v>
      </c>
      <c r="N825" s="180" t="s">
        <v>216</v>
      </c>
      <c r="O825" s="1031">
        <v>0</v>
      </c>
      <c r="P825" s="178">
        <v>0</v>
      </c>
      <c r="Q825" s="178">
        <v>0</v>
      </c>
      <c r="R825" s="181" t="s">
        <v>6202</v>
      </c>
      <c r="S825" s="181"/>
      <c r="T825" s="181"/>
      <c r="U825" s="181"/>
      <c r="V825" s="181"/>
      <c r="W825" s="181"/>
      <c r="X825" s="170">
        <f>(IF(G825="C",1,IF(G825="EA",0.5,0))*0.1)+(IF(H825="C",1,IF(H825="EA",0.5,0))*0.05)+(IF(I825="C",1,IF(I825="EA",0.5,0))*0.1)+(IF(J825="C",1,IF(J825="EA",0.5,0))*0.05)+(IF(K825="C",1,IF(K825="EA",0.5,0))*0.1)+(IF(L825="C",1,IF(L825="EA",0.5,0))*0.2)+(IF(M825="C",1,IF(M825="EA",0.5,0))*0.35)+(IF(N825="C",1,IF(N825="EA",0.5,0))*0.05)</f>
        <v>0.05</v>
      </c>
      <c r="Y825" s="368">
        <f t="shared" si="25"/>
        <v>0</v>
      </c>
      <c r="Z825" s="338" t="str">
        <f t="shared" si="26"/>
        <v>Em andamento</v>
      </c>
      <c r="AA825" s="377" t="str">
        <f>IF(C825="Supra-regional","abrange-cidade",IF(C825="Em definição","sem-mapa",IF(E825&lt;&gt;0,"local-def","local-em-def")))</f>
        <v>local-em-def</v>
      </c>
    </row>
    <row r="826" spans="1:27" ht="45" hidden="1" x14ac:dyDescent="0.25">
      <c r="A826" s="180">
        <v>35</v>
      </c>
      <c r="B826" s="181" t="s">
        <v>1961</v>
      </c>
      <c r="C826" s="18" t="s">
        <v>2466</v>
      </c>
      <c r="D826" s="181"/>
      <c r="E826" s="181"/>
      <c r="F826" s="180"/>
      <c r="G826" s="180" t="s">
        <v>214</v>
      </c>
      <c r="H826" s="182" t="s">
        <v>216</v>
      </c>
      <c r="I826" s="180" t="s">
        <v>216</v>
      </c>
      <c r="J826" s="52" t="s">
        <v>1493</v>
      </c>
      <c r="K826" s="182" t="s">
        <v>216</v>
      </c>
      <c r="L826" s="180" t="s">
        <v>216</v>
      </c>
      <c r="M826" s="180" t="s">
        <v>216</v>
      </c>
      <c r="N826" s="180" t="s">
        <v>216</v>
      </c>
      <c r="O826" s="1031">
        <v>0</v>
      </c>
      <c r="P826" s="178">
        <v>0</v>
      </c>
      <c r="Q826" s="178">
        <v>0</v>
      </c>
      <c r="R826" s="181" t="s">
        <v>6073</v>
      </c>
      <c r="S826" s="181"/>
      <c r="T826" s="181"/>
      <c r="U826" s="181"/>
      <c r="V826" s="181"/>
      <c r="W826" s="181"/>
      <c r="X826" s="170">
        <f>(IF(G826="C",1,IF(G826="EA",0.5,0))*0.1)+(IF(H826="C",1,IF(H826="EA",0.5,0))*0.05)+(IF(I826="C",1,IF(I826="EA",0.5,0))*0.1)+(IF(J826="C",1,IF(J826="EA",0.5,0))*0.05)+(IF(K826="C",1,IF(K826="EA",0.5,0))*0.1)+(IF(L826="C",1,IF(L826="EA",0.5,0))*0.2)+(IF(M826="C",1,IF(M826="EA",0.5,0))*0.35)+(IF(N826="C",1,IF(N826="EA",0.5,0))*0.05)</f>
        <v>0.05</v>
      </c>
      <c r="Y826" s="368">
        <f t="shared" si="25"/>
        <v>0</v>
      </c>
      <c r="Z826" s="338" t="str">
        <f t="shared" si="26"/>
        <v>Em andamento</v>
      </c>
      <c r="AA826" s="377" t="str">
        <f>IF(C826="Supra-regional","abrange-cidade",IF(C826="Em definição","sem-mapa",IF(E826&lt;&gt;0,"local-def","local-em-def")))</f>
        <v>sem-mapa</v>
      </c>
    </row>
    <row r="827" spans="1:27" ht="120" hidden="1" x14ac:dyDescent="0.25">
      <c r="A827" s="180">
        <v>35</v>
      </c>
      <c r="B827" s="181" t="s">
        <v>1962</v>
      </c>
      <c r="C827" s="181" t="s">
        <v>154</v>
      </c>
      <c r="D827" s="181"/>
      <c r="E827" s="181" t="s">
        <v>1963</v>
      </c>
      <c r="F827" s="180"/>
      <c r="G827" s="180" t="s">
        <v>214</v>
      </c>
      <c r="H827" s="182" t="s">
        <v>216</v>
      </c>
      <c r="I827" s="180" t="s">
        <v>216</v>
      </c>
      <c r="J827" s="52" t="s">
        <v>1493</v>
      </c>
      <c r="K827" s="182" t="s">
        <v>216</v>
      </c>
      <c r="L827" s="180" t="s">
        <v>216</v>
      </c>
      <c r="M827" s="180" t="s">
        <v>216</v>
      </c>
      <c r="N827" s="180" t="s">
        <v>216</v>
      </c>
      <c r="O827" s="1031">
        <v>0</v>
      </c>
      <c r="P827" s="178">
        <v>0</v>
      </c>
      <c r="Q827" s="178">
        <v>0</v>
      </c>
      <c r="R827" s="181" t="s">
        <v>6104</v>
      </c>
      <c r="S827" s="181"/>
      <c r="T827" s="181"/>
      <c r="U827" s="181"/>
      <c r="V827" s="181"/>
      <c r="W827" s="181"/>
      <c r="X827" s="170">
        <f>(IF(G827="C",1,IF(G827="EA",0.5,0))*0.1)+(IF(H827="C",1,IF(H827="EA",0.5,0))*0.05)+(IF(I827="C",1,IF(I827="EA",0.5,0))*0.1)+(IF(J827="C",1,IF(J827="EA",0.5,0))*0.05)+(IF(K827="C",1,IF(K827="EA",0.5,0))*0.1)+(IF(L827="C",1,IF(L827="EA",0.5,0))*0.2)+(IF(M827="C",1,IF(M827="EA",0.5,0))*0.35)+(IF(N827="C",1,IF(N827="EA",0.5,0))*0.05)</f>
        <v>0.05</v>
      </c>
      <c r="Y827" s="368">
        <f t="shared" si="25"/>
        <v>0</v>
      </c>
      <c r="Z827" s="338" t="str">
        <f t="shared" si="26"/>
        <v>Em andamento</v>
      </c>
      <c r="AA827" s="377" t="str">
        <f>IF(C827="Supra-regional","abrange-cidade",IF(C827="Em definição","sem-mapa",IF(E827&lt;&gt;0,"local-def","local-em-def")))</f>
        <v>local-def</v>
      </c>
    </row>
    <row r="828" spans="1:27" ht="135" hidden="1" x14ac:dyDescent="0.25">
      <c r="A828" s="180">
        <v>35</v>
      </c>
      <c r="B828" s="181" t="s">
        <v>1964</v>
      </c>
      <c r="C828" s="181" t="s">
        <v>154</v>
      </c>
      <c r="D828" s="181"/>
      <c r="E828" s="181" t="s">
        <v>1965</v>
      </c>
      <c r="F828" s="180"/>
      <c r="G828" s="180" t="s">
        <v>214</v>
      </c>
      <c r="H828" s="182" t="s">
        <v>216</v>
      </c>
      <c r="I828" s="180" t="s">
        <v>216</v>
      </c>
      <c r="J828" s="52" t="s">
        <v>1493</v>
      </c>
      <c r="K828" s="182" t="s">
        <v>216</v>
      </c>
      <c r="L828" s="180" t="s">
        <v>216</v>
      </c>
      <c r="M828" s="180" t="s">
        <v>216</v>
      </c>
      <c r="N828" s="180" t="s">
        <v>216</v>
      </c>
      <c r="O828" s="1031">
        <v>0</v>
      </c>
      <c r="P828" s="178">
        <v>0</v>
      </c>
      <c r="Q828" s="178">
        <v>0</v>
      </c>
      <c r="R828" s="181" t="s">
        <v>6136</v>
      </c>
      <c r="S828" s="181"/>
      <c r="T828" s="181"/>
      <c r="U828" s="181"/>
      <c r="V828" s="181"/>
      <c r="W828" s="181"/>
      <c r="X828" s="170">
        <f>(IF(G828="C",1,IF(G828="EA",0.5,0))*0.1)+(IF(H828="C",1,IF(H828="EA",0.5,0))*0.05)+(IF(I828="C",1,IF(I828="EA",0.5,0))*0.1)+(IF(J828="C",1,IF(J828="EA",0.5,0))*0.05)+(IF(K828="C",1,IF(K828="EA",0.5,0))*0.1)+(IF(L828="C",1,IF(L828="EA",0.5,0))*0.2)+(IF(M828="C",1,IF(M828="EA",0.5,0))*0.35)+(IF(N828="C",1,IF(N828="EA",0.5,0))*0.05)</f>
        <v>0.05</v>
      </c>
      <c r="Y828" s="368">
        <f t="shared" si="25"/>
        <v>0</v>
      </c>
      <c r="Z828" s="338" t="str">
        <f t="shared" si="26"/>
        <v>Em andamento</v>
      </c>
      <c r="AA828" s="377" t="str">
        <f>IF(C828="Supra-regional","abrange-cidade",IF(C828="Em definição","sem-mapa",IF(E828&lt;&gt;0,"local-def","local-em-def")))</f>
        <v>local-def</v>
      </c>
    </row>
    <row r="829" spans="1:27" ht="105" hidden="1" x14ac:dyDescent="0.25">
      <c r="A829" s="180">
        <v>35</v>
      </c>
      <c r="B829" s="181" t="s">
        <v>1966</v>
      </c>
      <c r="C829" s="181" t="s">
        <v>154</v>
      </c>
      <c r="D829" s="181"/>
      <c r="E829" s="181" t="s">
        <v>1967</v>
      </c>
      <c r="F829" s="180"/>
      <c r="G829" s="180" t="s">
        <v>214</v>
      </c>
      <c r="H829" s="182" t="s">
        <v>216</v>
      </c>
      <c r="I829" s="180" t="s">
        <v>216</v>
      </c>
      <c r="J829" s="52" t="s">
        <v>1493</v>
      </c>
      <c r="K829" s="182" t="s">
        <v>216</v>
      </c>
      <c r="L829" s="180" t="s">
        <v>216</v>
      </c>
      <c r="M829" s="180" t="s">
        <v>216</v>
      </c>
      <c r="N829" s="180" t="s">
        <v>216</v>
      </c>
      <c r="O829" s="1031">
        <v>0</v>
      </c>
      <c r="P829" s="178">
        <v>0</v>
      </c>
      <c r="Q829" s="178">
        <v>0</v>
      </c>
      <c r="R829" s="181" t="s">
        <v>6203</v>
      </c>
      <c r="S829" s="181"/>
      <c r="T829" s="181"/>
      <c r="U829" s="181"/>
      <c r="V829" s="181"/>
      <c r="W829" s="181"/>
      <c r="X829" s="170">
        <f>(IF(G829="C",1,IF(G829="EA",0.5,0))*0.1)+(IF(H829="C",1,IF(H829="EA",0.5,0))*0.05)+(IF(I829="C",1,IF(I829="EA",0.5,0))*0.1)+(IF(J829="C",1,IF(J829="EA",0.5,0))*0.05)+(IF(K829="C",1,IF(K829="EA",0.5,0))*0.1)+(IF(L829="C",1,IF(L829="EA",0.5,0))*0.2)+(IF(M829="C",1,IF(M829="EA",0.5,0))*0.35)+(IF(N829="C",1,IF(N829="EA",0.5,0))*0.05)</f>
        <v>0.05</v>
      </c>
      <c r="Y829" s="368">
        <f t="shared" si="25"/>
        <v>0</v>
      </c>
      <c r="Z829" s="338" t="str">
        <f t="shared" si="26"/>
        <v>Em andamento</v>
      </c>
      <c r="AA829" s="377" t="str">
        <f>IF(C829="Supra-regional","abrange-cidade",IF(C829="Em definição","sem-mapa",IF(E829&lt;&gt;0,"local-def","local-em-def")))</f>
        <v>local-def</v>
      </c>
    </row>
    <row r="830" spans="1:27" ht="90" hidden="1" x14ac:dyDescent="0.25">
      <c r="A830" s="180">
        <v>35</v>
      </c>
      <c r="B830" s="181" t="s">
        <v>1968</v>
      </c>
      <c r="C830" s="181" t="s">
        <v>154</v>
      </c>
      <c r="D830" s="181"/>
      <c r="E830" s="181" t="s">
        <v>1969</v>
      </c>
      <c r="F830" s="180"/>
      <c r="G830" s="180" t="s">
        <v>214</v>
      </c>
      <c r="H830" s="182" t="s">
        <v>216</v>
      </c>
      <c r="I830" s="180" t="s">
        <v>216</v>
      </c>
      <c r="J830" s="52" t="s">
        <v>1493</v>
      </c>
      <c r="K830" s="182" t="s">
        <v>216</v>
      </c>
      <c r="L830" s="180" t="s">
        <v>216</v>
      </c>
      <c r="M830" s="180" t="s">
        <v>216</v>
      </c>
      <c r="N830" s="180" t="s">
        <v>216</v>
      </c>
      <c r="O830" s="1031">
        <v>0</v>
      </c>
      <c r="P830" s="178">
        <v>0</v>
      </c>
      <c r="Q830" s="178">
        <v>0</v>
      </c>
      <c r="R830" s="181" t="s">
        <v>6021</v>
      </c>
      <c r="S830" s="181"/>
      <c r="T830" s="181"/>
      <c r="U830" s="181"/>
      <c r="V830" s="181"/>
      <c r="W830" s="181"/>
      <c r="X830" s="170">
        <f>(IF(G830="C",1,IF(G830="EA",0.5,0))*0.1)+(IF(H830="C",1,IF(H830="EA",0.5,0))*0.05)+(IF(I830="C",1,IF(I830="EA",0.5,0))*0.1)+(IF(J830="C",1,IF(J830="EA",0.5,0))*0.05)+(IF(K830="C",1,IF(K830="EA",0.5,0))*0.1)+(IF(L830="C",1,IF(L830="EA",0.5,0))*0.2)+(IF(M830="C",1,IF(M830="EA",0.5,0))*0.35)+(IF(N830="C",1,IF(N830="EA",0.5,0))*0.05)</f>
        <v>0.05</v>
      </c>
      <c r="Y830" s="368">
        <f t="shared" si="25"/>
        <v>0</v>
      </c>
      <c r="Z830" s="338" t="str">
        <f t="shared" si="26"/>
        <v>Em andamento</v>
      </c>
      <c r="AA830" s="377" t="str">
        <f>IF(C830="Supra-regional","abrange-cidade",IF(C830="Em definição","sem-mapa",IF(E830&lt;&gt;0,"local-def","local-em-def")))</f>
        <v>local-def</v>
      </c>
    </row>
    <row r="831" spans="1:27" ht="75" hidden="1" x14ac:dyDescent="0.25">
      <c r="A831" s="180">
        <v>35</v>
      </c>
      <c r="B831" s="181" t="s">
        <v>1970</v>
      </c>
      <c r="C831" s="181" t="s">
        <v>154</v>
      </c>
      <c r="D831" s="181"/>
      <c r="E831" s="181" t="s">
        <v>1971</v>
      </c>
      <c r="F831" s="180"/>
      <c r="G831" s="180" t="s">
        <v>214</v>
      </c>
      <c r="H831" s="182" t="s">
        <v>216</v>
      </c>
      <c r="I831" s="180" t="s">
        <v>216</v>
      </c>
      <c r="J831" s="52" t="s">
        <v>1493</v>
      </c>
      <c r="K831" s="182" t="s">
        <v>216</v>
      </c>
      <c r="L831" s="180" t="s">
        <v>216</v>
      </c>
      <c r="M831" s="180" t="s">
        <v>216</v>
      </c>
      <c r="N831" s="180" t="s">
        <v>216</v>
      </c>
      <c r="O831" s="1031">
        <v>0</v>
      </c>
      <c r="P831" s="178">
        <v>0</v>
      </c>
      <c r="Q831" s="178">
        <v>0</v>
      </c>
      <c r="R831" s="181" t="s">
        <v>6204</v>
      </c>
      <c r="S831" s="181"/>
      <c r="T831" s="181"/>
      <c r="U831" s="181"/>
      <c r="V831" s="181"/>
      <c r="W831" s="181"/>
      <c r="X831" s="170">
        <f>(IF(G831="C",1,IF(G831="EA",0.5,0))*0.1)+(IF(H831="C",1,IF(H831="EA",0.5,0))*0.05)+(IF(I831="C",1,IF(I831="EA",0.5,0))*0.1)+(IF(J831="C",1,IF(J831="EA",0.5,0))*0.05)+(IF(K831="C",1,IF(K831="EA",0.5,0))*0.1)+(IF(L831="C",1,IF(L831="EA",0.5,0))*0.2)+(IF(M831="C",1,IF(M831="EA",0.5,0))*0.35)+(IF(N831="C",1,IF(N831="EA",0.5,0))*0.05)</f>
        <v>0.05</v>
      </c>
      <c r="Y831" s="368">
        <f t="shared" si="25"/>
        <v>0</v>
      </c>
      <c r="Z831" s="338" t="str">
        <f t="shared" si="26"/>
        <v>Em andamento</v>
      </c>
      <c r="AA831" s="377" t="str">
        <f>IF(C831="Supra-regional","abrange-cidade",IF(C831="Em definição","sem-mapa",IF(E831&lt;&gt;0,"local-def","local-em-def")))</f>
        <v>local-def</v>
      </c>
    </row>
    <row r="832" spans="1:27" ht="135" hidden="1" x14ac:dyDescent="0.25">
      <c r="A832" s="180">
        <v>35</v>
      </c>
      <c r="B832" s="181" t="s">
        <v>1972</v>
      </c>
      <c r="C832" s="181" t="s">
        <v>154</v>
      </c>
      <c r="D832" s="181"/>
      <c r="E832" s="181" t="s">
        <v>1973</v>
      </c>
      <c r="F832" s="180"/>
      <c r="G832" s="180" t="s">
        <v>214</v>
      </c>
      <c r="H832" s="182" t="s">
        <v>216</v>
      </c>
      <c r="I832" s="180" t="s">
        <v>216</v>
      </c>
      <c r="J832" s="52" t="s">
        <v>1493</v>
      </c>
      <c r="K832" s="182" t="s">
        <v>216</v>
      </c>
      <c r="L832" s="180" t="s">
        <v>216</v>
      </c>
      <c r="M832" s="180" t="s">
        <v>216</v>
      </c>
      <c r="N832" s="180" t="s">
        <v>216</v>
      </c>
      <c r="O832" s="1031">
        <v>0</v>
      </c>
      <c r="P832" s="178">
        <v>0</v>
      </c>
      <c r="Q832" s="178">
        <v>0</v>
      </c>
      <c r="R832" s="181" t="s">
        <v>6205</v>
      </c>
      <c r="S832" s="181"/>
      <c r="T832" s="181"/>
      <c r="U832" s="181"/>
      <c r="V832" s="181"/>
      <c r="W832" s="181"/>
      <c r="X832" s="170">
        <f>(IF(G832="C",1,IF(G832="EA",0.5,0))*0.1)+(IF(H832="C",1,IF(H832="EA",0.5,0))*0.05)+(IF(I832="C",1,IF(I832="EA",0.5,0))*0.1)+(IF(J832="C",1,IF(J832="EA",0.5,0))*0.05)+(IF(K832="C",1,IF(K832="EA",0.5,0))*0.1)+(IF(L832="C",1,IF(L832="EA",0.5,0))*0.2)+(IF(M832="C",1,IF(M832="EA",0.5,0))*0.35)+(IF(N832="C",1,IF(N832="EA",0.5,0))*0.05)</f>
        <v>0.05</v>
      </c>
      <c r="Y832" s="368">
        <f t="shared" si="25"/>
        <v>0</v>
      </c>
      <c r="Z832" s="338" t="str">
        <f t="shared" si="26"/>
        <v>Em andamento</v>
      </c>
      <c r="AA832" s="377" t="str">
        <f>IF(C832="Supra-regional","abrange-cidade",IF(C832="Em definição","sem-mapa",IF(E832&lt;&gt;0,"local-def","local-em-def")))</f>
        <v>local-def</v>
      </c>
    </row>
    <row r="833" spans="1:27" ht="105" hidden="1" x14ac:dyDescent="0.25">
      <c r="A833" s="180">
        <v>35</v>
      </c>
      <c r="B833" s="181" t="s">
        <v>1974</v>
      </c>
      <c r="C833" s="181" t="s">
        <v>154</v>
      </c>
      <c r="D833" s="181"/>
      <c r="E833" s="181" t="s">
        <v>1975</v>
      </c>
      <c r="F833" s="180"/>
      <c r="G833" s="180" t="s">
        <v>214</v>
      </c>
      <c r="H833" s="182" t="s">
        <v>216</v>
      </c>
      <c r="I833" s="180" t="s">
        <v>216</v>
      </c>
      <c r="J833" s="52" t="s">
        <v>1493</v>
      </c>
      <c r="K833" s="182" t="s">
        <v>216</v>
      </c>
      <c r="L833" s="180" t="s">
        <v>216</v>
      </c>
      <c r="M833" s="180" t="s">
        <v>216</v>
      </c>
      <c r="N833" s="180" t="s">
        <v>216</v>
      </c>
      <c r="O833" s="1031">
        <v>0</v>
      </c>
      <c r="P833" s="178">
        <v>0</v>
      </c>
      <c r="Q833" s="178">
        <v>0</v>
      </c>
      <c r="R833" s="181" t="s">
        <v>6206</v>
      </c>
      <c r="S833" s="181"/>
      <c r="T833" s="181"/>
      <c r="U833" s="181"/>
      <c r="V833" s="181"/>
      <c r="W833" s="181"/>
      <c r="X833" s="170">
        <f>(IF(G833="C",1,IF(G833="EA",0.5,0))*0.1)+(IF(H833="C",1,IF(H833="EA",0.5,0))*0.05)+(IF(I833="C",1,IF(I833="EA",0.5,0))*0.1)+(IF(J833="C",1,IF(J833="EA",0.5,0))*0.05)+(IF(K833="C",1,IF(K833="EA",0.5,0))*0.1)+(IF(L833="C",1,IF(L833="EA",0.5,0))*0.2)+(IF(M833="C",1,IF(M833="EA",0.5,0))*0.35)+(IF(N833="C",1,IF(N833="EA",0.5,0))*0.05)</f>
        <v>0.05</v>
      </c>
      <c r="Y833" s="368">
        <f t="shared" si="25"/>
        <v>0</v>
      </c>
      <c r="Z833" s="338" t="str">
        <f t="shared" si="26"/>
        <v>Em andamento</v>
      </c>
      <c r="AA833" s="377" t="str">
        <f>IF(C833="Supra-regional","abrange-cidade",IF(C833="Em definição","sem-mapa",IF(E833&lt;&gt;0,"local-def","local-em-def")))</f>
        <v>local-def</v>
      </c>
    </row>
    <row r="834" spans="1:27" ht="45" hidden="1" x14ac:dyDescent="0.25">
      <c r="A834" s="180">
        <v>35</v>
      </c>
      <c r="B834" s="181" t="s">
        <v>1976</v>
      </c>
      <c r="C834" s="181" t="s">
        <v>154</v>
      </c>
      <c r="D834" s="181"/>
      <c r="E834" s="181" t="s">
        <v>1977</v>
      </c>
      <c r="F834" s="180"/>
      <c r="G834" s="180" t="s">
        <v>214</v>
      </c>
      <c r="H834" s="182" t="s">
        <v>216</v>
      </c>
      <c r="I834" s="180" t="s">
        <v>216</v>
      </c>
      <c r="J834" s="52" t="s">
        <v>1493</v>
      </c>
      <c r="K834" s="182" t="s">
        <v>216</v>
      </c>
      <c r="L834" s="180" t="s">
        <v>216</v>
      </c>
      <c r="M834" s="180" t="s">
        <v>216</v>
      </c>
      <c r="N834" s="180" t="s">
        <v>216</v>
      </c>
      <c r="O834" s="1031">
        <v>0</v>
      </c>
      <c r="P834" s="178">
        <v>0</v>
      </c>
      <c r="Q834" s="178">
        <v>0</v>
      </c>
      <c r="R834" s="181" t="s">
        <v>6173</v>
      </c>
      <c r="S834" s="181"/>
      <c r="T834" s="181"/>
      <c r="U834" s="181"/>
      <c r="V834" s="181"/>
      <c r="W834" s="181"/>
      <c r="X834" s="170">
        <f>(IF(G834="C",1,IF(G834="EA",0.5,0))*0.1)+(IF(H834="C",1,IF(H834="EA",0.5,0))*0.05)+(IF(I834="C",1,IF(I834="EA",0.5,0))*0.1)+(IF(J834="C",1,IF(J834="EA",0.5,0))*0.05)+(IF(K834="C",1,IF(K834="EA",0.5,0))*0.1)+(IF(L834="C",1,IF(L834="EA",0.5,0))*0.2)+(IF(M834="C",1,IF(M834="EA",0.5,0))*0.35)+(IF(N834="C",1,IF(N834="EA",0.5,0))*0.05)</f>
        <v>0.05</v>
      </c>
      <c r="Y834" s="368">
        <f t="shared" ref="Y834:Y897" si="27">X834*O834</f>
        <v>0</v>
      </c>
      <c r="Z834" s="338" t="str">
        <f t="shared" si="26"/>
        <v>Em andamento</v>
      </c>
      <c r="AA834" s="377" t="str">
        <f>IF(C834="Supra-regional","abrange-cidade",IF(C834="Em definição","sem-mapa",IF(E834&lt;&gt;0,"local-def","local-em-def")))</f>
        <v>local-def</v>
      </c>
    </row>
    <row r="835" spans="1:27" ht="90" hidden="1" x14ac:dyDescent="0.25">
      <c r="A835" s="180">
        <v>35</v>
      </c>
      <c r="B835" s="181" t="s">
        <v>1978</v>
      </c>
      <c r="C835" s="181" t="s">
        <v>154</v>
      </c>
      <c r="D835" s="181"/>
      <c r="E835" s="181" t="s">
        <v>1979</v>
      </c>
      <c r="F835" s="180"/>
      <c r="G835" s="180" t="s">
        <v>214</v>
      </c>
      <c r="H835" s="182" t="s">
        <v>216</v>
      </c>
      <c r="I835" s="180" t="s">
        <v>216</v>
      </c>
      <c r="J835" s="52" t="s">
        <v>1493</v>
      </c>
      <c r="K835" s="182" t="s">
        <v>216</v>
      </c>
      <c r="L835" s="180" t="s">
        <v>216</v>
      </c>
      <c r="M835" s="180" t="s">
        <v>216</v>
      </c>
      <c r="N835" s="180" t="s">
        <v>216</v>
      </c>
      <c r="O835" s="1031">
        <v>0</v>
      </c>
      <c r="P835" s="178">
        <v>0</v>
      </c>
      <c r="Q835" s="178">
        <v>0</v>
      </c>
      <c r="R835" s="181" t="s">
        <v>6207</v>
      </c>
      <c r="S835" s="181"/>
      <c r="T835" s="181"/>
      <c r="U835" s="181"/>
      <c r="V835" s="181"/>
      <c r="W835" s="181"/>
      <c r="X835" s="170">
        <f>(IF(G835="C",1,IF(G835="EA",0.5,0))*0.1)+(IF(H835="C",1,IF(H835="EA",0.5,0))*0.05)+(IF(I835="C",1,IF(I835="EA",0.5,0))*0.1)+(IF(J835="C",1,IF(J835="EA",0.5,0))*0.05)+(IF(K835="C",1,IF(K835="EA",0.5,0))*0.1)+(IF(L835="C",1,IF(L835="EA",0.5,0))*0.2)+(IF(M835="C",1,IF(M835="EA",0.5,0))*0.35)+(IF(N835="C",1,IF(N835="EA",0.5,0))*0.05)</f>
        <v>0.05</v>
      </c>
      <c r="Y835" s="368">
        <f t="shared" si="27"/>
        <v>0</v>
      </c>
      <c r="Z835" s="338" t="str">
        <f t="shared" si="26"/>
        <v>Em andamento</v>
      </c>
      <c r="AA835" s="377" t="str">
        <f>IF(C835="Supra-regional","abrange-cidade",IF(C835="Em definição","sem-mapa",IF(E835&lt;&gt;0,"local-def","local-em-def")))</f>
        <v>local-def</v>
      </c>
    </row>
    <row r="836" spans="1:27" ht="45" hidden="1" x14ac:dyDescent="0.25">
      <c r="A836" s="180">
        <v>35</v>
      </c>
      <c r="B836" s="181" t="s">
        <v>1980</v>
      </c>
      <c r="C836" s="181" t="s">
        <v>148</v>
      </c>
      <c r="D836" s="181"/>
      <c r="E836" s="181" t="s">
        <v>1981</v>
      </c>
      <c r="F836" s="180" t="s">
        <v>1982</v>
      </c>
      <c r="G836" s="180" t="s">
        <v>214</v>
      </c>
      <c r="H836" s="182" t="s">
        <v>216</v>
      </c>
      <c r="I836" s="180" t="s">
        <v>216</v>
      </c>
      <c r="J836" s="52" t="s">
        <v>1493</v>
      </c>
      <c r="K836" s="182" t="s">
        <v>216</v>
      </c>
      <c r="L836" s="180" t="s">
        <v>216</v>
      </c>
      <c r="M836" s="180" t="s">
        <v>216</v>
      </c>
      <c r="N836" s="180" t="s">
        <v>216</v>
      </c>
      <c r="O836" s="1031">
        <v>0</v>
      </c>
      <c r="P836" s="178">
        <v>0</v>
      </c>
      <c r="Q836" s="178">
        <v>0</v>
      </c>
      <c r="R836" s="181" t="s">
        <v>6208</v>
      </c>
      <c r="S836" s="181"/>
      <c r="T836" s="181"/>
      <c r="U836" s="181"/>
      <c r="V836" s="181"/>
      <c r="W836" s="181"/>
      <c r="X836" s="170">
        <f>(IF(G836="C",1,IF(G836="EA",0.5,0))*0.1)+(IF(H836="C",1,IF(H836="EA",0.5,0))*0.05)+(IF(I836="C",1,IF(I836="EA",0.5,0))*0.1)+(IF(J836="C",1,IF(J836="EA",0.5,0))*0.05)+(IF(K836="C",1,IF(K836="EA",0.5,0))*0.1)+(IF(L836="C",1,IF(L836="EA",0.5,0))*0.2)+(IF(M836="C",1,IF(M836="EA",0.5,0))*0.35)+(IF(N836="C",1,IF(N836="EA",0.5,0))*0.05)</f>
        <v>0.05</v>
      </c>
      <c r="Y836" s="368">
        <f t="shared" si="27"/>
        <v>0</v>
      </c>
      <c r="Z836" s="338" t="str">
        <f t="shared" si="26"/>
        <v>Em andamento</v>
      </c>
      <c r="AA836" s="377" t="str">
        <f>IF(C836="Supra-regional","abrange-cidade",IF(C836="Em definição","sem-mapa",IF(E836&lt;&gt;0,"local-def","local-em-def")))</f>
        <v>local-def</v>
      </c>
    </row>
    <row r="837" spans="1:27" ht="30" hidden="1" x14ac:dyDescent="0.25">
      <c r="A837" s="180">
        <v>35</v>
      </c>
      <c r="B837" s="181" t="s">
        <v>1983</v>
      </c>
      <c r="C837" s="18" t="s">
        <v>2466</v>
      </c>
      <c r="D837" s="181"/>
      <c r="E837" s="181"/>
      <c r="F837" s="180"/>
      <c r="G837" s="180" t="s">
        <v>214</v>
      </c>
      <c r="H837" s="182" t="s">
        <v>216</v>
      </c>
      <c r="I837" s="180" t="s">
        <v>216</v>
      </c>
      <c r="J837" s="52" t="s">
        <v>1493</v>
      </c>
      <c r="K837" s="182" t="s">
        <v>216</v>
      </c>
      <c r="L837" s="180" t="s">
        <v>216</v>
      </c>
      <c r="M837" s="180" t="s">
        <v>216</v>
      </c>
      <c r="N837" s="180" t="s">
        <v>216</v>
      </c>
      <c r="O837" s="1031">
        <v>0</v>
      </c>
      <c r="P837" s="178">
        <v>0</v>
      </c>
      <c r="Q837" s="178">
        <v>0</v>
      </c>
      <c r="R837" s="181" t="s">
        <v>6209</v>
      </c>
      <c r="S837" s="181"/>
      <c r="T837" s="181"/>
      <c r="U837" s="181"/>
      <c r="V837" s="181"/>
      <c r="W837" s="181"/>
      <c r="X837" s="170">
        <f>(IF(G837="C",1,IF(G837="EA",0.5,0))*0.1)+(IF(H837="C",1,IF(H837="EA",0.5,0))*0.05)+(IF(I837="C",1,IF(I837="EA",0.5,0))*0.1)+(IF(J837="C",1,IF(J837="EA",0.5,0))*0.05)+(IF(K837="C",1,IF(K837="EA",0.5,0))*0.1)+(IF(L837="C",1,IF(L837="EA",0.5,0))*0.2)+(IF(M837="C",1,IF(M837="EA",0.5,0))*0.35)+(IF(N837="C",1,IF(N837="EA",0.5,0))*0.05)</f>
        <v>0.05</v>
      </c>
      <c r="Y837" s="368">
        <f t="shared" si="27"/>
        <v>0</v>
      </c>
      <c r="Z837" s="338" t="str">
        <f t="shared" si="26"/>
        <v>Em andamento</v>
      </c>
      <c r="AA837" s="377" t="str">
        <f>IF(C837="Supra-regional","abrange-cidade",IF(C837="Em definição","sem-mapa",IF(E837&lt;&gt;0,"local-def","local-em-def")))</f>
        <v>sem-mapa</v>
      </c>
    </row>
    <row r="838" spans="1:27" ht="111" hidden="1" customHeight="1" x14ac:dyDescent="0.25">
      <c r="A838" s="180">
        <v>35</v>
      </c>
      <c r="B838" s="181" t="s">
        <v>1984</v>
      </c>
      <c r="C838" s="18" t="s">
        <v>2466</v>
      </c>
      <c r="D838" s="181"/>
      <c r="E838" s="181"/>
      <c r="F838" s="180"/>
      <c r="G838" s="180" t="s">
        <v>214</v>
      </c>
      <c r="H838" s="182" t="s">
        <v>216</v>
      </c>
      <c r="I838" s="180" t="s">
        <v>216</v>
      </c>
      <c r="J838" s="52" t="s">
        <v>1493</v>
      </c>
      <c r="K838" s="182" t="s">
        <v>216</v>
      </c>
      <c r="L838" s="180" t="s">
        <v>216</v>
      </c>
      <c r="M838" s="180" t="s">
        <v>216</v>
      </c>
      <c r="N838" s="180" t="s">
        <v>216</v>
      </c>
      <c r="O838" s="1031">
        <v>0</v>
      </c>
      <c r="P838" s="178">
        <v>0</v>
      </c>
      <c r="Q838" s="178">
        <v>0</v>
      </c>
      <c r="R838" s="181" t="s">
        <v>6210</v>
      </c>
      <c r="S838" s="181"/>
      <c r="T838" s="181"/>
      <c r="U838" s="181"/>
      <c r="V838" s="181"/>
      <c r="W838" s="181"/>
      <c r="X838" s="170">
        <f>(IF(G838="C",1,IF(G838="EA",0.5,0))*0.1)+(IF(H838="C",1,IF(H838="EA",0.5,0))*0.05)+(IF(I838="C",1,IF(I838="EA",0.5,0))*0.1)+(IF(J838="C",1,IF(J838="EA",0.5,0))*0.05)+(IF(K838="C",1,IF(K838="EA",0.5,0))*0.1)+(IF(L838="C",1,IF(L838="EA",0.5,0))*0.2)+(IF(M838="C",1,IF(M838="EA",0.5,0))*0.35)+(IF(N838="C",1,IF(N838="EA",0.5,0))*0.05)</f>
        <v>0.05</v>
      </c>
      <c r="Y838" s="368">
        <f t="shared" si="27"/>
        <v>0</v>
      </c>
      <c r="Z838" s="338" t="str">
        <f t="shared" si="26"/>
        <v>Em andamento</v>
      </c>
      <c r="AA838" s="377" t="str">
        <f>IF(C838="Supra-regional","abrange-cidade",IF(C838="Em definição","sem-mapa",IF(E838&lt;&gt;0,"local-def","local-em-def")))</f>
        <v>sem-mapa</v>
      </c>
    </row>
    <row r="839" spans="1:27" ht="30" hidden="1" x14ac:dyDescent="0.25">
      <c r="A839" s="180">
        <v>35</v>
      </c>
      <c r="B839" s="181" t="s">
        <v>1985</v>
      </c>
      <c r="C839" s="18" t="s">
        <v>2466</v>
      </c>
      <c r="D839" s="181"/>
      <c r="E839" s="181"/>
      <c r="F839" s="180"/>
      <c r="G839" s="180" t="s">
        <v>214</v>
      </c>
      <c r="H839" s="182" t="s">
        <v>216</v>
      </c>
      <c r="I839" s="180" t="s">
        <v>216</v>
      </c>
      <c r="J839" s="52" t="s">
        <v>1493</v>
      </c>
      <c r="K839" s="182" t="s">
        <v>216</v>
      </c>
      <c r="L839" s="180" t="s">
        <v>216</v>
      </c>
      <c r="M839" s="180" t="s">
        <v>216</v>
      </c>
      <c r="N839" s="180" t="s">
        <v>216</v>
      </c>
      <c r="O839" s="1031">
        <v>0</v>
      </c>
      <c r="P839" s="178">
        <v>0</v>
      </c>
      <c r="Q839" s="178">
        <v>0</v>
      </c>
      <c r="R839" s="181" t="s">
        <v>6017</v>
      </c>
      <c r="S839" s="181"/>
      <c r="T839" s="181"/>
      <c r="U839" s="181"/>
      <c r="V839" s="181"/>
      <c r="W839" s="181"/>
      <c r="X839" s="170">
        <f>(IF(G839="C",1,IF(G839="EA",0.5,0))*0.1)+(IF(H839="C",1,IF(H839="EA",0.5,0))*0.05)+(IF(I839="C",1,IF(I839="EA",0.5,0))*0.1)+(IF(J839="C",1,IF(J839="EA",0.5,0))*0.05)+(IF(K839="C",1,IF(K839="EA",0.5,0))*0.1)+(IF(L839="C",1,IF(L839="EA",0.5,0))*0.2)+(IF(M839="C",1,IF(M839="EA",0.5,0))*0.35)+(IF(N839="C",1,IF(N839="EA",0.5,0))*0.05)</f>
        <v>0.05</v>
      </c>
      <c r="Y839" s="368">
        <f t="shared" si="27"/>
        <v>0</v>
      </c>
      <c r="Z839" s="338" t="str">
        <f t="shared" si="26"/>
        <v>Em andamento</v>
      </c>
      <c r="AA839" s="377" t="str">
        <f>IF(C839="Supra-regional","abrange-cidade",IF(C839="Em definição","sem-mapa",IF(E839&lt;&gt;0,"local-def","local-em-def")))</f>
        <v>sem-mapa</v>
      </c>
    </row>
    <row r="840" spans="1:27" ht="30" hidden="1" x14ac:dyDescent="0.25">
      <c r="A840" s="180">
        <v>35</v>
      </c>
      <c r="B840" s="181" t="s">
        <v>1986</v>
      </c>
      <c r="C840" s="18" t="s">
        <v>2466</v>
      </c>
      <c r="D840" s="181"/>
      <c r="E840" s="181"/>
      <c r="F840" s="180"/>
      <c r="G840" s="180" t="s">
        <v>214</v>
      </c>
      <c r="H840" s="182" t="s">
        <v>216</v>
      </c>
      <c r="I840" s="180" t="s">
        <v>216</v>
      </c>
      <c r="J840" s="52" t="s">
        <v>1493</v>
      </c>
      <c r="K840" s="182" t="s">
        <v>216</v>
      </c>
      <c r="L840" s="180" t="s">
        <v>216</v>
      </c>
      <c r="M840" s="180" t="s">
        <v>216</v>
      </c>
      <c r="N840" s="180" t="s">
        <v>216</v>
      </c>
      <c r="O840" s="1031">
        <v>0</v>
      </c>
      <c r="P840" s="178">
        <v>0</v>
      </c>
      <c r="Q840" s="178">
        <v>0</v>
      </c>
      <c r="R840" s="181" t="s">
        <v>6211</v>
      </c>
      <c r="S840" s="181"/>
      <c r="T840" s="181"/>
      <c r="U840" s="181"/>
      <c r="V840" s="181"/>
      <c r="W840" s="181"/>
      <c r="X840" s="170">
        <f>(IF(G840="C",1,IF(G840="EA",0.5,0))*0.1)+(IF(H840="C",1,IF(H840="EA",0.5,0))*0.05)+(IF(I840="C",1,IF(I840="EA",0.5,0))*0.1)+(IF(J840="C",1,IF(J840="EA",0.5,0))*0.05)+(IF(K840="C",1,IF(K840="EA",0.5,0))*0.1)+(IF(L840="C",1,IF(L840="EA",0.5,0))*0.2)+(IF(M840="C",1,IF(M840="EA",0.5,0))*0.35)+(IF(N840="C",1,IF(N840="EA",0.5,0))*0.05)</f>
        <v>0.05</v>
      </c>
      <c r="Y840" s="368">
        <f t="shared" si="27"/>
        <v>0</v>
      </c>
      <c r="Z840" s="338" t="str">
        <f t="shared" si="26"/>
        <v>Em andamento</v>
      </c>
      <c r="AA840" s="377" t="str">
        <f>IF(C840="Supra-regional","abrange-cidade",IF(C840="Em definição","sem-mapa",IF(E840&lt;&gt;0,"local-def","local-em-def")))</f>
        <v>sem-mapa</v>
      </c>
    </row>
    <row r="841" spans="1:27" ht="30" hidden="1" x14ac:dyDescent="0.25">
      <c r="A841" s="180">
        <v>35</v>
      </c>
      <c r="B841" s="181" t="s">
        <v>1987</v>
      </c>
      <c r="C841" s="18" t="s">
        <v>2466</v>
      </c>
      <c r="D841" s="181"/>
      <c r="E841" s="181"/>
      <c r="F841" s="180"/>
      <c r="G841" s="180" t="s">
        <v>214</v>
      </c>
      <c r="H841" s="182" t="s">
        <v>216</v>
      </c>
      <c r="I841" s="180" t="s">
        <v>216</v>
      </c>
      <c r="J841" s="52" t="s">
        <v>1493</v>
      </c>
      <c r="K841" s="182" t="s">
        <v>216</v>
      </c>
      <c r="L841" s="180" t="s">
        <v>216</v>
      </c>
      <c r="M841" s="180" t="s">
        <v>216</v>
      </c>
      <c r="N841" s="180" t="s">
        <v>216</v>
      </c>
      <c r="O841" s="1031">
        <v>0</v>
      </c>
      <c r="P841" s="178">
        <v>0</v>
      </c>
      <c r="Q841" s="178">
        <v>0</v>
      </c>
      <c r="R841" s="181" t="s">
        <v>6212</v>
      </c>
      <c r="S841" s="181"/>
      <c r="T841" s="181"/>
      <c r="U841" s="181"/>
      <c r="V841" s="181"/>
      <c r="W841" s="181"/>
      <c r="X841" s="170">
        <f>(IF(G841="C",1,IF(G841="EA",0.5,0))*0.1)+(IF(H841="C",1,IF(H841="EA",0.5,0))*0.05)+(IF(I841="C",1,IF(I841="EA",0.5,0))*0.1)+(IF(J841="C",1,IF(J841="EA",0.5,0))*0.05)+(IF(K841="C",1,IF(K841="EA",0.5,0))*0.1)+(IF(L841="C",1,IF(L841="EA",0.5,0))*0.2)+(IF(M841="C",1,IF(M841="EA",0.5,0))*0.35)+(IF(N841="C",1,IF(N841="EA",0.5,0))*0.05)</f>
        <v>0.05</v>
      </c>
      <c r="Y841" s="368">
        <f t="shared" si="27"/>
        <v>0</v>
      </c>
      <c r="Z841" s="338" t="str">
        <f t="shared" si="26"/>
        <v>Em andamento</v>
      </c>
      <c r="AA841" s="377" t="str">
        <f>IF(C841="Supra-regional","abrange-cidade",IF(C841="Em definição","sem-mapa",IF(E841&lt;&gt;0,"local-def","local-em-def")))</f>
        <v>sem-mapa</v>
      </c>
    </row>
    <row r="842" spans="1:27" ht="30" hidden="1" x14ac:dyDescent="0.25">
      <c r="A842" s="180">
        <v>35</v>
      </c>
      <c r="B842" s="181" t="s">
        <v>1988</v>
      </c>
      <c r="C842" s="18" t="s">
        <v>2466</v>
      </c>
      <c r="D842" s="181"/>
      <c r="E842" s="181"/>
      <c r="F842" s="180"/>
      <c r="G842" s="180" t="s">
        <v>214</v>
      </c>
      <c r="H842" s="182" t="s">
        <v>216</v>
      </c>
      <c r="I842" s="180" t="s">
        <v>216</v>
      </c>
      <c r="J842" s="52" t="s">
        <v>1493</v>
      </c>
      <c r="K842" s="182" t="s">
        <v>216</v>
      </c>
      <c r="L842" s="180" t="s">
        <v>216</v>
      </c>
      <c r="M842" s="180" t="s">
        <v>216</v>
      </c>
      <c r="N842" s="180" t="s">
        <v>216</v>
      </c>
      <c r="O842" s="1031">
        <v>0</v>
      </c>
      <c r="P842" s="178">
        <v>0</v>
      </c>
      <c r="Q842" s="178">
        <v>0</v>
      </c>
      <c r="R842" s="181" t="s">
        <v>6014</v>
      </c>
      <c r="S842" s="181"/>
      <c r="T842" s="181"/>
      <c r="U842" s="181"/>
      <c r="V842" s="181"/>
      <c r="W842" s="181"/>
      <c r="X842" s="170">
        <f>(IF(G842="C",1,IF(G842="EA",0.5,0))*0.1)+(IF(H842="C",1,IF(H842="EA",0.5,0))*0.05)+(IF(I842="C",1,IF(I842="EA",0.5,0))*0.1)+(IF(J842="C",1,IF(J842="EA",0.5,0))*0.05)+(IF(K842="C",1,IF(K842="EA",0.5,0))*0.1)+(IF(L842="C",1,IF(L842="EA",0.5,0))*0.2)+(IF(M842="C",1,IF(M842="EA",0.5,0))*0.35)+(IF(N842="C",1,IF(N842="EA",0.5,0))*0.05)</f>
        <v>0.05</v>
      </c>
      <c r="Y842" s="368">
        <f t="shared" si="27"/>
        <v>0</v>
      </c>
      <c r="Z842" s="338" t="str">
        <f t="shared" si="26"/>
        <v>Em andamento</v>
      </c>
      <c r="AA842" s="377" t="str">
        <f>IF(C842="Supra-regional","abrange-cidade",IF(C842="Em definição","sem-mapa",IF(E842&lt;&gt;0,"local-def","local-em-def")))</f>
        <v>sem-mapa</v>
      </c>
    </row>
    <row r="843" spans="1:27" ht="30" hidden="1" x14ac:dyDescent="0.25">
      <c r="A843" s="180">
        <v>35</v>
      </c>
      <c r="B843" s="181" t="s">
        <v>1989</v>
      </c>
      <c r="C843" s="18" t="s">
        <v>2466</v>
      </c>
      <c r="D843" s="181"/>
      <c r="E843" s="181"/>
      <c r="F843" s="180"/>
      <c r="G843" s="180" t="s">
        <v>214</v>
      </c>
      <c r="H843" s="182" t="s">
        <v>216</v>
      </c>
      <c r="I843" s="180" t="s">
        <v>216</v>
      </c>
      <c r="J843" s="52" t="s">
        <v>1493</v>
      </c>
      <c r="K843" s="182" t="s">
        <v>216</v>
      </c>
      <c r="L843" s="180" t="s">
        <v>216</v>
      </c>
      <c r="M843" s="180" t="s">
        <v>216</v>
      </c>
      <c r="N843" s="180" t="s">
        <v>216</v>
      </c>
      <c r="O843" s="1031">
        <v>0</v>
      </c>
      <c r="P843" s="178">
        <v>0</v>
      </c>
      <c r="Q843" s="178">
        <v>0</v>
      </c>
      <c r="R843" s="181" t="s">
        <v>6213</v>
      </c>
      <c r="S843" s="181"/>
      <c r="T843" s="181"/>
      <c r="U843" s="181"/>
      <c r="V843" s="181"/>
      <c r="W843" s="181"/>
      <c r="X843" s="170">
        <f>(IF(G843="C",1,IF(G843="EA",0.5,0))*0.1)+(IF(H843="C",1,IF(H843="EA",0.5,0))*0.05)+(IF(I843="C",1,IF(I843="EA",0.5,0))*0.1)+(IF(J843="C",1,IF(J843="EA",0.5,0))*0.05)+(IF(K843="C",1,IF(K843="EA",0.5,0))*0.1)+(IF(L843="C",1,IF(L843="EA",0.5,0))*0.2)+(IF(M843="C",1,IF(M843="EA",0.5,0))*0.35)+(IF(N843="C",1,IF(N843="EA",0.5,0))*0.05)</f>
        <v>0.05</v>
      </c>
      <c r="Y843" s="368">
        <f t="shared" si="27"/>
        <v>0</v>
      </c>
      <c r="Z843" s="338" t="str">
        <f t="shared" si="26"/>
        <v>Em andamento</v>
      </c>
      <c r="AA843" s="377" t="str">
        <f>IF(C843="Supra-regional","abrange-cidade",IF(C843="Em definição","sem-mapa",IF(E843&lt;&gt;0,"local-def","local-em-def")))</f>
        <v>sem-mapa</v>
      </c>
    </row>
    <row r="844" spans="1:27" ht="30" hidden="1" x14ac:dyDescent="0.25">
      <c r="A844" s="180">
        <v>35</v>
      </c>
      <c r="B844" s="181" t="s">
        <v>1990</v>
      </c>
      <c r="C844" s="18" t="s">
        <v>2466</v>
      </c>
      <c r="D844" s="181"/>
      <c r="E844" s="181"/>
      <c r="F844" s="180"/>
      <c r="G844" s="180" t="s">
        <v>214</v>
      </c>
      <c r="H844" s="182" t="s">
        <v>216</v>
      </c>
      <c r="I844" s="180" t="s">
        <v>216</v>
      </c>
      <c r="J844" s="52" t="s">
        <v>1493</v>
      </c>
      <c r="K844" s="182" t="s">
        <v>216</v>
      </c>
      <c r="L844" s="180" t="s">
        <v>216</v>
      </c>
      <c r="M844" s="180" t="s">
        <v>216</v>
      </c>
      <c r="N844" s="180" t="s">
        <v>216</v>
      </c>
      <c r="O844" s="1031">
        <v>0</v>
      </c>
      <c r="P844" s="178">
        <v>0</v>
      </c>
      <c r="Q844" s="178">
        <v>0</v>
      </c>
      <c r="R844" s="181" t="s">
        <v>6129</v>
      </c>
      <c r="S844" s="181"/>
      <c r="T844" s="181"/>
      <c r="U844" s="181"/>
      <c r="V844" s="181"/>
      <c r="W844" s="181"/>
      <c r="X844" s="170">
        <f>(IF(G844="C",1,IF(G844="EA",0.5,0))*0.1)+(IF(H844="C",1,IF(H844="EA",0.5,0))*0.05)+(IF(I844="C",1,IF(I844="EA",0.5,0))*0.1)+(IF(J844="C",1,IF(J844="EA",0.5,0))*0.05)+(IF(K844="C",1,IF(K844="EA",0.5,0))*0.1)+(IF(L844="C",1,IF(L844="EA",0.5,0))*0.2)+(IF(M844="C",1,IF(M844="EA",0.5,0))*0.35)+(IF(N844="C",1,IF(N844="EA",0.5,0))*0.05)</f>
        <v>0.05</v>
      </c>
      <c r="Y844" s="368">
        <f t="shared" si="27"/>
        <v>0</v>
      </c>
      <c r="Z844" s="338" t="str">
        <f t="shared" si="26"/>
        <v>Em andamento</v>
      </c>
      <c r="AA844" s="377" t="str">
        <f>IF(C844="Supra-regional","abrange-cidade",IF(C844="Em definição","sem-mapa",IF(E844&lt;&gt;0,"local-def","local-em-def")))</f>
        <v>sem-mapa</v>
      </c>
    </row>
    <row r="845" spans="1:27" ht="30" hidden="1" x14ac:dyDescent="0.25">
      <c r="A845" s="180">
        <v>35</v>
      </c>
      <c r="B845" s="181" t="s">
        <v>1991</v>
      </c>
      <c r="C845" s="18" t="s">
        <v>2466</v>
      </c>
      <c r="D845" s="181"/>
      <c r="E845" s="181"/>
      <c r="F845" s="180"/>
      <c r="G845" s="180" t="s">
        <v>214</v>
      </c>
      <c r="H845" s="182" t="s">
        <v>216</v>
      </c>
      <c r="I845" s="180" t="s">
        <v>216</v>
      </c>
      <c r="J845" s="52" t="s">
        <v>1493</v>
      </c>
      <c r="K845" s="182" t="s">
        <v>216</v>
      </c>
      <c r="L845" s="180" t="s">
        <v>216</v>
      </c>
      <c r="M845" s="180" t="s">
        <v>216</v>
      </c>
      <c r="N845" s="180" t="s">
        <v>216</v>
      </c>
      <c r="O845" s="1031">
        <v>0</v>
      </c>
      <c r="P845" s="178">
        <v>0</v>
      </c>
      <c r="Q845" s="178">
        <v>0</v>
      </c>
      <c r="R845" s="181" t="s">
        <v>6188</v>
      </c>
      <c r="S845" s="181"/>
      <c r="T845" s="181"/>
      <c r="U845" s="181"/>
      <c r="V845" s="181"/>
      <c r="W845" s="181"/>
      <c r="X845" s="170">
        <f>(IF(G845="C",1,IF(G845="EA",0.5,0))*0.1)+(IF(H845="C",1,IF(H845="EA",0.5,0))*0.05)+(IF(I845="C",1,IF(I845="EA",0.5,0))*0.1)+(IF(J845="C",1,IF(J845="EA",0.5,0))*0.05)+(IF(K845="C",1,IF(K845="EA",0.5,0))*0.1)+(IF(L845="C",1,IF(L845="EA",0.5,0))*0.2)+(IF(M845="C",1,IF(M845="EA",0.5,0))*0.35)+(IF(N845="C",1,IF(N845="EA",0.5,0))*0.05)</f>
        <v>0.05</v>
      </c>
      <c r="Y845" s="368">
        <f t="shared" si="27"/>
        <v>0</v>
      </c>
      <c r="Z845" s="338" t="str">
        <f t="shared" si="26"/>
        <v>Em andamento</v>
      </c>
      <c r="AA845" s="377" t="str">
        <f>IF(C845="Supra-regional","abrange-cidade",IF(C845="Em definição","sem-mapa",IF(E845&lt;&gt;0,"local-def","local-em-def")))</f>
        <v>sem-mapa</v>
      </c>
    </row>
    <row r="846" spans="1:27" ht="30" hidden="1" x14ac:dyDescent="0.25">
      <c r="A846" s="180">
        <v>35</v>
      </c>
      <c r="B846" s="181" t="s">
        <v>1992</v>
      </c>
      <c r="C846" s="18" t="s">
        <v>2466</v>
      </c>
      <c r="D846" s="181"/>
      <c r="E846" s="181"/>
      <c r="F846" s="180"/>
      <c r="G846" s="180" t="s">
        <v>214</v>
      </c>
      <c r="H846" s="182" t="s">
        <v>216</v>
      </c>
      <c r="I846" s="180" t="s">
        <v>216</v>
      </c>
      <c r="J846" s="52" t="s">
        <v>1493</v>
      </c>
      <c r="K846" s="182" t="s">
        <v>216</v>
      </c>
      <c r="L846" s="180" t="s">
        <v>216</v>
      </c>
      <c r="M846" s="180" t="s">
        <v>216</v>
      </c>
      <c r="N846" s="180" t="s">
        <v>216</v>
      </c>
      <c r="O846" s="1031">
        <v>0</v>
      </c>
      <c r="P846" s="178">
        <v>0</v>
      </c>
      <c r="Q846" s="178">
        <v>0</v>
      </c>
      <c r="R846" s="181" t="s">
        <v>6214</v>
      </c>
      <c r="S846" s="181"/>
      <c r="T846" s="181"/>
      <c r="U846" s="181"/>
      <c r="V846" s="181"/>
      <c r="W846" s="181"/>
      <c r="X846" s="170">
        <f>(IF(G846="C",1,IF(G846="EA",0.5,0))*0.1)+(IF(H846="C",1,IF(H846="EA",0.5,0))*0.05)+(IF(I846="C",1,IF(I846="EA",0.5,0))*0.1)+(IF(J846="C",1,IF(J846="EA",0.5,0))*0.05)+(IF(K846="C",1,IF(K846="EA",0.5,0))*0.1)+(IF(L846="C",1,IF(L846="EA",0.5,0))*0.2)+(IF(M846="C",1,IF(M846="EA",0.5,0))*0.35)+(IF(N846="C",1,IF(N846="EA",0.5,0))*0.05)</f>
        <v>0.05</v>
      </c>
      <c r="Y846" s="368">
        <f t="shared" si="27"/>
        <v>0</v>
      </c>
      <c r="Z846" s="338" t="str">
        <f t="shared" si="26"/>
        <v>Em andamento</v>
      </c>
      <c r="AA846" s="377" t="str">
        <f>IF(C846="Supra-regional","abrange-cidade",IF(C846="Em definição","sem-mapa",IF(E846&lt;&gt;0,"local-def","local-em-def")))</f>
        <v>sem-mapa</v>
      </c>
    </row>
    <row r="847" spans="1:27" ht="60" hidden="1" customHeight="1" x14ac:dyDescent="0.25">
      <c r="A847" s="180">
        <v>35</v>
      </c>
      <c r="B847" s="181" t="s">
        <v>1993</v>
      </c>
      <c r="C847" s="18" t="s">
        <v>2466</v>
      </c>
      <c r="D847" s="181"/>
      <c r="E847" s="181"/>
      <c r="F847" s="180"/>
      <c r="G847" s="180" t="s">
        <v>214</v>
      </c>
      <c r="H847" s="182" t="s">
        <v>216</v>
      </c>
      <c r="I847" s="180" t="s">
        <v>216</v>
      </c>
      <c r="J847" s="52" t="s">
        <v>1493</v>
      </c>
      <c r="K847" s="182" t="s">
        <v>216</v>
      </c>
      <c r="L847" s="180" t="s">
        <v>216</v>
      </c>
      <c r="M847" s="180" t="s">
        <v>216</v>
      </c>
      <c r="N847" s="180" t="s">
        <v>216</v>
      </c>
      <c r="O847" s="1031">
        <v>0</v>
      </c>
      <c r="P847" s="178">
        <v>0</v>
      </c>
      <c r="Q847" s="178">
        <v>0</v>
      </c>
      <c r="R847" s="181" t="s">
        <v>6188</v>
      </c>
      <c r="S847" s="181"/>
      <c r="T847" s="181"/>
      <c r="U847" s="181"/>
      <c r="V847" s="181"/>
      <c r="W847" s="181"/>
      <c r="X847" s="170">
        <f>(IF(G847="C",1,IF(G847="EA",0.5,0))*0.1)+(IF(H847="C",1,IF(H847="EA",0.5,0))*0.05)+(IF(I847="C",1,IF(I847="EA",0.5,0))*0.1)+(IF(J847="C",1,IF(J847="EA",0.5,0))*0.05)+(IF(K847="C",1,IF(K847="EA",0.5,0))*0.1)+(IF(L847="C",1,IF(L847="EA",0.5,0))*0.2)+(IF(M847="C",1,IF(M847="EA",0.5,0))*0.35)+(IF(N847="C",1,IF(N847="EA",0.5,0))*0.05)</f>
        <v>0.05</v>
      </c>
      <c r="Y847" s="368">
        <f t="shared" si="27"/>
        <v>0</v>
      </c>
      <c r="Z847" s="338" t="str">
        <f t="shared" si="26"/>
        <v>Em andamento</v>
      </c>
      <c r="AA847" s="377" t="str">
        <f>IF(C847="Supra-regional","abrange-cidade",IF(C847="Em definição","sem-mapa",IF(E847&lt;&gt;0,"local-def","local-em-def")))</f>
        <v>sem-mapa</v>
      </c>
    </row>
    <row r="848" spans="1:27" ht="51" hidden="1" customHeight="1" x14ac:dyDescent="0.25">
      <c r="A848" s="180">
        <v>35</v>
      </c>
      <c r="B848" s="181" t="s">
        <v>1994</v>
      </c>
      <c r="C848" s="18" t="s">
        <v>2466</v>
      </c>
      <c r="D848" s="181"/>
      <c r="E848" s="181"/>
      <c r="F848" s="180"/>
      <c r="G848" s="180" t="s">
        <v>214</v>
      </c>
      <c r="H848" s="182" t="s">
        <v>216</v>
      </c>
      <c r="I848" s="180" t="s">
        <v>216</v>
      </c>
      <c r="J848" s="52" t="s">
        <v>1493</v>
      </c>
      <c r="K848" s="182" t="s">
        <v>216</v>
      </c>
      <c r="L848" s="180" t="s">
        <v>216</v>
      </c>
      <c r="M848" s="180" t="s">
        <v>216</v>
      </c>
      <c r="N848" s="180" t="s">
        <v>216</v>
      </c>
      <c r="O848" s="1031">
        <v>0</v>
      </c>
      <c r="P848" s="178">
        <v>0</v>
      </c>
      <c r="Q848" s="178">
        <v>0</v>
      </c>
      <c r="R848" s="181" t="s">
        <v>6215</v>
      </c>
      <c r="S848" s="181"/>
      <c r="T848" s="181"/>
      <c r="U848" s="181"/>
      <c r="V848" s="181"/>
      <c r="W848" s="181"/>
      <c r="X848" s="170">
        <f>(IF(G848="C",1,IF(G848="EA",0.5,0))*0.1)+(IF(H848="C",1,IF(H848="EA",0.5,0))*0.05)+(IF(I848="C",1,IF(I848="EA",0.5,0))*0.1)+(IF(J848="C",1,IF(J848="EA",0.5,0))*0.05)+(IF(K848="C",1,IF(K848="EA",0.5,0))*0.1)+(IF(L848="C",1,IF(L848="EA",0.5,0))*0.2)+(IF(M848="C",1,IF(M848="EA",0.5,0))*0.35)+(IF(N848="C",1,IF(N848="EA",0.5,0))*0.05)</f>
        <v>0.05</v>
      </c>
      <c r="Y848" s="368">
        <f t="shared" si="27"/>
        <v>0</v>
      </c>
      <c r="Z848" s="338" t="str">
        <f t="shared" si="26"/>
        <v>Em andamento</v>
      </c>
      <c r="AA848" s="377" t="str">
        <f>IF(C848="Supra-regional","abrange-cidade",IF(C848="Em definição","sem-mapa",IF(E848&lt;&gt;0,"local-def","local-em-def")))</f>
        <v>sem-mapa</v>
      </c>
    </row>
    <row r="849" spans="1:27" ht="30" hidden="1" x14ac:dyDescent="0.25">
      <c r="A849" s="180">
        <v>35</v>
      </c>
      <c r="B849" s="181" t="s">
        <v>1995</v>
      </c>
      <c r="C849" s="18" t="s">
        <v>2466</v>
      </c>
      <c r="D849" s="181"/>
      <c r="E849" s="181"/>
      <c r="F849" s="180"/>
      <c r="G849" s="180" t="s">
        <v>214</v>
      </c>
      <c r="H849" s="182" t="s">
        <v>216</v>
      </c>
      <c r="I849" s="180" t="s">
        <v>216</v>
      </c>
      <c r="J849" s="52" t="s">
        <v>1493</v>
      </c>
      <c r="K849" s="182" t="s">
        <v>216</v>
      </c>
      <c r="L849" s="180" t="s">
        <v>216</v>
      </c>
      <c r="M849" s="180" t="s">
        <v>216</v>
      </c>
      <c r="N849" s="180" t="s">
        <v>216</v>
      </c>
      <c r="O849" s="1031">
        <v>0</v>
      </c>
      <c r="P849" s="178">
        <v>0</v>
      </c>
      <c r="Q849" s="178">
        <v>0</v>
      </c>
      <c r="R849" s="181" t="s">
        <v>6119</v>
      </c>
      <c r="S849" s="181"/>
      <c r="T849" s="181"/>
      <c r="U849" s="181"/>
      <c r="V849" s="181"/>
      <c r="W849" s="181"/>
      <c r="X849" s="170">
        <f>(IF(G849="C",1,IF(G849="EA",0.5,0))*0.1)+(IF(H849="C",1,IF(H849="EA",0.5,0))*0.05)+(IF(I849="C",1,IF(I849="EA",0.5,0))*0.1)+(IF(J849="C",1,IF(J849="EA",0.5,0))*0.05)+(IF(K849="C",1,IF(K849="EA",0.5,0))*0.1)+(IF(L849="C",1,IF(L849="EA",0.5,0))*0.2)+(IF(M849="C",1,IF(M849="EA",0.5,0))*0.35)+(IF(N849="C",1,IF(N849="EA",0.5,0))*0.05)</f>
        <v>0.05</v>
      </c>
      <c r="Y849" s="368">
        <f t="shared" si="27"/>
        <v>0</v>
      </c>
      <c r="Z849" s="338" t="str">
        <f t="shared" si="26"/>
        <v>Em andamento</v>
      </c>
      <c r="AA849" s="377" t="str">
        <f>IF(C849="Supra-regional","abrange-cidade",IF(C849="Em definição","sem-mapa",IF(E849&lt;&gt;0,"local-def","local-em-def")))</f>
        <v>sem-mapa</v>
      </c>
    </row>
    <row r="850" spans="1:27" ht="30" hidden="1" x14ac:dyDescent="0.25">
      <c r="A850" s="180">
        <v>35</v>
      </c>
      <c r="B850" s="181" t="s">
        <v>1996</v>
      </c>
      <c r="C850" s="18" t="s">
        <v>2466</v>
      </c>
      <c r="D850" s="181"/>
      <c r="E850" s="181"/>
      <c r="F850" s="180"/>
      <c r="G850" s="180" t="s">
        <v>214</v>
      </c>
      <c r="H850" s="182" t="s">
        <v>216</v>
      </c>
      <c r="I850" s="180" t="s">
        <v>216</v>
      </c>
      <c r="J850" s="52" t="s">
        <v>1493</v>
      </c>
      <c r="K850" s="182" t="s">
        <v>216</v>
      </c>
      <c r="L850" s="180" t="s">
        <v>216</v>
      </c>
      <c r="M850" s="180" t="s">
        <v>216</v>
      </c>
      <c r="N850" s="180" t="s">
        <v>216</v>
      </c>
      <c r="O850" s="1031">
        <v>0</v>
      </c>
      <c r="P850" s="178">
        <v>0</v>
      </c>
      <c r="Q850" s="178">
        <v>0</v>
      </c>
      <c r="R850" s="181" t="s">
        <v>6216</v>
      </c>
      <c r="S850" s="181"/>
      <c r="T850" s="181"/>
      <c r="U850" s="181"/>
      <c r="V850" s="181"/>
      <c r="W850" s="181"/>
      <c r="X850" s="170">
        <f>(IF(G850="C",1,IF(G850="EA",0.5,0))*0.1)+(IF(H850="C",1,IF(H850="EA",0.5,0))*0.05)+(IF(I850="C",1,IF(I850="EA",0.5,0))*0.1)+(IF(J850="C",1,IF(J850="EA",0.5,0))*0.05)+(IF(K850="C",1,IF(K850="EA",0.5,0))*0.1)+(IF(L850="C",1,IF(L850="EA",0.5,0))*0.2)+(IF(M850="C",1,IF(M850="EA",0.5,0))*0.35)+(IF(N850="C",1,IF(N850="EA",0.5,0))*0.05)</f>
        <v>0.05</v>
      </c>
      <c r="Y850" s="368">
        <f t="shared" si="27"/>
        <v>0</v>
      </c>
      <c r="Z850" s="338" t="str">
        <f t="shared" si="26"/>
        <v>Em andamento</v>
      </c>
      <c r="AA850" s="377" t="str">
        <f>IF(C850="Supra-regional","abrange-cidade",IF(C850="Em definição","sem-mapa",IF(E850&lt;&gt;0,"local-def","local-em-def")))</f>
        <v>sem-mapa</v>
      </c>
    </row>
    <row r="851" spans="1:27" ht="30" hidden="1" x14ac:dyDescent="0.25">
      <c r="A851" s="180">
        <v>35</v>
      </c>
      <c r="B851" s="181" t="s">
        <v>1997</v>
      </c>
      <c r="C851" s="18" t="s">
        <v>2466</v>
      </c>
      <c r="D851" s="181"/>
      <c r="E851" s="181"/>
      <c r="F851" s="180"/>
      <c r="G851" s="180" t="s">
        <v>214</v>
      </c>
      <c r="H851" s="182" t="s">
        <v>216</v>
      </c>
      <c r="I851" s="180" t="s">
        <v>216</v>
      </c>
      <c r="J851" s="52" t="s">
        <v>1493</v>
      </c>
      <c r="K851" s="182" t="s">
        <v>216</v>
      </c>
      <c r="L851" s="180" t="s">
        <v>216</v>
      </c>
      <c r="M851" s="180" t="s">
        <v>216</v>
      </c>
      <c r="N851" s="180" t="s">
        <v>216</v>
      </c>
      <c r="O851" s="1031">
        <v>0</v>
      </c>
      <c r="P851" s="178">
        <v>0</v>
      </c>
      <c r="Q851" s="178">
        <v>0</v>
      </c>
      <c r="R851" s="181" t="s">
        <v>6113</v>
      </c>
      <c r="S851" s="181"/>
      <c r="T851" s="181"/>
      <c r="U851" s="181"/>
      <c r="V851" s="181"/>
      <c r="W851" s="181"/>
      <c r="X851" s="170">
        <f>(IF(G851="C",1,IF(G851="EA",0.5,0))*0.1)+(IF(H851="C",1,IF(H851="EA",0.5,0))*0.05)+(IF(I851="C",1,IF(I851="EA",0.5,0))*0.1)+(IF(J851="C",1,IF(J851="EA",0.5,0))*0.05)+(IF(K851="C",1,IF(K851="EA",0.5,0))*0.1)+(IF(L851="C",1,IF(L851="EA",0.5,0))*0.2)+(IF(M851="C",1,IF(M851="EA",0.5,0))*0.35)+(IF(N851="C",1,IF(N851="EA",0.5,0))*0.05)</f>
        <v>0.05</v>
      </c>
      <c r="Y851" s="368">
        <f t="shared" si="27"/>
        <v>0</v>
      </c>
      <c r="Z851" s="338" t="str">
        <f t="shared" si="26"/>
        <v>Em andamento</v>
      </c>
      <c r="AA851" s="377" t="str">
        <f>IF(C851="Supra-regional","abrange-cidade",IF(C851="Em definição","sem-mapa",IF(E851&lt;&gt;0,"local-def","local-em-def")))</f>
        <v>sem-mapa</v>
      </c>
    </row>
    <row r="852" spans="1:27" ht="30" hidden="1" x14ac:dyDescent="0.25">
      <c r="A852" s="180">
        <v>35</v>
      </c>
      <c r="B852" s="181" t="s">
        <v>1998</v>
      </c>
      <c r="C852" s="18" t="s">
        <v>2466</v>
      </c>
      <c r="D852" s="181"/>
      <c r="E852" s="181"/>
      <c r="F852" s="180"/>
      <c r="G852" s="180" t="s">
        <v>214</v>
      </c>
      <c r="H852" s="182" t="s">
        <v>216</v>
      </c>
      <c r="I852" s="180" t="s">
        <v>216</v>
      </c>
      <c r="J852" s="52" t="s">
        <v>1493</v>
      </c>
      <c r="K852" s="182" t="s">
        <v>216</v>
      </c>
      <c r="L852" s="180" t="s">
        <v>216</v>
      </c>
      <c r="M852" s="180" t="s">
        <v>216</v>
      </c>
      <c r="N852" s="180" t="s">
        <v>216</v>
      </c>
      <c r="O852" s="1031">
        <v>0</v>
      </c>
      <c r="P852" s="178">
        <v>0</v>
      </c>
      <c r="Q852" s="178">
        <v>0</v>
      </c>
      <c r="R852" s="181" t="s">
        <v>6051</v>
      </c>
      <c r="S852" s="181"/>
      <c r="T852" s="181"/>
      <c r="U852" s="181"/>
      <c r="V852" s="181"/>
      <c r="W852" s="181"/>
      <c r="X852" s="170">
        <f>(IF(G852="C",1,IF(G852="EA",0.5,0))*0.1)+(IF(H852="C",1,IF(H852="EA",0.5,0))*0.05)+(IF(I852="C",1,IF(I852="EA",0.5,0))*0.1)+(IF(J852="C",1,IF(J852="EA",0.5,0))*0.05)+(IF(K852="C",1,IF(K852="EA",0.5,0))*0.1)+(IF(L852="C",1,IF(L852="EA",0.5,0))*0.2)+(IF(M852="C",1,IF(M852="EA",0.5,0))*0.35)+(IF(N852="C",1,IF(N852="EA",0.5,0))*0.05)</f>
        <v>0.05</v>
      </c>
      <c r="Y852" s="368">
        <f t="shared" si="27"/>
        <v>0</v>
      </c>
      <c r="Z852" s="338" t="str">
        <f t="shared" si="26"/>
        <v>Em andamento</v>
      </c>
      <c r="AA852" s="377" t="str">
        <f>IF(C852="Supra-regional","abrange-cidade",IF(C852="Em definição","sem-mapa",IF(E852&lt;&gt;0,"local-def","local-em-def")))</f>
        <v>sem-mapa</v>
      </c>
    </row>
    <row r="853" spans="1:27" ht="30" hidden="1" x14ac:dyDescent="0.25">
      <c r="A853" s="180">
        <v>35</v>
      </c>
      <c r="B853" s="181" t="s">
        <v>1999</v>
      </c>
      <c r="C853" s="18" t="s">
        <v>2466</v>
      </c>
      <c r="D853" s="181"/>
      <c r="E853" s="181"/>
      <c r="F853" s="180"/>
      <c r="G853" s="180" t="s">
        <v>214</v>
      </c>
      <c r="H853" s="182" t="s">
        <v>216</v>
      </c>
      <c r="I853" s="180" t="s">
        <v>216</v>
      </c>
      <c r="J853" s="52" t="s">
        <v>1493</v>
      </c>
      <c r="K853" s="182" t="s">
        <v>216</v>
      </c>
      <c r="L853" s="180" t="s">
        <v>216</v>
      </c>
      <c r="M853" s="180" t="s">
        <v>216</v>
      </c>
      <c r="N853" s="180" t="s">
        <v>216</v>
      </c>
      <c r="O853" s="1031">
        <v>0</v>
      </c>
      <c r="P853" s="178">
        <v>0</v>
      </c>
      <c r="Q853" s="178">
        <v>0</v>
      </c>
      <c r="R853" s="181" t="s">
        <v>6040</v>
      </c>
      <c r="S853" s="181"/>
      <c r="T853" s="181"/>
      <c r="U853" s="181"/>
      <c r="V853" s="181"/>
      <c r="W853" s="181"/>
      <c r="X853" s="170">
        <f>(IF(G853="C",1,IF(G853="EA",0.5,0))*0.1)+(IF(H853="C",1,IF(H853="EA",0.5,0))*0.05)+(IF(I853="C",1,IF(I853="EA",0.5,0))*0.1)+(IF(J853="C",1,IF(J853="EA",0.5,0))*0.05)+(IF(K853="C",1,IF(K853="EA",0.5,0))*0.1)+(IF(L853="C",1,IF(L853="EA",0.5,0))*0.2)+(IF(M853="C",1,IF(M853="EA",0.5,0))*0.35)+(IF(N853="C",1,IF(N853="EA",0.5,0))*0.05)</f>
        <v>0.05</v>
      </c>
      <c r="Y853" s="368">
        <f t="shared" si="27"/>
        <v>0</v>
      </c>
      <c r="Z853" s="338" t="str">
        <f t="shared" si="26"/>
        <v>Em andamento</v>
      </c>
      <c r="AA853" s="377" t="str">
        <f>IF(C853="Supra-regional","abrange-cidade",IF(C853="Em definição","sem-mapa",IF(E853&lt;&gt;0,"local-def","local-em-def")))</f>
        <v>sem-mapa</v>
      </c>
    </row>
    <row r="854" spans="1:27" ht="30" hidden="1" x14ac:dyDescent="0.25">
      <c r="A854" s="180">
        <v>35</v>
      </c>
      <c r="B854" s="181" t="s">
        <v>2000</v>
      </c>
      <c r="C854" s="18" t="s">
        <v>2466</v>
      </c>
      <c r="D854" s="181"/>
      <c r="E854" s="181"/>
      <c r="F854" s="180"/>
      <c r="G854" s="180" t="s">
        <v>214</v>
      </c>
      <c r="H854" s="182" t="s">
        <v>216</v>
      </c>
      <c r="I854" s="180" t="s">
        <v>216</v>
      </c>
      <c r="J854" s="52" t="s">
        <v>1493</v>
      </c>
      <c r="K854" s="182" t="s">
        <v>216</v>
      </c>
      <c r="L854" s="180" t="s">
        <v>216</v>
      </c>
      <c r="M854" s="180" t="s">
        <v>216</v>
      </c>
      <c r="N854" s="180" t="s">
        <v>216</v>
      </c>
      <c r="O854" s="1031">
        <v>0</v>
      </c>
      <c r="P854" s="178">
        <v>0</v>
      </c>
      <c r="Q854" s="178">
        <v>0</v>
      </c>
      <c r="R854" s="181" t="s">
        <v>6087</v>
      </c>
      <c r="S854" s="181"/>
      <c r="T854" s="181"/>
      <c r="U854" s="181"/>
      <c r="V854" s="181"/>
      <c r="W854" s="181"/>
      <c r="X854" s="170">
        <f>(IF(G854="C",1,IF(G854="EA",0.5,0))*0.1)+(IF(H854="C",1,IF(H854="EA",0.5,0))*0.05)+(IF(I854="C",1,IF(I854="EA",0.5,0))*0.1)+(IF(J854="C",1,IF(J854="EA",0.5,0))*0.05)+(IF(K854="C",1,IF(K854="EA",0.5,0))*0.1)+(IF(L854="C",1,IF(L854="EA",0.5,0))*0.2)+(IF(M854="C",1,IF(M854="EA",0.5,0))*0.35)+(IF(N854="C",1,IF(N854="EA",0.5,0))*0.05)</f>
        <v>0.05</v>
      </c>
      <c r="Y854" s="368">
        <f t="shared" si="27"/>
        <v>0</v>
      </c>
      <c r="Z854" s="338" t="str">
        <f t="shared" si="26"/>
        <v>Em andamento</v>
      </c>
      <c r="AA854" s="377" t="str">
        <f>IF(C854="Supra-regional","abrange-cidade",IF(C854="Em definição","sem-mapa",IF(E854&lt;&gt;0,"local-def","local-em-def")))</f>
        <v>sem-mapa</v>
      </c>
    </row>
    <row r="855" spans="1:27" ht="30" hidden="1" x14ac:dyDescent="0.25">
      <c r="A855" s="180">
        <v>35</v>
      </c>
      <c r="B855" s="181" t="s">
        <v>2001</v>
      </c>
      <c r="C855" s="18" t="s">
        <v>2466</v>
      </c>
      <c r="D855" s="181"/>
      <c r="E855" s="181"/>
      <c r="F855" s="180"/>
      <c r="G855" s="180" t="s">
        <v>214</v>
      </c>
      <c r="H855" s="182" t="s">
        <v>216</v>
      </c>
      <c r="I855" s="180" t="s">
        <v>216</v>
      </c>
      <c r="J855" s="52" t="s">
        <v>1493</v>
      </c>
      <c r="K855" s="182" t="s">
        <v>216</v>
      </c>
      <c r="L855" s="180" t="s">
        <v>216</v>
      </c>
      <c r="M855" s="180" t="s">
        <v>216</v>
      </c>
      <c r="N855" s="180" t="s">
        <v>216</v>
      </c>
      <c r="O855" s="1031">
        <v>0</v>
      </c>
      <c r="P855" s="178">
        <v>0</v>
      </c>
      <c r="Q855" s="178">
        <v>0</v>
      </c>
      <c r="R855" s="181" t="s">
        <v>6217</v>
      </c>
      <c r="S855" s="181"/>
      <c r="T855" s="181"/>
      <c r="U855" s="181"/>
      <c r="V855" s="181"/>
      <c r="W855" s="181"/>
      <c r="X855" s="170">
        <f>(IF(G855="C",1,IF(G855="EA",0.5,0))*0.1)+(IF(H855="C",1,IF(H855="EA",0.5,0))*0.05)+(IF(I855="C",1,IF(I855="EA",0.5,0))*0.1)+(IF(J855="C",1,IF(J855="EA",0.5,0))*0.05)+(IF(K855="C",1,IF(K855="EA",0.5,0))*0.1)+(IF(L855="C",1,IF(L855="EA",0.5,0))*0.2)+(IF(M855="C",1,IF(M855="EA",0.5,0))*0.35)+(IF(N855="C",1,IF(N855="EA",0.5,0))*0.05)</f>
        <v>0.05</v>
      </c>
      <c r="Y855" s="368">
        <f t="shared" si="27"/>
        <v>0</v>
      </c>
      <c r="Z855" s="338" t="str">
        <f t="shared" si="26"/>
        <v>Em andamento</v>
      </c>
      <c r="AA855" s="377" t="str">
        <f>IF(C855="Supra-regional","abrange-cidade",IF(C855="Em definição","sem-mapa",IF(E855&lt;&gt;0,"local-def","local-em-def")))</f>
        <v>sem-mapa</v>
      </c>
    </row>
    <row r="856" spans="1:27" ht="30" hidden="1" x14ac:dyDescent="0.25">
      <c r="A856" s="180">
        <v>35</v>
      </c>
      <c r="B856" s="181" t="s">
        <v>2002</v>
      </c>
      <c r="C856" s="18" t="s">
        <v>2466</v>
      </c>
      <c r="D856" s="181"/>
      <c r="E856" s="181"/>
      <c r="F856" s="180"/>
      <c r="G856" s="180" t="s">
        <v>214</v>
      </c>
      <c r="H856" s="182" t="s">
        <v>216</v>
      </c>
      <c r="I856" s="180" t="s">
        <v>216</v>
      </c>
      <c r="J856" s="52" t="s">
        <v>1493</v>
      </c>
      <c r="K856" s="182" t="s">
        <v>216</v>
      </c>
      <c r="L856" s="180" t="s">
        <v>216</v>
      </c>
      <c r="M856" s="180" t="s">
        <v>216</v>
      </c>
      <c r="N856" s="180" t="s">
        <v>216</v>
      </c>
      <c r="O856" s="1031">
        <v>0</v>
      </c>
      <c r="P856" s="178">
        <v>0</v>
      </c>
      <c r="Q856" s="178">
        <v>0</v>
      </c>
      <c r="R856" s="181" t="s">
        <v>6063</v>
      </c>
      <c r="S856" s="181"/>
      <c r="T856" s="181"/>
      <c r="U856" s="181"/>
      <c r="V856" s="181"/>
      <c r="W856" s="181"/>
      <c r="X856" s="170">
        <f>(IF(G856="C",1,IF(G856="EA",0.5,0))*0.1)+(IF(H856="C",1,IF(H856="EA",0.5,0))*0.05)+(IF(I856="C",1,IF(I856="EA",0.5,0))*0.1)+(IF(J856="C",1,IF(J856="EA",0.5,0))*0.05)+(IF(K856="C",1,IF(K856="EA",0.5,0))*0.1)+(IF(L856="C",1,IF(L856="EA",0.5,0))*0.2)+(IF(M856="C",1,IF(M856="EA",0.5,0))*0.35)+(IF(N856="C",1,IF(N856="EA",0.5,0))*0.05)</f>
        <v>0.05</v>
      </c>
      <c r="Y856" s="368">
        <f t="shared" si="27"/>
        <v>0</v>
      </c>
      <c r="Z856" s="338" t="str">
        <f t="shared" si="26"/>
        <v>Em andamento</v>
      </c>
      <c r="AA856" s="377" t="str">
        <f>IF(C856="Supra-regional","abrange-cidade",IF(C856="Em definição","sem-mapa",IF(E856&lt;&gt;0,"local-def","local-em-def")))</f>
        <v>sem-mapa</v>
      </c>
    </row>
    <row r="857" spans="1:27" ht="30" hidden="1" x14ac:dyDescent="0.25">
      <c r="A857" s="180">
        <v>35</v>
      </c>
      <c r="B857" s="181" t="s">
        <v>2003</v>
      </c>
      <c r="C857" s="18" t="s">
        <v>2466</v>
      </c>
      <c r="D857" s="181"/>
      <c r="E857" s="181"/>
      <c r="F857" s="180"/>
      <c r="G857" s="180" t="s">
        <v>214</v>
      </c>
      <c r="H857" s="182" t="s">
        <v>216</v>
      </c>
      <c r="I857" s="180" t="s">
        <v>216</v>
      </c>
      <c r="J857" s="52" t="s">
        <v>1493</v>
      </c>
      <c r="K857" s="182" t="s">
        <v>216</v>
      </c>
      <c r="L857" s="180" t="s">
        <v>216</v>
      </c>
      <c r="M857" s="180" t="s">
        <v>216</v>
      </c>
      <c r="N857" s="180" t="s">
        <v>216</v>
      </c>
      <c r="O857" s="1031">
        <v>0</v>
      </c>
      <c r="P857" s="178">
        <v>0</v>
      </c>
      <c r="Q857" s="178">
        <v>0</v>
      </c>
      <c r="R857" s="181" t="s">
        <v>6218</v>
      </c>
      <c r="S857" s="181"/>
      <c r="T857" s="181"/>
      <c r="U857" s="181"/>
      <c r="V857" s="181"/>
      <c r="W857" s="181"/>
      <c r="X857" s="170">
        <f>(IF(G857="C",1,IF(G857="EA",0.5,0))*0.1)+(IF(H857="C",1,IF(H857="EA",0.5,0))*0.05)+(IF(I857="C",1,IF(I857="EA",0.5,0))*0.1)+(IF(J857="C",1,IF(J857="EA",0.5,0))*0.05)+(IF(K857="C",1,IF(K857="EA",0.5,0))*0.1)+(IF(L857="C",1,IF(L857="EA",0.5,0))*0.2)+(IF(M857="C",1,IF(M857="EA",0.5,0))*0.35)+(IF(N857="C",1,IF(N857="EA",0.5,0))*0.05)</f>
        <v>0.05</v>
      </c>
      <c r="Y857" s="368">
        <f t="shared" si="27"/>
        <v>0</v>
      </c>
      <c r="Z857" s="338" t="str">
        <f t="shared" si="26"/>
        <v>Em andamento</v>
      </c>
      <c r="AA857" s="377" t="str">
        <f>IF(C857="Supra-regional","abrange-cidade",IF(C857="Em definição","sem-mapa",IF(E857&lt;&gt;0,"local-def","local-em-def")))</f>
        <v>sem-mapa</v>
      </c>
    </row>
    <row r="858" spans="1:27" ht="30" hidden="1" x14ac:dyDescent="0.25">
      <c r="A858" s="180">
        <v>35</v>
      </c>
      <c r="B858" s="181" t="s">
        <v>2004</v>
      </c>
      <c r="C858" s="18" t="s">
        <v>2466</v>
      </c>
      <c r="D858" s="181"/>
      <c r="E858" s="181"/>
      <c r="F858" s="180"/>
      <c r="G858" s="180" t="s">
        <v>214</v>
      </c>
      <c r="H858" s="182" t="s">
        <v>216</v>
      </c>
      <c r="I858" s="180" t="s">
        <v>216</v>
      </c>
      <c r="J858" s="52" t="s">
        <v>1493</v>
      </c>
      <c r="K858" s="182" t="s">
        <v>216</v>
      </c>
      <c r="L858" s="180" t="s">
        <v>216</v>
      </c>
      <c r="M858" s="180" t="s">
        <v>216</v>
      </c>
      <c r="N858" s="180" t="s">
        <v>216</v>
      </c>
      <c r="O858" s="1031">
        <v>0</v>
      </c>
      <c r="P858" s="178">
        <v>0</v>
      </c>
      <c r="Q858" s="178">
        <v>0</v>
      </c>
      <c r="R858" s="181" t="s">
        <v>6218</v>
      </c>
      <c r="S858" s="181"/>
      <c r="T858" s="181"/>
      <c r="U858" s="181"/>
      <c r="V858" s="181"/>
      <c r="W858" s="181"/>
      <c r="X858" s="170">
        <f>(IF(G858="C",1,IF(G858="EA",0.5,0))*0.1)+(IF(H858="C",1,IF(H858="EA",0.5,0))*0.05)+(IF(I858="C",1,IF(I858="EA",0.5,0))*0.1)+(IF(J858="C",1,IF(J858="EA",0.5,0))*0.05)+(IF(K858="C",1,IF(K858="EA",0.5,0))*0.1)+(IF(L858="C",1,IF(L858="EA",0.5,0))*0.2)+(IF(M858="C",1,IF(M858="EA",0.5,0))*0.35)+(IF(N858="C",1,IF(N858="EA",0.5,0))*0.05)</f>
        <v>0.05</v>
      </c>
      <c r="Y858" s="368">
        <f t="shared" si="27"/>
        <v>0</v>
      </c>
      <c r="Z858" s="338" t="str">
        <f t="shared" si="26"/>
        <v>Em andamento</v>
      </c>
      <c r="AA858" s="377" t="str">
        <f>IF(C858="Supra-regional","abrange-cidade",IF(C858="Em definição","sem-mapa",IF(E858&lt;&gt;0,"local-def","local-em-def")))</f>
        <v>sem-mapa</v>
      </c>
    </row>
    <row r="859" spans="1:27" ht="30" hidden="1" x14ac:dyDescent="0.25">
      <c r="A859" s="180">
        <v>35</v>
      </c>
      <c r="B859" s="181" t="s">
        <v>2005</v>
      </c>
      <c r="C859" s="18" t="s">
        <v>2466</v>
      </c>
      <c r="D859" s="181"/>
      <c r="E859" s="181"/>
      <c r="F859" s="180"/>
      <c r="G859" s="180" t="s">
        <v>214</v>
      </c>
      <c r="H859" s="182" t="s">
        <v>216</v>
      </c>
      <c r="I859" s="180" t="s">
        <v>216</v>
      </c>
      <c r="J859" s="52" t="s">
        <v>1493</v>
      </c>
      <c r="K859" s="182" t="s">
        <v>216</v>
      </c>
      <c r="L859" s="180" t="s">
        <v>216</v>
      </c>
      <c r="M859" s="180" t="s">
        <v>216</v>
      </c>
      <c r="N859" s="180" t="s">
        <v>216</v>
      </c>
      <c r="O859" s="1031">
        <v>0</v>
      </c>
      <c r="P859" s="178">
        <v>0</v>
      </c>
      <c r="Q859" s="178">
        <v>0</v>
      </c>
      <c r="R859" s="181" t="s">
        <v>6219</v>
      </c>
      <c r="S859" s="181"/>
      <c r="T859" s="181"/>
      <c r="U859" s="181"/>
      <c r="V859" s="181"/>
      <c r="W859" s="181"/>
      <c r="X859" s="170">
        <f>(IF(G859="C",1,IF(G859="EA",0.5,0))*0.1)+(IF(H859="C",1,IF(H859="EA",0.5,0))*0.05)+(IF(I859="C",1,IF(I859="EA",0.5,0))*0.1)+(IF(J859="C",1,IF(J859="EA",0.5,0))*0.05)+(IF(K859="C",1,IF(K859="EA",0.5,0))*0.1)+(IF(L859="C",1,IF(L859="EA",0.5,0))*0.2)+(IF(M859="C",1,IF(M859="EA",0.5,0))*0.35)+(IF(N859="C",1,IF(N859="EA",0.5,0))*0.05)</f>
        <v>0.05</v>
      </c>
      <c r="Y859" s="368">
        <f t="shared" si="27"/>
        <v>0</v>
      </c>
      <c r="Z859" s="338" t="str">
        <f t="shared" si="26"/>
        <v>Em andamento</v>
      </c>
      <c r="AA859" s="377" t="str">
        <f>IF(C859="Supra-regional","abrange-cidade",IF(C859="Em definição","sem-mapa",IF(E859&lt;&gt;0,"local-def","local-em-def")))</f>
        <v>sem-mapa</v>
      </c>
    </row>
    <row r="860" spans="1:27" ht="30" hidden="1" x14ac:dyDescent="0.25">
      <c r="A860" s="180">
        <v>35</v>
      </c>
      <c r="B860" s="181" t="s">
        <v>2006</v>
      </c>
      <c r="C860" s="18" t="s">
        <v>2466</v>
      </c>
      <c r="D860" s="181"/>
      <c r="E860" s="181"/>
      <c r="F860" s="180"/>
      <c r="G860" s="180" t="s">
        <v>214</v>
      </c>
      <c r="H860" s="182" t="s">
        <v>216</v>
      </c>
      <c r="I860" s="180" t="s">
        <v>216</v>
      </c>
      <c r="J860" s="52" t="s">
        <v>1493</v>
      </c>
      <c r="K860" s="182" t="s">
        <v>216</v>
      </c>
      <c r="L860" s="180" t="s">
        <v>216</v>
      </c>
      <c r="M860" s="180" t="s">
        <v>216</v>
      </c>
      <c r="N860" s="180" t="s">
        <v>216</v>
      </c>
      <c r="O860" s="1031">
        <v>0</v>
      </c>
      <c r="P860" s="178">
        <v>0</v>
      </c>
      <c r="Q860" s="178">
        <v>0</v>
      </c>
      <c r="R860" s="181" t="s">
        <v>6014</v>
      </c>
      <c r="S860" s="181"/>
      <c r="T860" s="181"/>
      <c r="U860" s="181"/>
      <c r="V860" s="181"/>
      <c r="W860" s="181"/>
      <c r="X860" s="170">
        <f>(IF(G860="C",1,IF(G860="EA",0.5,0))*0.1)+(IF(H860="C",1,IF(H860="EA",0.5,0))*0.05)+(IF(I860="C",1,IF(I860="EA",0.5,0))*0.1)+(IF(J860="C",1,IF(J860="EA",0.5,0))*0.05)+(IF(K860="C",1,IF(K860="EA",0.5,0))*0.1)+(IF(L860="C",1,IF(L860="EA",0.5,0))*0.2)+(IF(M860="C",1,IF(M860="EA",0.5,0))*0.35)+(IF(N860="C",1,IF(N860="EA",0.5,0))*0.05)</f>
        <v>0.05</v>
      </c>
      <c r="Y860" s="368">
        <f t="shared" si="27"/>
        <v>0</v>
      </c>
      <c r="Z860" s="338" t="str">
        <f t="shared" si="26"/>
        <v>Em andamento</v>
      </c>
      <c r="AA860" s="377" t="str">
        <f>IF(C860="Supra-regional","abrange-cidade",IF(C860="Em definição","sem-mapa",IF(E860&lt;&gt;0,"local-def","local-em-def")))</f>
        <v>sem-mapa</v>
      </c>
    </row>
    <row r="861" spans="1:27" ht="30" hidden="1" x14ac:dyDescent="0.25">
      <c r="A861" s="180">
        <v>35</v>
      </c>
      <c r="B861" s="181" t="s">
        <v>2007</v>
      </c>
      <c r="C861" s="18" t="s">
        <v>2466</v>
      </c>
      <c r="D861" s="181"/>
      <c r="E861" s="181"/>
      <c r="F861" s="180"/>
      <c r="G861" s="180" t="s">
        <v>214</v>
      </c>
      <c r="H861" s="182" t="s">
        <v>216</v>
      </c>
      <c r="I861" s="180" t="s">
        <v>216</v>
      </c>
      <c r="J861" s="52" t="s">
        <v>1493</v>
      </c>
      <c r="K861" s="182" t="s">
        <v>216</v>
      </c>
      <c r="L861" s="180" t="s">
        <v>216</v>
      </c>
      <c r="M861" s="180" t="s">
        <v>216</v>
      </c>
      <c r="N861" s="180" t="s">
        <v>216</v>
      </c>
      <c r="O861" s="1031">
        <v>0</v>
      </c>
      <c r="P861" s="178">
        <v>0</v>
      </c>
      <c r="Q861" s="178">
        <v>0</v>
      </c>
      <c r="R861" s="181" t="s">
        <v>6022</v>
      </c>
      <c r="S861" s="181"/>
      <c r="T861" s="181"/>
      <c r="U861" s="181"/>
      <c r="V861" s="181"/>
      <c r="W861" s="181"/>
      <c r="X861" s="170">
        <f>(IF(G861="C",1,IF(G861="EA",0.5,0))*0.1)+(IF(H861="C",1,IF(H861="EA",0.5,0))*0.05)+(IF(I861="C",1,IF(I861="EA",0.5,0))*0.1)+(IF(J861="C",1,IF(J861="EA",0.5,0))*0.05)+(IF(K861="C",1,IF(K861="EA",0.5,0))*0.1)+(IF(L861="C",1,IF(L861="EA",0.5,0))*0.2)+(IF(M861="C",1,IF(M861="EA",0.5,0))*0.35)+(IF(N861="C",1,IF(N861="EA",0.5,0))*0.05)</f>
        <v>0.05</v>
      </c>
      <c r="Y861" s="368">
        <f t="shared" si="27"/>
        <v>0</v>
      </c>
      <c r="Z861" s="338" t="str">
        <f t="shared" si="26"/>
        <v>Em andamento</v>
      </c>
      <c r="AA861" s="377" t="str">
        <f>IF(C861="Supra-regional","abrange-cidade",IF(C861="Em definição","sem-mapa",IF(E861&lt;&gt;0,"local-def","local-em-def")))</f>
        <v>sem-mapa</v>
      </c>
    </row>
    <row r="862" spans="1:27" ht="30" hidden="1" x14ac:dyDescent="0.25">
      <c r="A862" s="180">
        <v>35</v>
      </c>
      <c r="B862" s="181" t="s">
        <v>2008</v>
      </c>
      <c r="C862" s="18" t="s">
        <v>2466</v>
      </c>
      <c r="D862" s="181"/>
      <c r="E862" s="181"/>
      <c r="F862" s="180"/>
      <c r="G862" s="180" t="s">
        <v>214</v>
      </c>
      <c r="H862" s="182" t="s">
        <v>216</v>
      </c>
      <c r="I862" s="180" t="s">
        <v>216</v>
      </c>
      <c r="J862" s="52" t="s">
        <v>1493</v>
      </c>
      <c r="K862" s="182" t="s">
        <v>216</v>
      </c>
      <c r="L862" s="180" t="s">
        <v>216</v>
      </c>
      <c r="M862" s="180" t="s">
        <v>216</v>
      </c>
      <c r="N862" s="180" t="s">
        <v>216</v>
      </c>
      <c r="O862" s="1031">
        <v>0</v>
      </c>
      <c r="P862" s="178">
        <v>0</v>
      </c>
      <c r="Q862" s="178">
        <v>0</v>
      </c>
      <c r="R862" s="181" t="s">
        <v>6220</v>
      </c>
      <c r="S862" s="181"/>
      <c r="T862" s="181"/>
      <c r="U862" s="181"/>
      <c r="V862" s="181"/>
      <c r="W862" s="181"/>
      <c r="X862" s="170">
        <f>(IF(G862="C",1,IF(G862="EA",0.5,0))*0.1)+(IF(H862="C",1,IF(H862="EA",0.5,0))*0.05)+(IF(I862="C",1,IF(I862="EA",0.5,0))*0.1)+(IF(J862="C",1,IF(J862="EA",0.5,0))*0.05)+(IF(K862="C",1,IF(K862="EA",0.5,0))*0.1)+(IF(L862="C",1,IF(L862="EA",0.5,0))*0.2)+(IF(M862="C",1,IF(M862="EA",0.5,0))*0.35)+(IF(N862="C",1,IF(N862="EA",0.5,0))*0.05)</f>
        <v>0.05</v>
      </c>
      <c r="Y862" s="368">
        <f t="shared" si="27"/>
        <v>0</v>
      </c>
      <c r="Z862" s="338" t="str">
        <f t="shared" si="26"/>
        <v>Em andamento</v>
      </c>
      <c r="AA862" s="377" t="str">
        <f>IF(C862="Supra-regional","abrange-cidade",IF(C862="Em definição","sem-mapa",IF(E862&lt;&gt;0,"local-def","local-em-def")))</f>
        <v>sem-mapa</v>
      </c>
    </row>
    <row r="863" spans="1:27" ht="30" hidden="1" x14ac:dyDescent="0.25">
      <c r="A863" s="180">
        <v>35</v>
      </c>
      <c r="B863" s="181" t="s">
        <v>2009</v>
      </c>
      <c r="C863" s="18" t="s">
        <v>2466</v>
      </c>
      <c r="D863" s="181"/>
      <c r="E863" s="181"/>
      <c r="F863" s="180"/>
      <c r="G863" s="180" t="s">
        <v>214</v>
      </c>
      <c r="H863" s="182" t="s">
        <v>216</v>
      </c>
      <c r="I863" s="180" t="s">
        <v>216</v>
      </c>
      <c r="J863" s="52" t="s">
        <v>1493</v>
      </c>
      <c r="K863" s="182" t="s">
        <v>216</v>
      </c>
      <c r="L863" s="180" t="s">
        <v>216</v>
      </c>
      <c r="M863" s="180" t="s">
        <v>216</v>
      </c>
      <c r="N863" s="180" t="s">
        <v>216</v>
      </c>
      <c r="O863" s="1031">
        <v>0</v>
      </c>
      <c r="P863" s="178">
        <v>0</v>
      </c>
      <c r="Q863" s="178">
        <v>0</v>
      </c>
      <c r="R863" s="181" t="s">
        <v>6218</v>
      </c>
      <c r="S863" s="181"/>
      <c r="T863" s="181"/>
      <c r="U863" s="181"/>
      <c r="V863" s="181"/>
      <c r="W863" s="181"/>
      <c r="X863" s="170">
        <f>(IF(G863="C",1,IF(G863="EA",0.5,0))*0.1)+(IF(H863="C",1,IF(H863="EA",0.5,0))*0.05)+(IF(I863="C",1,IF(I863="EA",0.5,0))*0.1)+(IF(J863="C",1,IF(J863="EA",0.5,0))*0.05)+(IF(K863="C",1,IF(K863="EA",0.5,0))*0.1)+(IF(L863="C",1,IF(L863="EA",0.5,0))*0.2)+(IF(M863="C",1,IF(M863="EA",0.5,0))*0.35)+(IF(N863="C",1,IF(N863="EA",0.5,0))*0.05)</f>
        <v>0.05</v>
      </c>
      <c r="Y863" s="368">
        <f t="shared" si="27"/>
        <v>0</v>
      </c>
      <c r="Z863" s="338" t="str">
        <f t="shared" si="26"/>
        <v>Em andamento</v>
      </c>
      <c r="AA863" s="377" t="str">
        <f>IF(C863="Supra-regional","abrange-cidade",IF(C863="Em definição","sem-mapa",IF(E863&lt;&gt;0,"local-def","local-em-def")))</f>
        <v>sem-mapa</v>
      </c>
    </row>
    <row r="864" spans="1:27" ht="30" hidden="1" x14ac:dyDescent="0.25">
      <c r="A864" s="180">
        <v>35</v>
      </c>
      <c r="B864" s="181" t="s">
        <v>2010</v>
      </c>
      <c r="C864" s="18" t="s">
        <v>2466</v>
      </c>
      <c r="D864" s="181"/>
      <c r="E864" s="181"/>
      <c r="F864" s="180"/>
      <c r="G864" s="180" t="s">
        <v>214</v>
      </c>
      <c r="H864" s="182" t="s">
        <v>216</v>
      </c>
      <c r="I864" s="180" t="s">
        <v>216</v>
      </c>
      <c r="J864" s="52" t="s">
        <v>1493</v>
      </c>
      <c r="K864" s="182" t="s">
        <v>216</v>
      </c>
      <c r="L864" s="180" t="s">
        <v>216</v>
      </c>
      <c r="M864" s="180" t="s">
        <v>216</v>
      </c>
      <c r="N864" s="180" t="s">
        <v>216</v>
      </c>
      <c r="O864" s="1031">
        <v>0</v>
      </c>
      <c r="P864" s="178">
        <v>0</v>
      </c>
      <c r="Q864" s="178">
        <v>0</v>
      </c>
      <c r="R864" s="181" t="s">
        <v>6221</v>
      </c>
      <c r="S864" s="181"/>
      <c r="T864" s="181"/>
      <c r="U864" s="181"/>
      <c r="V864" s="181"/>
      <c r="W864" s="181"/>
      <c r="X864" s="170">
        <f>(IF(G864="C",1,IF(G864="EA",0.5,0))*0.1)+(IF(H864="C",1,IF(H864="EA",0.5,0))*0.05)+(IF(I864="C",1,IF(I864="EA",0.5,0))*0.1)+(IF(J864="C",1,IF(J864="EA",0.5,0))*0.05)+(IF(K864="C",1,IF(K864="EA",0.5,0))*0.1)+(IF(L864="C",1,IF(L864="EA",0.5,0))*0.2)+(IF(M864="C",1,IF(M864="EA",0.5,0))*0.35)+(IF(N864="C",1,IF(N864="EA",0.5,0))*0.05)</f>
        <v>0.05</v>
      </c>
      <c r="Y864" s="368">
        <f t="shared" si="27"/>
        <v>0</v>
      </c>
      <c r="Z864" s="338" t="str">
        <f t="shared" si="26"/>
        <v>Em andamento</v>
      </c>
      <c r="AA864" s="377" t="str">
        <f>IF(C864="Supra-regional","abrange-cidade",IF(C864="Em definição","sem-mapa",IF(E864&lt;&gt;0,"local-def","local-em-def")))</f>
        <v>sem-mapa</v>
      </c>
    </row>
    <row r="865" spans="1:27" ht="30" hidden="1" x14ac:dyDescent="0.25">
      <c r="A865" s="180">
        <v>35</v>
      </c>
      <c r="B865" s="181" t="s">
        <v>2011</v>
      </c>
      <c r="C865" s="18" t="s">
        <v>2466</v>
      </c>
      <c r="D865" s="181"/>
      <c r="E865" s="181"/>
      <c r="F865" s="180"/>
      <c r="G865" s="180" t="s">
        <v>214</v>
      </c>
      <c r="H865" s="182" t="s">
        <v>216</v>
      </c>
      <c r="I865" s="180" t="s">
        <v>216</v>
      </c>
      <c r="J865" s="52" t="s">
        <v>1493</v>
      </c>
      <c r="K865" s="182" t="s">
        <v>216</v>
      </c>
      <c r="L865" s="180" t="s">
        <v>216</v>
      </c>
      <c r="M865" s="180" t="s">
        <v>216</v>
      </c>
      <c r="N865" s="180" t="s">
        <v>216</v>
      </c>
      <c r="O865" s="1031">
        <v>0</v>
      </c>
      <c r="P865" s="178">
        <v>0</v>
      </c>
      <c r="Q865" s="178">
        <v>0</v>
      </c>
      <c r="R865" s="181" t="s">
        <v>6113</v>
      </c>
      <c r="S865" s="181"/>
      <c r="T865" s="181"/>
      <c r="U865" s="181"/>
      <c r="V865" s="181"/>
      <c r="W865" s="181"/>
      <c r="X865" s="170">
        <f>(IF(G865="C",1,IF(G865="EA",0.5,0))*0.1)+(IF(H865="C",1,IF(H865="EA",0.5,0))*0.05)+(IF(I865="C",1,IF(I865="EA",0.5,0))*0.1)+(IF(J865="C",1,IF(J865="EA",0.5,0))*0.05)+(IF(K865="C",1,IF(K865="EA",0.5,0))*0.1)+(IF(L865="C",1,IF(L865="EA",0.5,0))*0.2)+(IF(M865="C",1,IF(M865="EA",0.5,0))*0.35)+(IF(N865="C",1,IF(N865="EA",0.5,0))*0.05)</f>
        <v>0.05</v>
      </c>
      <c r="Y865" s="368">
        <f t="shared" si="27"/>
        <v>0</v>
      </c>
      <c r="Z865" s="338" t="str">
        <f t="shared" si="26"/>
        <v>Em andamento</v>
      </c>
      <c r="AA865" s="377" t="str">
        <f>IF(C865="Supra-regional","abrange-cidade",IF(C865="Em definição","sem-mapa",IF(E865&lt;&gt;0,"local-def","local-em-def")))</f>
        <v>sem-mapa</v>
      </c>
    </row>
    <row r="866" spans="1:27" ht="30" hidden="1" x14ac:dyDescent="0.25">
      <c r="A866" s="180">
        <v>35</v>
      </c>
      <c r="B866" s="181" t="s">
        <v>2012</v>
      </c>
      <c r="C866" s="18" t="s">
        <v>2466</v>
      </c>
      <c r="D866" s="181"/>
      <c r="E866" s="181"/>
      <c r="F866" s="180"/>
      <c r="G866" s="180" t="s">
        <v>214</v>
      </c>
      <c r="H866" s="182" t="s">
        <v>216</v>
      </c>
      <c r="I866" s="180" t="s">
        <v>216</v>
      </c>
      <c r="J866" s="52" t="s">
        <v>1493</v>
      </c>
      <c r="K866" s="182" t="s">
        <v>216</v>
      </c>
      <c r="L866" s="180" t="s">
        <v>216</v>
      </c>
      <c r="M866" s="180" t="s">
        <v>216</v>
      </c>
      <c r="N866" s="180" t="s">
        <v>216</v>
      </c>
      <c r="O866" s="1031">
        <v>0</v>
      </c>
      <c r="P866" s="178">
        <v>0</v>
      </c>
      <c r="Q866" s="178">
        <v>0</v>
      </c>
      <c r="R866" s="181" t="s">
        <v>6222</v>
      </c>
      <c r="S866" s="181"/>
      <c r="T866" s="181"/>
      <c r="U866" s="181"/>
      <c r="V866" s="181"/>
      <c r="W866" s="181"/>
      <c r="X866" s="170">
        <f>(IF(G866="C",1,IF(G866="EA",0.5,0))*0.1)+(IF(H866="C",1,IF(H866="EA",0.5,0))*0.05)+(IF(I866="C",1,IF(I866="EA",0.5,0))*0.1)+(IF(J866="C",1,IF(J866="EA",0.5,0))*0.05)+(IF(K866="C",1,IF(K866="EA",0.5,0))*0.1)+(IF(L866="C",1,IF(L866="EA",0.5,0))*0.2)+(IF(M866="C",1,IF(M866="EA",0.5,0))*0.35)+(IF(N866="C",1,IF(N866="EA",0.5,0))*0.05)</f>
        <v>0.05</v>
      </c>
      <c r="Y866" s="368">
        <f t="shared" si="27"/>
        <v>0</v>
      </c>
      <c r="Z866" s="338" t="str">
        <f t="shared" si="26"/>
        <v>Em andamento</v>
      </c>
      <c r="AA866" s="377" t="str">
        <f>IF(C866="Supra-regional","abrange-cidade",IF(C866="Em definição","sem-mapa",IF(E866&lt;&gt;0,"local-def","local-em-def")))</f>
        <v>sem-mapa</v>
      </c>
    </row>
    <row r="867" spans="1:27" ht="30" hidden="1" x14ac:dyDescent="0.25">
      <c r="A867" s="180">
        <v>35</v>
      </c>
      <c r="B867" s="181" t="s">
        <v>2013</v>
      </c>
      <c r="C867" s="18" t="s">
        <v>2466</v>
      </c>
      <c r="D867" s="181"/>
      <c r="E867" s="181"/>
      <c r="F867" s="180"/>
      <c r="G867" s="180" t="s">
        <v>214</v>
      </c>
      <c r="H867" s="182" t="s">
        <v>216</v>
      </c>
      <c r="I867" s="180" t="s">
        <v>216</v>
      </c>
      <c r="J867" s="52" t="s">
        <v>1493</v>
      </c>
      <c r="K867" s="182" t="s">
        <v>216</v>
      </c>
      <c r="L867" s="180" t="s">
        <v>216</v>
      </c>
      <c r="M867" s="180" t="s">
        <v>216</v>
      </c>
      <c r="N867" s="180" t="s">
        <v>216</v>
      </c>
      <c r="O867" s="1031">
        <v>0</v>
      </c>
      <c r="P867" s="178">
        <v>0</v>
      </c>
      <c r="Q867" s="178">
        <v>0</v>
      </c>
      <c r="R867" s="181" t="s">
        <v>6190</v>
      </c>
      <c r="S867" s="181"/>
      <c r="T867" s="181"/>
      <c r="U867" s="181"/>
      <c r="V867" s="181"/>
      <c r="W867" s="181"/>
      <c r="X867" s="170">
        <f>(IF(G867="C",1,IF(G867="EA",0.5,0))*0.1)+(IF(H867="C",1,IF(H867="EA",0.5,0))*0.05)+(IF(I867="C",1,IF(I867="EA",0.5,0))*0.1)+(IF(J867="C",1,IF(J867="EA",0.5,0))*0.05)+(IF(K867="C",1,IF(K867="EA",0.5,0))*0.1)+(IF(L867="C",1,IF(L867="EA",0.5,0))*0.2)+(IF(M867="C",1,IF(M867="EA",0.5,0))*0.35)+(IF(N867="C",1,IF(N867="EA",0.5,0))*0.05)</f>
        <v>0.05</v>
      </c>
      <c r="Y867" s="368">
        <f t="shared" si="27"/>
        <v>0</v>
      </c>
      <c r="Z867" s="338" t="str">
        <f t="shared" ref="Z867:Z930" si="28">IF(X867=0,"Não Iniciado",IF(X867&lt;1,"Em andamento","Concluído"))</f>
        <v>Em andamento</v>
      </c>
      <c r="AA867" s="377" t="str">
        <f>IF(C867="Supra-regional","abrange-cidade",IF(C867="Em definição","sem-mapa",IF(E867&lt;&gt;0,"local-def","local-em-def")))</f>
        <v>sem-mapa</v>
      </c>
    </row>
    <row r="868" spans="1:27" ht="30" hidden="1" x14ac:dyDescent="0.25">
      <c r="A868" s="180">
        <v>35</v>
      </c>
      <c r="B868" s="181" t="s">
        <v>2014</v>
      </c>
      <c r="C868" s="18" t="s">
        <v>2466</v>
      </c>
      <c r="D868" s="181"/>
      <c r="E868" s="181"/>
      <c r="F868" s="180"/>
      <c r="G868" s="180" t="s">
        <v>214</v>
      </c>
      <c r="H868" s="182" t="s">
        <v>216</v>
      </c>
      <c r="I868" s="180" t="s">
        <v>216</v>
      </c>
      <c r="J868" s="52" t="s">
        <v>1493</v>
      </c>
      <c r="K868" s="182" t="s">
        <v>216</v>
      </c>
      <c r="L868" s="180" t="s">
        <v>216</v>
      </c>
      <c r="M868" s="180" t="s">
        <v>216</v>
      </c>
      <c r="N868" s="180" t="s">
        <v>216</v>
      </c>
      <c r="O868" s="1031">
        <v>0</v>
      </c>
      <c r="P868" s="178">
        <v>0</v>
      </c>
      <c r="Q868" s="178">
        <v>0</v>
      </c>
      <c r="R868" s="181" t="s">
        <v>6113</v>
      </c>
      <c r="S868" s="181"/>
      <c r="T868" s="181"/>
      <c r="U868" s="181"/>
      <c r="V868" s="181"/>
      <c r="W868" s="181"/>
      <c r="X868" s="170">
        <f>(IF(G868="C",1,IF(G868="EA",0.5,0))*0.1)+(IF(H868="C",1,IF(H868="EA",0.5,0))*0.05)+(IF(I868="C",1,IF(I868="EA",0.5,0))*0.1)+(IF(J868="C",1,IF(J868="EA",0.5,0))*0.05)+(IF(K868="C",1,IF(K868="EA",0.5,0))*0.1)+(IF(L868="C",1,IF(L868="EA",0.5,0))*0.2)+(IF(M868="C",1,IF(M868="EA",0.5,0))*0.35)+(IF(N868="C",1,IF(N868="EA",0.5,0))*0.05)</f>
        <v>0.05</v>
      </c>
      <c r="Y868" s="368">
        <f t="shared" si="27"/>
        <v>0</v>
      </c>
      <c r="Z868" s="338" t="str">
        <f t="shared" si="28"/>
        <v>Em andamento</v>
      </c>
      <c r="AA868" s="377" t="str">
        <f>IF(C868="Supra-regional","abrange-cidade",IF(C868="Em definição","sem-mapa",IF(E868&lt;&gt;0,"local-def","local-em-def")))</f>
        <v>sem-mapa</v>
      </c>
    </row>
    <row r="869" spans="1:27" ht="30" hidden="1" x14ac:dyDescent="0.25">
      <c r="A869" s="180">
        <v>35</v>
      </c>
      <c r="B869" s="181" t="s">
        <v>2015</v>
      </c>
      <c r="C869" s="18" t="s">
        <v>2466</v>
      </c>
      <c r="D869" s="181"/>
      <c r="E869" s="181"/>
      <c r="F869" s="180"/>
      <c r="G869" s="180" t="s">
        <v>214</v>
      </c>
      <c r="H869" s="182" t="s">
        <v>216</v>
      </c>
      <c r="I869" s="180" t="s">
        <v>216</v>
      </c>
      <c r="J869" s="52" t="s">
        <v>1493</v>
      </c>
      <c r="K869" s="182" t="s">
        <v>216</v>
      </c>
      <c r="L869" s="180" t="s">
        <v>216</v>
      </c>
      <c r="M869" s="180" t="s">
        <v>216</v>
      </c>
      <c r="N869" s="180" t="s">
        <v>216</v>
      </c>
      <c r="O869" s="1031">
        <v>0</v>
      </c>
      <c r="P869" s="178">
        <v>0</v>
      </c>
      <c r="Q869" s="178">
        <v>0</v>
      </c>
      <c r="R869" s="181" t="s">
        <v>6190</v>
      </c>
      <c r="S869" s="181"/>
      <c r="T869" s="181"/>
      <c r="U869" s="181"/>
      <c r="V869" s="181"/>
      <c r="W869" s="181"/>
      <c r="X869" s="170">
        <f>(IF(G869="C",1,IF(G869="EA",0.5,0))*0.1)+(IF(H869="C",1,IF(H869="EA",0.5,0))*0.05)+(IF(I869="C",1,IF(I869="EA",0.5,0))*0.1)+(IF(J869="C",1,IF(J869="EA",0.5,0))*0.05)+(IF(K869="C",1,IF(K869="EA",0.5,0))*0.1)+(IF(L869="C",1,IF(L869="EA",0.5,0))*0.2)+(IF(M869="C",1,IF(M869="EA",0.5,0))*0.35)+(IF(N869="C",1,IF(N869="EA",0.5,0))*0.05)</f>
        <v>0.05</v>
      </c>
      <c r="Y869" s="368">
        <f t="shared" si="27"/>
        <v>0</v>
      </c>
      <c r="Z869" s="338" t="str">
        <f t="shared" si="28"/>
        <v>Em andamento</v>
      </c>
      <c r="AA869" s="377" t="str">
        <f>IF(C869="Supra-regional","abrange-cidade",IF(C869="Em definição","sem-mapa",IF(E869&lt;&gt;0,"local-def","local-em-def")))</f>
        <v>sem-mapa</v>
      </c>
    </row>
    <row r="870" spans="1:27" ht="30" hidden="1" x14ac:dyDescent="0.25">
      <c r="A870" s="180">
        <v>35</v>
      </c>
      <c r="B870" s="181" t="s">
        <v>2016</v>
      </c>
      <c r="C870" s="18" t="s">
        <v>2466</v>
      </c>
      <c r="D870" s="181"/>
      <c r="E870" s="181"/>
      <c r="F870" s="180"/>
      <c r="G870" s="180" t="s">
        <v>214</v>
      </c>
      <c r="H870" s="182" t="s">
        <v>216</v>
      </c>
      <c r="I870" s="180" t="s">
        <v>216</v>
      </c>
      <c r="J870" s="52" t="s">
        <v>1493</v>
      </c>
      <c r="K870" s="182" t="s">
        <v>216</v>
      </c>
      <c r="L870" s="180" t="s">
        <v>216</v>
      </c>
      <c r="M870" s="180" t="s">
        <v>216</v>
      </c>
      <c r="N870" s="180" t="s">
        <v>216</v>
      </c>
      <c r="O870" s="1031">
        <v>0</v>
      </c>
      <c r="P870" s="178">
        <v>0</v>
      </c>
      <c r="Q870" s="178">
        <v>0</v>
      </c>
      <c r="R870" s="181" t="s">
        <v>6056</v>
      </c>
      <c r="S870" s="181"/>
      <c r="T870" s="181"/>
      <c r="U870" s="181"/>
      <c r="V870" s="181"/>
      <c r="W870" s="181"/>
      <c r="X870" s="170">
        <f>(IF(G870="C",1,IF(G870="EA",0.5,0))*0.1)+(IF(H870="C",1,IF(H870="EA",0.5,0))*0.05)+(IF(I870="C",1,IF(I870="EA",0.5,0))*0.1)+(IF(J870="C",1,IF(J870="EA",0.5,0))*0.05)+(IF(K870="C",1,IF(K870="EA",0.5,0))*0.1)+(IF(L870="C",1,IF(L870="EA",0.5,0))*0.2)+(IF(M870="C",1,IF(M870="EA",0.5,0))*0.35)+(IF(N870="C",1,IF(N870="EA",0.5,0))*0.05)</f>
        <v>0.05</v>
      </c>
      <c r="Y870" s="368">
        <f t="shared" si="27"/>
        <v>0</v>
      </c>
      <c r="Z870" s="338" t="str">
        <f t="shared" si="28"/>
        <v>Em andamento</v>
      </c>
      <c r="AA870" s="377" t="str">
        <f>IF(C870="Supra-regional","abrange-cidade",IF(C870="Em definição","sem-mapa",IF(E870&lt;&gt;0,"local-def","local-em-def")))</f>
        <v>sem-mapa</v>
      </c>
    </row>
    <row r="871" spans="1:27" ht="30" hidden="1" x14ac:dyDescent="0.25">
      <c r="A871" s="180">
        <v>35</v>
      </c>
      <c r="B871" s="181" t="s">
        <v>2017</v>
      </c>
      <c r="C871" s="18" t="s">
        <v>2466</v>
      </c>
      <c r="D871" s="181"/>
      <c r="E871" s="181"/>
      <c r="F871" s="180"/>
      <c r="G871" s="180" t="s">
        <v>214</v>
      </c>
      <c r="H871" s="182" t="s">
        <v>216</v>
      </c>
      <c r="I871" s="180" t="s">
        <v>216</v>
      </c>
      <c r="J871" s="52" t="s">
        <v>1493</v>
      </c>
      <c r="K871" s="182" t="s">
        <v>216</v>
      </c>
      <c r="L871" s="180" t="s">
        <v>216</v>
      </c>
      <c r="M871" s="180" t="s">
        <v>216</v>
      </c>
      <c r="N871" s="180" t="s">
        <v>216</v>
      </c>
      <c r="O871" s="1031">
        <v>0</v>
      </c>
      <c r="P871" s="178">
        <v>0</v>
      </c>
      <c r="Q871" s="178">
        <v>0</v>
      </c>
      <c r="R871" s="181" t="s">
        <v>6032</v>
      </c>
      <c r="S871" s="181"/>
      <c r="T871" s="181"/>
      <c r="U871" s="181"/>
      <c r="V871" s="181"/>
      <c r="W871" s="181"/>
      <c r="X871" s="170">
        <f>(IF(G871="C",1,IF(G871="EA",0.5,0))*0.1)+(IF(H871="C",1,IF(H871="EA",0.5,0))*0.05)+(IF(I871="C",1,IF(I871="EA",0.5,0))*0.1)+(IF(J871="C",1,IF(J871="EA",0.5,0))*0.05)+(IF(K871="C",1,IF(K871="EA",0.5,0))*0.1)+(IF(L871="C",1,IF(L871="EA",0.5,0))*0.2)+(IF(M871="C",1,IF(M871="EA",0.5,0))*0.35)+(IF(N871="C",1,IF(N871="EA",0.5,0))*0.05)</f>
        <v>0.05</v>
      </c>
      <c r="Y871" s="368">
        <f t="shared" si="27"/>
        <v>0</v>
      </c>
      <c r="Z871" s="338" t="str">
        <f t="shared" si="28"/>
        <v>Em andamento</v>
      </c>
      <c r="AA871" s="377" t="str">
        <f>IF(C871="Supra-regional","abrange-cidade",IF(C871="Em definição","sem-mapa",IF(E871&lt;&gt;0,"local-def","local-em-def")))</f>
        <v>sem-mapa</v>
      </c>
    </row>
    <row r="872" spans="1:27" ht="30" hidden="1" x14ac:dyDescent="0.25">
      <c r="A872" s="180">
        <v>35</v>
      </c>
      <c r="B872" s="181" t="s">
        <v>160</v>
      </c>
      <c r="C872" s="18" t="s">
        <v>2466</v>
      </c>
      <c r="D872" s="181"/>
      <c r="E872" s="181"/>
      <c r="F872" s="180"/>
      <c r="G872" s="180" t="s">
        <v>214</v>
      </c>
      <c r="H872" s="182" t="s">
        <v>216</v>
      </c>
      <c r="I872" s="180" t="s">
        <v>216</v>
      </c>
      <c r="J872" s="52" t="s">
        <v>1493</v>
      </c>
      <c r="K872" s="182" t="s">
        <v>216</v>
      </c>
      <c r="L872" s="180" t="s">
        <v>216</v>
      </c>
      <c r="M872" s="180" t="s">
        <v>216</v>
      </c>
      <c r="N872" s="180" t="s">
        <v>216</v>
      </c>
      <c r="O872" s="1031">
        <v>0</v>
      </c>
      <c r="P872" s="178">
        <v>0</v>
      </c>
      <c r="Q872" s="178">
        <v>0</v>
      </c>
      <c r="R872" s="181" t="s">
        <v>6223</v>
      </c>
      <c r="S872" s="181"/>
      <c r="T872" s="181"/>
      <c r="U872" s="181"/>
      <c r="V872" s="181"/>
      <c r="W872" s="181"/>
      <c r="X872" s="170">
        <f>(IF(G872="C",1,IF(G872="EA",0.5,0))*0.1)+(IF(H872="C",1,IF(H872="EA",0.5,0))*0.05)+(IF(I872="C",1,IF(I872="EA",0.5,0))*0.1)+(IF(J872="C",1,IF(J872="EA",0.5,0))*0.05)+(IF(K872="C",1,IF(K872="EA",0.5,0))*0.1)+(IF(L872="C",1,IF(L872="EA",0.5,0))*0.2)+(IF(M872="C",1,IF(M872="EA",0.5,0))*0.35)+(IF(N872="C",1,IF(N872="EA",0.5,0))*0.05)</f>
        <v>0.05</v>
      </c>
      <c r="Y872" s="368">
        <f t="shared" si="27"/>
        <v>0</v>
      </c>
      <c r="Z872" s="338" t="str">
        <f t="shared" si="28"/>
        <v>Em andamento</v>
      </c>
      <c r="AA872" s="377" t="str">
        <f>IF(C872="Supra-regional","abrange-cidade",IF(C872="Em definição","sem-mapa",IF(E872&lt;&gt;0,"local-def","local-em-def")))</f>
        <v>sem-mapa</v>
      </c>
    </row>
    <row r="873" spans="1:27" ht="60" hidden="1" x14ac:dyDescent="0.25">
      <c r="A873" s="52">
        <v>40</v>
      </c>
      <c r="B873" s="18" t="s">
        <v>508</v>
      </c>
      <c r="C873" s="18" t="s">
        <v>182</v>
      </c>
      <c r="D873" s="18" t="s">
        <v>509</v>
      </c>
      <c r="E873" s="268" t="s">
        <v>510</v>
      </c>
      <c r="F873" s="18" t="s">
        <v>511</v>
      </c>
      <c r="G873" s="52" t="s">
        <v>212</v>
      </c>
      <c r="H873" s="52" t="s">
        <v>212</v>
      </c>
      <c r="I873" s="52" t="s">
        <v>212</v>
      </c>
      <c r="J873" s="52" t="s">
        <v>1388</v>
      </c>
      <c r="K873" s="52" t="s">
        <v>212</v>
      </c>
      <c r="L873" s="52" t="s">
        <v>216</v>
      </c>
      <c r="M873" s="52" t="s">
        <v>216</v>
      </c>
      <c r="N873" s="52" t="s">
        <v>216</v>
      </c>
      <c r="O873" s="1031">
        <v>1</v>
      </c>
      <c r="P873" s="79">
        <v>0</v>
      </c>
      <c r="Q873" s="178">
        <v>0</v>
      </c>
      <c r="R873" s="18" t="s">
        <v>512</v>
      </c>
      <c r="S873" s="18" t="s">
        <v>513</v>
      </c>
      <c r="T873" s="18" t="s">
        <v>514</v>
      </c>
      <c r="U873" s="18"/>
      <c r="V873" s="18"/>
      <c r="W873" s="18"/>
      <c r="X873" s="170">
        <f>(IF(G873="C",1,IF(G873="EA",0.5,0))*0.1)+(IF(H873="C",1,IF(H873="EA",0.5,0))*0.05)+(IF(I873="C",1,IF(I873="EA",0.5,0))*0.1)+(IF(J873="C",1,IF(J873="EA",0.5,0))*0.05)+(IF(K873="C",1,IF(K873="EA",0.5,0))*0.1)+(IF(L873="C",1,IF(L873="EA",0.5,0))*0.2)+(IF(M873="C",1,IF(M873="EA",0.5,0))*0.35)+(IF(N873="C",1,IF(N873="EA",0.5,0))*0.05)</f>
        <v>0.375</v>
      </c>
      <c r="Y873" s="368">
        <f t="shared" si="27"/>
        <v>0.375</v>
      </c>
      <c r="Z873" s="338" t="str">
        <f t="shared" si="28"/>
        <v>Em andamento</v>
      </c>
      <c r="AA873" s="377" t="str">
        <f>IF(C873="Supra-regional","abrange-cidade",IF(C873="Em definição","sem-mapa",IF(E873&lt;&gt;0,"local-def","local-em-def")))</f>
        <v>local-def</v>
      </c>
    </row>
    <row r="874" spans="1:27" ht="30" hidden="1" x14ac:dyDescent="0.25">
      <c r="A874" s="52">
        <v>41</v>
      </c>
      <c r="B874" s="18" t="s">
        <v>515</v>
      </c>
      <c r="C874" s="269" t="s">
        <v>186</v>
      </c>
      <c r="D874" s="130" t="s">
        <v>186</v>
      </c>
      <c r="E874" s="18" t="s">
        <v>516</v>
      </c>
      <c r="F874" s="18" t="s">
        <v>517</v>
      </c>
      <c r="G874" s="52" t="s">
        <v>214</v>
      </c>
      <c r="H874" s="52" t="s">
        <v>214</v>
      </c>
      <c r="I874" s="52" t="s">
        <v>214</v>
      </c>
      <c r="J874" s="52" t="s">
        <v>1493</v>
      </c>
      <c r="K874" s="52" t="s">
        <v>216</v>
      </c>
      <c r="L874" s="52" t="s">
        <v>216</v>
      </c>
      <c r="M874" s="52" t="s">
        <v>216</v>
      </c>
      <c r="N874" s="52" t="s">
        <v>216</v>
      </c>
      <c r="O874" s="1031">
        <v>0.5</v>
      </c>
      <c r="P874" s="93">
        <v>0</v>
      </c>
      <c r="Q874" s="178">
        <v>0</v>
      </c>
      <c r="R874" s="18"/>
      <c r="S874" s="18"/>
      <c r="T874" s="18"/>
      <c r="U874" s="18"/>
      <c r="V874" s="18"/>
      <c r="W874" s="18"/>
      <c r="X874" s="170">
        <f>(IF(G874="C",1,IF(G874="EA",0.5,0))*0.1)+(IF(H874="C",1,IF(H874="EA",0.5,0))*0.05)+(IF(I874="C",1,IF(I874="EA",0.5,0))*0.1)+(IF(J874="C",1,IF(J874="EA",0.5,0))*0.05)+(IF(K874="C",1,IF(K874="EA",0.5,0))*0.1)+(IF(L874="C",1,IF(L874="EA",0.5,0))*0.2)+(IF(M874="C",1,IF(M874="EA",0.5,0))*0.35)+(IF(N874="C",1,IF(N874="EA",0.5,0))*0.05)</f>
        <v>0.125</v>
      </c>
      <c r="Y874" s="368">
        <f t="shared" si="27"/>
        <v>6.25E-2</v>
      </c>
      <c r="Z874" s="338" t="str">
        <f t="shared" si="28"/>
        <v>Em andamento</v>
      </c>
      <c r="AA874" s="377" t="str">
        <f>IF(C874="Supra-regional","abrange-cidade",IF(C874="Em definição","sem-mapa",IF(E874&lt;&gt;0,"local-def","local-em-def")))</f>
        <v>local-def</v>
      </c>
    </row>
    <row r="875" spans="1:27" ht="45" hidden="1" x14ac:dyDescent="0.25">
      <c r="A875" s="77">
        <v>45</v>
      </c>
      <c r="B875" s="371" t="s">
        <v>3010</v>
      </c>
      <c r="C875" s="371" t="s">
        <v>178</v>
      </c>
      <c r="D875" s="371" t="s">
        <v>178</v>
      </c>
      <c r="E875" s="371" t="s">
        <v>3011</v>
      </c>
      <c r="F875" s="371" t="s">
        <v>3012</v>
      </c>
      <c r="G875" s="77" t="s">
        <v>212</v>
      </c>
      <c r="H875" s="52" t="s">
        <v>212</v>
      </c>
      <c r="I875" s="77" t="s">
        <v>214</v>
      </c>
      <c r="J875" s="52" t="s">
        <v>1493</v>
      </c>
      <c r="K875" s="52" t="s">
        <v>216</v>
      </c>
      <c r="L875" s="77" t="s">
        <v>216</v>
      </c>
      <c r="M875" s="77" t="s">
        <v>216</v>
      </c>
      <c r="N875" s="77" t="s">
        <v>216</v>
      </c>
      <c r="O875" s="1031">
        <v>0.5</v>
      </c>
      <c r="P875" s="78">
        <v>0</v>
      </c>
      <c r="Q875" s="178">
        <v>0</v>
      </c>
      <c r="R875" s="272"/>
      <c r="S875" s="371"/>
      <c r="T875" s="371"/>
      <c r="U875" s="371"/>
      <c r="V875" s="371"/>
      <c r="W875" s="371"/>
      <c r="X875" s="170">
        <f>(IF(G875="C",1,IF(G875="EA",0.5,0))*0.1)+(IF(H875="C",1,IF(H875="EA",0.5,0))*0.05)+(IF(I875="C",1,IF(I875="EA",0.5,0))*0.1)+(IF(J875="C",1,IF(J875="EA",0.5,0))*0.05)+(IF(K875="C",1,IF(K875="EA",0.5,0))*0.1)+(IF(L875="C",1,IF(L875="EA",0.5,0))*0.2)+(IF(M875="C",1,IF(M875="EA",0.5,0))*0.35)+(IF(N875="C",1,IF(N875="EA",0.5,0))*0.05)</f>
        <v>0.2</v>
      </c>
      <c r="Y875" s="368">
        <f t="shared" si="27"/>
        <v>0.1</v>
      </c>
      <c r="Z875" s="338" t="str">
        <f t="shared" si="28"/>
        <v>Em andamento</v>
      </c>
      <c r="AA875" s="377" t="str">
        <f>IF(C875="Supra-regional","abrange-cidade",IF(C875="Em definição","sem-mapa",IF(E875&lt;&gt;0,"local-def","local-em-def")))</f>
        <v>local-def</v>
      </c>
    </row>
    <row r="876" spans="1:27" ht="45" hidden="1" x14ac:dyDescent="0.25">
      <c r="A876" s="476">
        <v>46</v>
      </c>
      <c r="B876" s="371" t="s">
        <v>3013</v>
      </c>
      <c r="C876" s="371" t="s">
        <v>184</v>
      </c>
      <c r="D876" s="371" t="s">
        <v>3014</v>
      </c>
      <c r="E876" s="371" t="s">
        <v>3015</v>
      </c>
      <c r="F876" s="371" t="s">
        <v>3016</v>
      </c>
      <c r="G876" s="52" t="s">
        <v>212</v>
      </c>
      <c r="H876" s="52" t="s">
        <v>212</v>
      </c>
      <c r="I876" s="77" t="s">
        <v>214</v>
      </c>
      <c r="J876" s="52" t="s">
        <v>1493</v>
      </c>
      <c r="K876" s="52" t="s">
        <v>216</v>
      </c>
      <c r="L876" s="476" t="s">
        <v>216</v>
      </c>
      <c r="M876" s="476" t="s">
        <v>216</v>
      </c>
      <c r="N876" s="476" t="s">
        <v>216</v>
      </c>
      <c r="O876" s="1031">
        <v>1</v>
      </c>
      <c r="P876" s="78">
        <v>0</v>
      </c>
      <c r="Q876" s="178">
        <v>0</v>
      </c>
      <c r="R876" s="199"/>
      <c r="S876" s="371"/>
      <c r="T876" s="371"/>
      <c r="U876" s="371"/>
      <c r="V876" s="371"/>
      <c r="W876" s="371"/>
      <c r="X876" s="170">
        <f>(IF(G876="C",1,IF(G876="EA",0.5,0))*0.1)+(IF(H876="C",1,IF(H876="EA",0.5,0))*0.05)+(IF(I876="C",1,IF(I876="EA",0.5,0))*0.1)+(IF(J876="C",1,IF(J876="EA",0.5,0))*0.05)+(IF(K876="C",1,IF(K876="EA",0.5,0))*0.1)+(IF(L876="C",1,IF(L876="EA",0.5,0))*0.2)+(IF(M876="C",1,IF(M876="EA",0.5,0))*0.35)+(IF(N876="C",1,IF(N876="EA",0.5,0))*0.05)</f>
        <v>0.2</v>
      </c>
      <c r="Y876" s="368">
        <f t="shared" si="27"/>
        <v>0.2</v>
      </c>
      <c r="Z876" s="338" t="str">
        <f t="shared" si="28"/>
        <v>Em andamento</v>
      </c>
      <c r="AA876" s="377" t="str">
        <f>IF(C876="Supra-regional","abrange-cidade",IF(C876="Em definição","sem-mapa",IF(E876&lt;&gt;0,"local-def","local-em-def")))</f>
        <v>local-def</v>
      </c>
    </row>
    <row r="877" spans="1:27" ht="45" hidden="1" x14ac:dyDescent="0.25">
      <c r="A877" s="52">
        <v>49</v>
      </c>
      <c r="B877" s="371" t="s">
        <v>3017</v>
      </c>
      <c r="C877" s="371" t="s">
        <v>144</v>
      </c>
      <c r="D877" s="371" t="s">
        <v>637</v>
      </c>
      <c r="E877" s="371" t="s">
        <v>3018</v>
      </c>
      <c r="F877" s="371" t="s">
        <v>3019</v>
      </c>
      <c r="G877" s="77" t="s">
        <v>212</v>
      </c>
      <c r="H877" s="52" t="s">
        <v>212</v>
      </c>
      <c r="I877" s="77" t="s">
        <v>214</v>
      </c>
      <c r="J877" s="52" t="s">
        <v>1493</v>
      </c>
      <c r="K877" s="52" t="s">
        <v>216</v>
      </c>
      <c r="L877" s="77" t="s">
        <v>216</v>
      </c>
      <c r="M877" s="77" t="s">
        <v>216</v>
      </c>
      <c r="N877" s="77" t="s">
        <v>216</v>
      </c>
      <c r="O877" s="1031">
        <v>0.2</v>
      </c>
      <c r="P877" s="78">
        <v>0</v>
      </c>
      <c r="Q877" s="178">
        <v>0</v>
      </c>
      <c r="R877" s="371"/>
      <c r="S877" s="371"/>
      <c r="T877" s="371"/>
      <c r="U877" s="371"/>
      <c r="V877" s="371"/>
      <c r="W877" s="371"/>
      <c r="X877" s="170">
        <f>(IF(G877="C",1,IF(G877="EA",0.5,0))*0.1)+(IF(H877="C",1,IF(H877="EA",0.5,0))*0.05)+(IF(I877="C",1,IF(I877="EA",0.5,0))*0.1)+(IF(J877="C",1,IF(J877="EA",0.5,0))*0.05)+(IF(K877="C",1,IF(K877="EA",0.5,0))*0.1)+(IF(L877="C",1,IF(L877="EA",0.5,0))*0.2)+(IF(M877="C",1,IF(M877="EA",0.5,0))*0.35)+(IF(N877="C",1,IF(N877="EA",0.5,0))*0.05)</f>
        <v>0.2</v>
      </c>
      <c r="Y877" s="368">
        <f t="shared" si="27"/>
        <v>4.0000000000000008E-2</v>
      </c>
      <c r="Z877" s="338" t="str">
        <f t="shared" si="28"/>
        <v>Em andamento</v>
      </c>
      <c r="AA877" s="377" t="str">
        <f>IF(C877="Supra-regional","abrange-cidade",IF(C877="Em definição","sem-mapa",IF(E877&lt;&gt;0,"local-def","local-em-def")))</f>
        <v>local-def</v>
      </c>
    </row>
    <row r="878" spans="1:27" ht="90" hidden="1" x14ac:dyDescent="0.25">
      <c r="A878" s="52">
        <v>49</v>
      </c>
      <c r="B878" s="371" t="s">
        <v>3020</v>
      </c>
      <c r="C878" s="371" t="s">
        <v>132</v>
      </c>
      <c r="D878" s="371" t="s">
        <v>132</v>
      </c>
      <c r="E878" s="371" t="s">
        <v>3021</v>
      </c>
      <c r="F878" s="18" t="s">
        <v>3022</v>
      </c>
      <c r="G878" s="77" t="s">
        <v>212</v>
      </c>
      <c r="H878" s="52" t="s">
        <v>212</v>
      </c>
      <c r="I878" s="77" t="s">
        <v>214</v>
      </c>
      <c r="J878" s="52" t="s">
        <v>1493</v>
      </c>
      <c r="K878" s="52" t="s">
        <v>216</v>
      </c>
      <c r="L878" s="77" t="s">
        <v>216</v>
      </c>
      <c r="M878" s="77" t="s">
        <v>216</v>
      </c>
      <c r="N878" s="77" t="s">
        <v>216</v>
      </c>
      <c r="O878" s="1031">
        <v>0.2</v>
      </c>
      <c r="P878" s="78">
        <v>0</v>
      </c>
      <c r="Q878" s="178">
        <v>0</v>
      </c>
      <c r="R878" s="371"/>
      <c r="S878" s="371"/>
      <c r="T878" s="371"/>
      <c r="U878" s="371"/>
      <c r="V878" s="371"/>
      <c r="W878" s="371"/>
      <c r="X878" s="170">
        <f>(IF(G878="C",1,IF(G878="EA",0.5,0))*0.1)+(IF(H878="C",1,IF(H878="EA",0.5,0))*0.05)+(IF(I878="C",1,IF(I878="EA",0.5,0))*0.1)+(IF(J878="C",1,IF(J878="EA",0.5,0))*0.05)+(IF(K878="C",1,IF(K878="EA",0.5,0))*0.1)+(IF(L878="C",1,IF(L878="EA",0.5,0))*0.2)+(IF(M878="C",1,IF(M878="EA",0.5,0))*0.35)+(IF(N878="C",1,IF(N878="EA",0.5,0))*0.05)</f>
        <v>0.2</v>
      </c>
      <c r="Y878" s="368">
        <f t="shared" si="27"/>
        <v>4.0000000000000008E-2</v>
      </c>
      <c r="Z878" s="338" t="str">
        <f t="shared" si="28"/>
        <v>Em andamento</v>
      </c>
      <c r="AA878" s="377" t="str">
        <f>IF(C878="Supra-regional","abrange-cidade",IF(C878="Em definição","sem-mapa",IF(E878&lt;&gt;0,"local-def","local-em-def")))</f>
        <v>local-def</v>
      </c>
    </row>
    <row r="879" spans="1:27" ht="30" hidden="1" x14ac:dyDescent="0.25">
      <c r="A879" s="52">
        <v>49</v>
      </c>
      <c r="B879" s="18" t="s">
        <v>3023</v>
      </c>
      <c r="C879" s="371" t="s">
        <v>146</v>
      </c>
      <c r="D879" s="371" t="s">
        <v>146</v>
      </c>
      <c r="E879" s="371" t="s">
        <v>3024</v>
      </c>
      <c r="F879" s="18" t="s">
        <v>3025</v>
      </c>
      <c r="G879" s="77" t="s">
        <v>212</v>
      </c>
      <c r="H879" s="52" t="s">
        <v>212</v>
      </c>
      <c r="I879" s="77" t="s">
        <v>214</v>
      </c>
      <c r="J879" s="52" t="s">
        <v>1493</v>
      </c>
      <c r="K879" s="52" t="s">
        <v>216</v>
      </c>
      <c r="L879" s="77" t="s">
        <v>216</v>
      </c>
      <c r="M879" s="77" t="s">
        <v>216</v>
      </c>
      <c r="N879" s="77" t="s">
        <v>216</v>
      </c>
      <c r="O879" s="1031">
        <v>0.2</v>
      </c>
      <c r="P879" s="78">
        <v>0</v>
      </c>
      <c r="Q879" s="178">
        <v>0</v>
      </c>
      <c r="R879" s="371"/>
      <c r="S879" s="371"/>
      <c r="T879" s="371"/>
      <c r="U879" s="371"/>
      <c r="V879" s="371"/>
      <c r="W879" s="371"/>
      <c r="X879" s="170">
        <f>(IF(G879="C",1,IF(G879="EA",0.5,0))*0.1)+(IF(H879="C",1,IF(H879="EA",0.5,0))*0.05)+(IF(I879="C",1,IF(I879="EA",0.5,0))*0.1)+(IF(J879="C",1,IF(J879="EA",0.5,0))*0.05)+(IF(K879="C",1,IF(K879="EA",0.5,0))*0.1)+(IF(L879="C",1,IF(L879="EA",0.5,0))*0.2)+(IF(M879="C",1,IF(M879="EA",0.5,0))*0.35)+(IF(N879="C",1,IF(N879="EA",0.5,0))*0.05)</f>
        <v>0.2</v>
      </c>
      <c r="Y879" s="368">
        <f t="shared" si="27"/>
        <v>4.0000000000000008E-2</v>
      </c>
      <c r="Z879" s="338" t="str">
        <f t="shared" si="28"/>
        <v>Em andamento</v>
      </c>
      <c r="AA879" s="377" t="str">
        <f>IF(C879="Supra-regional","abrange-cidade",IF(C879="Em definição","sem-mapa",IF(E879&lt;&gt;0,"local-def","local-em-def")))</f>
        <v>local-def</v>
      </c>
    </row>
    <row r="880" spans="1:27" ht="30" hidden="1" x14ac:dyDescent="0.25">
      <c r="A880" s="52">
        <v>49</v>
      </c>
      <c r="B880" s="18" t="s">
        <v>3026</v>
      </c>
      <c r="C880" s="371" t="s">
        <v>158</v>
      </c>
      <c r="D880" s="371" t="s">
        <v>641</v>
      </c>
      <c r="E880" s="371" t="s">
        <v>3027</v>
      </c>
      <c r="F880" s="371" t="s">
        <v>3028</v>
      </c>
      <c r="G880" s="77" t="s">
        <v>212</v>
      </c>
      <c r="H880" s="52" t="s">
        <v>212</v>
      </c>
      <c r="I880" s="77" t="s">
        <v>214</v>
      </c>
      <c r="J880" s="52" t="s">
        <v>1493</v>
      </c>
      <c r="K880" s="52" t="s">
        <v>216</v>
      </c>
      <c r="L880" s="77" t="s">
        <v>216</v>
      </c>
      <c r="M880" s="77" t="s">
        <v>216</v>
      </c>
      <c r="N880" s="77" t="s">
        <v>216</v>
      </c>
      <c r="O880" s="1031">
        <v>0.2</v>
      </c>
      <c r="P880" s="78">
        <v>0</v>
      </c>
      <c r="Q880" s="178">
        <v>0</v>
      </c>
      <c r="R880" s="371"/>
      <c r="S880" s="371"/>
      <c r="T880" s="371"/>
      <c r="U880" s="371"/>
      <c r="V880" s="371"/>
      <c r="W880" s="371"/>
      <c r="X880" s="170">
        <f>(IF(G880="C",1,IF(G880="EA",0.5,0))*0.1)+(IF(H880="C",1,IF(H880="EA",0.5,0))*0.05)+(IF(I880="C",1,IF(I880="EA",0.5,0))*0.1)+(IF(J880="C",1,IF(J880="EA",0.5,0))*0.05)+(IF(K880="C",1,IF(K880="EA",0.5,0))*0.1)+(IF(L880="C",1,IF(L880="EA",0.5,0))*0.2)+(IF(M880="C",1,IF(M880="EA",0.5,0))*0.35)+(IF(N880="C",1,IF(N880="EA",0.5,0))*0.05)</f>
        <v>0.2</v>
      </c>
      <c r="Y880" s="368">
        <f t="shared" si="27"/>
        <v>4.0000000000000008E-2</v>
      </c>
      <c r="Z880" s="338" t="str">
        <f t="shared" si="28"/>
        <v>Em andamento</v>
      </c>
      <c r="AA880" s="377" t="str">
        <f>IF(C880="Supra-regional","abrange-cidade",IF(C880="Em definição","sem-mapa",IF(E880&lt;&gt;0,"local-def","local-em-def")))</f>
        <v>local-def</v>
      </c>
    </row>
    <row r="881" spans="1:27" ht="45" hidden="1" x14ac:dyDescent="0.25">
      <c r="A881" s="52">
        <v>49</v>
      </c>
      <c r="B881" s="371" t="s">
        <v>3029</v>
      </c>
      <c r="C881" s="371" t="s">
        <v>188</v>
      </c>
      <c r="D881" s="371" t="s">
        <v>2406</v>
      </c>
      <c r="E881" s="371" t="s">
        <v>3030</v>
      </c>
      <c r="F881" s="18" t="s">
        <v>3031</v>
      </c>
      <c r="G881" s="77" t="s">
        <v>212</v>
      </c>
      <c r="H881" s="52" t="s">
        <v>212</v>
      </c>
      <c r="I881" s="77" t="s">
        <v>214</v>
      </c>
      <c r="J881" s="52" t="s">
        <v>1493</v>
      </c>
      <c r="K881" s="52" t="s">
        <v>216</v>
      </c>
      <c r="L881" s="77" t="s">
        <v>216</v>
      </c>
      <c r="M881" s="77" t="s">
        <v>216</v>
      </c>
      <c r="N881" s="77" t="s">
        <v>216</v>
      </c>
      <c r="O881" s="1031">
        <v>0.2</v>
      </c>
      <c r="P881" s="78">
        <v>0</v>
      </c>
      <c r="Q881" s="178">
        <v>0</v>
      </c>
      <c r="R881" s="371"/>
      <c r="S881" s="371"/>
      <c r="T881" s="371"/>
      <c r="U881" s="371"/>
      <c r="V881" s="371"/>
      <c r="W881" s="371"/>
      <c r="X881" s="170">
        <f>(IF(G881="C",1,IF(G881="EA",0.5,0))*0.1)+(IF(H881="C",1,IF(H881="EA",0.5,0))*0.05)+(IF(I881="C",1,IF(I881="EA",0.5,0))*0.1)+(IF(J881="C",1,IF(J881="EA",0.5,0))*0.05)+(IF(K881="C",1,IF(K881="EA",0.5,0))*0.1)+(IF(L881="C",1,IF(L881="EA",0.5,0))*0.2)+(IF(M881="C",1,IF(M881="EA",0.5,0))*0.35)+(IF(N881="C",1,IF(N881="EA",0.5,0))*0.05)</f>
        <v>0.2</v>
      </c>
      <c r="Y881" s="368">
        <f t="shared" si="27"/>
        <v>4.0000000000000008E-2</v>
      </c>
      <c r="Z881" s="338" t="str">
        <f t="shared" si="28"/>
        <v>Em andamento</v>
      </c>
      <c r="AA881" s="377" t="str">
        <f>IF(C881="Supra-regional","abrange-cidade",IF(C881="Em definição","sem-mapa",IF(E881&lt;&gt;0,"local-def","local-em-def")))</f>
        <v>local-def</v>
      </c>
    </row>
    <row r="882" spans="1:27" ht="48" hidden="1" x14ac:dyDescent="0.25">
      <c r="A882" s="135">
        <v>56</v>
      </c>
      <c r="B882" s="132" t="s">
        <v>2357</v>
      </c>
      <c r="C882" s="134" t="s">
        <v>176</v>
      </c>
      <c r="D882" s="134" t="s">
        <v>2358</v>
      </c>
      <c r="E882" s="134" t="s">
        <v>2359</v>
      </c>
      <c r="F882" s="134" t="s">
        <v>2360</v>
      </c>
      <c r="G882" s="135" t="s">
        <v>212</v>
      </c>
      <c r="H882" s="135" t="s">
        <v>212</v>
      </c>
      <c r="I882" s="135" t="s">
        <v>212</v>
      </c>
      <c r="J882" s="52" t="s">
        <v>1493</v>
      </c>
      <c r="K882" s="135" t="s">
        <v>216</v>
      </c>
      <c r="L882" s="135" t="s">
        <v>216</v>
      </c>
      <c r="M882" s="135" t="s">
        <v>216</v>
      </c>
      <c r="N882" s="135" t="s">
        <v>216</v>
      </c>
      <c r="O882" s="1031">
        <v>0.1</v>
      </c>
      <c r="P882" s="178">
        <v>0</v>
      </c>
      <c r="Q882" s="178">
        <v>0</v>
      </c>
      <c r="R882" s="132"/>
      <c r="S882" s="134"/>
      <c r="T882" s="134"/>
      <c r="U882" s="134"/>
      <c r="V882" s="134"/>
      <c r="W882" s="134"/>
      <c r="X882" s="170">
        <f>(IF(G882="C",1,IF(G882="EA",0.5,0))*0.1)+(IF(H882="C",1,IF(H882="EA",0.5,0))*0.05)+(IF(I882="C",1,IF(I882="EA",0.5,0))*0.1)+(IF(J882="C",1,IF(J882="EA",0.5,0))*0.05)+(IF(K882="C",1,IF(K882="EA",0.5,0))*0.1)+(IF(L882="C",1,IF(L882="EA",0.5,0))*0.2)+(IF(M882="C",1,IF(M882="EA",0.5,0))*0.35)+(IF(N882="C",1,IF(N882="EA",0.5,0))*0.05)</f>
        <v>0.25</v>
      </c>
      <c r="Y882" s="368">
        <f t="shared" si="27"/>
        <v>2.5000000000000001E-2</v>
      </c>
      <c r="Z882" s="338" t="str">
        <f t="shared" si="28"/>
        <v>Em andamento</v>
      </c>
      <c r="AA882" s="377" t="str">
        <f>IF(C882="Supra-regional","abrange-cidade",IF(C882="Em definição","sem-mapa",IF(E882&lt;&gt;0,"local-def","local-em-def")))</f>
        <v>local-def</v>
      </c>
    </row>
    <row r="883" spans="1:27" ht="48" hidden="1" x14ac:dyDescent="0.25">
      <c r="A883" s="135">
        <v>56</v>
      </c>
      <c r="B883" s="132" t="s">
        <v>2361</v>
      </c>
      <c r="C883" s="53" t="s">
        <v>136</v>
      </c>
      <c r="D883" s="138" t="s">
        <v>630</v>
      </c>
      <c r="E883" s="134" t="s">
        <v>2362</v>
      </c>
      <c r="F883" s="134" t="s">
        <v>2363</v>
      </c>
      <c r="G883" s="135" t="s">
        <v>214</v>
      </c>
      <c r="H883" s="135" t="s">
        <v>212</v>
      </c>
      <c r="I883" s="135" t="s">
        <v>212</v>
      </c>
      <c r="J883" s="52" t="s">
        <v>1493</v>
      </c>
      <c r="K883" s="135" t="s">
        <v>216</v>
      </c>
      <c r="L883" s="135" t="s">
        <v>216</v>
      </c>
      <c r="M883" s="135" t="s">
        <v>216</v>
      </c>
      <c r="N883" s="135" t="s">
        <v>216</v>
      </c>
      <c r="O883" s="1031">
        <v>0.1</v>
      </c>
      <c r="P883" s="178">
        <v>0</v>
      </c>
      <c r="Q883" s="178">
        <v>0</v>
      </c>
      <c r="R883" s="132"/>
      <c r="S883" s="134"/>
      <c r="T883" s="134"/>
      <c r="U883" s="134"/>
      <c r="V883" s="134"/>
      <c r="W883" s="134"/>
      <c r="X883" s="170">
        <f>(IF(G883="C",1,IF(G883="EA",0.5,0))*0.1)+(IF(H883="C",1,IF(H883="EA",0.5,0))*0.05)+(IF(I883="C",1,IF(I883="EA",0.5,0))*0.1)+(IF(J883="C",1,IF(J883="EA",0.5,0))*0.05)+(IF(K883="C",1,IF(K883="EA",0.5,0))*0.1)+(IF(L883="C",1,IF(L883="EA",0.5,0))*0.2)+(IF(M883="C",1,IF(M883="EA",0.5,0))*0.35)+(IF(N883="C",1,IF(N883="EA",0.5,0))*0.05)</f>
        <v>0.2</v>
      </c>
      <c r="Y883" s="368">
        <f t="shared" si="27"/>
        <v>2.0000000000000004E-2</v>
      </c>
      <c r="Z883" s="338" t="str">
        <f t="shared" si="28"/>
        <v>Em andamento</v>
      </c>
      <c r="AA883" s="377" t="str">
        <f>IF(C883="Supra-regional","abrange-cidade",IF(C883="Em definição","sem-mapa",IF(E883&lt;&gt;0,"local-def","local-em-def")))</f>
        <v>local-def</v>
      </c>
    </row>
    <row r="884" spans="1:27" ht="48" hidden="1" x14ac:dyDescent="0.25">
      <c r="A884" s="135">
        <v>56</v>
      </c>
      <c r="B884" s="132" t="s">
        <v>2364</v>
      </c>
      <c r="C884" s="134" t="s">
        <v>152</v>
      </c>
      <c r="D884" s="138" t="s">
        <v>645</v>
      </c>
      <c r="E884" s="134" t="s">
        <v>2365</v>
      </c>
      <c r="F884" s="134" t="s">
        <v>2366</v>
      </c>
      <c r="G884" s="135" t="s">
        <v>214</v>
      </c>
      <c r="H884" s="135" t="s">
        <v>212</v>
      </c>
      <c r="I884" s="135" t="s">
        <v>212</v>
      </c>
      <c r="J884" s="52" t="s">
        <v>1493</v>
      </c>
      <c r="K884" s="135" t="s">
        <v>216</v>
      </c>
      <c r="L884" s="135" t="s">
        <v>216</v>
      </c>
      <c r="M884" s="135" t="s">
        <v>216</v>
      </c>
      <c r="N884" s="135" t="s">
        <v>216</v>
      </c>
      <c r="O884" s="1031">
        <v>0.1</v>
      </c>
      <c r="P884" s="178">
        <v>0</v>
      </c>
      <c r="Q884" s="178">
        <v>0</v>
      </c>
      <c r="R884" s="132"/>
      <c r="S884" s="134"/>
      <c r="T884" s="134"/>
      <c r="U884" s="134"/>
      <c r="V884" s="134"/>
      <c r="W884" s="134"/>
      <c r="X884" s="170">
        <f>(IF(G884="C",1,IF(G884="EA",0.5,0))*0.1)+(IF(H884="C",1,IF(H884="EA",0.5,0))*0.05)+(IF(I884="C",1,IF(I884="EA",0.5,0))*0.1)+(IF(J884="C",1,IF(J884="EA",0.5,0))*0.05)+(IF(K884="C",1,IF(K884="EA",0.5,0))*0.1)+(IF(L884="C",1,IF(L884="EA",0.5,0))*0.2)+(IF(M884="C",1,IF(M884="EA",0.5,0))*0.35)+(IF(N884="C",1,IF(N884="EA",0.5,0))*0.05)</f>
        <v>0.2</v>
      </c>
      <c r="Y884" s="368">
        <f t="shared" si="27"/>
        <v>2.0000000000000004E-2</v>
      </c>
      <c r="Z884" s="338" t="str">
        <f t="shared" si="28"/>
        <v>Em andamento</v>
      </c>
      <c r="AA884" s="377" t="str">
        <f>IF(C884="Supra-regional","abrange-cidade",IF(C884="Em definição","sem-mapa",IF(E884&lt;&gt;0,"local-def","local-em-def")))</f>
        <v>local-def</v>
      </c>
    </row>
    <row r="885" spans="1:27" ht="36" hidden="1" x14ac:dyDescent="0.25">
      <c r="A885" s="135">
        <v>56</v>
      </c>
      <c r="B885" s="132" t="s">
        <v>2367</v>
      </c>
      <c r="C885" s="134" t="s">
        <v>140</v>
      </c>
      <c r="D885" s="134" t="s">
        <v>140</v>
      </c>
      <c r="E885" s="134" t="s">
        <v>2368</v>
      </c>
      <c r="F885" s="134" t="s">
        <v>2369</v>
      </c>
      <c r="G885" s="135" t="s">
        <v>214</v>
      </c>
      <c r="H885" s="135" t="s">
        <v>212</v>
      </c>
      <c r="I885" s="135" t="s">
        <v>212</v>
      </c>
      <c r="J885" s="52" t="s">
        <v>1493</v>
      </c>
      <c r="K885" s="135" t="s">
        <v>216</v>
      </c>
      <c r="L885" s="135" t="s">
        <v>216</v>
      </c>
      <c r="M885" s="135" t="s">
        <v>216</v>
      </c>
      <c r="N885" s="135" t="s">
        <v>216</v>
      </c>
      <c r="O885" s="1031">
        <v>0.1</v>
      </c>
      <c r="P885" s="178">
        <v>0</v>
      </c>
      <c r="Q885" s="178">
        <v>0</v>
      </c>
      <c r="R885" s="132"/>
      <c r="S885" s="134"/>
      <c r="T885" s="134"/>
      <c r="U885" s="134"/>
      <c r="V885" s="134"/>
      <c r="W885" s="134"/>
      <c r="X885" s="170">
        <f>(IF(G885="C",1,IF(G885="EA",0.5,0))*0.1)+(IF(H885="C",1,IF(H885="EA",0.5,0))*0.05)+(IF(I885="C",1,IF(I885="EA",0.5,0))*0.1)+(IF(J885="C",1,IF(J885="EA",0.5,0))*0.05)+(IF(K885="C",1,IF(K885="EA",0.5,0))*0.1)+(IF(L885="C",1,IF(L885="EA",0.5,0))*0.2)+(IF(M885="C",1,IF(M885="EA",0.5,0))*0.35)+(IF(N885="C",1,IF(N885="EA",0.5,0))*0.05)</f>
        <v>0.2</v>
      </c>
      <c r="Y885" s="368">
        <f t="shared" si="27"/>
        <v>2.0000000000000004E-2</v>
      </c>
      <c r="Z885" s="338" t="str">
        <f t="shared" si="28"/>
        <v>Em andamento</v>
      </c>
      <c r="AA885" s="377" t="str">
        <f>IF(C885="Supra-regional","abrange-cidade",IF(C885="Em definição","sem-mapa",IF(E885&lt;&gt;0,"local-def","local-em-def")))</f>
        <v>local-def</v>
      </c>
    </row>
    <row r="886" spans="1:27" ht="36" hidden="1" x14ac:dyDescent="0.25">
      <c r="A886" s="135">
        <v>56</v>
      </c>
      <c r="B886" s="132" t="s">
        <v>2370</v>
      </c>
      <c r="C886" s="134" t="s">
        <v>142</v>
      </c>
      <c r="D886" s="134" t="s">
        <v>142</v>
      </c>
      <c r="E886" s="134" t="s">
        <v>2371</v>
      </c>
      <c r="F886" s="134" t="s">
        <v>2372</v>
      </c>
      <c r="G886" s="135" t="s">
        <v>214</v>
      </c>
      <c r="H886" s="135" t="s">
        <v>212</v>
      </c>
      <c r="I886" s="135" t="s">
        <v>216</v>
      </c>
      <c r="J886" s="52" t="s">
        <v>1493</v>
      </c>
      <c r="K886" s="135" t="s">
        <v>216</v>
      </c>
      <c r="L886" s="135" t="s">
        <v>216</v>
      </c>
      <c r="M886" s="135" t="s">
        <v>216</v>
      </c>
      <c r="N886" s="135" t="s">
        <v>216</v>
      </c>
      <c r="O886" s="1031">
        <v>0.1</v>
      </c>
      <c r="P886" s="178">
        <v>0</v>
      </c>
      <c r="Q886" s="178">
        <v>0</v>
      </c>
      <c r="R886" s="132"/>
      <c r="S886" s="134"/>
      <c r="T886" s="134"/>
      <c r="U886" s="134"/>
      <c r="V886" s="134"/>
      <c r="W886" s="134"/>
      <c r="X886" s="170">
        <f>(IF(G886="C",1,IF(G886="EA",0.5,0))*0.1)+(IF(H886="C",1,IF(H886="EA",0.5,0))*0.05)+(IF(I886="C",1,IF(I886="EA",0.5,0))*0.1)+(IF(J886="C",1,IF(J886="EA",0.5,0))*0.05)+(IF(K886="C",1,IF(K886="EA",0.5,0))*0.1)+(IF(L886="C",1,IF(L886="EA",0.5,0))*0.2)+(IF(M886="C",1,IF(M886="EA",0.5,0))*0.35)+(IF(N886="C",1,IF(N886="EA",0.5,0))*0.05)</f>
        <v>0.1</v>
      </c>
      <c r="Y886" s="368">
        <f t="shared" si="27"/>
        <v>1.0000000000000002E-2</v>
      </c>
      <c r="Z886" s="338" t="str">
        <f t="shared" si="28"/>
        <v>Em andamento</v>
      </c>
      <c r="AA886" s="377" t="str">
        <f>IF(C886="Supra-regional","abrange-cidade",IF(C886="Em definição","sem-mapa",IF(E886&lt;&gt;0,"local-def","local-em-def")))</f>
        <v>local-def</v>
      </c>
    </row>
    <row r="887" spans="1:27" ht="48" hidden="1" x14ac:dyDescent="0.25">
      <c r="A887" s="135">
        <v>56</v>
      </c>
      <c r="B887" s="132" t="s">
        <v>2373</v>
      </c>
      <c r="C887" s="134" t="s">
        <v>162</v>
      </c>
      <c r="D887" s="134" t="s">
        <v>162</v>
      </c>
      <c r="E887" s="134" t="s">
        <v>2374</v>
      </c>
      <c r="F887" s="134" t="s">
        <v>2375</v>
      </c>
      <c r="G887" s="135" t="s">
        <v>214</v>
      </c>
      <c r="H887" s="135" t="s">
        <v>212</v>
      </c>
      <c r="I887" s="135" t="s">
        <v>212</v>
      </c>
      <c r="J887" s="52" t="s">
        <v>1493</v>
      </c>
      <c r="K887" s="135" t="s">
        <v>216</v>
      </c>
      <c r="L887" s="135" t="s">
        <v>216</v>
      </c>
      <c r="M887" s="135" t="s">
        <v>216</v>
      </c>
      <c r="N887" s="135" t="s">
        <v>216</v>
      </c>
      <c r="O887" s="1031">
        <v>0.1</v>
      </c>
      <c r="P887" s="178">
        <v>0</v>
      </c>
      <c r="Q887" s="178">
        <v>0</v>
      </c>
      <c r="R887" s="132"/>
      <c r="S887" s="134"/>
      <c r="T887" s="134"/>
      <c r="U887" s="134"/>
      <c r="V887" s="134"/>
      <c r="W887" s="134"/>
      <c r="X887" s="170">
        <f>(IF(G887="C",1,IF(G887="EA",0.5,0))*0.1)+(IF(H887="C",1,IF(H887="EA",0.5,0))*0.05)+(IF(I887="C",1,IF(I887="EA",0.5,0))*0.1)+(IF(J887="C",1,IF(J887="EA",0.5,0))*0.05)+(IF(K887="C",1,IF(K887="EA",0.5,0))*0.1)+(IF(L887="C",1,IF(L887="EA",0.5,0))*0.2)+(IF(M887="C",1,IF(M887="EA",0.5,0))*0.35)+(IF(N887="C",1,IF(N887="EA",0.5,0))*0.05)</f>
        <v>0.2</v>
      </c>
      <c r="Y887" s="368">
        <f t="shared" si="27"/>
        <v>2.0000000000000004E-2</v>
      </c>
      <c r="Z887" s="338" t="str">
        <f t="shared" si="28"/>
        <v>Em andamento</v>
      </c>
      <c r="AA887" s="377" t="str">
        <f>IF(C887="Supra-regional","abrange-cidade",IF(C887="Em definição","sem-mapa",IF(E887&lt;&gt;0,"local-def","local-em-def")))</f>
        <v>local-def</v>
      </c>
    </row>
    <row r="888" spans="1:27" ht="36" hidden="1" x14ac:dyDescent="0.25">
      <c r="A888" s="135">
        <v>56</v>
      </c>
      <c r="B888" s="132" t="s">
        <v>2376</v>
      </c>
      <c r="C888" s="134" t="s">
        <v>172</v>
      </c>
      <c r="D888" s="134" t="s">
        <v>2377</v>
      </c>
      <c r="E888" s="134" t="s">
        <v>2336</v>
      </c>
      <c r="F888" s="134" t="s">
        <v>2378</v>
      </c>
      <c r="G888" s="135" t="s">
        <v>214</v>
      </c>
      <c r="H888" s="135" t="s">
        <v>214</v>
      </c>
      <c r="I888" s="135" t="s">
        <v>212</v>
      </c>
      <c r="J888" s="52" t="s">
        <v>1493</v>
      </c>
      <c r="K888" s="135" t="s">
        <v>216</v>
      </c>
      <c r="L888" s="135" t="s">
        <v>216</v>
      </c>
      <c r="M888" s="135" t="s">
        <v>216</v>
      </c>
      <c r="N888" s="135" t="s">
        <v>216</v>
      </c>
      <c r="O888" s="1031">
        <v>0.1</v>
      </c>
      <c r="P888" s="178">
        <v>0</v>
      </c>
      <c r="Q888" s="178">
        <v>0</v>
      </c>
      <c r="R888" s="132"/>
      <c r="S888" s="134"/>
      <c r="T888" s="134"/>
      <c r="U888" s="134"/>
      <c r="V888" s="134"/>
      <c r="W888" s="134"/>
      <c r="X888" s="170">
        <f>(IF(G888="C",1,IF(G888="EA",0.5,0))*0.1)+(IF(H888="C",1,IF(H888="EA",0.5,0))*0.05)+(IF(I888="C",1,IF(I888="EA",0.5,0))*0.1)+(IF(J888="C",1,IF(J888="EA",0.5,0))*0.05)+(IF(K888="C",1,IF(K888="EA",0.5,0))*0.1)+(IF(L888="C",1,IF(L888="EA",0.5,0))*0.2)+(IF(M888="C",1,IF(M888="EA",0.5,0))*0.35)+(IF(N888="C",1,IF(N888="EA",0.5,0))*0.05)</f>
        <v>0.17500000000000002</v>
      </c>
      <c r="Y888" s="368">
        <f t="shared" si="27"/>
        <v>1.7500000000000002E-2</v>
      </c>
      <c r="Z888" s="338" t="str">
        <f t="shared" si="28"/>
        <v>Em andamento</v>
      </c>
      <c r="AA888" s="377" t="str">
        <f>IF(C888="Supra-regional","abrange-cidade",IF(C888="Em definição","sem-mapa",IF(E888&lt;&gt;0,"local-def","local-em-def")))</f>
        <v>local-def</v>
      </c>
    </row>
    <row r="889" spans="1:27" ht="36" hidden="1" x14ac:dyDescent="0.25">
      <c r="A889" s="135">
        <v>56</v>
      </c>
      <c r="B889" s="132" t="s">
        <v>2379</v>
      </c>
      <c r="C889" s="134" t="s">
        <v>178</v>
      </c>
      <c r="D889" s="134" t="s">
        <v>178</v>
      </c>
      <c r="E889" s="134" t="s">
        <v>2380</v>
      </c>
      <c r="F889" s="134" t="s">
        <v>2381</v>
      </c>
      <c r="G889" s="135" t="s">
        <v>214</v>
      </c>
      <c r="H889" s="135" t="s">
        <v>212</v>
      </c>
      <c r="I889" s="135" t="s">
        <v>212</v>
      </c>
      <c r="J889" s="52" t="s">
        <v>1493</v>
      </c>
      <c r="K889" s="135" t="s">
        <v>216</v>
      </c>
      <c r="L889" s="135" t="s">
        <v>216</v>
      </c>
      <c r="M889" s="135" t="s">
        <v>216</v>
      </c>
      <c r="N889" s="135" t="s">
        <v>216</v>
      </c>
      <c r="O889" s="1031">
        <v>0.1</v>
      </c>
      <c r="P889" s="178">
        <v>0</v>
      </c>
      <c r="Q889" s="178">
        <v>0</v>
      </c>
      <c r="R889" s="132"/>
      <c r="S889" s="134"/>
      <c r="T889" s="134"/>
      <c r="U889" s="134"/>
      <c r="V889" s="134"/>
      <c r="W889" s="134"/>
      <c r="X889" s="170">
        <f>(IF(G889="C",1,IF(G889="EA",0.5,0))*0.1)+(IF(H889="C",1,IF(H889="EA",0.5,0))*0.05)+(IF(I889="C",1,IF(I889="EA",0.5,0))*0.1)+(IF(J889="C",1,IF(J889="EA",0.5,0))*0.05)+(IF(K889="C",1,IF(K889="EA",0.5,0))*0.1)+(IF(L889="C",1,IF(L889="EA",0.5,0))*0.2)+(IF(M889="C",1,IF(M889="EA",0.5,0))*0.35)+(IF(N889="C",1,IF(N889="EA",0.5,0))*0.05)</f>
        <v>0.2</v>
      </c>
      <c r="Y889" s="368">
        <f t="shared" si="27"/>
        <v>2.0000000000000004E-2</v>
      </c>
      <c r="Z889" s="338" t="str">
        <f t="shared" si="28"/>
        <v>Em andamento</v>
      </c>
      <c r="AA889" s="377" t="str">
        <f>IF(C889="Supra-regional","abrange-cidade",IF(C889="Em definição","sem-mapa",IF(E889&lt;&gt;0,"local-def","local-em-def")))</f>
        <v>local-def</v>
      </c>
    </row>
    <row r="890" spans="1:27" ht="36" hidden="1" x14ac:dyDescent="0.25">
      <c r="A890" s="135">
        <v>56</v>
      </c>
      <c r="B890" s="132" t="s">
        <v>2382</v>
      </c>
      <c r="C890" s="134" t="s">
        <v>186</v>
      </c>
      <c r="D890" s="134" t="s">
        <v>2243</v>
      </c>
      <c r="E890" s="134" t="s">
        <v>2383</v>
      </c>
      <c r="F890" s="134" t="s">
        <v>2384</v>
      </c>
      <c r="G890" s="135" t="s">
        <v>214</v>
      </c>
      <c r="H890" s="135" t="s">
        <v>216</v>
      </c>
      <c r="I890" s="135" t="s">
        <v>216</v>
      </c>
      <c r="J890" s="52" t="s">
        <v>1493</v>
      </c>
      <c r="K890" s="135" t="s">
        <v>216</v>
      </c>
      <c r="L890" s="135" t="s">
        <v>216</v>
      </c>
      <c r="M890" s="135" t="s">
        <v>216</v>
      </c>
      <c r="N890" s="135" t="s">
        <v>216</v>
      </c>
      <c r="O890" s="1031">
        <v>0.1</v>
      </c>
      <c r="P890" s="178">
        <v>0</v>
      </c>
      <c r="Q890" s="178">
        <v>0</v>
      </c>
      <c r="R890" s="132"/>
      <c r="S890" s="134"/>
      <c r="T890" s="134"/>
      <c r="U890" s="134"/>
      <c r="V890" s="134"/>
      <c r="W890" s="134"/>
      <c r="X890" s="170">
        <f>(IF(G890="C",1,IF(G890="EA",0.5,0))*0.1)+(IF(H890="C",1,IF(H890="EA",0.5,0))*0.05)+(IF(I890="C",1,IF(I890="EA",0.5,0))*0.1)+(IF(J890="C",1,IF(J890="EA",0.5,0))*0.05)+(IF(K890="C",1,IF(K890="EA",0.5,0))*0.1)+(IF(L890="C",1,IF(L890="EA",0.5,0))*0.2)+(IF(M890="C",1,IF(M890="EA",0.5,0))*0.35)+(IF(N890="C",1,IF(N890="EA",0.5,0))*0.05)</f>
        <v>0.05</v>
      </c>
      <c r="Y890" s="368">
        <f t="shared" si="27"/>
        <v>5.000000000000001E-3</v>
      </c>
      <c r="Z890" s="338" t="str">
        <f t="shared" si="28"/>
        <v>Em andamento</v>
      </c>
      <c r="AA890" s="377" t="str">
        <f>IF(C890="Supra-regional","abrange-cidade",IF(C890="Em definição","sem-mapa",IF(E890&lt;&gt;0,"local-def","local-em-def")))</f>
        <v>local-def</v>
      </c>
    </row>
    <row r="891" spans="1:27" ht="48" hidden="1" x14ac:dyDescent="0.25">
      <c r="A891" s="135">
        <v>56</v>
      </c>
      <c r="B891" s="132" t="s">
        <v>2385</v>
      </c>
      <c r="C891" s="134" t="s">
        <v>130</v>
      </c>
      <c r="D891" s="138" t="s">
        <v>2112</v>
      </c>
      <c r="E891" s="134" t="s">
        <v>2386</v>
      </c>
      <c r="F891" s="134" t="s">
        <v>2387</v>
      </c>
      <c r="G891" s="135" t="s">
        <v>214</v>
      </c>
      <c r="H891" s="135" t="s">
        <v>212</v>
      </c>
      <c r="I891" s="135" t="s">
        <v>212</v>
      </c>
      <c r="J891" s="52" t="s">
        <v>1493</v>
      </c>
      <c r="K891" s="135" t="s">
        <v>216</v>
      </c>
      <c r="L891" s="135" t="s">
        <v>216</v>
      </c>
      <c r="M891" s="135" t="s">
        <v>216</v>
      </c>
      <c r="N891" s="135" t="s">
        <v>216</v>
      </c>
      <c r="O891" s="1031">
        <v>0.1</v>
      </c>
      <c r="P891" s="178">
        <v>0</v>
      </c>
      <c r="Q891" s="178">
        <v>0</v>
      </c>
      <c r="R891" s="132"/>
      <c r="S891" s="134"/>
      <c r="T891" s="134"/>
      <c r="U891" s="134"/>
      <c r="V891" s="134"/>
      <c r="W891" s="134"/>
      <c r="X891" s="170">
        <f>(IF(G891="C",1,IF(G891="EA",0.5,0))*0.1)+(IF(H891="C",1,IF(H891="EA",0.5,0))*0.05)+(IF(I891="C",1,IF(I891="EA",0.5,0))*0.1)+(IF(J891="C",1,IF(J891="EA",0.5,0))*0.05)+(IF(K891="C",1,IF(K891="EA",0.5,0))*0.1)+(IF(L891="C",1,IF(L891="EA",0.5,0))*0.2)+(IF(M891="C",1,IF(M891="EA",0.5,0))*0.35)+(IF(N891="C",1,IF(N891="EA",0.5,0))*0.05)</f>
        <v>0.2</v>
      </c>
      <c r="Y891" s="368">
        <f t="shared" si="27"/>
        <v>2.0000000000000004E-2</v>
      </c>
      <c r="Z891" s="338" t="str">
        <f t="shared" si="28"/>
        <v>Em andamento</v>
      </c>
      <c r="AA891" s="377" t="str">
        <f>IF(C891="Supra-regional","abrange-cidade",IF(C891="Em definição","sem-mapa",IF(E891&lt;&gt;0,"local-def","local-em-def")))</f>
        <v>local-def</v>
      </c>
    </row>
    <row r="892" spans="1:27" ht="120" hidden="1" x14ac:dyDescent="0.25">
      <c r="A892" s="52">
        <v>66</v>
      </c>
      <c r="B892" s="18" t="s">
        <v>776</v>
      </c>
      <c r="C892" s="18" t="s">
        <v>152</v>
      </c>
      <c r="D892" s="18" t="s">
        <v>152</v>
      </c>
      <c r="E892" s="18"/>
      <c r="F892" s="18"/>
      <c r="G892" s="52" t="s">
        <v>214</v>
      </c>
      <c r="H892" s="52" t="s">
        <v>216</v>
      </c>
      <c r="I892" s="52" t="s">
        <v>214</v>
      </c>
      <c r="J892" s="52" t="s">
        <v>1493</v>
      </c>
      <c r="K892" s="52" t="s">
        <v>216</v>
      </c>
      <c r="L892" s="52" t="s">
        <v>216</v>
      </c>
      <c r="M892" s="52" t="s">
        <v>216</v>
      </c>
      <c r="N892" s="52" t="s">
        <v>216</v>
      </c>
      <c r="O892" s="1031">
        <v>0.2</v>
      </c>
      <c r="P892" s="79">
        <v>0</v>
      </c>
      <c r="Q892" s="178">
        <v>0</v>
      </c>
      <c r="R892" s="18" t="s">
        <v>777</v>
      </c>
      <c r="S892" s="18"/>
      <c r="T892" s="18"/>
      <c r="U892" s="18"/>
      <c r="V892" s="18"/>
      <c r="W892" s="18"/>
      <c r="X892" s="170">
        <f>(IF(G892="C",1,IF(G892="EA",0.5,0))*0.1)+(IF(H892="C",1,IF(H892="EA",0.5,0))*0.05)+(IF(I892="C",1,IF(I892="EA",0.5,0))*0.1)+(IF(J892="C",1,IF(J892="EA",0.5,0))*0.05)+(IF(K892="C",1,IF(K892="EA",0.5,0))*0.1)+(IF(L892="C",1,IF(L892="EA",0.5,0))*0.2)+(IF(M892="C",1,IF(M892="EA",0.5,0))*0.35)+(IF(N892="C",1,IF(N892="EA",0.5,0))*0.05)</f>
        <v>0.1</v>
      </c>
      <c r="Y892" s="368">
        <f t="shared" si="27"/>
        <v>2.0000000000000004E-2</v>
      </c>
      <c r="Z892" s="338" t="str">
        <f t="shared" si="28"/>
        <v>Em andamento</v>
      </c>
      <c r="AA892" s="377" t="str">
        <f>IF(C892="Supra-regional","abrange-cidade",IF(C892="Em definição","sem-mapa",IF(E892&lt;&gt;0,"local-def","local-em-def")))</f>
        <v>local-em-def</v>
      </c>
    </row>
    <row r="893" spans="1:27" ht="36" hidden="1" x14ac:dyDescent="0.25">
      <c r="A893" s="135">
        <v>67</v>
      </c>
      <c r="B893" s="132" t="s">
        <v>2388</v>
      </c>
      <c r="C893" s="134" t="s">
        <v>134</v>
      </c>
      <c r="D893" s="134"/>
      <c r="E893" s="134"/>
      <c r="F893" s="134"/>
      <c r="G893" s="135" t="s">
        <v>214</v>
      </c>
      <c r="H893" s="135" t="s">
        <v>212</v>
      </c>
      <c r="I893" s="135" t="s">
        <v>216</v>
      </c>
      <c r="J893" s="52" t="s">
        <v>1493</v>
      </c>
      <c r="K893" s="135" t="s">
        <v>216</v>
      </c>
      <c r="L893" s="135" t="s">
        <v>216</v>
      </c>
      <c r="M893" s="135" t="s">
        <v>216</v>
      </c>
      <c r="N893" s="135" t="s">
        <v>216</v>
      </c>
      <c r="O893" s="1031">
        <v>0.125</v>
      </c>
      <c r="P893" s="178">
        <v>0</v>
      </c>
      <c r="Q893" s="178">
        <v>0</v>
      </c>
      <c r="R893" s="132" t="s">
        <v>2100</v>
      </c>
      <c r="S893" s="134"/>
      <c r="T893" s="134"/>
      <c r="U893" s="134"/>
      <c r="V893" s="134"/>
      <c r="W893" s="134"/>
      <c r="X893" s="170">
        <f>(IF(G893="C",1,IF(G893="EA",0.5,0))*0.1)+(IF(H893="C",1,IF(H893="EA",0.5,0))*0.05)+(IF(I893="C",1,IF(I893="EA",0.5,0))*0.1)+(IF(J893="C",1,IF(J893="EA",0.5,0))*0.05)+(IF(K893="C",1,IF(K893="EA",0.5,0))*0.1)+(IF(L893="C",1,IF(L893="EA",0.5,0))*0.2)+(IF(M893="C",1,IF(M893="EA",0.5,0))*0.35)+(IF(N893="C",1,IF(N893="EA",0.5,0))*0.05)</f>
        <v>0.1</v>
      </c>
      <c r="Y893" s="368">
        <f t="shared" si="27"/>
        <v>1.2500000000000001E-2</v>
      </c>
      <c r="Z893" s="338" t="str">
        <f t="shared" si="28"/>
        <v>Em andamento</v>
      </c>
      <c r="AA893" s="377" t="str">
        <f>IF(C893="Supra-regional","abrange-cidade",IF(C893="Em definição","sem-mapa",IF(E893&lt;&gt;0,"local-def","local-em-def")))</f>
        <v>local-em-def</v>
      </c>
    </row>
    <row r="894" spans="1:27" ht="36" hidden="1" x14ac:dyDescent="0.25">
      <c r="A894" s="135">
        <v>67</v>
      </c>
      <c r="B894" s="132" t="s">
        <v>2389</v>
      </c>
      <c r="C894" s="134" t="s">
        <v>152</v>
      </c>
      <c r="D894" s="134"/>
      <c r="E894" s="134"/>
      <c r="F894" s="134"/>
      <c r="G894" s="135" t="s">
        <v>214</v>
      </c>
      <c r="H894" s="135" t="s">
        <v>212</v>
      </c>
      <c r="I894" s="135" t="s">
        <v>216</v>
      </c>
      <c r="J894" s="52" t="s">
        <v>1493</v>
      </c>
      <c r="K894" s="135" t="s">
        <v>216</v>
      </c>
      <c r="L894" s="135" t="s">
        <v>216</v>
      </c>
      <c r="M894" s="135" t="s">
        <v>216</v>
      </c>
      <c r="N894" s="135" t="s">
        <v>216</v>
      </c>
      <c r="O894" s="1031">
        <v>0.125</v>
      </c>
      <c r="P894" s="178">
        <v>0</v>
      </c>
      <c r="Q894" s="178">
        <v>0</v>
      </c>
      <c r="R894" s="132" t="s">
        <v>2100</v>
      </c>
      <c r="S894" s="134"/>
      <c r="T894" s="134"/>
      <c r="U894" s="134"/>
      <c r="V894" s="134"/>
      <c r="W894" s="134"/>
      <c r="X894" s="170">
        <f>(IF(G894="C",1,IF(G894="EA",0.5,0))*0.1)+(IF(H894="C",1,IF(H894="EA",0.5,0))*0.05)+(IF(I894="C",1,IF(I894="EA",0.5,0))*0.1)+(IF(J894="C",1,IF(J894="EA",0.5,0))*0.05)+(IF(K894="C",1,IF(K894="EA",0.5,0))*0.1)+(IF(L894="C",1,IF(L894="EA",0.5,0))*0.2)+(IF(M894="C",1,IF(M894="EA",0.5,0))*0.35)+(IF(N894="C",1,IF(N894="EA",0.5,0))*0.05)</f>
        <v>0.1</v>
      </c>
      <c r="Y894" s="368">
        <f t="shared" si="27"/>
        <v>1.2500000000000001E-2</v>
      </c>
      <c r="Z894" s="338" t="str">
        <f t="shared" si="28"/>
        <v>Em andamento</v>
      </c>
      <c r="AA894" s="377" t="str">
        <f>IF(C894="Supra-regional","abrange-cidade",IF(C894="Em definição","sem-mapa",IF(E894&lt;&gt;0,"local-def","local-em-def")))</f>
        <v>local-em-def</v>
      </c>
    </row>
    <row r="895" spans="1:27" ht="36" hidden="1" x14ac:dyDescent="0.25">
      <c r="A895" s="135">
        <v>67</v>
      </c>
      <c r="B895" s="132" t="s">
        <v>2390</v>
      </c>
      <c r="C895" s="134" t="s">
        <v>132</v>
      </c>
      <c r="D895" s="134" t="s">
        <v>132</v>
      </c>
      <c r="E895" s="134" t="s">
        <v>2391</v>
      </c>
      <c r="F895" s="134" t="s">
        <v>2392</v>
      </c>
      <c r="G895" s="135" t="s">
        <v>212</v>
      </c>
      <c r="H895" s="135" t="s">
        <v>212</v>
      </c>
      <c r="I895" s="135" t="s">
        <v>216</v>
      </c>
      <c r="J895" s="52" t="s">
        <v>1493</v>
      </c>
      <c r="K895" s="135" t="s">
        <v>216</v>
      </c>
      <c r="L895" s="135" t="s">
        <v>216</v>
      </c>
      <c r="M895" s="135" t="s">
        <v>216</v>
      </c>
      <c r="N895" s="135" t="s">
        <v>216</v>
      </c>
      <c r="O895" s="1031">
        <v>0.125</v>
      </c>
      <c r="P895" s="178">
        <v>0</v>
      </c>
      <c r="Q895" s="178">
        <v>0</v>
      </c>
      <c r="R895" s="132"/>
      <c r="S895" s="134"/>
      <c r="T895" s="134"/>
      <c r="U895" s="134"/>
      <c r="V895" s="134"/>
      <c r="W895" s="134"/>
      <c r="X895" s="170">
        <f>(IF(G895="C",1,IF(G895="EA",0.5,0))*0.1)+(IF(H895="C",1,IF(H895="EA",0.5,0))*0.05)+(IF(I895="C",1,IF(I895="EA",0.5,0))*0.1)+(IF(J895="C",1,IF(J895="EA",0.5,0))*0.05)+(IF(K895="C",1,IF(K895="EA",0.5,0))*0.1)+(IF(L895="C",1,IF(L895="EA",0.5,0))*0.2)+(IF(M895="C",1,IF(M895="EA",0.5,0))*0.35)+(IF(N895="C",1,IF(N895="EA",0.5,0))*0.05)</f>
        <v>0.15000000000000002</v>
      </c>
      <c r="Y895" s="368">
        <f t="shared" si="27"/>
        <v>1.8750000000000003E-2</v>
      </c>
      <c r="Z895" s="338" t="str">
        <f t="shared" si="28"/>
        <v>Em andamento</v>
      </c>
      <c r="AA895" s="377" t="str">
        <f>IF(C895="Supra-regional","abrange-cidade",IF(C895="Em definição","sem-mapa",IF(E895&lt;&gt;0,"local-def","local-em-def")))</f>
        <v>local-def</v>
      </c>
    </row>
    <row r="896" spans="1:27" ht="36" hidden="1" x14ac:dyDescent="0.25">
      <c r="A896" s="135">
        <v>67</v>
      </c>
      <c r="B896" s="132" t="s">
        <v>2393</v>
      </c>
      <c r="C896" s="134" t="s">
        <v>150</v>
      </c>
      <c r="D896" s="134" t="s">
        <v>150</v>
      </c>
      <c r="E896" s="134" t="s">
        <v>2394</v>
      </c>
      <c r="F896" s="134" t="s">
        <v>2395</v>
      </c>
      <c r="G896" s="135" t="s">
        <v>212</v>
      </c>
      <c r="H896" s="135" t="s">
        <v>212</v>
      </c>
      <c r="I896" s="135" t="s">
        <v>216</v>
      </c>
      <c r="J896" s="52" t="s">
        <v>1493</v>
      </c>
      <c r="K896" s="135" t="s">
        <v>216</v>
      </c>
      <c r="L896" s="135" t="s">
        <v>216</v>
      </c>
      <c r="M896" s="135" t="s">
        <v>216</v>
      </c>
      <c r="N896" s="135" t="s">
        <v>216</v>
      </c>
      <c r="O896" s="1031">
        <v>0.125</v>
      </c>
      <c r="P896" s="178">
        <v>0</v>
      </c>
      <c r="Q896" s="178">
        <v>0</v>
      </c>
      <c r="R896" s="132"/>
      <c r="S896" s="134"/>
      <c r="T896" s="134"/>
      <c r="U896" s="134"/>
      <c r="V896" s="134"/>
      <c r="W896" s="134"/>
      <c r="X896" s="170">
        <f>(IF(G896="C",1,IF(G896="EA",0.5,0))*0.1)+(IF(H896="C",1,IF(H896="EA",0.5,0))*0.05)+(IF(I896="C",1,IF(I896="EA",0.5,0))*0.1)+(IF(J896="C",1,IF(J896="EA",0.5,0))*0.05)+(IF(K896="C",1,IF(K896="EA",0.5,0))*0.1)+(IF(L896="C",1,IF(L896="EA",0.5,0))*0.2)+(IF(M896="C",1,IF(M896="EA",0.5,0))*0.35)+(IF(N896="C",1,IF(N896="EA",0.5,0))*0.05)</f>
        <v>0.15000000000000002</v>
      </c>
      <c r="Y896" s="368">
        <f t="shared" si="27"/>
        <v>1.8750000000000003E-2</v>
      </c>
      <c r="Z896" s="338" t="str">
        <f t="shared" si="28"/>
        <v>Em andamento</v>
      </c>
      <c r="AA896" s="377" t="str">
        <f>IF(C896="Supra-regional","abrange-cidade",IF(C896="Em definição","sem-mapa",IF(E896&lt;&gt;0,"local-def","local-em-def")))</f>
        <v>local-def</v>
      </c>
    </row>
    <row r="897" spans="1:27" ht="36" hidden="1" x14ac:dyDescent="0.25">
      <c r="A897" s="135">
        <v>67</v>
      </c>
      <c r="B897" s="132" t="s">
        <v>2396</v>
      </c>
      <c r="C897" s="134" t="s">
        <v>130</v>
      </c>
      <c r="D897" s="134" t="s">
        <v>2397</v>
      </c>
      <c r="E897" s="134" t="s">
        <v>2398</v>
      </c>
      <c r="F897" s="134" t="s">
        <v>2399</v>
      </c>
      <c r="G897" s="135" t="s">
        <v>214</v>
      </c>
      <c r="H897" s="135" t="s">
        <v>212</v>
      </c>
      <c r="I897" s="135" t="s">
        <v>216</v>
      </c>
      <c r="J897" s="52" t="s">
        <v>1493</v>
      </c>
      <c r="K897" s="135" t="s">
        <v>216</v>
      </c>
      <c r="L897" s="135" t="s">
        <v>216</v>
      </c>
      <c r="M897" s="135" t="s">
        <v>216</v>
      </c>
      <c r="N897" s="135" t="s">
        <v>216</v>
      </c>
      <c r="O897" s="1031">
        <v>0.125</v>
      </c>
      <c r="P897" s="178">
        <v>0</v>
      </c>
      <c r="Q897" s="178">
        <v>0</v>
      </c>
      <c r="R897" s="132"/>
      <c r="S897" s="134"/>
      <c r="T897" s="134"/>
      <c r="U897" s="134"/>
      <c r="V897" s="134"/>
      <c r="W897" s="134"/>
      <c r="X897" s="170">
        <f>(IF(G897="C",1,IF(G897="EA",0.5,0))*0.1)+(IF(H897="C",1,IF(H897="EA",0.5,0))*0.05)+(IF(I897="C",1,IF(I897="EA",0.5,0))*0.1)+(IF(J897="C",1,IF(J897="EA",0.5,0))*0.05)+(IF(K897="C",1,IF(K897="EA",0.5,0))*0.1)+(IF(L897="C",1,IF(L897="EA",0.5,0))*0.2)+(IF(M897="C",1,IF(M897="EA",0.5,0))*0.35)+(IF(N897="C",1,IF(N897="EA",0.5,0))*0.05)</f>
        <v>0.1</v>
      </c>
      <c r="Y897" s="368">
        <f t="shared" si="27"/>
        <v>1.2500000000000001E-2</v>
      </c>
      <c r="Z897" s="338" t="str">
        <f t="shared" si="28"/>
        <v>Em andamento</v>
      </c>
      <c r="AA897" s="377" t="str">
        <f>IF(C897="Supra-regional","abrange-cidade",IF(C897="Em definição","sem-mapa",IF(E897&lt;&gt;0,"local-def","local-em-def")))</f>
        <v>local-def</v>
      </c>
    </row>
    <row r="898" spans="1:27" ht="36" hidden="1" x14ac:dyDescent="0.25">
      <c r="A898" s="135">
        <v>67</v>
      </c>
      <c r="B898" s="132" t="s">
        <v>2400</v>
      </c>
      <c r="C898" s="134" t="s">
        <v>172</v>
      </c>
      <c r="D898" s="134" t="s">
        <v>2377</v>
      </c>
      <c r="E898" s="134" t="s">
        <v>2336</v>
      </c>
      <c r="F898" s="134" t="s">
        <v>2401</v>
      </c>
      <c r="G898" s="135" t="s">
        <v>212</v>
      </c>
      <c r="H898" s="135" t="s">
        <v>212</v>
      </c>
      <c r="I898" s="135" t="s">
        <v>216</v>
      </c>
      <c r="J898" s="52" t="s">
        <v>1493</v>
      </c>
      <c r="K898" s="135" t="s">
        <v>216</v>
      </c>
      <c r="L898" s="135" t="s">
        <v>216</v>
      </c>
      <c r="M898" s="135" t="s">
        <v>216</v>
      </c>
      <c r="N898" s="135" t="s">
        <v>216</v>
      </c>
      <c r="O898" s="1031">
        <v>0.125</v>
      </c>
      <c r="P898" s="178">
        <v>0</v>
      </c>
      <c r="Q898" s="178">
        <v>0</v>
      </c>
      <c r="R898" s="132"/>
      <c r="S898" s="134"/>
      <c r="T898" s="134"/>
      <c r="U898" s="134"/>
      <c r="V898" s="134"/>
      <c r="W898" s="134"/>
      <c r="X898" s="170">
        <f>(IF(G898="C",1,IF(G898="EA",0.5,0))*0.1)+(IF(H898="C",1,IF(H898="EA",0.5,0))*0.05)+(IF(I898="C",1,IF(I898="EA",0.5,0))*0.1)+(IF(J898="C",1,IF(J898="EA",0.5,0))*0.05)+(IF(K898="C",1,IF(K898="EA",0.5,0))*0.1)+(IF(L898="C",1,IF(L898="EA",0.5,0))*0.2)+(IF(M898="C",1,IF(M898="EA",0.5,0))*0.35)+(IF(N898="C",1,IF(N898="EA",0.5,0))*0.05)</f>
        <v>0.15000000000000002</v>
      </c>
      <c r="Y898" s="368">
        <f t="shared" ref="Y898:Y961" si="29">X898*O898</f>
        <v>1.8750000000000003E-2</v>
      </c>
      <c r="Z898" s="338" t="str">
        <f t="shared" si="28"/>
        <v>Em andamento</v>
      </c>
      <c r="AA898" s="377" t="str">
        <f>IF(C898="Supra-regional","abrange-cidade",IF(C898="Em definição","sem-mapa",IF(E898&lt;&gt;0,"local-def","local-em-def")))</f>
        <v>local-def</v>
      </c>
    </row>
    <row r="899" spans="1:27" ht="36" hidden="1" x14ac:dyDescent="0.25">
      <c r="A899" s="135">
        <v>67</v>
      </c>
      <c r="B899" s="132" t="s">
        <v>2402</v>
      </c>
      <c r="C899" s="134" t="s">
        <v>178</v>
      </c>
      <c r="D899" s="134" t="s">
        <v>178</v>
      </c>
      <c r="E899" s="134" t="s">
        <v>2403</v>
      </c>
      <c r="F899" s="134" t="s">
        <v>2404</v>
      </c>
      <c r="G899" s="135" t="s">
        <v>214</v>
      </c>
      <c r="H899" s="135" t="s">
        <v>212</v>
      </c>
      <c r="I899" s="135" t="s">
        <v>216</v>
      </c>
      <c r="J899" s="52" t="s">
        <v>1493</v>
      </c>
      <c r="K899" s="135" t="s">
        <v>216</v>
      </c>
      <c r="L899" s="135" t="s">
        <v>216</v>
      </c>
      <c r="M899" s="135" t="s">
        <v>216</v>
      </c>
      <c r="N899" s="135" t="s">
        <v>216</v>
      </c>
      <c r="O899" s="1031">
        <v>0.125</v>
      </c>
      <c r="P899" s="178">
        <v>0</v>
      </c>
      <c r="Q899" s="178">
        <v>0</v>
      </c>
      <c r="R899" s="132"/>
      <c r="S899" s="134"/>
      <c r="T899" s="134"/>
      <c r="U899" s="134"/>
      <c r="V899" s="134"/>
      <c r="W899" s="134"/>
      <c r="X899" s="170">
        <f>(IF(G899="C",1,IF(G899="EA",0.5,0))*0.1)+(IF(H899="C",1,IF(H899="EA",0.5,0))*0.05)+(IF(I899="C",1,IF(I899="EA",0.5,0))*0.1)+(IF(J899="C",1,IF(J899="EA",0.5,0))*0.05)+(IF(K899="C",1,IF(K899="EA",0.5,0))*0.1)+(IF(L899="C",1,IF(L899="EA",0.5,0))*0.2)+(IF(M899="C",1,IF(M899="EA",0.5,0))*0.35)+(IF(N899="C",1,IF(N899="EA",0.5,0))*0.05)</f>
        <v>0.1</v>
      </c>
      <c r="Y899" s="368">
        <f t="shared" si="29"/>
        <v>1.2500000000000001E-2</v>
      </c>
      <c r="Z899" s="338" t="str">
        <f t="shared" si="28"/>
        <v>Em andamento</v>
      </c>
      <c r="AA899" s="377" t="str">
        <f>IF(C899="Supra-regional","abrange-cidade",IF(C899="Em definição","sem-mapa",IF(E899&lt;&gt;0,"local-def","local-em-def")))</f>
        <v>local-def</v>
      </c>
    </row>
    <row r="900" spans="1:27" ht="36" hidden="1" x14ac:dyDescent="0.25">
      <c r="A900" s="135">
        <v>67</v>
      </c>
      <c r="B900" s="132" t="s">
        <v>2405</v>
      </c>
      <c r="C900" s="134" t="s">
        <v>188</v>
      </c>
      <c r="D900" s="134" t="s">
        <v>2406</v>
      </c>
      <c r="E900" s="134" t="s">
        <v>2407</v>
      </c>
      <c r="F900" s="134" t="s">
        <v>2408</v>
      </c>
      <c r="G900" s="135" t="s">
        <v>214</v>
      </c>
      <c r="H900" s="135" t="s">
        <v>212</v>
      </c>
      <c r="I900" s="135" t="s">
        <v>216</v>
      </c>
      <c r="J900" s="52" t="s">
        <v>1493</v>
      </c>
      <c r="K900" s="135" t="s">
        <v>216</v>
      </c>
      <c r="L900" s="135" t="s">
        <v>216</v>
      </c>
      <c r="M900" s="135" t="s">
        <v>216</v>
      </c>
      <c r="N900" s="135" t="s">
        <v>216</v>
      </c>
      <c r="O900" s="1031">
        <v>0.125</v>
      </c>
      <c r="P900" s="178">
        <v>0</v>
      </c>
      <c r="Q900" s="178">
        <v>0</v>
      </c>
      <c r="R900" s="132"/>
      <c r="S900" s="134"/>
      <c r="T900" s="134"/>
      <c r="U900" s="134"/>
      <c r="V900" s="134"/>
      <c r="W900" s="134"/>
      <c r="X900" s="170">
        <f>(IF(G900="C",1,IF(G900="EA",0.5,0))*0.1)+(IF(H900="C",1,IF(H900="EA",0.5,0))*0.05)+(IF(I900="C",1,IF(I900="EA",0.5,0))*0.1)+(IF(J900="C",1,IF(J900="EA",0.5,0))*0.05)+(IF(K900="C",1,IF(K900="EA",0.5,0))*0.1)+(IF(L900="C",1,IF(L900="EA",0.5,0))*0.2)+(IF(M900="C",1,IF(M900="EA",0.5,0))*0.35)+(IF(N900="C",1,IF(N900="EA",0.5,0))*0.05)</f>
        <v>0.1</v>
      </c>
      <c r="Y900" s="368">
        <f t="shared" si="29"/>
        <v>1.2500000000000001E-2</v>
      </c>
      <c r="Z900" s="338" t="str">
        <f t="shared" si="28"/>
        <v>Em andamento</v>
      </c>
      <c r="AA900" s="377" t="str">
        <f>IF(C900="Supra-regional","abrange-cidade",IF(C900="Em definição","sem-mapa",IF(E900&lt;&gt;0,"local-def","local-em-def")))</f>
        <v>local-def</v>
      </c>
    </row>
    <row r="901" spans="1:27" ht="60" hidden="1" x14ac:dyDescent="0.25">
      <c r="A901" s="54">
        <v>68</v>
      </c>
      <c r="B901" s="373" t="s">
        <v>6226</v>
      </c>
      <c r="C901" s="373" t="s">
        <v>130</v>
      </c>
      <c r="D901" s="2" t="s">
        <v>2963</v>
      </c>
      <c r="E901" s="580" t="s">
        <v>5554</v>
      </c>
      <c r="F901" s="52"/>
      <c r="G901" s="577" t="s">
        <v>212</v>
      </c>
      <c r="H901" s="577" t="s">
        <v>212</v>
      </c>
      <c r="I901" s="577" t="s">
        <v>212</v>
      </c>
      <c r="J901" s="52" t="s">
        <v>1388</v>
      </c>
      <c r="K901" s="595" t="s">
        <v>214</v>
      </c>
      <c r="L901" s="595" t="s">
        <v>214</v>
      </c>
      <c r="M901" s="54" t="s">
        <v>216</v>
      </c>
      <c r="N901" s="54" t="s">
        <v>216</v>
      </c>
      <c r="O901" s="1031">
        <v>6.6600000000000006E-2</v>
      </c>
      <c r="P901" s="80"/>
      <c r="Q901" s="618"/>
      <c r="R901" s="167"/>
      <c r="S901" s="603"/>
      <c r="T901" s="625"/>
      <c r="U901" s="625"/>
      <c r="V901" s="625"/>
      <c r="W901" s="625"/>
      <c r="X901" s="170">
        <f>(IF(G901="C",1,IF(G901="EA",0.5,0))*0.1)+(IF(H901="C",1,IF(H901="EA",0.5,0))*0.05)+(IF(I901="C",1,IF(I901="EA",0.5,0))*0.1)+(IF(J901="C",1,IF(J901="EA",0.5,0))*0.05)+(IF(K901="C",1,IF(K901="EA",0.5,0))*0.1)+(IF(L901="C",1,IF(L901="EA",0.5,0))*0.2)+(IF(M901="C",1,IF(M901="EA",0.5,0))*0.35)+(IF(N901="C",1,IF(N901="EA",0.5,0))*0.05)</f>
        <v>0.42500000000000004</v>
      </c>
      <c r="Y901" s="368">
        <f t="shared" si="29"/>
        <v>2.8305000000000007E-2</v>
      </c>
      <c r="Z901" s="338" t="str">
        <f t="shared" si="28"/>
        <v>Em andamento</v>
      </c>
      <c r="AA901" s="377" t="str">
        <f>IF(C901="Supra-regional","abrange-cidade",IF(C901="Em definição","sem-mapa",IF(E901&lt;&gt;0,"local-def","local-em-def")))</f>
        <v>local-def</v>
      </c>
    </row>
    <row r="902" spans="1:27" ht="45" hidden="1" x14ac:dyDescent="0.25">
      <c r="A902" s="54">
        <v>68</v>
      </c>
      <c r="B902" s="373" t="s">
        <v>5553</v>
      </c>
      <c r="C902" s="373" t="s">
        <v>162</v>
      </c>
      <c r="D902" s="2" t="s">
        <v>2613</v>
      </c>
      <c r="E902" s="580" t="s">
        <v>5545</v>
      </c>
      <c r="F902" s="588" t="s">
        <v>5546</v>
      </c>
      <c r="G902" s="577" t="s">
        <v>212</v>
      </c>
      <c r="H902" s="577" t="s">
        <v>212</v>
      </c>
      <c r="I902" s="577" t="s">
        <v>212</v>
      </c>
      <c r="J902" s="52" t="s">
        <v>1388</v>
      </c>
      <c r="K902" s="595" t="s">
        <v>214</v>
      </c>
      <c r="L902" s="595" t="s">
        <v>216</v>
      </c>
      <c r="M902" s="595" t="s">
        <v>216</v>
      </c>
      <c r="N902" s="595" t="s">
        <v>216</v>
      </c>
      <c r="O902" s="1031">
        <v>6.6600000000000006E-2</v>
      </c>
      <c r="P902" s="80"/>
      <c r="Q902" s="618"/>
      <c r="R902" s="167"/>
      <c r="S902" s="603"/>
      <c r="T902" s="625"/>
      <c r="U902" s="625"/>
      <c r="V902" s="625"/>
      <c r="W902" s="625"/>
      <c r="X902" s="170">
        <f>(IF(G902="C",1,IF(G902="EA",0.5,0))*0.1)+(IF(H902="C",1,IF(H902="EA",0.5,0))*0.05)+(IF(I902="C",1,IF(I902="EA",0.5,0))*0.1)+(IF(J902="C",1,IF(J902="EA",0.5,0))*0.05)+(IF(K902="C",1,IF(K902="EA",0.5,0))*0.1)+(IF(L902="C",1,IF(L902="EA",0.5,0))*0.2)+(IF(M902="C",1,IF(M902="EA",0.5,0))*0.35)+(IF(N902="C",1,IF(N902="EA",0.5,0))*0.05)</f>
        <v>0.32500000000000001</v>
      </c>
      <c r="Y902" s="368">
        <f t="shared" si="29"/>
        <v>2.1645000000000005E-2</v>
      </c>
      <c r="Z902" s="338" t="str">
        <f t="shared" si="28"/>
        <v>Em andamento</v>
      </c>
      <c r="AA902" s="377" t="str">
        <f>IF(C902="Supra-regional","abrange-cidade",IF(C902="Em definição","sem-mapa",IF(E902&lt;&gt;0,"local-def","local-em-def")))</f>
        <v>local-def</v>
      </c>
    </row>
    <row r="903" spans="1:27" ht="90" hidden="1" x14ac:dyDescent="0.25">
      <c r="A903" s="476">
        <v>70</v>
      </c>
      <c r="B903" s="371" t="s">
        <v>5555</v>
      </c>
      <c r="C903" s="371" t="s">
        <v>164</v>
      </c>
      <c r="D903" s="371" t="s">
        <v>164</v>
      </c>
      <c r="E903" s="371" t="s">
        <v>5499</v>
      </c>
      <c r="F903" s="52" t="s">
        <v>5500</v>
      </c>
      <c r="G903" s="577" t="s">
        <v>212</v>
      </c>
      <c r="H903" s="577" t="s">
        <v>214</v>
      </c>
      <c r="I903" s="577" t="s">
        <v>212</v>
      </c>
      <c r="J903" s="52" t="s">
        <v>1493</v>
      </c>
      <c r="K903" s="52" t="s">
        <v>216</v>
      </c>
      <c r="L903" s="476" t="s">
        <v>216</v>
      </c>
      <c r="M903" s="476" t="s">
        <v>216</v>
      </c>
      <c r="N903" s="476" t="s">
        <v>216</v>
      </c>
      <c r="O903" s="1031">
        <v>0.2</v>
      </c>
      <c r="P903" s="79">
        <v>0</v>
      </c>
      <c r="Q903" s="79"/>
      <c r="R903" s="371" t="s">
        <v>5556</v>
      </c>
      <c r="S903" s="603"/>
      <c r="T903" s="625"/>
      <c r="U903" s="625"/>
      <c r="V903" s="625"/>
      <c r="W903" s="625"/>
      <c r="X903" s="170">
        <f>(IF(G903="C",1,IF(G903="EA",0.5,0))*0.1)+(IF(H903="C",1,IF(H903="EA",0.5,0))*0.05)+(IF(I903="C",1,IF(I903="EA",0.5,0))*0.1)+(IF(J903="C",1,IF(J903="EA",0.5,0))*0.05)+(IF(K903="C",1,IF(K903="EA",0.5,0))*0.1)+(IF(L903="C",1,IF(L903="EA",0.5,0))*0.2)+(IF(M903="C",1,IF(M903="EA",0.5,0))*0.35)+(IF(N903="C",1,IF(N903="EA",0.5,0))*0.05)</f>
        <v>0.22500000000000001</v>
      </c>
      <c r="Y903" s="368">
        <f t="shared" si="29"/>
        <v>4.5000000000000005E-2</v>
      </c>
      <c r="Z903" s="338" t="str">
        <f t="shared" si="28"/>
        <v>Em andamento</v>
      </c>
      <c r="AA903" s="377" t="str">
        <f>IF(C903="Supra-regional","abrange-cidade",IF(C903="Em definição","sem-mapa",IF(E903&lt;&gt;0,"local-def","local-em-def")))</f>
        <v>local-def</v>
      </c>
    </row>
    <row r="904" spans="1:27" ht="60" hidden="1" x14ac:dyDescent="0.25">
      <c r="A904" s="476">
        <v>70</v>
      </c>
      <c r="B904" s="371" t="s">
        <v>5557</v>
      </c>
      <c r="C904" s="371" t="s">
        <v>186</v>
      </c>
      <c r="D904" s="371"/>
      <c r="E904" s="371"/>
      <c r="F904" s="52"/>
      <c r="G904" s="476" t="s">
        <v>216</v>
      </c>
      <c r="H904" s="476" t="s">
        <v>216</v>
      </c>
      <c r="I904" s="476" t="s">
        <v>216</v>
      </c>
      <c r="J904" s="52" t="s">
        <v>1493</v>
      </c>
      <c r="K904" s="52" t="s">
        <v>216</v>
      </c>
      <c r="L904" s="476" t="s">
        <v>216</v>
      </c>
      <c r="M904" s="476" t="s">
        <v>216</v>
      </c>
      <c r="N904" s="476" t="s">
        <v>216</v>
      </c>
      <c r="O904" s="1031">
        <v>0.2</v>
      </c>
      <c r="P904" s="79">
        <v>0</v>
      </c>
      <c r="Q904" s="79"/>
      <c r="R904" s="371"/>
      <c r="S904" s="603"/>
      <c r="T904" s="625"/>
      <c r="U904" s="625"/>
      <c r="V904" s="625"/>
      <c r="W904" s="625"/>
      <c r="X904" s="170">
        <f>(IF(G904="C",1,IF(G904="EA",0.5,0))*0.1)+(IF(H904="C",1,IF(H904="EA",0.5,0))*0.05)+(IF(I904="C",1,IF(I904="EA",0.5,0))*0.1)+(IF(J904="C",1,IF(J904="EA",0.5,0))*0.05)+(IF(K904="C",1,IF(K904="EA",0.5,0))*0.1)+(IF(L904="C",1,IF(L904="EA",0.5,0))*0.2)+(IF(M904="C",1,IF(M904="EA",0.5,0))*0.35)+(IF(N904="C",1,IF(N904="EA",0.5,0))*0.05)</f>
        <v>0</v>
      </c>
      <c r="Y904" s="368">
        <f t="shared" si="29"/>
        <v>0</v>
      </c>
      <c r="Z904" s="338" t="str">
        <f t="shared" si="28"/>
        <v>Não Iniciado</v>
      </c>
      <c r="AA904" s="377" t="str">
        <f>IF(C904="Supra-regional","abrange-cidade",IF(C904="Em definição","sem-mapa",IF(E904&lt;&gt;0,"local-def","local-em-def")))</f>
        <v>local-em-def</v>
      </c>
    </row>
    <row r="905" spans="1:27" ht="60" hidden="1" x14ac:dyDescent="0.25">
      <c r="A905" s="476">
        <v>70</v>
      </c>
      <c r="B905" s="371" t="s">
        <v>5558</v>
      </c>
      <c r="C905" s="371" t="s">
        <v>188</v>
      </c>
      <c r="D905" s="371"/>
      <c r="E905" s="371"/>
      <c r="F905" s="52"/>
      <c r="G905" s="476" t="s">
        <v>216</v>
      </c>
      <c r="H905" s="476" t="s">
        <v>216</v>
      </c>
      <c r="I905" s="476" t="s">
        <v>216</v>
      </c>
      <c r="J905" s="52" t="s">
        <v>1493</v>
      </c>
      <c r="K905" s="52" t="s">
        <v>216</v>
      </c>
      <c r="L905" s="476" t="s">
        <v>216</v>
      </c>
      <c r="M905" s="476" t="s">
        <v>216</v>
      </c>
      <c r="N905" s="476" t="s">
        <v>216</v>
      </c>
      <c r="O905" s="1031">
        <v>0.2</v>
      </c>
      <c r="P905" s="79">
        <v>0</v>
      </c>
      <c r="Q905" s="79"/>
      <c r="R905" s="371"/>
      <c r="S905" s="603"/>
      <c r="T905" s="625"/>
      <c r="U905" s="625"/>
      <c r="V905" s="625"/>
      <c r="W905" s="625"/>
      <c r="X905" s="170">
        <f>(IF(G905="C",1,IF(G905="EA",0.5,0))*0.1)+(IF(H905="C",1,IF(H905="EA",0.5,0))*0.05)+(IF(I905="C",1,IF(I905="EA",0.5,0))*0.1)+(IF(J905="C",1,IF(J905="EA",0.5,0))*0.05)+(IF(K905="C",1,IF(K905="EA",0.5,0))*0.1)+(IF(L905="C",1,IF(L905="EA",0.5,0))*0.2)+(IF(M905="C",1,IF(M905="EA",0.5,0))*0.35)+(IF(N905="C",1,IF(N905="EA",0.5,0))*0.05)</f>
        <v>0</v>
      </c>
      <c r="Y905" s="368">
        <f t="shared" si="29"/>
        <v>0</v>
      </c>
      <c r="Z905" s="338" t="str">
        <f t="shared" si="28"/>
        <v>Não Iniciado</v>
      </c>
      <c r="AA905" s="377" t="str">
        <f>IF(C905="Supra-regional","abrange-cidade",IF(C905="Em definição","sem-mapa",IF(E905&lt;&gt;0,"local-def","local-em-def")))</f>
        <v>local-em-def</v>
      </c>
    </row>
    <row r="906" spans="1:27" ht="45" hidden="1" x14ac:dyDescent="0.25">
      <c r="A906" s="54">
        <v>80</v>
      </c>
      <c r="B906" s="2" t="s">
        <v>4915</v>
      </c>
      <c r="C906" s="2" t="s">
        <v>152</v>
      </c>
      <c r="D906" s="2" t="s">
        <v>152</v>
      </c>
      <c r="E906" s="2" t="s">
        <v>4916</v>
      </c>
      <c r="F906" s="2" t="s">
        <v>4917</v>
      </c>
      <c r="G906" s="77" t="s">
        <v>212</v>
      </c>
      <c r="H906" s="52" t="s">
        <v>212</v>
      </c>
      <c r="I906" s="77" t="s">
        <v>214</v>
      </c>
      <c r="J906" s="52" t="s">
        <v>1493</v>
      </c>
      <c r="K906" s="52" t="s">
        <v>216</v>
      </c>
      <c r="L906" s="77" t="s">
        <v>216</v>
      </c>
      <c r="M906" s="77" t="s">
        <v>216</v>
      </c>
      <c r="N906" s="77" t="s">
        <v>216</v>
      </c>
      <c r="O906" s="1031">
        <v>1</v>
      </c>
      <c r="P906" s="19">
        <v>1122082.82</v>
      </c>
      <c r="Q906" s="19">
        <v>0</v>
      </c>
      <c r="R906" s="2"/>
      <c r="S906" s="2"/>
      <c r="T906" s="2"/>
      <c r="U906" s="2"/>
      <c r="V906" s="2"/>
      <c r="W906" s="2"/>
      <c r="X906" s="170">
        <f>(IF(G906="C",1,IF(G906="EA",0.5,0))*0.1)+(IF(H906="C",1,IF(H906="EA",0.5,0))*0.05)+(IF(I906="C",1,IF(I906="EA",0.5,0))*0.1)+(IF(J906="C",1,IF(J906="EA",0.5,0))*0.05)+(IF(K906="C",1,IF(K906="EA",0.5,0))*0.1)+(IF(L906="C",1,IF(L906="EA",0.5,0))*0.2)+(IF(M906="C",1,IF(M906="EA",0.5,0))*0.35)+(IF(N906="C",1,IF(N906="EA",0.5,0))*0.05)</f>
        <v>0.2</v>
      </c>
      <c r="Y906" s="368">
        <f t="shared" si="29"/>
        <v>0.2</v>
      </c>
      <c r="Z906" s="338" t="str">
        <f t="shared" si="28"/>
        <v>Em andamento</v>
      </c>
      <c r="AA906" s="377" t="str">
        <f>IF(C906="Supra-regional","abrange-cidade",IF(C906="Em definição","sem-mapa",IF(E906&lt;&gt;0,"local-def","local-em-def")))</f>
        <v>local-def</v>
      </c>
    </row>
    <row r="907" spans="1:27" ht="45" hidden="1" x14ac:dyDescent="0.25">
      <c r="A907" s="77">
        <v>90</v>
      </c>
      <c r="B907" s="371" t="s">
        <v>2828</v>
      </c>
      <c r="C907" s="371" t="s">
        <v>176</v>
      </c>
      <c r="D907" s="371" t="s">
        <v>2358</v>
      </c>
      <c r="E907" s="371" t="s">
        <v>2829</v>
      </c>
      <c r="F907" s="192" t="s">
        <v>2830</v>
      </c>
      <c r="G907" s="77" t="s">
        <v>212</v>
      </c>
      <c r="H907" s="52" t="s">
        <v>212</v>
      </c>
      <c r="I907" s="77" t="s">
        <v>212</v>
      </c>
      <c r="J907" s="52" t="s">
        <v>1286</v>
      </c>
      <c r="K907" s="52" t="s">
        <v>212</v>
      </c>
      <c r="L907" s="77" t="s">
        <v>212</v>
      </c>
      <c r="M907" s="77" t="s">
        <v>212</v>
      </c>
      <c r="N907" s="77" t="s">
        <v>212</v>
      </c>
      <c r="O907" s="1031">
        <v>0.25</v>
      </c>
      <c r="P907" s="78">
        <v>0</v>
      </c>
      <c r="Q907" s="178">
        <v>0</v>
      </c>
      <c r="R907" s="371" t="s">
        <v>2831</v>
      </c>
      <c r="S907" s="371"/>
      <c r="T907" s="371"/>
      <c r="U907" s="371"/>
      <c r="V907" s="371"/>
      <c r="W907" s="371"/>
      <c r="X907" s="170">
        <f>(IF(G907="C",1,IF(G907="EA",0.5,0))*0.1)+(IF(H907="C",1,IF(H907="EA",0.5,0))*0.05)+(IF(I907="C",1,IF(I907="EA",0.5,0))*0.1)+(IF(J907="C",1,IF(J907="EA",0.5,0))*0.05)+(IF(K907="C",1,IF(K907="EA",0.5,0))*0.1)+(IF(L907="C",1,IF(L907="EA",0.5,0))*0.2)+(IF(M907="C",1,IF(M907="EA",0.5,0))*0.35)+(IF(N907="C",1,IF(N907="EA",0.5,0))*0.05)</f>
        <v>1</v>
      </c>
      <c r="Y907" s="368">
        <f t="shared" si="29"/>
        <v>0.25</v>
      </c>
      <c r="Z907" s="338" t="str">
        <f t="shared" si="28"/>
        <v>Concluído</v>
      </c>
      <c r="AA907" s="377" t="str">
        <f>IF(C907="Supra-regional","abrange-cidade",IF(C907="Em definição","sem-mapa",IF(E907&lt;&gt;0,"local-def","local-em-def")))</f>
        <v>local-def</v>
      </c>
    </row>
    <row r="908" spans="1:27" ht="45" hidden="1" x14ac:dyDescent="0.25">
      <c r="A908" s="77">
        <v>90</v>
      </c>
      <c r="B908" s="371" t="s">
        <v>2832</v>
      </c>
      <c r="C908" s="371" t="s">
        <v>182</v>
      </c>
      <c r="D908" s="371" t="s">
        <v>2162</v>
      </c>
      <c r="E908" s="371" t="s">
        <v>2833</v>
      </c>
      <c r="F908" s="192" t="s">
        <v>2834</v>
      </c>
      <c r="G908" s="77" t="s">
        <v>212</v>
      </c>
      <c r="H908" s="52" t="s">
        <v>212</v>
      </c>
      <c r="I908" s="77" t="s">
        <v>212</v>
      </c>
      <c r="J908" s="52" t="s">
        <v>1286</v>
      </c>
      <c r="K908" s="52" t="s">
        <v>212</v>
      </c>
      <c r="L908" s="77" t="s">
        <v>212</v>
      </c>
      <c r="M908" s="77" t="s">
        <v>212</v>
      </c>
      <c r="N908" s="77" t="s">
        <v>212</v>
      </c>
      <c r="O908" s="1031">
        <v>0.25</v>
      </c>
      <c r="P908" s="78">
        <v>0</v>
      </c>
      <c r="Q908" s="178">
        <v>0</v>
      </c>
      <c r="R908" s="371" t="s">
        <v>2831</v>
      </c>
      <c r="S908" s="371"/>
      <c r="T908" s="371"/>
      <c r="U908" s="371"/>
      <c r="V908" s="371"/>
      <c r="W908" s="371"/>
      <c r="X908" s="170">
        <f>(IF(G908="C",1,IF(G908="EA",0.5,0))*0.1)+(IF(H908="C",1,IF(H908="EA",0.5,0))*0.05)+(IF(I908="C",1,IF(I908="EA",0.5,0))*0.1)+(IF(J908="C",1,IF(J908="EA",0.5,0))*0.05)+(IF(K908="C",1,IF(K908="EA",0.5,0))*0.1)+(IF(L908="C",1,IF(L908="EA",0.5,0))*0.2)+(IF(M908="C",1,IF(M908="EA",0.5,0))*0.35)+(IF(N908="C",1,IF(N908="EA",0.5,0))*0.05)</f>
        <v>1</v>
      </c>
      <c r="Y908" s="368">
        <f t="shared" si="29"/>
        <v>0.25</v>
      </c>
      <c r="Z908" s="338" t="str">
        <f t="shared" si="28"/>
        <v>Concluído</v>
      </c>
      <c r="AA908" s="377" t="str">
        <f>IF(C908="Supra-regional","abrange-cidade",IF(C908="Em definição","sem-mapa",IF(E908&lt;&gt;0,"local-def","local-em-def")))</f>
        <v>local-def</v>
      </c>
    </row>
    <row r="909" spans="1:27" ht="45" hidden="1" x14ac:dyDescent="0.25">
      <c r="A909" s="77">
        <v>90</v>
      </c>
      <c r="B909" s="371" t="s">
        <v>2835</v>
      </c>
      <c r="C909" s="371" t="s">
        <v>178</v>
      </c>
      <c r="D909" s="371" t="s">
        <v>178</v>
      </c>
      <c r="E909" s="371" t="s">
        <v>2836</v>
      </c>
      <c r="F909" s="192" t="s">
        <v>2837</v>
      </c>
      <c r="G909" s="77" t="s">
        <v>214</v>
      </c>
      <c r="H909" s="52" t="s">
        <v>212</v>
      </c>
      <c r="I909" s="77" t="s">
        <v>214</v>
      </c>
      <c r="J909" s="52" t="s">
        <v>1493</v>
      </c>
      <c r="K909" s="52" t="s">
        <v>216</v>
      </c>
      <c r="L909" s="77" t="s">
        <v>216</v>
      </c>
      <c r="M909" s="77" t="s">
        <v>216</v>
      </c>
      <c r="N909" s="77" t="s">
        <v>216</v>
      </c>
      <c r="O909" s="1031">
        <v>0.25</v>
      </c>
      <c r="P909" s="78">
        <v>0</v>
      </c>
      <c r="Q909" s="178">
        <v>0</v>
      </c>
      <c r="R909" s="371" t="s">
        <v>2831</v>
      </c>
      <c r="S909" s="371"/>
      <c r="T909" s="371"/>
      <c r="U909" s="371"/>
      <c r="V909" s="371"/>
      <c r="W909" s="371"/>
      <c r="X909" s="170">
        <f>(IF(G909="C",1,IF(G909="EA",0.5,0))*0.1)+(IF(H909="C",1,IF(H909="EA",0.5,0))*0.05)+(IF(I909="C",1,IF(I909="EA",0.5,0))*0.1)+(IF(J909="C",1,IF(J909="EA",0.5,0))*0.05)+(IF(K909="C",1,IF(K909="EA",0.5,0))*0.1)+(IF(L909="C",1,IF(L909="EA",0.5,0))*0.2)+(IF(M909="C",1,IF(M909="EA",0.5,0))*0.35)+(IF(N909="C",1,IF(N909="EA",0.5,0))*0.05)</f>
        <v>0.15000000000000002</v>
      </c>
      <c r="Y909" s="368">
        <f t="shared" si="29"/>
        <v>3.7500000000000006E-2</v>
      </c>
      <c r="Z909" s="338" t="str">
        <f t="shared" si="28"/>
        <v>Em andamento</v>
      </c>
      <c r="AA909" s="377" t="str">
        <f>IF(C909="Supra-regional","abrange-cidade",IF(C909="Em definição","sem-mapa",IF(E909&lt;&gt;0,"local-def","local-em-def")))</f>
        <v>local-def</v>
      </c>
    </row>
    <row r="910" spans="1:27" ht="45" hidden="1" x14ac:dyDescent="0.25">
      <c r="A910" s="191">
        <v>90</v>
      </c>
      <c r="B910" s="371" t="s">
        <v>2838</v>
      </c>
      <c r="C910" s="371" t="s">
        <v>184</v>
      </c>
      <c r="D910" s="270"/>
      <c r="E910" s="270"/>
      <c r="F910" s="193"/>
      <c r="G910" s="191" t="s">
        <v>216</v>
      </c>
      <c r="H910" s="77" t="s">
        <v>216</v>
      </c>
      <c r="I910" s="191" t="s">
        <v>216</v>
      </c>
      <c r="J910" s="52" t="s">
        <v>1493</v>
      </c>
      <c r="K910" s="52" t="s">
        <v>216</v>
      </c>
      <c r="L910" s="191" t="s">
        <v>216</v>
      </c>
      <c r="M910" s="191" t="s">
        <v>216</v>
      </c>
      <c r="N910" s="191" t="s">
        <v>216</v>
      </c>
      <c r="O910" s="1031">
        <v>0.25</v>
      </c>
      <c r="P910" s="271">
        <v>0</v>
      </c>
      <c r="Q910" s="178">
        <v>0</v>
      </c>
      <c r="R910" s="371" t="s">
        <v>2831</v>
      </c>
      <c r="S910" s="193"/>
      <c r="T910" s="191"/>
      <c r="U910" s="193"/>
      <c r="V910" s="193"/>
      <c r="W910" s="193"/>
      <c r="X910" s="170">
        <f>(IF(G910="C",1,IF(G910="EA",0.5,0))*0.1)+(IF(H910="C",1,IF(H910="EA",0.5,0))*0.05)+(IF(I910="C",1,IF(I910="EA",0.5,0))*0.1)+(IF(J910="C",1,IF(J910="EA",0.5,0))*0.05)+(IF(K910="C",1,IF(K910="EA",0.5,0))*0.1)+(IF(L910="C",1,IF(L910="EA",0.5,0))*0.2)+(IF(M910="C",1,IF(M910="EA",0.5,0))*0.35)+(IF(N910="C",1,IF(N910="EA",0.5,0))*0.05)</f>
        <v>0</v>
      </c>
      <c r="Y910" s="368">
        <f t="shared" si="29"/>
        <v>0</v>
      </c>
      <c r="Z910" s="338" t="str">
        <f t="shared" si="28"/>
        <v>Não Iniciado</v>
      </c>
      <c r="AA910" s="377" t="str">
        <f>IF(C910="Supra-regional","abrange-cidade",IF(C910="Em definição","sem-mapa",IF(E910&lt;&gt;0,"local-def","local-em-def")))</f>
        <v>local-em-def</v>
      </c>
    </row>
    <row r="911" spans="1:27" ht="78.75" hidden="1" customHeight="1" x14ac:dyDescent="0.25">
      <c r="A911" s="476">
        <v>91</v>
      </c>
      <c r="B911" s="371" t="s">
        <v>2839</v>
      </c>
      <c r="C911" s="371" t="s">
        <v>166</v>
      </c>
      <c r="D911" s="371" t="s">
        <v>166</v>
      </c>
      <c r="E911" s="371" t="s">
        <v>2840</v>
      </c>
      <c r="F911" s="192" t="s">
        <v>2841</v>
      </c>
      <c r="G911" s="476" t="s">
        <v>1286</v>
      </c>
      <c r="H911" s="52" t="s">
        <v>212</v>
      </c>
      <c r="I911" s="476" t="s">
        <v>1286</v>
      </c>
      <c r="J911" s="52" t="s">
        <v>1286</v>
      </c>
      <c r="K911" s="52" t="s">
        <v>212</v>
      </c>
      <c r="L911" s="476" t="s">
        <v>1286</v>
      </c>
      <c r="M911" s="476" t="s">
        <v>1286</v>
      </c>
      <c r="N911" s="476" t="s">
        <v>212</v>
      </c>
      <c r="O911" s="1031">
        <v>1.1900000000000001E-2</v>
      </c>
      <c r="P911" s="124">
        <v>142915.1</v>
      </c>
      <c r="Q911" s="178">
        <v>0</v>
      </c>
      <c r="R911" s="371"/>
      <c r="S911" s="371"/>
      <c r="T911" s="371"/>
      <c r="U911" s="371"/>
      <c r="V911" s="371"/>
      <c r="W911" s="371"/>
      <c r="X911" s="170">
        <f>(IF(G911="C",1,IF(G911="EA",0.5,0))*0.1)+(IF(H911="C",1,IF(H911="EA",0.5,0))*0.05)+(IF(I911="C",1,IF(I911="EA",0.5,0))*0.1)+(IF(J911="C",1,IF(J911="EA",0.5,0))*0.05)+(IF(K911="C",1,IF(K911="EA",0.5,0))*0.1)+(IF(L911="C",1,IF(L911="EA",0.5,0))*0.2)+(IF(M911="C",1,IF(M911="EA",0.5,0))*0.35)+(IF(N911="C",1,IF(N911="EA",0.5,0))*0.05)</f>
        <v>1</v>
      </c>
      <c r="Y911" s="368">
        <f t="shared" si="29"/>
        <v>1.1900000000000001E-2</v>
      </c>
      <c r="Z911" s="338" t="str">
        <f t="shared" si="28"/>
        <v>Concluído</v>
      </c>
      <c r="AA911" s="377" t="str">
        <f>IF(C911="Supra-regional","abrange-cidade",IF(C911="Em definição","sem-mapa",IF(E911&lt;&gt;0,"local-def","local-em-def")))</f>
        <v>local-def</v>
      </c>
    </row>
    <row r="912" spans="1:27" ht="30" hidden="1" x14ac:dyDescent="0.25">
      <c r="A912" s="476">
        <v>91</v>
      </c>
      <c r="B912" s="371" t="s">
        <v>2842</v>
      </c>
      <c r="C912" s="371" t="s">
        <v>162</v>
      </c>
      <c r="D912" s="371" t="s">
        <v>2475</v>
      </c>
      <c r="E912" s="371" t="s">
        <v>2843</v>
      </c>
      <c r="F912" s="192" t="s">
        <v>2844</v>
      </c>
      <c r="G912" s="476" t="s">
        <v>1286</v>
      </c>
      <c r="H912" s="52" t="s">
        <v>212</v>
      </c>
      <c r="I912" s="476" t="s">
        <v>1286</v>
      </c>
      <c r="J912" s="52" t="s">
        <v>1286</v>
      </c>
      <c r="K912" s="52" t="s">
        <v>212</v>
      </c>
      <c r="L912" s="476" t="s">
        <v>1286</v>
      </c>
      <c r="M912" s="476" t="s">
        <v>1286</v>
      </c>
      <c r="N912" s="476" t="s">
        <v>212</v>
      </c>
      <c r="O912" s="1031">
        <v>1.1900000000000001E-2</v>
      </c>
      <c r="P912" s="124">
        <v>157992.35</v>
      </c>
      <c r="Q912" s="178">
        <v>0</v>
      </c>
      <c r="R912" s="371"/>
      <c r="S912" s="371"/>
      <c r="T912" s="371"/>
      <c r="U912" s="371"/>
      <c r="V912" s="371"/>
      <c r="W912" s="371"/>
      <c r="X912" s="170">
        <f>(IF(G912="C",1,IF(G912="EA",0.5,0))*0.1)+(IF(H912="C",1,IF(H912="EA",0.5,0))*0.05)+(IF(I912="C",1,IF(I912="EA",0.5,0))*0.1)+(IF(J912="C",1,IF(J912="EA",0.5,0))*0.05)+(IF(K912="C",1,IF(K912="EA",0.5,0))*0.1)+(IF(L912="C",1,IF(L912="EA",0.5,0))*0.2)+(IF(M912="C",1,IF(M912="EA",0.5,0))*0.35)+(IF(N912="C",1,IF(N912="EA",0.5,0))*0.05)</f>
        <v>1</v>
      </c>
      <c r="Y912" s="368">
        <f t="shared" si="29"/>
        <v>1.1900000000000001E-2</v>
      </c>
      <c r="Z912" s="338" t="str">
        <f t="shared" si="28"/>
        <v>Concluído</v>
      </c>
      <c r="AA912" s="377" t="str">
        <f>IF(C912="Supra-regional","abrange-cidade",IF(C912="Em definição","sem-mapa",IF(E912&lt;&gt;0,"local-def","local-em-def")))</f>
        <v>local-def</v>
      </c>
    </row>
    <row r="913" spans="1:27" ht="45" hidden="1" x14ac:dyDescent="0.25">
      <c r="A913" s="476">
        <v>91</v>
      </c>
      <c r="B913" s="371" t="s">
        <v>2845</v>
      </c>
      <c r="C913" s="371" t="s">
        <v>170</v>
      </c>
      <c r="D913" s="371" t="s">
        <v>2846</v>
      </c>
      <c r="E913" s="371" t="s">
        <v>2847</v>
      </c>
      <c r="F913" s="192" t="s">
        <v>2848</v>
      </c>
      <c r="G913" s="476" t="s">
        <v>1286</v>
      </c>
      <c r="H913" s="52" t="s">
        <v>212</v>
      </c>
      <c r="I913" s="476" t="s">
        <v>1286</v>
      </c>
      <c r="J913" s="52" t="s">
        <v>1286</v>
      </c>
      <c r="K913" s="52" t="s">
        <v>212</v>
      </c>
      <c r="L913" s="476" t="s">
        <v>1286</v>
      </c>
      <c r="M913" s="476" t="s">
        <v>1286</v>
      </c>
      <c r="N913" s="476" t="s">
        <v>212</v>
      </c>
      <c r="O913" s="1031">
        <v>1.1900000000000001E-2</v>
      </c>
      <c r="P913" s="124">
        <v>172633.28</v>
      </c>
      <c r="Q913" s="178">
        <v>0</v>
      </c>
      <c r="R913" s="371"/>
      <c r="S913" s="371"/>
      <c r="T913" s="371"/>
      <c r="U913" s="371"/>
      <c r="V913" s="371"/>
      <c r="W913" s="371"/>
      <c r="X913" s="170">
        <f>(IF(G913="C",1,IF(G913="EA",0.5,0))*0.1)+(IF(H913="C",1,IF(H913="EA",0.5,0))*0.05)+(IF(I913="C",1,IF(I913="EA",0.5,0))*0.1)+(IF(J913="C",1,IF(J913="EA",0.5,0))*0.05)+(IF(K913="C",1,IF(K913="EA",0.5,0))*0.1)+(IF(L913="C",1,IF(L913="EA",0.5,0))*0.2)+(IF(M913="C",1,IF(M913="EA",0.5,0))*0.35)+(IF(N913="C",1,IF(N913="EA",0.5,0))*0.05)</f>
        <v>1</v>
      </c>
      <c r="Y913" s="368">
        <f t="shared" si="29"/>
        <v>1.1900000000000001E-2</v>
      </c>
      <c r="Z913" s="338" t="str">
        <f t="shared" si="28"/>
        <v>Concluído</v>
      </c>
      <c r="AA913" s="377" t="str">
        <f>IF(C913="Supra-regional","abrange-cidade",IF(C913="Em definição","sem-mapa",IF(E913&lt;&gt;0,"local-def","local-em-def")))</f>
        <v>local-def</v>
      </c>
    </row>
    <row r="914" spans="1:27" ht="30" hidden="1" x14ac:dyDescent="0.25">
      <c r="A914" s="476">
        <v>91</v>
      </c>
      <c r="B914" s="371" t="s">
        <v>2849</v>
      </c>
      <c r="C914" s="371" t="s">
        <v>162</v>
      </c>
      <c r="D914" s="371" t="s">
        <v>162</v>
      </c>
      <c r="E914" s="371" t="s">
        <v>2850</v>
      </c>
      <c r="F914" s="192" t="s">
        <v>2851</v>
      </c>
      <c r="G914" s="476" t="s">
        <v>1286</v>
      </c>
      <c r="H914" s="52" t="s">
        <v>212</v>
      </c>
      <c r="I914" s="476" t="s">
        <v>1286</v>
      </c>
      <c r="J914" s="52" t="s">
        <v>1286</v>
      </c>
      <c r="K914" s="52" t="s">
        <v>212</v>
      </c>
      <c r="L914" s="476" t="s">
        <v>1286</v>
      </c>
      <c r="M914" s="476" t="s">
        <v>1286</v>
      </c>
      <c r="N914" s="476" t="s">
        <v>212</v>
      </c>
      <c r="O914" s="1031">
        <v>1.1900000000000001E-2</v>
      </c>
      <c r="P914" s="124">
        <v>237090.06</v>
      </c>
      <c r="Q914" s="178">
        <v>0</v>
      </c>
      <c r="R914" s="371"/>
      <c r="S914" s="371"/>
      <c r="T914" s="371"/>
      <c r="U914" s="371"/>
      <c r="V914" s="371"/>
      <c r="W914" s="371"/>
      <c r="X914" s="170">
        <f>(IF(G914="C",1,IF(G914="EA",0.5,0))*0.1)+(IF(H914="C",1,IF(H914="EA",0.5,0))*0.05)+(IF(I914="C",1,IF(I914="EA",0.5,0))*0.1)+(IF(J914="C",1,IF(J914="EA",0.5,0))*0.05)+(IF(K914="C",1,IF(K914="EA",0.5,0))*0.1)+(IF(L914="C",1,IF(L914="EA",0.5,0))*0.2)+(IF(M914="C",1,IF(M914="EA",0.5,0))*0.35)+(IF(N914="C",1,IF(N914="EA",0.5,0))*0.05)</f>
        <v>1</v>
      </c>
      <c r="Y914" s="368">
        <f t="shared" si="29"/>
        <v>1.1900000000000001E-2</v>
      </c>
      <c r="Z914" s="338" t="str">
        <f t="shared" si="28"/>
        <v>Concluído</v>
      </c>
      <c r="AA914" s="377" t="str">
        <f>IF(C914="Supra-regional","abrange-cidade",IF(C914="Em definição","sem-mapa",IF(E914&lt;&gt;0,"local-def","local-em-def")))</f>
        <v>local-def</v>
      </c>
    </row>
    <row r="915" spans="1:27" ht="30" hidden="1" x14ac:dyDescent="0.25">
      <c r="A915" s="476">
        <v>91</v>
      </c>
      <c r="B915" s="371" t="s">
        <v>2852</v>
      </c>
      <c r="C915" s="371" t="s">
        <v>132</v>
      </c>
      <c r="D915" s="371" t="s">
        <v>2853</v>
      </c>
      <c r="E915" s="371" t="s">
        <v>2854</v>
      </c>
      <c r="F915" s="192" t="s">
        <v>2855</v>
      </c>
      <c r="G915" s="476" t="s">
        <v>1286</v>
      </c>
      <c r="H915" s="52" t="s">
        <v>212</v>
      </c>
      <c r="I915" s="476" t="s">
        <v>1286</v>
      </c>
      <c r="J915" s="52" t="s">
        <v>1286</v>
      </c>
      <c r="K915" s="52" t="s">
        <v>212</v>
      </c>
      <c r="L915" s="476" t="s">
        <v>1286</v>
      </c>
      <c r="M915" s="476" t="s">
        <v>1286</v>
      </c>
      <c r="N915" s="476" t="s">
        <v>212</v>
      </c>
      <c r="O915" s="1031">
        <v>1.1900000000000001E-2</v>
      </c>
      <c r="P915" s="124">
        <v>146912.4</v>
      </c>
      <c r="Q915" s="178">
        <v>0</v>
      </c>
      <c r="R915" s="371"/>
      <c r="S915" s="371"/>
      <c r="T915" s="371"/>
      <c r="U915" s="371"/>
      <c r="V915" s="371"/>
      <c r="W915" s="371"/>
      <c r="X915" s="170">
        <f>(IF(G915="C",1,IF(G915="EA",0.5,0))*0.1)+(IF(H915="C",1,IF(H915="EA",0.5,0))*0.05)+(IF(I915="C",1,IF(I915="EA",0.5,0))*0.1)+(IF(J915="C",1,IF(J915="EA",0.5,0))*0.05)+(IF(K915="C",1,IF(K915="EA",0.5,0))*0.1)+(IF(L915="C",1,IF(L915="EA",0.5,0))*0.2)+(IF(M915="C",1,IF(M915="EA",0.5,0))*0.35)+(IF(N915="C",1,IF(N915="EA",0.5,0))*0.05)</f>
        <v>1</v>
      </c>
      <c r="Y915" s="368">
        <f t="shared" si="29"/>
        <v>1.1900000000000001E-2</v>
      </c>
      <c r="Z915" s="338" t="str">
        <f t="shared" si="28"/>
        <v>Concluído</v>
      </c>
      <c r="AA915" s="377" t="str">
        <f>IF(C915="Supra-regional","abrange-cidade",IF(C915="Em definição","sem-mapa",IF(E915&lt;&gt;0,"local-def","local-em-def")))</f>
        <v>local-def</v>
      </c>
    </row>
    <row r="916" spans="1:27" ht="30" hidden="1" x14ac:dyDescent="0.25">
      <c r="A916" s="476">
        <v>91</v>
      </c>
      <c r="B916" s="371" t="s">
        <v>2856</v>
      </c>
      <c r="C916" s="371" t="s">
        <v>148</v>
      </c>
      <c r="D916" s="371" t="s">
        <v>1315</v>
      </c>
      <c r="E916" s="371" t="s">
        <v>2857</v>
      </c>
      <c r="F916" s="192" t="s">
        <v>2858</v>
      </c>
      <c r="G916" s="476" t="s">
        <v>1286</v>
      </c>
      <c r="H916" s="52" t="s">
        <v>212</v>
      </c>
      <c r="I916" s="476" t="s">
        <v>1286</v>
      </c>
      <c r="J916" s="52" t="s">
        <v>1286</v>
      </c>
      <c r="K916" s="476" t="s">
        <v>214</v>
      </c>
      <c r="L916" s="476" t="s">
        <v>216</v>
      </c>
      <c r="M916" s="476" t="s">
        <v>216</v>
      </c>
      <c r="N916" s="476" t="s">
        <v>216</v>
      </c>
      <c r="O916" s="1031">
        <v>1.1900000000000001E-2</v>
      </c>
      <c r="P916" s="78">
        <v>0</v>
      </c>
      <c r="Q916" s="178">
        <v>0</v>
      </c>
      <c r="R916" s="371" t="s">
        <v>2859</v>
      </c>
      <c r="S916" s="371"/>
      <c r="T916" s="371"/>
      <c r="U916" s="371"/>
      <c r="V916" s="371"/>
      <c r="W916" s="371"/>
      <c r="X916" s="170">
        <f>(IF(G916="C",1,IF(G916="EA",0.5,0))*0.1)+(IF(H916="C",1,IF(H916="EA",0.5,0))*0.05)+(IF(I916="C",1,IF(I916="EA",0.5,0))*0.1)+(IF(J916="C",1,IF(J916="EA",0.5,0))*0.05)+(IF(K916="C",1,IF(K916="EA",0.5,0))*0.1)+(IF(L916="C",1,IF(L916="EA",0.5,0))*0.2)+(IF(M916="C",1,IF(M916="EA",0.5,0))*0.35)+(IF(N916="C",1,IF(N916="EA",0.5,0))*0.05)</f>
        <v>0.35</v>
      </c>
      <c r="Y916" s="368">
        <f t="shared" si="29"/>
        <v>4.1650000000000003E-3</v>
      </c>
      <c r="Z916" s="338" t="str">
        <f t="shared" si="28"/>
        <v>Em andamento</v>
      </c>
      <c r="AA916" s="377" t="str">
        <f>IF(C916="Supra-regional","abrange-cidade",IF(C916="Em definição","sem-mapa",IF(E916&lt;&gt;0,"local-def","local-em-def")))</f>
        <v>local-def</v>
      </c>
    </row>
    <row r="917" spans="1:27" ht="30" hidden="1" x14ac:dyDescent="0.25">
      <c r="A917" s="66">
        <v>91</v>
      </c>
      <c r="B917" s="193" t="s">
        <v>2860</v>
      </c>
      <c r="C917" s="193" t="s">
        <v>152</v>
      </c>
      <c r="D917" s="193" t="s">
        <v>152</v>
      </c>
      <c r="E917" s="193" t="s">
        <v>2861</v>
      </c>
      <c r="F917" s="194" t="s">
        <v>2862</v>
      </c>
      <c r="G917" s="476" t="s">
        <v>1286</v>
      </c>
      <c r="H917" s="52" t="s">
        <v>212</v>
      </c>
      <c r="I917" s="476" t="s">
        <v>1286</v>
      </c>
      <c r="J917" s="52" t="s">
        <v>1286</v>
      </c>
      <c r="K917" s="476" t="s">
        <v>214</v>
      </c>
      <c r="L917" s="66" t="s">
        <v>216</v>
      </c>
      <c r="M917" s="66" t="s">
        <v>216</v>
      </c>
      <c r="N917" s="66" t="s">
        <v>216</v>
      </c>
      <c r="O917" s="1031">
        <v>1.1900000000000001E-2</v>
      </c>
      <c r="P917" s="259">
        <v>0</v>
      </c>
      <c r="Q917" s="178">
        <v>0</v>
      </c>
      <c r="R917" s="371" t="s">
        <v>2859</v>
      </c>
      <c r="S917" s="193"/>
      <c r="T917" s="193"/>
      <c r="U917" s="193"/>
      <c r="V917" s="193"/>
      <c r="W917" s="193"/>
      <c r="X917" s="170">
        <f>(IF(G917="C",1,IF(G917="EA",0.5,0))*0.1)+(IF(H917="C",1,IF(H917="EA",0.5,0))*0.05)+(IF(I917="C",1,IF(I917="EA",0.5,0))*0.1)+(IF(J917="C",1,IF(J917="EA",0.5,0))*0.05)+(IF(K917="C",1,IF(K917="EA",0.5,0))*0.1)+(IF(L917="C",1,IF(L917="EA",0.5,0))*0.2)+(IF(M917="C",1,IF(M917="EA",0.5,0))*0.35)+(IF(N917="C",1,IF(N917="EA",0.5,0))*0.05)</f>
        <v>0.35</v>
      </c>
      <c r="Y917" s="368">
        <f t="shared" si="29"/>
        <v>4.1650000000000003E-3</v>
      </c>
      <c r="Z917" s="338" t="str">
        <f t="shared" si="28"/>
        <v>Em andamento</v>
      </c>
      <c r="AA917" s="377" t="str">
        <f>IF(C917="Supra-regional","abrange-cidade",IF(C917="Em definição","sem-mapa",IF(E917&lt;&gt;0,"local-def","local-em-def")))</f>
        <v>local-def</v>
      </c>
    </row>
    <row r="918" spans="1:27" ht="30" hidden="1" x14ac:dyDescent="0.25">
      <c r="A918" s="476">
        <v>91</v>
      </c>
      <c r="B918" s="371" t="s">
        <v>2863</v>
      </c>
      <c r="C918" s="371" t="s">
        <v>134</v>
      </c>
      <c r="D918" s="371" t="s">
        <v>2864</v>
      </c>
      <c r="E918" s="371" t="s">
        <v>2865</v>
      </c>
      <c r="F918" s="194" t="s">
        <v>2866</v>
      </c>
      <c r="G918" s="476" t="s">
        <v>1286</v>
      </c>
      <c r="H918" s="52" t="s">
        <v>212</v>
      </c>
      <c r="I918" s="476" t="s">
        <v>1286</v>
      </c>
      <c r="J918" s="52" t="s">
        <v>1286</v>
      </c>
      <c r="K918" s="52" t="s">
        <v>212</v>
      </c>
      <c r="L918" s="476" t="s">
        <v>1286</v>
      </c>
      <c r="M918" s="476" t="s">
        <v>1286</v>
      </c>
      <c r="N918" s="476" t="s">
        <v>212</v>
      </c>
      <c r="O918" s="1031">
        <v>1.1900000000000001E-2</v>
      </c>
      <c r="P918" s="124">
        <v>126303.3</v>
      </c>
      <c r="Q918" s="178">
        <v>0</v>
      </c>
      <c r="R918" s="371"/>
      <c r="S918" s="371"/>
      <c r="T918" s="371"/>
      <c r="U918" s="371"/>
      <c r="V918" s="371"/>
      <c r="W918" s="371"/>
      <c r="X918" s="170">
        <f>(IF(G918="C",1,IF(G918="EA",0.5,0))*0.1)+(IF(H918="C",1,IF(H918="EA",0.5,0))*0.05)+(IF(I918="C",1,IF(I918="EA",0.5,0))*0.1)+(IF(J918="C",1,IF(J918="EA",0.5,0))*0.05)+(IF(K918="C",1,IF(K918="EA",0.5,0))*0.1)+(IF(L918="C",1,IF(L918="EA",0.5,0))*0.2)+(IF(M918="C",1,IF(M918="EA",0.5,0))*0.35)+(IF(N918="C",1,IF(N918="EA",0.5,0))*0.05)</f>
        <v>1</v>
      </c>
      <c r="Y918" s="368">
        <f t="shared" si="29"/>
        <v>1.1900000000000001E-2</v>
      </c>
      <c r="Z918" s="338" t="str">
        <f t="shared" si="28"/>
        <v>Concluído</v>
      </c>
      <c r="AA918" s="377" t="str">
        <f>IF(C918="Supra-regional","abrange-cidade",IF(C918="Em definição","sem-mapa",IF(E918&lt;&gt;0,"local-def","local-em-def")))</f>
        <v>local-def</v>
      </c>
    </row>
    <row r="919" spans="1:27" ht="58.5" hidden="1" customHeight="1" x14ac:dyDescent="0.25">
      <c r="A919" s="476">
        <v>91</v>
      </c>
      <c r="B919" s="371" t="s">
        <v>2867</v>
      </c>
      <c r="C919" s="195" t="s">
        <v>148</v>
      </c>
      <c r="D919" s="193" t="s">
        <v>2868</v>
      </c>
      <c r="E919" s="193" t="s">
        <v>2869</v>
      </c>
      <c r="F919" s="194" t="s">
        <v>2870</v>
      </c>
      <c r="G919" s="476" t="s">
        <v>1286</v>
      </c>
      <c r="H919" s="52" t="s">
        <v>212</v>
      </c>
      <c r="I919" s="476" t="s">
        <v>1286</v>
      </c>
      <c r="J919" s="52" t="s">
        <v>1493</v>
      </c>
      <c r="K919" s="52" t="s">
        <v>216</v>
      </c>
      <c r="L919" s="476" t="s">
        <v>216</v>
      </c>
      <c r="M919" s="476" t="s">
        <v>216</v>
      </c>
      <c r="N919" s="476" t="s">
        <v>216</v>
      </c>
      <c r="O919" s="1031">
        <v>1.1900000000000001E-2</v>
      </c>
      <c r="P919" s="259">
        <v>0</v>
      </c>
      <c r="Q919" s="178">
        <v>0</v>
      </c>
      <c r="R919" s="371" t="s">
        <v>2859</v>
      </c>
      <c r="S919" s="193"/>
      <c r="T919" s="193"/>
      <c r="U919" s="193"/>
      <c r="V919" s="193"/>
      <c r="W919" s="193"/>
      <c r="X919" s="170">
        <f>(IF(G919="C",1,IF(G919="EA",0.5,0))*0.1)+(IF(H919="C",1,IF(H919="EA",0.5,0))*0.05)+(IF(I919="C",1,IF(I919="EA",0.5,0))*0.1)+(IF(J919="C",1,IF(J919="EA",0.5,0))*0.05)+(IF(K919="C",1,IF(K919="EA",0.5,0))*0.1)+(IF(L919="C",1,IF(L919="EA",0.5,0))*0.2)+(IF(M919="C",1,IF(M919="EA",0.5,0))*0.35)+(IF(N919="C",1,IF(N919="EA",0.5,0))*0.05)</f>
        <v>0.25</v>
      </c>
      <c r="Y919" s="368">
        <f t="shared" si="29"/>
        <v>2.9750000000000002E-3</v>
      </c>
      <c r="Z919" s="338" t="str">
        <f t="shared" si="28"/>
        <v>Em andamento</v>
      </c>
      <c r="AA919" s="377" t="str">
        <f>IF(C919="Supra-regional","abrange-cidade",IF(C919="Em definição","sem-mapa",IF(E919&lt;&gt;0,"local-def","local-em-def")))</f>
        <v>local-def</v>
      </c>
    </row>
    <row r="920" spans="1:27" ht="83.25" hidden="1" customHeight="1" x14ac:dyDescent="0.25">
      <c r="A920" s="66">
        <v>91</v>
      </c>
      <c r="B920" s="193" t="s">
        <v>2871</v>
      </c>
      <c r="C920" s="193" t="s">
        <v>166</v>
      </c>
      <c r="D920" s="193" t="s">
        <v>166</v>
      </c>
      <c r="E920" s="193" t="s">
        <v>2872</v>
      </c>
      <c r="F920" s="194" t="s">
        <v>2873</v>
      </c>
      <c r="G920" s="476" t="s">
        <v>1286</v>
      </c>
      <c r="H920" s="52" t="s">
        <v>212</v>
      </c>
      <c r="I920" s="476" t="s">
        <v>1286</v>
      </c>
      <c r="J920" s="52" t="s">
        <v>1286</v>
      </c>
      <c r="K920" s="52" t="s">
        <v>212</v>
      </c>
      <c r="L920" s="476" t="s">
        <v>1286</v>
      </c>
      <c r="M920" s="476" t="s">
        <v>1286</v>
      </c>
      <c r="N920" s="476" t="s">
        <v>212</v>
      </c>
      <c r="O920" s="1031">
        <v>1.1900000000000001E-2</v>
      </c>
      <c r="P920" s="124">
        <v>119791.9</v>
      </c>
      <c r="Q920" s="178">
        <v>0</v>
      </c>
      <c r="R920" s="371"/>
      <c r="S920" s="371"/>
      <c r="T920" s="371"/>
      <c r="U920" s="371"/>
      <c r="V920" s="371"/>
      <c r="W920" s="371"/>
      <c r="X920" s="170">
        <f>(IF(G920="C",1,IF(G920="EA",0.5,0))*0.1)+(IF(H920="C",1,IF(H920="EA",0.5,0))*0.05)+(IF(I920="C",1,IF(I920="EA",0.5,0))*0.1)+(IF(J920="C",1,IF(J920="EA",0.5,0))*0.05)+(IF(K920="C",1,IF(K920="EA",0.5,0))*0.1)+(IF(L920="C",1,IF(L920="EA",0.5,0))*0.2)+(IF(M920="C",1,IF(M920="EA",0.5,0))*0.35)+(IF(N920="C",1,IF(N920="EA",0.5,0))*0.05)</f>
        <v>1</v>
      </c>
      <c r="Y920" s="368">
        <f t="shared" si="29"/>
        <v>1.1900000000000001E-2</v>
      </c>
      <c r="Z920" s="338" t="str">
        <f t="shared" si="28"/>
        <v>Concluído</v>
      </c>
      <c r="AA920" s="377" t="str">
        <f>IF(C920="Supra-regional","abrange-cidade",IF(C920="Em definição","sem-mapa",IF(E920&lt;&gt;0,"local-def","local-em-def")))</f>
        <v>local-def</v>
      </c>
    </row>
    <row r="921" spans="1:27" ht="54.75" hidden="1" customHeight="1" x14ac:dyDescent="0.25">
      <c r="A921" s="476">
        <v>91</v>
      </c>
      <c r="B921" s="371" t="s">
        <v>2874</v>
      </c>
      <c r="C921" s="371" t="s">
        <v>144</v>
      </c>
      <c r="D921" s="371" t="s">
        <v>830</v>
      </c>
      <c r="E921" s="371" t="s">
        <v>2875</v>
      </c>
      <c r="F921" s="192" t="s">
        <v>2876</v>
      </c>
      <c r="G921" s="476" t="s">
        <v>1286</v>
      </c>
      <c r="H921" s="52" t="s">
        <v>212</v>
      </c>
      <c r="I921" s="476" t="s">
        <v>1286</v>
      </c>
      <c r="J921" s="52" t="s">
        <v>1286</v>
      </c>
      <c r="K921" s="52" t="s">
        <v>212</v>
      </c>
      <c r="L921" s="476" t="s">
        <v>1286</v>
      </c>
      <c r="M921" s="476" t="s">
        <v>1286</v>
      </c>
      <c r="N921" s="476" t="s">
        <v>212</v>
      </c>
      <c r="O921" s="1031">
        <v>1.1900000000000001E-2</v>
      </c>
      <c r="P921" s="124">
        <v>106490.54</v>
      </c>
      <c r="Q921" s="178">
        <v>0</v>
      </c>
      <c r="R921" s="371"/>
      <c r="S921" s="371"/>
      <c r="T921" s="371"/>
      <c r="U921" s="371"/>
      <c r="V921" s="371"/>
      <c r="W921" s="371"/>
      <c r="X921" s="170">
        <f>(IF(G921="C",1,IF(G921="EA",0.5,0))*0.1)+(IF(H921="C",1,IF(H921="EA",0.5,0))*0.05)+(IF(I921="C",1,IF(I921="EA",0.5,0))*0.1)+(IF(J921="C",1,IF(J921="EA",0.5,0))*0.05)+(IF(K921="C",1,IF(K921="EA",0.5,0))*0.1)+(IF(L921="C",1,IF(L921="EA",0.5,0))*0.2)+(IF(M921="C",1,IF(M921="EA",0.5,0))*0.35)+(IF(N921="C",1,IF(N921="EA",0.5,0))*0.05)</f>
        <v>1</v>
      </c>
      <c r="Y921" s="368">
        <f t="shared" si="29"/>
        <v>1.1900000000000001E-2</v>
      </c>
      <c r="Z921" s="338" t="str">
        <f t="shared" si="28"/>
        <v>Concluído</v>
      </c>
      <c r="AA921" s="377" t="str">
        <f>IF(C921="Supra-regional","abrange-cidade",IF(C921="Em definição","sem-mapa",IF(E921&lt;&gt;0,"local-def","local-em-def")))</f>
        <v>local-def</v>
      </c>
    </row>
    <row r="922" spans="1:27" ht="30" hidden="1" x14ac:dyDescent="0.25">
      <c r="A922" s="476">
        <v>91</v>
      </c>
      <c r="B922" s="371" t="s">
        <v>2877</v>
      </c>
      <c r="C922" s="371" t="s">
        <v>130</v>
      </c>
      <c r="D922" s="371" t="s">
        <v>615</v>
      </c>
      <c r="E922" s="371" t="s">
        <v>2878</v>
      </c>
      <c r="F922" s="192" t="s">
        <v>2879</v>
      </c>
      <c r="G922" s="476" t="s">
        <v>1286</v>
      </c>
      <c r="H922" s="52" t="s">
        <v>212</v>
      </c>
      <c r="I922" s="476" t="s">
        <v>1286</v>
      </c>
      <c r="J922" s="52" t="s">
        <v>1286</v>
      </c>
      <c r="K922" s="52" t="s">
        <v>212</v>
      </c>
      <c r="L922" s="476" t="s">
        <v>1286</v>
      </c>
      <c r="M922" s="476" t="s">
        <v>1286</v>
      </c>
      <c r="N922" s="476" t="s">
        <v>212</v>
      </c>
      <c r="O922" s="1031">
        <v>1.1900000000000001E-2</v>
      </c>
      <c r="P922" s="124">
        <v>141556.47</v>
      </c>
      <c r="Q922" s="178">
        <v>0</v>
      </c>
      <c r="R922" s="371"/>
      <c r="S922" s="371"/>
      <c r="T922" s="371"/>
      <c r="U922" s="371"/>
      <c r="V922" s="371"/>
      <c r="W922" s="371"/>
      <c r="X922" s="170">
        <f>(IF(G922="C",1,IF(G922="EA",0.5,0))*0.1)+(IF(H922="C",1,IF(H922="EA",0.5,0))*0.05)+(IF(I922="C",1,IF(I922="EA",0.5,0))*0.1)+(IF(J922="C",1,IF(J922="EA",0.5,0))*0.05)+(IF(K922="C",1,IF(K922="EA",0.5,0))*0.1)+(IF(L922="C",1,IF(L922="EA",0.5,0))*0.2)+(IF(M922="C",1,IF(M922="EA",0.5,0))*0.35)+(IF(N922="C",1,IF(N922="EA",0.5,0))*0.05)</f>
        <v>1</v>
      </c>
      <c r="Y922" s="368">
        <f t="shared" si="29"/>
        <v>1.1900000000000001E-2</v>
      </c>
      <c r="Z922" s="338" t="str">
        <f t="shared" si="28"/>
        <v>Concluído</v>
      </c>
      <c r="AA922" s="377" t="str">
        <f>IF(C922="Supra-regional","abrange-cidade",IF(C922="Em definição","sem-mapa",IF(E922&lt;&gt;0,"local-def","local-em-def")))</f>
        <v>local-def</v>
      </c>
    </row>
    <row r="923" spans="1:27" ht="30" hidden="1" x14ac:dyDescent="0.25">
      <c r="A923" s="476">
        <v>91</v>
      </c>
      <c r="B923" s="371" t="s">
        <v>2880</v>
      </c>
      <c r="C923" s="371" t="s">
        <v>146</v>
      </c>
      <c r="D923" s="371" t="s">
        <v>146</v>
      </c>
      <c r="E923" s="371" t="s">
        <v>1859</v>
      </c>
      <c r="F923" s="192" t="s">
        <v>2881</v>
      </c>
      <c r="G923" s="476" t="s">
        <v>1286</v>
      </c>
      <c r="H923" s="52" t="s">
        <v>212</v>
      </c>
      <c r="I923" s="476" t="s">
        <v>1286</v>
      </c>
      <c r="J923" s="52" t="s">
        <v>1286</v>
      </c>
      <c r="K923" s="52" t="s">
        <v>212</v>
      </c>
      <c r="L923" s="476" t="s">
        <v>1286</v>
      </c>
      <c r="M923" s="476" t="s">
        <v>1286</v>
      </c>
      <c r="N923" s="476" t="s">
        <v>212</v>
      </c>
      <c r="O923" s="1031">
        <v>1.1900000000000001E-2</v>
      </c>
      <c r="P923" s="78">
        <v>47326</v>
      </c>
      <c r="Q923" s="78">
        <v>102674</v>
      </c>
      <c r="R923" s="371" t="s">
        <v>2882</v>
      </c>
      <c r="S923" s="371"/>
      <c r="T923" s="371"/>
      <c r="U923" s="371"/>
      <c r="V923" s="371"/>
      <c r="W923" s="371"/>
      <c r="X923" s="170">
        <f>(IF(G923="C",1,IF(G923="EA",0.5,0))*0.1)+(IF(H923="C",1,IF(H923="EA",0.5,0))*0.05)+(IF(I923="C",1,IF(I923="EA",0.5,0))*0.1)+(IF(J923="C",1,IF(J923="EA",0.5,0))*0.05)+(IF(K923="C",1,IF(K923="EA",0.5,0))*0.1)+(IF(L923="C",1,IF(L923="EA",0.5,0))*0.2)+(IF(M923="C",1,IF(M923="EA",0.5,0))*0.35)+(IF(N923="C",1,IF(N923="EA",0.5,0))*0.05)</f>
        <v>1</v>
      </c>
      <c r="Y923" s="368">
        <f t="shared" si="29"/>
        <v>1.1900000000000001E-2</v>
      </c>
      <c r="Z923" s="338" t="str">
        <f t="shared" si="28"/>
        <v>Concluído</v>
      </c>
      <c r="AA923" s="377" t="str">
        <f>IF(C923="Supra-regional","abrange-cidade",IF(C923="Em definição","sem-mapa",IF(E923&lt;&gt;0,"local-def","local-em-def")))</f>
        <v>local-def</v>
      </c>
    </row>
    <row r="924" spans="1:27" ht="30" hidden="1" x14ac:dyDescent="0.25">
      <c r="A924" s="476">
        <v>91</v>
      </c>
      <c r="B924" s="371" t="s">
        <v>2883</v>
      </c>
      <c r="C924" s="371" t="s">
        <v>180</v>
      </c>
      <c r="D924" s="371" t="s">
        <v>180</v>
      </c>
      <c r="E924" s="371" t="s">
        <v>2884</v>
      </c>
      <c r="F924" s="192" t="s">
        <v>2885</v>
      </c>
      <c r="G924" s="476" t="s">
        <v>1286</v>
      </c>
      <c r="H924" s="52" t="s">
        <v>212</v>
      </c>
      <c r="I924" s="476" t="s">
        <v>1286</v>
      </c>
      <c r="J924" s="52" t="s">
        <v>1286</v>
      </c>
      <c r="K924" s="52" t="s">
        <v>212</v>
      </c>
      <c r="L924" s="476" t="s">
        <v>1286</v>
      </c>
      <c r="M924" s="476" t="s">
        <v>1286</v>
      </c>
      <c r="N924" s="476" t="s">
        <v>212</v>
      </c>
      <c r="O924" s="1031">
        <v>1.1900000000000001E-2</v>
      </c>
      <c r="P924" s="124">
        <v>118013.85</v>
      </c>
      <c r="Q924" s="178">
        <v>0</v>
      </c>
      <c r="R924" s="371"/>
      <c r="S924" s="371"/>
      <c r="T924" s="371"/>
      <c r="U924" s="371"/>
      <c r="V924" s="371"/>
      <c r="W924" s="371"/>
      <c r="X924" s="170">
        <f>(IF(G924="C",1,IF(G924="EA",0.5,0))*0.1)+(IF(H924="C",1,IF(H924="EA",0.5,0))*0.05)+(IF(I924="C",1,IF(I924="EA",0.5,0))*0.1)+(IF(J924="C",1,IF(J924="EA",0.5,0))*0.05)+(IF(K924="C",1,IF(K924="EA",0.5,0))*0.1)+(IF(L924="C",1,IF(L924="EA",0.5,0))*0.2)+(IF(M924="C",1,IF(M924="EA",0.5,0))*0.35)+(IF(N924="C",1,IF(N924="EA",0.5,0))*0.05)</f>
        <v>1</v>
      </c>
      <c r="Y924" s="368">
        <f t="shared" si="29"/>
        <v>1.1900000000000001E-2</v>
      </c>
      <c r="Z924" s="338" t="str">
        <f t="shared" si="28"/>
        <v>Concluído</v>
      </c>
      <c r="AA924" s="377" t="str">
        <f>IF(C924="Supra-regional","abrange-cidade",IF(C924="Em definição","sem-mapa",IF(E924&lt;&gt;0,"local-def","local-em-def")))</f>
        <v>local-def</v>
      </c>
    </row>
    <row r="925" spans="1:27" ht="45" hidden="1" x14ac:dyDescent="0.25">
      <c r="A925" s="476">
        <v>91</v>
      </c>
      <c r="B925" s="371" t="s">
        <v>2886</v>
      </c>
      <c r="C925" s="53" t="s">
        <v>136</v>
      </c>
      <c r="D925" s="371" t="s">
        <v>554</v>
      </c>
      <c r="E925" s="371" t="s">
        <v>2887</v>
      </c>
      <c r="F925" s="192" t="s">
        <v>2888</v>
      </c>
      <c r="G925" s="476" t="s">
        <v>1286</v>
      </c>
      <c r="H925" s="52" t="s">
        <v>212</v>
      </c>
      <c r="I925" s="476" t="s">
        <v>1286</v>
      </c>
      <c r="J925" s="52" t="s">
        <v>1286</v>
      </c>
      <c r="K925" s="476" t="s">
        <v>214</v>
      </c>
      <c r="L925" s="476" t="s">
        <v>216</v>
      </c>
      <c r="M925" s="476" t="s">
        <v>216</v>
      </c>
      <c r="N925" s="476" t="s">
        <v>216</v>
      </c>
      <c r="O925" s="1031">
        <v>1.1900000000000001E-2</v>
      </c>
      <c r="P925" s="78">
        <v>0</v>
      </c>
      <c r="Q925" s="178">
        <v>0</v>
      </c>
      <c r="R925" s="371" t="s">
        <v>2859</v>
      </c>
      <c r="S925" s="371"/>
      <c r="T925" s="371"/>
      <c r="U925" s="371"/>
      <c r="V925" s="371"/>
      <c r="W925" s="371"/>
      <c r="X925" s="170">
        <f>(IF(G925="C",1,IF(G925="EA",0.5,0))*0.1)+(IF(H925="C",1,IF(H925="EA",0.5,0))*0.05)+(IF(I925="C",1,IF(I925="EA",0.5,0))*0.1)+(IF(J925="C",1,IF(J925="EA",0.5,0))*0.05)+(IF(K925="C",1,IF(K925="EA",0.5,0))*0.1)+(IF(L925="C",1,IF(L925="EA",0.5,0))*0.2)+(IF(M925="C",1,IF(M925="EA",0.5,0))*0.35)+(IF(N925="C",1,IF(N925="EA",0.5,0))*0.05)</f>
        <v>0.35</v>
      </c>
      <c r="Y925" s="368">
        <f t="shared" si="29"/>
        <v>4.1650000000000003E-3</v>
      </c>
      <c r="Z925" s="338" t="str">
        <f t="shared" si="28"/>
        <v>Em andamento</v>
      </c>
      <c r="AA925" s="377" t="str">
        <f>IF(C925="Supra-regional","abrange-cidade",IF(C925="Em definição","sem-mapa",IF(E925&lt;&gt;0,"local-def","local-em-def")))</f>
        <v>local-def</v>
      </c>
    </row>
    <row r="926" spans="1:27" ht="30" hidden="1" x14ac:dyDescent="0.25">
      <c r="A926" s="476">
        <v>91</v>
      </c>
      <c r="B926" s="371" t="s">
        <v>2889</v>
      </c>
      <c r="C926" s="371" t="s">
        <v>130</v>
      </c>
      <c r="D926" s="371" t="s">
        <v>130</v>
      </c>
      <c r="E926" s="371" t="s">
        <v>2890</v>
      </c>
      <c r="F926" s="192" t="s">
        <v>2891</v>
      </c>
      <c r="G926" s="476" t="s">
        <v>1286</v>
      </c>
      <c r="H926" s="52" t="s">
        <v>212</v>
      </c>
      <c r="I926" s="476" t="s">
        <v>1286</v>
      </c>
      <c r="J926" s="52" t="s">
        <v>1286</v>
      </c>
      <c r="K926" s="52" t="s">
        <v>212</v>
      </c>
      <c r="L926" s="476" t="s">
        <v>1286</v>
      </c>
      <c r="M926" s="476" t="s">
        <v>1286</v>
      </c>
      <c r="N926" s="476" t="s">
        <v>212</v>
      </c>
      <c r="O926" s="1031">
        <v>1.1900000000000001E-2</v>
      </c>
      <c r="P926" s="124">
        <v>141025.63</v>
      </c>
      <c r="Q926" s="178">
        <v>0</v>
      </c>
      <c r="R926" s="371"/>
      <c r="S926" s="371"/>
      <c r="T926" s="371"/>
      <c r="U926" s="371"/>
      <c r="V926" s="371"/>
      <c r="W926" s="371"/>
      <c r="X926" s="170">
        <f>(IF(G926="C",1,IF(G926="EA",0.5,0))*0.1)+(IF(H926="C",1,IF(H926="EA",0.5,0))*0.05)+(IF(I926="C",1,IF(I926="EA",0.5,0))*0.1)+(IF(J926="C",1,IF(J926="EA",0.5,0))*0.05)+(IF(K926="C",1,IF(K926="EA",0.5,0))*0.1)+(IF(L926="C",1,IF(L926="EA",0.5,0))*0.2)+(IF(M926="C",1,IF(M926="EA",0.5,0))*0.35)+(IF(N926="C",1,IF(N926="EA",0.5,0))*0.05)</f>
        <v>1</v>
      </c>
      <c r="Y926" s="368">
        <f t="shared" si="29"/>
        <v>1.1900000000000001E-2</v>
      </c>
      <c r="Z926" s="338" t="str">
        <f t="shared" si="28"/>
        <v>Concluído</v>
      </c>
      <c r="AA926" s="377" t="str">
        <f>IF(C926="Supra-regional","abrange-cidade",IF(C926="Em definição","sem-mapa",IF(E926&lt;&gt;0,"local-def","local-em-def")))</f>
        <v>local-def</v>
      </c>
    </row>
    <row r="927" spans="1:27" ht="30" hidden="1" x14ac:dyDescent="0.25">
      <c r="A927" s="476">
        <v>91</v>
      </c>
      <c r="B927" s="371" t="s">
        <v>2892</v>
      </c>
      <c r="C927" s="371" t="s">
        <v>168</v>
      </c>
      <c r="D927" s="371" t="s">
        <v>2740</v>
      </c>
      <c r="E927" s="371" t="s">
        <v>2893</v>
      </c>
      <c r="F927" s="192" t="s">
        <v>2894</v>
      </c>
      <c r="G927" s="476" t="s">
        <v>1286</v>
      </c>
      <c r="H927" s="52" t="s">
        <v>212</v>
      </c>
      <c r="I927" s="476" t="s">
        <v>1286</v>
      </c>
      <c r="J927" s="52" t="s">
        <v>1286</v>
      </c>
      <c r="K927" s="52" t="s">
        <v>212</v>
      </c>
      <c r="L927" s="476" t="s">
        <v>1286</v>
      </c>
      <c r="M927" s="476" t="s">
        <v>1286</v>
      </c>
      <c r="N927" s="476" t="s">
        <v>212</v>
      </c>
      <c r="O927" s="1031">
        <v>1.1900000000000001E-2</v>
      </c>
      <c r="P927" s="124">
        <v>254061.4</v>
      </c>
      <c r="Q927" s="178">
        <v>0</v>
      </c>
      <c r="R927" s="371"/>
      <c r="S927" s="371"/>
      <c r="T927" s="371"/>
      <c r="U927" s="371"/>
      <c r="V927" s="371"/>
      <c r="W927" s="371"/>
      <c r="X927" s="170">
        <f>(IF(G927="C",1,IF(G927="EA",0.5,0))*0.1)+(IF(H927="C",1,IF(H927="EA",0.5,0))*0.05)+(IF(I927="C",1,IF(I927="EA",0.5,0))*0.1)+(IF(J927="C",1,IF(J927="EA",0.5,0))*0.05)+(IF(K927="C",1,IF(K927="EA",0.5,0))*0.1)+(IF(L927="C",1,IF(L927="EA",0.5,0))*0.2)+(IF(M927="C",1,IF(M927="EA",0.5,0))*0.35)+(IF(N927="C",1,IF(N927="EA",0.5,0))*0.05)</f>
        <v>1</v>
      </c>
      <c r="Y927" s="368">
        <f t="shared" si="29"/>
        <v>1.1900000000000001E-2</v>
      </c>
      <c r="Z927" s="338" t="str">
        <f t="shared" si="28"/>
        <v>Concluído</v>
      </c>
      <c r="AA927" s="377" t="str">
        <f>IF(C927="Supra-regional","abrange-cidade",IF(C927="Em definição","sem-mapa",IF(E927&lt;&gt;0,"local-def","local-em-def")))</f>
        <v>local-def</v>
      </c>
    </row>
    <row r="928" spans="1:27" ht="45" hidden="1" x14ac:dyDescent="0.25">
      <c r="A928" s="554">
        <v>91</v>
      </c>
      <c r="B928" s="547" t="s">
        <v>2895</v>
      </c>
      <c r="C928" s="547" t="s">
        <v>150</v>
      </c>
      <c r="D928" s="547" t="s">
        <v>2896</v>
      </c>
      <c r="E928" s="547" t="s">
        <v>2897</v>
      </c>
      <c r="F928" s="586" t="s">
        <v>2898</v>
      </c>
      <c r="G928" s="554" t="s">
        <v>1286</v>
      </c>
      <c r="H928" s="549" t="s">
        <v>212</v>
      </c>
      <c r="I928" s="554" t="s">
        <v>1286</v>
      </c>
      <c r="J928" s="549" t="s">
        <v>1286</v>
      </c>
      <c r="K928" s="554" t="s">
        <v>214</v>
      </c>
      <c r="L928" s="554" t="s">
        <v>216</v>
      </c>
      <c r="M928" s="554" t="s">
        <v>216</v>
      </c>
      <c r="N928" s="554" t="s">
        <v>216</v>
      </c>
      <c r="O928" s="1031">
        <v>1.1900000000000001E-2</v>
      </c>
      <c r="P928" s="607">
        <v>0</v>
      </c>
      <c r="Q928" s="615">
        <v>0</v>
      </c>
      <c r="R928" s="547" t="s">
        <v>2859</v>
      </c>
      <c r="S928" s="547"/>
      <c r="T928" s="547"/>
      <c r="U928" s="547"/>
      <c r="V928" s="547"/>
      <c r="W928" s="547"/>
      <c r="X928" s="170">
        <f>(IF(G928="C",1,IF(G928="EA",0.5,0))*0.1)+(IF(H928="C",1,IF(H928="EA",0.5,0))*0.05)+(IF(I928="C",1,IF(I928="EA",0.5,0))*0.1)+(IF(J928="C",1,IF(J928="EA",0.5,0))*0.05)+(IF(K928="C",1,IF(K928="EA",0.5,0))*0.1)+(IF(L928="C",1,IF(L928="EA",0.5,0))*0.2)+(IF(M928="C",1,IF(M928="EA",0.5,0))*0.35)+(IF(N928="C",1,IF(N928="EA",0.5,0))*0.05)</f>
        <v>0.35</v>
      </c>
      <c r="Y928" s="368">
        <f t="shared" si="29"/>
        <v>4.1650000000000003E-3</v>
      </c>
      <c r="Z928" s="338" t="str">
        <f t="shared" si="28"/>
        <v>Em andamento</v>
      </c>
      <c r="AA928" s="377" t="str">
        <f>IF(C928="Supra-regional","abrange-cidade",IF(C928="Em definição","sem-mapa",IF(E928&lt;&gt;0,"local-def","local-em-def")))</f>
        <v>local-def</v>
      </c>
    </row>
    <row r="929" spans="1:27" ht="30" hidden="1" x14ac:dyDescent="0.25">
      <c r="A929" s="554">
        <v>91</v>
      </c>
      <c r="B929" s="547" t="s">
        <v>2899</v>
      </c>
      <c r="C929" s="547" t="s">
        <v>178</v>
      </c>
      <c r="D929" s="547" t="s">
        <v>178</v>
      </c>
      <c r="E929" s="547" t="s">
        <v>2900</v>
      </c>
      <c r="F929" s="590" t="s">
        <v>2901</v>
      </c>
      <c r="G929" s="554" t="s">
        <v>1286</v>
      </c>
      <c r="H929" s="549" t="s">
        <v>212</v>
      </c>
      <c r="I929" s="554" t="s">
        <v>1286</v>
      </c>
      <c r="J929" s="549" t="s">
        <v>1286</v>
      </c>
      <c r="K929" s="554" t="s">
        <v>214</v>
      </c>
      <c r="L929" s="554" t="s">
        <v>216</v>
      </c>
      <c r="M929" s="554" t="s">
        <v>216</v>
      </c>
      <c r="N929" s="554" t="s">
        <v>216</v>
      </c>
      <c r="O929" s="1031">
        <v>1.1900000000000001E-2</v>
      </c>
      <c r="P929" s="607">
        <v>0</v>
      </c>
      <c r="Q929" s="615">
        <v>0</v>
      </c>
      <c r="R929" s="547" t="s">
        <v>2859</v>
      </c>
      <c r="S929" s="547"/>
      <c r="T929" s="547"/>
      <c r="U929" s="547"/>
      <c r="V929" s="547"/>
      <c r="W929" s="547"/>
      <c r="X929" s="170">
        <f>(IF(G929="C",1,IF(G929="EA",0.5,0))*0.1)+(IF(H929="C",1,IF(H929="EA",0.5,0))*0.05)+(IF(I929="C",1,IF(I929="EA",0.5,0))*0.1)+(IF(J929="C",1,IF(J929="EA",0.5,0))*0.05)+(IF(K929="C",1,IF(K929="EA",0.5,0))*0.1)+(IF(L929="C",1,IF(L929="EA",0.5,0))*0.2)+(IF(M929="C",1,IF(M929="EA",0.5,0))*0.35)+(IF(N929="C",1,IF(N929="EA",0.5,0))*0.05)</f>
        <v>0.35</v>
      </c>
      <c r="Y929" s="368">
        <f t="shared" si="29"/>
        <v>4.1650000000000003E-3</v>
      </c>
      <c r="Z929" s="338" t="str">
        <f t="shared" si="28"/>
        <v>Em andamento</v>
      </c>
      <c r="AA929" s="377" t="str">
        <f>IF(C929="Supra-regional","abrange-cidade",IF(C929="Em definição","sem-mapa",IF(E929&lt;&gt;0,"local-def","local-em-def")))</f>
        <v>local-def</v>
      </c>
    </row>
    <row r="930" spans="1:27" ht="30" hidden="1" x14ac:dyDescent="0.25">
      <c r="A930" s="554">
        <v>91</v>
      </c>
      <c r="B930" s="547" t="s">
        <v>2902</v>
      </c>
      <c r="C930" s="547" t="s">
        <v>190</v>
      </c>
      <c r="D930" s="547" t="s">
        <v>190</v>
      </c>
      <c r="E930" s="547" t="s">
        <v>2903</v>
      </c>
      <c r="F930" s="586" t="s">
        <v>2904</v>
      </c>
      <c r="G930" s="554" t="s">
        <v>1286</v>
      </c>
      <c r="H930" s="549" t="s">
        <v>212</v>
      </c>
      <c r="I930" s="554" t="s">
        <v>212</v>
      </c>
      <c r="J930" s="549" t="s">
        <v>1286</v>
      </c>
      <c r="K930" s="549" t="s">
        <v>212</v>
      </c>
      <c r="L930" s="554" t="s">
        <v>212</v>
      </c>
      <c r="M930" s="554" t="s">
        <v>212</v>
      </c>
      <c r="N930" s="554" t="s">
        <v>214</v>
      </c>
      <c r="O930" s="1031">
        <v>1.1900000000000001E-2</v>
      </c>
      <c r="P930" s="607">
        <v>179163.78</v>
      </c>
      <c r="Q930" s="615">
        <v>0</v>
      </c>
      <c r="R930" s="547"/>
      <c r="S930" s="547"/>
      <c r="T930" s="547"/>
      <c r="U930" s="547"/>
      <c r="V930" s="547"/>
      <c r="W930" s="547"/>
      <c r="X930" s="170">
        <f>(IF(G930="C",1,IF(G930="EA",0.5,0))*0.1)+(IF(H930="C",1,IF(H930="EA",0.5,0))*0.05)+(IF(I930="C",1,IF(I930="EA",0.5,0))*0.1)+(IF(J930="C",1,IF(J930="EA",0.5,0))*0.05)+(IF(K930="C",1,IF(K930="EA",0.5,0))*0.1)+(IF(L930="C",1,IF(L930="EA",0.5,0))*0.2)+(IF(M930="C",1,IF(M930="EA",0.5,0))*0.35)+(IF(N930="C",1,IF(N930="EA",0.5,0))*0.05)</f>
        <v>0.97500000000000009</v>
      </c>
      <c r="Y930" s="368">
        <f t="shared" si="29"/>
        <v>1.1602500000000002E-2</v>
      </c>
      <c r="Z930" s="338" t="str">
        <f t="shared" si="28"/>
        <v>Em andamento</v>
      </c>
      <c r="AA930" s="377" t="str">
        <f>IF(C930="Supra-regional","abrange-cidade",IF(C930="Em definição","sem-mapa",IF(E930&lt;&gt;0,"local-def","local-em-def")))</f>
        <v>local-def</v>
      </c>
    </row>
    <row r="931" spans="1:27" ht="30" hidden="1" x14ac:dyDescent="0.25">
      <c r="A931" s="554">
        <v>91</v>
      </c>
      <c r="B931" s="547" t="s">
        <v>2905</v>
      </c>
      <c r="C931" s="547" t="s">
        <v>132</v>
      </c>
      <c r="D931" s="547" t="s">
        <v>132</v>
      </c>
      <c r="E931" s="547" t="s">
        <v>2906</v>
      </c>
      <c r="F931" s="586" t="s">
        <v>2907</v>
      </c>
      <c r="G931" s="554" t="s">
        <v>1286</v>
      </c>
      <c r="H931" s="549" t="s">
        <v>212</v>
      </c>
      <c r="I931" s="554" t="s">
        <v>1286</v>
      </c>
      <c r="J931" s="549" t="s">
        <v>1286</v>
      </c>
      <c r="K931" s="549" t="s">
        <v>212</v>
      </c>
      <c r="L931" s="554" t="s">
        <v>1286</v>
      </c>
      <c r="M931" s="554" t="s">
        <v>1286</v>
      </c>
      <c r="N931" s="554" t="s">
        <v>212</v>
      </c>
      <c r="O931" s="1031">
        <v>1.1900000000000001E-2</v>
      </c>
      <c r="P931" s="610">
        <v>143472.64000000001</v>
      </c>
      <c r="Q931" s="615">
        <v>0</v>
      </c>
      <c r="R931" s="547"/>
      <c r="S931" s="547"/>
      <c r="T931" s="547"/>
      <c r="U931" s="547"/>
      <c r="V931" s="547"/>
      <c r="W931" s="547"/>
      <c r="X931" s="170">
        <f>(IF(G931="C",1,IF(G931="EA",0.5,0))*0.1)+(IF(H931="C",1,IF(H931="EA",0.5,0))*0.05)+(IF(I931="C",1,IF(I931="EA",0.5,0))*0.1)+(IF(J931="C",1,IF(J931="EA",0.5,0))*0.05)+(IF(K931="C",1,IF(K931="EA",0.5,0))*0.1)+(IF(L931="C",1,IF(L931="EA",0.5,0))*0.2)+(IF(M931="C",1,IF(M931="EA",0.5,0))*0.35)+(IF(N931="C",1,IF(N931="EA",0.5,0))*0.05)</f>
        <v>1</v>
      </c>
      <c r="Y931" s="368">
        <f t="shared" si="29"/>
        <v>1.1900000000000001E-2</v>
      </c>
      <c r="Z931" s="338" t="str">
        <f t="shared" ref="Z931:Z968" si="30">IF(X931=0,"Não Iniciado",IF(X931&lt;1,"Em andamento","Concluído"))</f>
        <v>Concluído</v>
      </c>
      <c r="AA931" s="377" t="str">
        <f t="shared" ref="AA931:AA968" si="31">IF(C931="Supra-regional","abrange-cidade",IF(C931="Em definição","sem-mapa",IF(E931&lt;&gt;0,"local-def","local-em-def")))</f>
        <v>local-def</v>
      </c>
    </row>
    <row r="932" spans="1:27" ht="30" hidden="1" x14ac:dyDescent="0.25">
      <c r="A932" s="554">
        <v>91</v>
      </c>
      <c r="B932" s="547" t="s">
        <v>2908</v>
      </c>
      <c r="C932" s="547" t="s">
        <v>152</v>
      </c>
      <c r="D932" s="555" t="s">
        <v>645</v>
      </c>
      <c r="E932" s="547" t="s">
        <v>2909</v>
      </c>
      <c r="F932" s="586" t="s">
        <v>2910</v>
      </c>
      <c r="G932" s="554" t="s">
        <v>1286</v>
      </c>
      <c r="H932" s="549" t="s">
        <v>212</v>
      </c>
      <c r="I932" s="554" t="s">
        <v>1286</v>
      </c>
      <c r="J932" s="549" t="s">
        <v>1286</v>
      </c>
      <c r="K932" s="549" t="s">
        <v>212</v>
      </c>
      <c r="L932" s="554" t="s">
        <v>1286</v>
      </c>
      <c r="M932" s="554" t="s">
        <v>1286</v>
      </c>
      <c r="N932" s="554" t="s">
        <v>212</v>
      </c>
      <c r="O932" s="1031">
        <v>1.1900000000000001E-2</v>
      </c>
      <c r="P932" s="610">
        <v>119268.01</v>
      </c>
      <c r="Q932" s="615">
        <v>0</v>
      </c>
      <c r="R932" s="547"/>
      <c r="S932" s="547"/>
      <c r="T932" s="547"/>
      <c r="U932" s="547"/>
      <c r="V932" s="547"/>
      <c r="W932" s="547"/>
      <c r="X932" s="170">
        <f>(IF(G932="C",1,IF(G932="EA",0.5,0))*0.1)+(IF(H932="C",1,IF(H932="EA",0.5,0))*0.05)+(IF(I932="C",1,IF(I932="EA",0.5,0))*0.1)+(IF(J932="C",1,IF(J932="EA",0.5,0))*0.05)+(IF(K932="C",1,IF(K932="EA",0.5,0))*0.1)+(IF(L932="C",1,IF(L932="EA",0.5,0))*0.2)+(IF(M932="C",1,IF(M932="EA",0.5,0))*0.35)+(IF(N932="C",1,IF(N932="EA",0.5,0))*0.05)</f>
        <v>1</v>
      </c>
      <c r="Y932" s="368">
        <f t="shared" si="29"/>
        <v>1.1900000000000001E-2</v>
      </c>
      <c r="Z932" s="338" t="str">
        <f t="shared" si="30"/>
        <v>Concluído</v>
      </c>
      <c r="AA932" s="377" t="str">
        <f t="shared" si="31"/>
        <v>local-def</v>
      </c>
    </row>
    <row r="933" spans="1:27" ht="30" hidden="1" x14ac:dyDescent="0.25">
      <c r="A933" s="554">
        <v>91</v>
      </c>
      <c r="B933" s="547" t="s">
        <v>2911</v>
      </c>
      <c r="C933" s="547" t="s">
        <v>152</v>
      </c>
      <c r="D933" s="547" t="s">
        <v>2912</v>
      </c>
      <c r="E933" s="547" t="s">
        <v>2913</v>
      </c>
      <c r="F933" s="586" t="s">
        <v>2914</v>
      </c>
      <c r="G933" s="554" t="s">
        <v>1286</v>
      </c>
      <c r="H933" s="549" t="s">
        <v>212</v>
      </c>
      <c r="I933" s="554" t="s">
        <v>1286</v>
      </c>
      <c r="J933" s="549" t="s">
        <v>1286</v>
      </c>
      <c r="K933" s="554" t="s">
        <v>214</v>
      </c>
      <c r="L933" s="554" t="s">
        <v>1493</v>
      </c>
      <c r="M933" s="554" t="s">
        <v>1493</v>
      </c>
      <c r="N933" s="554" t="s">
        <v>1493</v>
      </c>
      <c r="O933" s="1031">
        <v>1.1900000000000001E-2</v>
      </c>
      <c r="P933" s="607">
        <v>0</v>
      </c>
      <c r="Q933" s="615">
        <v>0</v>
      </c>
      <c r="R933" s="547" t="s">
        <v>2859</v>
      </c>
      <c r="S933" s="547"/>
      <c r="T933" s="547"/>
      <c r="U933" s="547"/>
      <c r="V933" s="547"/>
      <c r="W933" s="547"/>
      <c r="X933" s="170">
        <f>(IF(G933="C",1,IF(G933="EA",0.5,0))*0.1)+(IF(H933="C",1,IF(H933="EA",0.5,0))*0.05)+(IF(I933="C",1,IF(I933="EA",0.5,0))*0.1)+(IF(J933="C",1,IF(J933="EA",0.5,0))*0.05)+(IF(K933="C",1,IF(K933="EA",0.5,0))*0.1)+(IF(L933="C",1,IF(L933="EA",0.5,0))*0.2)+(IF(M933="C",1,IF(M933="EA",0.5,0))*0.35)+(IF(N933="C",1,IF(N933="EA",0.5,0))*0.05)</f>
        <v>0.35</v>
      </c>
      <c r="Y933" s="368">
        <f t="shared" si="29"/>
        <v>4.1650000000000003E-3</v>
      </c>
      <c r="Z933" s="338" t="str">
        <f t="shared" si="30"/>
        <v>Em andamento</v>
      </c>
      <c r="AA933" s="377" t="str">
        <f t="shared" si="31"/>
        <v>local-def</v>
      </c>
    </row>
    <row r="934" spans="1:27" ht="30" hidden="1" x14ac:dyDescent="0.25">
      <c r="A934" s="554">
        <v>91</v>
      </c>
      <c r="B934" s="547" t="s">
        <v>2915</v>
      </c>
      <c r="C934" s="547" t="s">
        <v>130</v>
      </c>
      <c r="D934" s="547" t="s">
        <v>2397</v>
      </c>
      <c r="E934" s="547" t="s">
        <v>2916</v>
      </c>
      <c r="F934" s="586" t="s">
        <v>2917</v>
      </c>
      <c r="G934" s="554" t="s">
        <v>1286</v>
      </c>
      <c r="H934" s="549" t="s">
        <v>212</v>
      </c>
      <c r="I934" s="554" t="s">
        <v>1286</v>
      </c>
      <c r="J934" s="549" t="s">
        <v>1286</v>
      </c>
      <c r="K934" s="549" t="s">
        <v>212</v>
      </c>
      <c r="L934" s="554" t="s">
        <v>1286</v>
      </c>
      <c r="M934" s="554" t="s">
        <v>1286</v>
      </c>
      <c r="N934" s="554" t="s">
        <v>212</v>
      </c>
      <c r="O934" s="1031">
        <v>1.1900000000000001E-2</v>
      </c>
      <c r="P934" s="610">
        <v>177473.45</v>
      </c>
      <c r="Q934" s="615">
        <v>0</v>
      </c>
      <c r="R934" s="547"/>
      <c r="S934" s="547"/>
      <c r="T934" s="547"/>
      <c r="U934" s="547"/>
      <c r="V934" s="547"/>
      <c r="W934" s="547"/>
      <c r="X934" s="170">
        <f>(IF(G934="C",1,IF(G934="EA",0.5,0))*0.1)+(IF(H934="C",1,IF(H934="EA",0.5,0))*0.05)+(IF(I934="C",1,IF(I934="EA",0.5,0))*0.1)+(IF(J934="C",1,IF(J934="EA",0.5,0))*0.05)+(IF(K934="C",1,IF(K934="EA",0.5,0))*0.1)+(IF(L934="C",1,IF(L934="EA",0.5,0))*0.2)+(IF(M934="C",1,IF(M934="EA",0.5,0))*0.35)+(IF(N934="C",1,IF(N934="EA",0.5,0))*0.05)</f>
        <v>1</v>
      </c>
      <c r="Y934" s="368">
        <f t="shared" si="29"/>
        <v>1.1900000000000001E-2</v>
      </c>
      <c r="Z934" s="338" t="str">
        <f t="shared" si="30"/>
        <v>Concluído</v>
      </c>
      <c r="AA934" s="377" t="str">
        <f t="shared" si="31"/>
        <v>local-def</v>
      </c>
    </row>
    <row r="935" spans="1:27" ht="30" hidden="1" x14ac:dyDescent="0.25">
      <c r="A935" s="554">
        <v>91</v>
      </c>
      <c r="B935" s="547" t="s">
        <v>2918</v>
      </c>
      <c r="C935" s="547" t="s">
        <v>186</v>
      </c>
      <c r="D935" s="547" t="s">
        <v>2243</v>
      </c>
      <c r="E935" s="547" t="s">
        <v>2919</v>
      </c>
      <c r="F935" s="593" t="s">
        <v>2920</v>
      </c>
      <c r="G935" s="554" t="s">
        <v>1286</v>
      </c>
      <c r="H935" s="549" t="s">
        <v>212</v>
      </c>
      <c r="I935" s="554" t="s">
        <v>1286</v>
      </c>
      <c r="J935" s="549" t="s">
        <v>1286</v>
      </c>
      <c r="K935" s="554" t="s">
        <v>214</v>
      </c>
      <c r="L935" s="554" t="s">
        <v>216</v>
      </c>
      <c r="M935" s="554" t="s">
        <v>216</v>
      </c>
      <c r="N935" s="554" t="s">
        <v>216</v>
      </c>
      <c r="O935" s="1031">
        <v>1.1900000000000001E-2</v>
      </c>
      <c r="P935" s="607">
        <v>0</v>
      </c>
      <c r="Q935" s="615">
        <v>0</v>
      </c>
      <c r="R935" s="547" t="s">
        <v>2859</v>
      </c>
      <c r="S935" s="547"/>
      <c r="T935" s="547"/>
      <c r="U935" s="547"/>
      <c r="V935" s="547"/>
      <c r="W935" s="547"/>
      <c r="X935" s="170">
        <f>(IF(G935="C",1,IF(G935="EA",0.5,0))*0.1)+(IF(H935="C",1,IF(H935="EA",0.5,0))*0.05)+(IF(I935="C",1,IF(I935="EA",0.5,0))*0.1)+(IF(J935="C",1,IF(J935="EA",0.5,0))*0.05)+(IF(K935="C",1,IF(K935="EA",0.5,0))*0.1)+(IF(L935="C",1,IF(L935="EA",0.5,0))*0.2)+(IF(M935="C",1,IF(M935="EA",0.5,0))*0.35)+(IF(N935="C",1,IF(N935="EA",0.5,0))*0.05)</f>
        <v>0.35</v>
      </c>
      <c r="Y935" s="368">
        <f t="shared" si="29"/>
        <v>4.1650000000000003E-3</v>
      </c>
      <c r="Z935" s="338" t="str">
        <f t="shared" si="30"/>
        <v>Em andamento</v>
      </c>
      <c r="AA935" s="377" t="str">
        <f t="shared" si="31"/>
        <v>local-def</v>
      </c>
    </row>
    <row r="936" spans="1:27" hidden="1" x14ac:dyDescent="0.25">
      <c r="A936" s="576">
        <v>91</v>
      </c>
      <c r="B936" s="582" t="s">
        <v>2921</v>
      </c>
      <c r="C936" s="582" t="s">
        <v>174</v>
      </c>
      <c r="D936" s="582" t="s">
        <v>619</v>
      </c>
      <c r="E936" s="582" t="s">
        <v>2922</v>
      </c>
      <c r="F936" s="589" t="s">
        <v>2923</v>
      </c>
      <c r="G936" s="576" t="s">
        <v>1286</v>
      </c>
      <c r="H936" s="549" t="s">
        <v>212</v>
      </c>
      <c r="I936" s="576" t="s">
        <v>1286</v>
      </c>
      <c r="J936" s="549" t="s">
        <v>1493</v>
      </c>
      <c r="K936" s="549" t="s">
        <v>216</v>
      </c>
      <c r="L936" s="576" t="s">
        <v>216</v>
      </c>
      <c r="M936" s="576" t="s">
        <v>216</v>
      </c>
      <c r="N936" s="576" t="s">
        <v>216</v>
      </c>
      <c r="O936" s="1031">
        <v>1.1900000000000001E-2</v>
      </c>
      <c r="P936" s="613">
        <v>0</v>
      </c>
      <c r="Q936" s="615">
        <v>0</v>
      </c>
      <c r="R936" s="582"/>
      <c r="S936" s="582"/>
      <c r="T936" s="582"/>
      <c r="U936" s="582"/>
      <c r="V936" s="582"/>
      <c r="W936" s="582"/>
      <c r="X936" s="170">
        <f>(IF(G936="C",1,IF(G936="EA",0.5,0))*0.1)+(IF(H936="C",1,IF(H936="EA",0.5,0))*0.05)+(IF(I936="C",1,IF(I936="EA",0.5,0))*0.1)+(IF(J936="C",1,IF(J936="EA",0.5,0))*0.05)+(IF(K936="C",1,IF(K936="EA",0.5,0))*0.1)+(IF(L936="C",1,IF(L936="EA",0.5,0))*0.2)+(IF(M936="C",1,IF(M936="EA",0.5,0))*0.35)+(IF(N936="C",1,IF(N936="EA",0.5,0))*0.05)</f>
        <v>0.25</v>
      </c>
      <c r="Y936" s="368">
        <f t="shared" si="29"/>
        <v>2.9750000000000002E-3</v>
      </c>
      <c r="Z936" s="338" t="str">
        <f t="shared" si="30"/>
        <v>Em andamento</v>
      </c>
      <c r="AA936" s="377" t="str">
        <f t="shared" si="31"/>
        <v>local-def</v>
      </c>
    </row>
    <row r="937" spans="1:27" ht="30" hidden="1" x14ac:dyDescent="0.25">
      <c r="A937" s="554">
        <v>91</v>
      </c>
      <c r="B937" s="547" t="s">
        <v>2924</v>
      </c>
      <c r="C937" s="547" t="s">
        <v>174</v>
      </c>
      <c r="D937" s="547" t="s">
        <v>608</v>
      </c>
      <c r="E937" s="547" t="s">
        <v>2925</v>
      </c>
      <c r="F937" s="586" t="s">
        <v>2926</v>
      </c>
      <c r="G937" s="554" t="s">
        <v>1286</v>
      </c>
      <c r="H937" s="549" t="s">
        <v>212</v>
      </c>
      <c r="I937" s="554" t="s">
        <v>1286</v>
      </c>
      <c r="J937" s="549" t="s">
        <v>1286</v>
      </c>
      <c r="K937" s="549" t="s">
        <v>212</v>
      </c>
      <c r="L937" s="554" t="s">
        <v>1286</v>
      </c>
      <c r="M937" s="554" t="s">
        <v>1286</v>
      </c>
      <c r="N937" s="554" t="s">
        <v>212</v>
      </c>
      <c r="O937" s="1031">
        <v>1.1900000000000001E-2</v>
      </c>
      <c r="P937" s="610">
        <v>123920.9</v>
      </c>
      <c r="Q937" s="615">
        <v>0</v>
      </c>
      <c r="R937" s="547"/>
      <c r="S937" s="547"/>
      <c r="T937" s="547"/>
      <c r="U937" s="547"/>
      <c r="V937" s="547"/>
      <c r="W937" s="547"/>
      <c r="X937" s="170">
        <f>(IF(G937="C",1,IF(G937="EA",0.5,0))*0.1)+(IF(H937="C",1,IF(H937="EA",0.5,0))*0.05)+(IF(I937="C",1,IF(I937="EA",0.5,0))*0.1)+(IF(J937="C",1,IF(J937="EA",0.5,0))*0.05)+(IF(K937="C",1,IF(K937="EA",0.5,0))*0.1)+(IF(L937="C",1,IF(L937="EA",0.5,0))*0.2)+(IF(M937="C",1,IF(M937="EA",0.5,0))*0.35)+(IF(N937="C",1,IF(N937="EA",0.5,0))*0.05)</f>
        <v>1</v>
      </c>
      <c r="Y937" s="368">
        <f t="shared" si="29"/>
        <v>1.1900000000000001E-2</v>
      </c>
      <c r="Z937" s="338" t="str">
        <f t="shared" si="30"/>
        <v>Concluído</v>
      </c>
      <c r="AA937" s="377" t="str">
        <f t="shared" si="31"/>
        <v>local-def</v>
      </c>
    </row>
    <row r="938" spans="1:27" ht="30" hidden="1" x14ac:dyDescent="0.25">
      <c r="A938" s="554">
        <v>91</v>
      </c>
      <c r="B938" s="547" t="s">
        <v>2927</v>
      </c>
      <c r="C938" s="547" t="s">
        <v>148</v>
      </c>
      <c r="D938" s="547" t="s">
        <v>1315</v>
      </c>
      <c r="E938" s="547" t="s">
        <v>2928</v>
      </c>
      <c r="F938" s="586" t="s">
        <v>2929</v>
      </c>
      <c r="G938" s="554" t="s">
        <v>1286</v>
      </c>
      <c r="H938" s="549" t="s">
        <v>212</v>
      </c>
      <c r="I938" s="554" t="s">
        <v>1286</v>
      </c>
      <c r="J938" s="549" t="s">
        <v>1286</v>
      </c>
      <c r="K938" s="554" t="s">
        <v>214</v>
      </c>
      <c r="L938" s="554" t="s">
        <v>216</v>
      </c>
      <c r="M938" s="554" t="s">
        <v>216</v>
      </c>
      <c r="N938" s="554" t="s">
        <v>216</v>
      </c>
      <c r="O938" s="1031">
        <v>1.1900000000000001E-2</v>
      </c>
      <c r="P938" s="607">
        <v>0</v>
      </c>
      <c r="Q938" s="615">
        <v>0</v>
      </c>
      <c r="R938" s="547" t="s">
        <v>2859</v>
      </c>
      <c r="S938" s="547"/>
      <c r="T938" s="547"/>
      <c r="U938" s="547"/>
      <c r="V938" s="547"/>
      <c r="W938" s="547"/>
      <c r="X938" s="170">
        <f>(IF(G938="C",1,IF(G938="EA",0.5,0))*0.1)+(IF(H938="C",1,IF(H938="EA",0.5,0))*0.05)+(IF(I938="C",1,IF(I938="EA",0.5,0))*0.1)+(IF(J938="C",1,IF(J938="EA",0.5,0))*0.05)+(IF(K938="C",1,IF(K938="EA",0.5,0))*0.1)+(IF(L938="C",1,IF(L938="EA",0.5,0))*0.2)+(IF(M938="C",1,IF(M938="EA",0.5,0))*0.35)+(IF(N938="C",1,IF(N938="EA",0.5,0))*0.05)</f>
        <v>0.35</v>
      </c>
      <c r="Y938" s="368">
        <f t="shared" si="29"/>
        <v>4.1650000000000003E-3</v>
      </c>
      <c r="Z938" s="338" t="str">
        <f t="shared" si="30"/>
        <v>Em andamento</v>
      </c>
      <c r="AA938" s="377" t="str">
        <f t="shared" si="31"/>
        <v>local-def</v>
      </c>
    </row>
    <row r="939" spans="1:27" ht="30" hidden="1" x14ac:dyDescent="0.25">
      <c r="A939" s="554">
        <v>91</v>
      </c>
      <c r="B939" s="547" t="s">
        <v>2930</v>
      </c>
      <c r="C939" s="547" t="s">
        <v>158</v>
      </c>
      <c r="D939" s="547" t="s">
        <v>2931</v>
      </c>
      <c r="E939" s="547" t="s">
        <v>2932</v>
      </c>
      <c r="F939" s="586" t="s">
        <v>2933</v>
      </c>
      <c r="G939" s="554" t="s">
        <v>1286</v>
      </c>
      <c r="H939" s="549" t="s">
        <v>212</v>
      </c>
      <c r="I939" s="554" t="s">
        <v>1286</v>
      </c>
      <c r="J939" s="549" t="s">
        <v>1286</v>
      </c>
      <c r="K939" s="549" t="s">
        <v>212</v>
      </c>
      <c r="L939" s="554" t="s">
        <v>1286</v>
      </c>
      <c r="M939" s="554" t="s">
        <v>1286</v>
      </c>
      <c r="N939" s="554" t="s">
        <v>212</v>
      </c>
      <c r="O939" s="1031">
        <v>1.1900000000000001E-2</v>
      </c>
      <c r="P939" s="610">
        <v>130316.41</v>
      </c>
      <c r="Q939" s="615">
        <v>0</v>
      </c>
      <c r="R939" s="547"/>
      <c r="S939" s="547"/>
      <c r="T939" s="547"/>
      <c r="U939" s="547"/>
      <c r="V939" s="547"/>
      <c r="W939" s="547"/>
      <c r="X939" s="170">
        <f>(IF(G939="C",1,IF(G939="EA",0.5,0))*0.1)+(IF(H939="C",1,IF(H939="EA",0.5,0))*0.05)+(IF(I939="C",1,IF(I939="EA",0.5,0))*0.1)+(IF(J939="C",1,IF(J939="EA",0.5,0))*0.05)+(IF(K939="C",1,IF(K939="EA",0.5,0))*0.1)+(IF(L939="C",1,IF(L939="EA",0.5,0))*0.2)+(IF(M939="C",1,IF(M939="EA",0.5,0))*0.35)+(IF(N939="C",1,IF(N939="EA",0.5,0))*0.05)</f>
        <v>1</v>
      </c>
      <c r="Y939" s="368">
        <f t="shared" si="29"/>
        <v>1.1900000000000001E-2</v>
      </c>
      <c r="Z939" s="338" t="str">
        <f t="shared" si="30"/>
        <v>Concluído</v>
      </c>
      <c r="AA939" s="377" t="str">
        <f t="shared" si="31"/>
        <v>local-def</v>
      </c>
    </row>
    <row r="940" spans="1:27" ht="30" hidden="1" x14ac:dyDescent="0.25">
      <c r="A940" s="554">
        <v>91</v>
      </c>
      <c r="B940" s="547" t="s">
        <v>2934</v>
      </c>
      <c r="C940" s="547" t="s">
        <v>184</v>
      </c>
      <c r="D940" s="547" t="s">
        <v>2935</v>
      </c>
      <c r="E940" s="547" t="s">
        <v>2936</v>
      </c>
      <c r="F940" s="586" t="s">
        <v>2937</v>
      </c>
      <c r="G940" s="554" t="s">
        <v>1286</v>
      </c>
      <c r="H940" s="549" t="s">
        <v>212</v>
      </c>
      <c r="I940" s="554" t="s">
        <v>1286</v>
      </c>
      <c r="J940" s="549" t="s">
        <v>1286</v>
      </c>
      <c r="K940" s="549" t="s">
        <v>212</v>
      </c>
      <c r="L940" s="554" t="s">
        <v>1286</v>
      </c>
      <c r="M940" s="554" t="s">
        <v>1286</v>
      </c>
      <c r="N940" s="554" t="s">
        <v>212</v>
      </c>
      <c r="O940" s="1031">
        <v>1.1900000000000001E-2</v>
      </c>
      <c r="P940" s="610">
        <v>152464.63</v>
      </c>
      <c r="Q940" s="615">
        <v>0</v>
      </c>
      <c r="R940" s="547"/>
      <c r="S940" s="547"/>
      <c r="T940" s="547"/>
      <c r="U940" s="547"/>
      <c r="V940" s="547"/>
      <c r="W940" s="547"/>
      <c r="X940" s="170">
        <f>(IF(G940="C",1,IF(G940="EA",0.5,0))*0.1)+(IF(H940="C",1,IF(H940="EA",0.5,0))*0.05)+(IF(I940="C",1,IF(I940="EA",0.5,0))*0.1)+(IF(J940="C",1,IF(J940="EA",0.5,0))*0.05)+(IF(K940="C",1,IF(K940="EA",0.5,0))*0.1)+(IF(L940="C",1,IF(L940="EA",0.5,0))*0.2)+(IF(M940="C",1,IF(M940="EA",0.5,0))*0.35)+(IF(N940="C",1,IF(N940="EA",0.5,0))*0.05)</f>
        <v>1</v>
      </c>
      <c r="Y940" s="368">
        <f t="shared" si="29"/>
        <v>1.1900000000000001E-2</v>
      </c>
      <c r="Z940" s="338" t="str">
        <f t="shared" si="30"/>
        <v>Concluído</v>
      </c>
      <c r="AA940" s="377" t="str">
        <f t="shared" si="31"/>
        <v>local-def</v>
      </c>
    </row>
    <row r="941" spans="1:27" ht="30" hidden="1" x14ac:dyDescent="0.25">
      <c r="A941" s="554">
        <v>91</v>
      </c>
      <c r="B941" s="547" t="s">
        <v>2938</v>
      </c>
      <c r="C941" s="547" t="s">
        <v>186</v>
      </c>
      <c r="D941" s="547" t="s">
        <v>2243</v>
      </c>
      <c r="E941" s="547" t="s">
        <v>2939</v>
      </c>
      <c r="F941" s="586" t="s">
        <v>2940</v>
      </c>
      <c r="G941" s="554" t="s">
        <v>1286</v>
      </c>
      <c r="H941" s="549" t="s">
        <v>212</v>
      </c>
      <c r="I941" s="554" t="s">
        <v>1286</v>
      </c>
      <c r="J941" s="549" t="s">
        <v>1286</v>
      </c>
      <c r="K941" s="554" t="s">
        <v>214</v>
      </c>
      <c r="L941" s="554" t="s">
        <v>216</v>
      </c>
      <c r="M941" s="554" t="s">
        <v>216</v>
      </c>
      <c r="N941" s="554" t="s">
        <v>216</v>
      </c>
      <c r="O941" s="1031">
        <v>1.1900000000000001E-2</v>
      </c>
      <c r="P941" s="607">
        <v>0</v>
      </c>
      <c r="Q941" s="615">
        <v>0</v>
      </c>
      <c r="R941" s="547" t="s">
        <v>2859</v>
      </c>
      <c r="S941" s="547"/>
      <c r="T941" s="547"/>
      <c r="U941" s="547"/>
      <c r="V941" s="547"/>
      <c r="W941" s="547"/>
      <c r="X941" s="170">
        <f>(IF(G941="C",1,IF(G941="EA",0.5,0))*0.1)+(IF(H941="C",1,IF(H941="EA",0.5,0))*0.05)+(IF(I941="C",1,IF(I941="EA",0.5,0))*0.1)+(IF(J941="C",1,IF(J941="EA",0.5,0))*0.05)+(IF(K941="C",1,IF(K941="EA",0.5,0))*0.1)+(IF(L941="C",1,IF(L941="EA",0.5,0))*0.2)+(IF(M941="C",1,IF(M941="EA",0.5,0))*0.35)+(IF(N941="C",1,IF(N941="EA",0.5,0))*0.05)</f>
        <v>0.35</v>
      </c>
      <c r="Y941" s="368">
        <f t="shared" si="29"/>
        <v>4.1650000000000003E-3</v>
      </c>
      <c r="Z941" s="338" t="str">
        <f t="shared" si="30"/>
        <v>Em andamento</v>
      </c>
      <c r="AA941" s="377" t="str">
        <f t="shared" si="31"/>
        <v>local-def</v>
      </c>
    </row>
    <row r="942" spans="1:27" ht="30" hidden="1" x14ac:dyDescent="0.25">
      <c r="A942" s="554">
        <v>91</v>
      </c>
      <c r="B942" s="547" t="s">
        <v>2941</v>
      </c>
      <c r="C942" s="547" t="s">
        <v>144</v>
      </c>
      <c r="D942" s="547" t="s">
        <v>637</v>
      </c>
      <c r="E942" s="547" t="s">
        <v>2942</v>
      </c>
      <c r="F942" s="586" t="s">
        <v>2943</v>
      </c>
      <c r="G942" s="554" t="s">
        <v>1286</v>
      </c>
      <c r="H942" s="549" t="s">
        <v>212</v>
      </c>
      <c r="I942" s="554" t="s">
        <v>1286</v>
      </c>
      <c r="J942" s="549" t="s">
        <v>1286</v>
      </c>
      <c r="K942" s="554" t="s">
        <v>214</v>
      </c>
      <c r="L942" s="554" t="s">
        <v>216</v>
      </c>
      <c r="M942" s="554" t="s">
        <v>216</v>
      </c>
      <c r="N942" s="554" t="s">
        <v>216</v>
      </c>
      <c r="O942" s="1031">
        <v>1.1900000000000001E-2</v>
      </c>
      <c r="P942" s="607">
        <v>0</v>
      </c>
      <c r="Q942" s="615">
        <v>0</v>
      </c>
      <c r="R942" s="547" t="s">
        <v>2859</v>
      </c>
      <c r="S942" s="547"/>
      <c r="T942" s="547"/>
      <c r="U942" s="547"/>
      <c r="V942" s="547"/>
      <c r="W942" s="547"/>
      <c r="X942" s="170">
        <f>(IF(G942="C",1,IF(G942="EA",0.5,0))*0.1)+(IF(H942="C",1,IF(H942="EA",0.5,0))*0.05)+(IF(I942="C",1,IF(I942="EA",0.5,0))*0.1)+(IF(J942="C",1,IF(J942="EA",0.5,0))*0.05)+(IF(K942="C",1,IF(K942="EA",0.5,0))*0.1)+(IF(L942="C",1,IF(L942="EA",0.5,0))*0.2)+(IF(M942="C",1,IF(M942="EA",0.5,0))*0.35)+(IF(N942="C",1,IF(N942="EA",0.5,0))*0.05)</f>
        <v>0.35</v>
      </c>
      <c r="Y942" s="368">
        <f t="shared" si="29"/>
        <v>4.1650000000000003E-3</v>
      </c>
      <c r="Z942" s="338" t="str">
        <f t="shared" si="30"/>
        <v>Em andamento</v>
      </c>
      <c r="AA942" s="377" t="str">
        <f t="shared" si="31"/>
        <v>local-def</v>
      </c>
    </row>
    <row r="943" spans="1:27" ht="45" hidden="1" x14ac:dyDescent="0.25">
      <c r="A943" s="554">
        <v>92</v>
      </c>
      <c r="B943" s="547" t="s">
        <v>2944</v>
      </c>
      <c r="C943" s="547" t="s">
        <v>168</v>
      </c>
      <c r="D943" s="547" t="s">
        <v>168</v>
      </c>
      <c r="E943" s="547" t="s">
        <v>2945</v>
      </c>
      <c r="F943" s="586" t="s">
        <v>2946</v>
      </c>
      <c r="G943" s="554" t="s">
        <v>212</v>
      </c>
      <c r="H943" s="554" t="s">
        <v>216</v>
      </c>
      <c r="I943" s="554" t="s">
        <v>216</v>
      </c>
      <c r="J943" s="549" t="s">
        <v>1493</v>
      </c>
      <c r="K943" s="549" t="s">
        <v>216</v>
      </c>
      <c r="L943" s="554" t="s">
        <v>216</v>
      </c>
      <c r="M943" s="554" t="s">
        <v>216</v>
      </c>
      <c r="N943" s="554" t="s">
        <v>216</v>
      </c>
      <c r="O943" s="1031">
        <v>0.125</v>
      </c>
      <c r="P943" s="607">
        <v>0</v>
      </c>
      <c r="Q943" s="615">
        <v>0</v>
      </c>
      <c r="R943" s="547" t="s">
        <v>2831</v>
      </c>
      <c r="S943" s="547"/>
      <c r="T943" s="547"/>
      <c r="U943" s="547"/>
      <c r="V943" s="547"/>
      <c r="W943" s="547"/>
      <c r="X943" s="170">
        <f>(IF(G943="C",1,IF(G943="EA",0.5,0))*0.1)+(IF(H943="C",1,IF(H943="EA",0.5,0))*0.05)+(IF(I943="C",1,IF(I943="EA",0.5,0))*0.1)+(IF(J943="C",1,IF(J943="EA",0.5,0))*0.05)+(IF(K943="C",1,IF(K943="EA",0.5,0))*0.1)+(IF(L943="C",1,IF(L943="EA",0.5,0))*0.2)+(IF(M943="C",1,IF(M943="EA",0.5,0))*0.35)+(IF(N943="C",1,IF(N943="EA",0.5,0))*0.05)</f>
        <v>0.1</v>
      </c>
      <c r="Y943" s="368">
        <f t="shared" si="29"/>
        <v>1.2500000000000001E-2</v>
      </c>
      <c r="Z943" s="338" t="str">
        <f t="shared" si="30"/>
        <v>Em andamento</v>
      </c>
      <c r="AA943" s="377" t="str">
        <f t="shared" si="31"/>
        <v>local-def</v>
      </c>
    </row>
    <row r="944" spans="1:27" ht="45" hidden="1" x14ac:dyDescent="0.25">
      <c r="A944" s="554">
        <v>92</v>
      </c>
      <c r="B944" s="547" t="s">
        <v>2947</v>
      </c>
      <c r="C944" s="547" t="s">
        <v>178</v>
      </c>
      <c r="D944" s="547" t="s">
        <v>178</v>
      </c>
      <c r="E944" s="547" t="s">
        <v>2836</v>
      </c>
      <c r="F944" s="586" t="s">
        <v>2837</v>
      </c>
      <c r="G944" s="554" t="s">
        <v>212</v>
      </c>
      <c r="H944" s="554" t="s">
        <v>216</v>
      </c>
      <c r="I944" s="554" t="s">
        <v>216</v>
      </c>
      <c r="J944" s="549" t="s">
        <v>1493</v>
      </c>
      <c r="K944" s="549" t="s">
        <v>216</v>
      </c>
      <c r="L944" s="554" t="s">
        <v>216</v>
      </c>
      <c r="M944" s="554" t="s">
        <v>216</v>
      </c>
      <c r="N944" s="554" t="s">
        <v>216</v>
      </c>
      <c r="O944" s="1031">
        <v>0.125</v>
      </c>
      <c r="P944" s="607">
        <v>0</v>
      </c>
      <c r="Q944" s="615">
        <v>0</v>
      </c>
      <c r="R944" s="547" t="s">
        <v>2831</v>
      </c>
      <c r="S944" s="547"/>
      <c r="T944" s="547"/>
      <c r="U944" s="547"/>
      <c r="V944" s="547"/>
      <c r="W944" s="547"/>
      <c r="X944" s="170">
        <f>(IF(G944="C",1,IF(G944="EA",0.5,0))*0.1)+(IF(H944="C",1,IF(H944="EA",0.5,0))*0.05)+(IF(I944="C",1,IF(I944="EA",0.5,0))*0.1)+(IF(J944="C",1,IF(J944="EA",0.5,0))*0.05)+(IF(K944="C",1,IF(K944="EA",0.5,0))*0.1)+(IF(L944="C",1,IF(L944="EA",0.5,0))*0.2)+(IF(M944="C",1,IF(M944="EA",0.5,0))*0.35)+(IF(N944="C",1,IF(N944="EA",0.5,0))*0.05)</f>
        <v>0.1</v>
      </c>
      <c r="Y944" s="368">
        <f t="shared" si="29"/>
        <v>1.2500000000000001E-2</v>
      </c>
      <c r="Z944" s="338" t="str">
        <f t="shared" si="30"/>
        <v>Em andamento</v>
      </c>
      <c r="AA944" s="377" t="str">
        <f t="shared" si="31"/>
        <v>local-def</v>
      </c>
    </row>
    <row r="945" spans="1:27" ht="30" hidden="1" x14ac:dyDescent="0.25">
      <c r="A945" s="554">
        <v>92</v>
      </c>
      <c r="B945" s="547" t="s">
        <v>2948</v>
      </c>
      <c r="C945" s="556" t="s">
        <v>2466</v>
      </c>
      <c r="D945" s="547"/>
      <c r="E945" s="547"/>
      <c r="F945" s="586"/>
      <c r="G945" s="554" t="s">
        <v>216</v>
      </c>
      <c r="H945" s="554" t="s">
        <v>216</v>
      </c>
      <c r="I945" s="554" t="s">
        <v>216</v>
      </c>
      <c r="J945" s="549" t="s">
        <v>1493</v>
      </c>
      <c r="K945" s="549" t="s">
        <v>216</v>
      </c>
      <c r="L945" s="554" t="s">
        <v>216</v>
      </c>
      <c r="M945" s="554" t="s">
        <v>216</v>
      </c>
      <c r="N945" s="554" t="s">
        <v>216</v>
      </c>
      <c r="O945" s="1031">
        <v>0.125</v>
      </c>
      <c r="P945" s="607">
        <v>0</v>
      </c>
      <c r="Q945" s="615">
        <v>0</v>
      </c>
      <c r="R945" s="547"/>
      <c r="S945" s="547"/>
      <c r="T945" s="547"/>
      <c r="U945" s="547"/>
      <c r="V945" s="547"/>
      <c r="W945" s="547"/>
      <c r="X945" s="170">
        <f>(IF(G945="C",1,IF(G945="EA",0.5,0))*0.1)+(IF(H945="C",1,IF(H945="EA",0.5,0))*0.05)+(IF(I945="C",1,IF(I945="EA",0.5,0))*0.1)+(IF(J945="C",1,IF(J945="EA",0.5,0))*0.05)+(IF(K945="C",1,IF(K945="EA",0.5,0))*0.1)+(IF(L945="C",1,IF(L945="EA",0.5,0))*0.2)+(IF(M945="C",1,IF(M945="EA",0.5,0))*0.35)+(IF(N945="C",1,IF(N945="EA",0.5,0))*0.05)</f>
        <v>0</v>
      </c>
      <c r="Y945" s="368">
        <f t="shared" si="29"/>
        <v>0</v>
      </c>
      <c r="Z945" s="338" t="str">
        <f t="shared" si="30"/>
        <v>Não Iniciado</v>
      </c>
      <c r="AA945" s="377" t="str">
        <f t="shared" si="31"/>
        <v>sem-mapa</v>
      </c>
    </row>
    <row r="946" spans="1:27" ht="30" hidden="1" x14ac:dyDescent="0.25">
      <c r="A946" s="554">
        <v>92</v>
      </c>
      <c r="B946" s="547" t="s">
        <v>2949</v>
      </c>
      <c r="C946" s="556" t="s">
        <v>2466</v>
      </c>
      <c r="D946" s="547"/>
      <c r="E946" s="547"/>
      <c r="F946" s="586"/>
      <c r="G946" s="554" t="s">
        <v>216</v>
      </c>
      <c r="H946" s="554" t="s">
        <v>216</v>
      </c>
      <c r="I946" s="554" t="s">
        <v>216</v>
      </c>
      <c r="J946" s="549" t="s">
        <v>1493</v>
      </c>
      <c r="K946" s="549" t="s">
        <v>216</v>
      </c>
      <c r="L946" s="554" t="s">
        <v>216</v>
      </c>
      <c r="M946" s="554" t="s">
        <v>216</v>
      </c>
      <c r="N946" s="554" t="s">
        <v>216</v>
      </c>
      <c r="O946" s="1031">
        <v>0.125</v>
      </c>
      <c r="P946" s="607">
        <v>0</v>
      </c>
      <c r="Q946" s="615">
        <v>0</v>
      </c>
      <c r="R946" s="547"/>
      <c r="S946" s="547"/>
      <c r="T946" s="547"/>
      <c r="U946" s="547"/>
      <c r="V946" s="547"/>
      <c r="W946" s="547"/>
      <c r="X946" s="170">
        <f>(IF(G946="C",1,IF(G946="EA",0.5,0))*0.1)+(IF(H946="C",1,IF(H946="EA",0.5,0))*0.05)+(IF(I946="C",1,IF(I946="EA",0.5,0))*0.1)+(IF(J946="C",1,IF(J946="EA",0.5,0))*0.05)+(IF(K946="C",1,IF(K946="EA",0.5,0))*0.1)+(IF(L946="C",1,IF(L946="EA",0.5,0))*0.2)+(IF(M946="C",1,IF(M946="EA",0.5,0))*0.35)+(IF(N946="C",1,IF(N946="EA",0.5,0))*0.05)</f>
        <v>0</v>
      </c>
      <c r="Y946" s="368">
        <f t="shared" si="29"/>
        <v>0</v>
      </c>
      <c r="Z946" s="338" t="str">
        <f t="shared" si="30"/>
        <v>Não Iniciado</v>
      </c>
      <c r="AA946" s="377" t="str">
        <f t="shared" si="31"/>
        <v>sem-mapa</v>
      </c>
    </row>
    <row r="947" spans="1:27" ht="90" hidden="1" x14ac:dyDescent="0.25">
      <c r="A947" s="554">
        <v>93</v>
      </c>
      <c r="B947" s="547" t="s">
        <v>6004</v>
      </c>
      <c r="C947" s="555" t="s">
        <v>152</v>
      </c>
      <c r="D947" s="555" t="s">
        <v>152</v>
      </c>
      <c r="E947" s="547" t="s">
        <v>4459</v>
      </c>
      <c r="F947" s="547" t="s">
        <v>4460</v>
      </c>
      <c r="G947" s="554" t="s">
        <v>212</v>
      </c>
      <c r="H947" s="549" t="s">
        <v>212</v>
      </c>
      <c r="I947" s="554" t="s">
        <v>212</v>
      </c>
      <c r="J947" s="549" t="s">
        <v>212</v>
      </c>
      <c r="K947" s="549" t="s">
        <v>212</v>
      </c>
      <c r="L947" s="554" t="s">
        <v>212</v>
      </c>
      <c r="M947" s="554" t="s">
        <v>212</v>
      </c>
      <c r="N947" s="554" t="s">
        <v>212</v>
      </c>
      <c r="O947" s="1031">
        <v>0</v>
      </c>
      <c r="P947" s="611">
        <v>24722326.379999999</v>
      </c>
      <c r="Q947" s="617">
        <v>28759191.899999999</v>
      </c>
      <c r="R947" s="547"/>
      <c r="S947" s="547"/>
      <c r="T947" s="547"/>
      <c r="U947" s="547" t="s">
        <v>4461</v>
      </c>
      <c r="V947" s="547"/>
      <c r="W947" s="547"/>
      <c r="X947" s="170">
        <f>(IF(G947="C",1,IF(G947="EA",0.5,0))*0.1)+(IF(H947="C",1,IF(H947="EA",0.5,0))*0.05)+(IF(I947="C",1,IF(I947="EA",0.5,0))*0.1)+(IF(J947="C",1,IF(J947="EA",0.5,0))*0.05)+(IF(K947="C",1,IF(K947="EA",0.5,0))*0.1)+(IF(L947="C",1,IF(L947="EA",0.5,0))*0.2)+(IF(M947="C",1,IF(M947="EA",0.5,0))*0.35)+(IF(N947="C",1,IF(N947="EA",0.5,0))*0.05)</f>
        <v>1</v>
      </c>
      <c r="Y947" s="368">
        <f t="shared" si="29"/>
        <v>0</v>
      </c>
      <c r="Z947" s="338" t="str">
        <f t="shared" si="30"/>
        <v>Concluído</v>
      </c>
      <c r="AA947" s="377" t="str">
        <f t="shared" si="31"/>
        <v>local-def</v>
      </c>
    </row>
    <row r="948" spans="1:27" ht="30" hidden="1" x14ac:dyDescent="0.25">
      <c r="A948" s="554">
        <v>93</v>
      </c>
      <c r="B948" s="547" t="s">
        <v>4462</v>
      </c>
      <c r="C948" s="555" t="s">
        <v>160</v>
      </c>
      <c r="D948" s="555" t="s">
        <v>693</v>
      </c>
      <c r="E948" s="547" t="s">
        <v>4463</v>
      </c>
      <c r="F948" s="547" t="s">
        <v>4464</v>
      </c>
      <c r="G948" s="554" t="s">
        <v>214</v>
      </c>
      <c r="H948" s="549" t="s">
        <v>214</v>
      </c>
      <c r="I948" s="554" t="s">
        <v>214</v>
      </c>
      <c r="J948" s="549" t="s">
        <v>1493</v>
      </c>
      <c r="K948" s="549" t="s">
        <v>212</v>
      </c>
      <c r="L948" s="554" t="s">
        <v>216</v>
      </c>
      <c r="M948" s="554" t="s">
        <v>216</v>
      </c>
      <c r="N948" s="554" t="s">
        <v>216</v>
      </c>
      <c r="O948" s="1031">
        <v>0</v>
      </c>
      <c r="P948" s="611">
        <v>340523.92</v>
      </c>
      <c r="Q948" s="617">
        <v>4450550.13</v>
      </c>
      <c r="R948" s="547" t="s">
        <v>3479</v>
      </c>
      <c r="S948" s="547"/>
      <c r="T948" s="547"/>
      <c r="U948" s="547" t="s">
        <v>4465</v>
      </c>
      <c r="V948" s="547"/>
      <c r="W948" s="547"/>
      <c r="X948" s="170">
        <f>(IF(G948="C",1,IF(G948="EA",0.5,0))*0.1)+(IF(H948="C",1,IF(H948="EA",0.5,0))*0.05)+(IF(I948="C",1,IF(I948="EA",0.5,0))*0.1)+(IF(J948="C",1,IF(J948="EA",0.5,0))*0.05)+(IF(K948="C",1,IF(K948="EA",0.5,0))*0.1)+(IF(L948="C",1,IF(L948="EA",0.5,0))*0.2)+(IF(M948="C",1,IF(M948="EA",0.5,0))*0.35)+(IF(N948="C",1,IF(N948="EA",0.5,0))*0.05)</f>
        <v>0.22500000000000001</v>
      </c>
      <c r="Y948" s="368">
        <f t="shared" si="29"/>
        <v>0</v>
      </c>
      <c r="Z948" s="338" t="str">
        <f t="shared" si="30"/>
        <v>Em andamento</v>
      </c>
      <c r="AA948" s="377" t="str">
        <f t="shared" si="31"/>
        <v>local-def</v>
      </c>
    </row>
    <row r="949" spans="1:27" ht="30" hidden="1" x14ac:dyDescent="0.25">
      <c r="A949" s="554">
        <v>93</v>
      </c>
      <c r="B949" s="547" t="s">
        <v>4466</v>
      </c>
      <c r="C949" s="555" t="s">
        <v>164</v>
      </c>
      <c r="D949" s="555" t="s">
        <v>164</v>
      </c>
      <c r="E949" s="547"/>
      <c r="F949" s="547" t="s">
        <v>4467</v>
      </c>
      <c r="G949" s="554" t="s">
        <v>212</v>
      </c>
      <c r="H949" s="549" t="s">
        <v>212</v>
      </c>
      <c r="I949" s="554" t="s">
        <v>214</v>
      </c>
      <c r="J949" s="549" t="s">
        <v>1493</v>
      </c>
      <c r="K949" s="549" t="s">
        <v>212</v>
      </c>
      <c r="L949" s="554" t="s">
        <v>216</v>
      </c>
      <c r="M949" s="554" t="s">
        <v>216</v>
      </c>
      <c r="N949" s="554" t="s">
        <v>216</v>
      </c>
      <c r="O949" s="1031">
        <v>0</v>
      </c>
      <c r="P949" s="571">
        <v>0</v>
      </c>
      <c r="Q949" s="615">
        <v>0</v>
      </c>
      <c r="R949" s="547"/>
      <c r="S949" s="547"/>
      <c r="T949" s="547"/>
      <c r="U949" s="547" t="s">
        <v>1075</v>
      </c>
      <c r="V949" s="547"/>
      <c r="W949" s="547"/>
      <c r="X949" s="170">
        <f>(IF(G949="C",1,IF(G949="EA",0.5,0))*0.1)+(IF(H949="C",1,IF(H949="EA",0.5,0))*0.05)+(IF(I949="C",1,IF(I949="EA",0.5,0))*0.1)+(IF(J949="C",1,IF(J949="EA",0.5,0))*0.05)+(IF(K949="C",1,IF(K949="EA",0.5,0))*0.1)+(IF(L949="C",1,IF(L949="EA",0.5,0))*0.2)+(IF(M949="C",1,IF(M949="EA",0.5,0))*0.35)+(IF(N949="C",1,IF(N949="EA",0.5,0))*0.05)</f>
        <v>0.30000000000000004</v>
      </c>
      <c r="Y949" s="368">
        <f t="shared" si="29"/>
        <v>0</v>
      </c>
      <c r="Z949" s="338" t="str">
        <f t="shared" si="30"/>
        <v>Em andamento</v>
      </c>
      <c r="AA949" s="377" t="str">
        <f t="shared" si="31"/>
        <v>local-em-def</v>
      </c>
    </row>
    <row r="950" spans="1:27" ht="30" hidden="1" x14ac:dyDescent="0.25">
      <c r="A950" s="554">
        <v>93</v>
      </c>
      <c r="B950" s="547" t="s">
        <v>4468</v>
      </c>
      <c r="C950" s="555" t="s">
        <v>168</v>
      </c>
      <c r="D950" s="555" t="s">
        <v>168</v>
      </c>
      <c r="E950" s="547"/>
      <c r="F950" s="547" t="s">
        <v>4469</v>
      </c>
      <c r="G950" s="554" t="s">
        <v>212</v>
      </c>
      <c r="H950" s="549" t="s">
        <v>212</v>
      </c>
      <c r="I950" s="554" t="s">
        <v>214</v>
      </c>
      <c r="J950" s="549" t="s">
        <v>1493</v>
      </c>
      <c r="K950" s="549" t="s">
        <v>212</v>
      </c>
      <c r="L950" s="554" t="s">
        <v>216</v>
      </c>
      <c r="M950" s="554" t="s">
        <v>216</v>
      </c>
      <c r="N950" s="554" t="s">
        <v>216</v>
      </c>
      <c r="O950" s="1031">
        <v>0</v>
      </c>
      <c r="P950" s="571">
        <v>0</v>
      </c>
      <c r="Q950" s="615">
        <v>0</v>
      </c>
      <c r="R950" s="547"/>
      <c r="S950" s="547"/>
      <c r="T950" s="547"/>
      <c r="U950" s="547" t="s">
        <v>1075</v>
      </c>
      <c r="V950" s="547"/>
      <c r="W950" s="547"/>
      <c r="X950" s="170">
        <f>(IF(G950="C",1,IF(G950="EA",0.5,0))*0.1)+(IF(H950="C",1,IF(H950="EA",0.5,0))*0.05)+(IF(I950="C",1,IF(I950="EA",0.5,0))*0.1)+(IF(J950="C",1,IF(J950="EA",0.5,0))*0.05)+(IF(K950="C",1,IF(K950="EA",0.5,0))*0.1)+(IF(L950="C",1,IF(L950="EA",0.5,0))*0.2)+(IF(M950="C",1,IF(M950="EA",0.5,0))*0.35)+(IF(N950="C",1,IF(N950="EA",0.5,0))*0.05)</f>
        <v>0.30000000000000004</v>
      </c>
      <c r="Y950" s="368">
        <f t="shared" si="29"/>
        <v>0</v>
      </c>
      <c r="Z950" s="338" t="str">
        <f t="shared" si="30"/>
        <v>Em andamento</v>
      </c>
      <c r="AA950" s="377" t="str">
        <f t="shared" si="31"/>
        <v>local-em-def</v>
      </c>
    </row>
    <row r="951" spans="1:27" ht="60" hidden="1" x14ac:dyDescent="0.25">
      <c r="A951" s="550">
        <v>97</v>
      </c>
      <c r="B951" s="579" t="s">
        <v>4588</v>
      </c>
      <c r="C951" s="579" t="s">
        <v>4589</v>
      </c>
      <c r="D951" s="579"/>
      <c r="E951" s="579"/>
      <c r="F951" s="579"/>
      <c r="G951" s="550" t="s">
        <v>1286</v>
      </c>
      <c r="H951" s="554" t="s">
        <v>216</v>
      </c>
      <c r="I951" s="550" t="s">
        <v>1493</v>
      </c>
      <c r="J951" s="549" t="s">
        <v>1493</v>
      </c>
      <c r="K951" s="549" t="s">
        <v>216</v>
      </c>
      <c r="L951" s="550" t="s">
        <v>1493</v>
      </c>
      <c r="M951" s="550" t="s">
        <v>1493</v>
      </c>
      <c r="N951" s="550" t="s">
        <v>216</v>
      </c>
      <c r="O951" s="1031">
        <v>8.6599999999999996E-2</v>
      </c>
      <c r="P951" s="551">
        <v>0</v>
      </c>
      <c r="Q951" s="615">
        <v>0</v>
      </c>
      <c r="R951" s="579"/>
      <c r="S951" s="579"/>
      <c r="T951" s="579"/>
      <c r="U951" s="579"/>
      <c r="V951" s="579"/>
      <c r="W951" s="579"/>
      <c r="X951" s="170">
        <f>(IF(G951="C",1,IF(G951="EA",0.5,0))*0.1)+(IF(H951="C",1,IF(H951="EA",0.5,0))*0.05)+(IF(I951="C",1,IF(I951="EA",0.5,0))*0.1)+(IF(J951="C",1,IF(J951="EA",0.5,0))*0.05)+(IF(K951="C",1,IF(K951="EA",0.5,0))*0.1)+(IF(L951="C",1,IF(L951="EA",0.5,0))*0.2)+(IF(M951="C",1,IF(M951="EA",0.5,0))*0.35)+(IF(N951="C",1,IF(N951="EA",0.5,0))*0.05)</f>
        <v>0.1</v>
      </c>
      <c r="Y951" s="368">
        <f t="shared" si="29"/>
        <v>8.6599999999999993E-3</v>
      </c>
      <c r="Z951" s="338" t="str">
        <f t="shared" si="30"/>
        <v>Em andamento</v>
      </c>
      <c r="AA951" s="377" t="str">
        <f t="shared" si="31"/>
        <v>local-em-def</v>
      </c>
    </row>
    <row r="952" spans="1:27" ht="45" hidden="1" x14ac:dyDescent="0.25">
      <c r="A952" s="550">
        <v>97</v>
      </c>
      <c r="B952" s="579" t="s">
        <v>4590</v>
      </c>
      <c r="C952" s="579" t="s">
        <v>4591</v>
      </c>
      <c r="D952" s="579"/>
      <c r="E952" s="579"/>
      <c r="F952" s="579"/>
      <c r="G952" s="550" t="s">
        <v>1286</v>
      </c>
      <c r="H952" s="554" t="s">
        <v>216</v>
      </c>
      <c r="I952" s="550" t="s">
        <v>1493</v>
      </c>
      <c r="J952" s="549" t="s">
        <v>1493</v>
      </c>
      <c r="K952" s="549" t="s">
        <v>216</v>
      </c>
      <c r="L952" s="550" t="s">
        <v>1493</v>
      </c>
      <c r="M952" s="550" t="s">
        <v>1493</v>
      </c>
      <c r="N952" s="550" t="s">
        <v>216</v>
      </c>
      <c r="O952" s="1031">
        <v>2.8500000000000001E-2</v>
      </c>
      <c r="P952" s="551">
        <v>0</v>
      </c>
      <c r="Q952" s="615">
        <v>0</v>
      </c>
      <c r="R952" s="623" t="s">
        <v>4592</v>
      </c>
      <c r="S952" s="579"/>
      <c r="T952" s="579"/>
      <c r="U952" s="579"/>
      <c r="V952" s="579"/>
      <c r="W952" s="579"/>
      <c r="X952" s="170">
        <f>(IF(G952="C",1,IF(G952="EA",0.5,0))*0.1)+(IF(H952="C",1,IF(H952="EA",0.5,0))*0.05)+(IF(I952="C",1,IF(I952="EA",0.5,0))*0.1)+(IF(J952="C",1,IF(J952="EA",0.5,0))*0.05)+(IF(K952="C",1,IF(K952="EA",0.5,0))*0.1)+(IF(L952="C",1,IF(L952="EA",0.5,0))*0.2)+(IF(M952="C",1,IF(M952="EA",0.5,0))*0.35)+(IF(N952="C",1,IF(N952="EA",0.5,0))*0.05)</f>
        <v>0.1</v>
      </c>
      <c r="Y952" s="368">
        <f t="shared" si="29"/>
        <v>2.8500000000000001E-3</v>
      </c>
      <c r="Z952" s="338" t="str">
        <f t="shared" si="30"/>
        <v>Em andamento</v>
      </c>
      <c r="AA952" s="377" t="str">
        <f t="shared" si="31"/>
        <v>local-em-def</v>
      </c>
    </row>
    <row r="953" spans="1:27" ht="30" hidden="1" x14ac:dyDescent="0.25">
      <c r="A953" s="550">
        <v>97</v>
      </c>
      <c r="B953" s="579" t="s">
        <v>4593</v>
      </c>
      <c r="C953" s="579" t="s">
        <v>134</v>
      </c>
      <c r="D953" s="579"/>
      <c r="E953" s="579"/>
      <c r="F953" s="579"/>
      <c r="G953" s="550" t="s">
        <v>1286</v>
      </c>
      <c r="H953" s="554" t="s">
        <v>216</v>
      </c>
      <c r="I953" s="550" t="s">
        <v>1493</v>
      </c>
      <c r="J953" s="549" t="s">
        <v>1493</v>
      </c>
      <c r="K953" s="549" t="s">
        <v>216</v>
      </c>
      <c r="L953" s="550" t="s">
        <v>1493</v>
      </c>
      <c r="M953" s="550" t="s">
        <v>1493</v>
      </c>
      <c r="N953" s="550" t="s">
        <v>216</v>
      </c>
      <c r="O953" s="1031">
        <v>3.9600000000000003E-2</v>
      </c>
      <c r="P953" s="551">
        <v>0</v>
      </c>
      <c r="Q953" s="615">
        <v>0</v>
      </c>
      <c r="R953" s="579"/>
      <c r="S953" s="579"/>
      <c r="T953" s="579"/>
      <c r="U953" s="579"/>
      <c r="V953" s="579"/>
      <c r="W953" s="579"/>
      <c r="X953" s="170">
        <f>(IF(G953="C",1,IF(G953="EA",0.5,0))*0.1)+(IF(H953="C",1,IF(H953="EA",0.5,0))*0.05)+(IF(I953="C",1,IF(I953="EA",0.5,0))*0.1)+(IF(J953="C",1,IF(J953="EA",0.5,0))*0.05)+(IF(K953="C",1,IF(K953="EA",0.5,0))*0.1)+(IF(L953="C",1,IF(L953="EA",0.5,0))*0.2)+(IF(M953="C",1,IF(M953="EA",0.5,0))*0.35)+(IF(N953="C",1,IF(N953="EA",0.5,0))*0.05)</f>
        <v>0.1</v>
      </c>
      <c r="Y953" s="368">
        <f t="shared" si="29"/>
        <v>3.9600000000000008E-3</v>
      </c>
      <c r="Z953" s="338" t="str">
        <f t="shared" si="30"/>
        <v>Em andamento</v>
      </c>
      <c r="AA953" s="377" t="str">
        <f t="shared" si="31"/>
        <v>local-em-def</v>
      </c>
    </row>
    <row r="954" spans="1:27" ht="75" hidden="1" x14ac:dyDescent="0.25">
      <c r="A954" s="537">
        <v>97</v>
      </c>
      <c r="B954" s="561" t="s">
        <v>4594</v>
      </c>
      <c r="C954" s="561" t="s">
        <v>4595</v>
      </c>
      <c r="D954" s="561"/>
      <c r="E954" s="584"/>
      <c r="F954" s="579"/>
      <c r="G954" s="597" t="s">
        <v>1286</v>
      </c>
      <c r="H954" s="21" t="s">
        <v>216</v>
      </c>
      <c r="I954" s="537" t="s">
        <v>1493</v>
      </c>
      <c r="J954" s="549" t="s">
        <v>1493</v>
      </c>
      <c r="K954" s="83" t="s">
        <v>216</v>
      </c>
      <c r="L954" s="537" t="s">
        <v>1493</v>
      </c>
      <c r="M954" s="550" t="s">
        <v>1493</v>
      </c>
      <c r="N954" s="550" t="s">
        <v>216</v>
      </c>
      <c r="O954" s="1031">
        <v>7.17E-2</v>
      </c>
      <c r="P954" s="551">
        <v>0</v>
      </c>
      <c r="Q954" s="615">
        <v>0</v>
      </c>
      <c r="R954" s="561"/>
      <c r="S954" s="579"/>
      <c r="T954" s="579"/>
      <c r="U954" s="579"/>
      <c r="V954" s="579"/>
      <c r="W954" s="579"/>
      <c r="X954" s="170">
        <f>(IF(G954="C",1,IF(G954="EA",0.5,0))*0.1)+(IF(H954="C",1,IF(H954="EA",0.5,0))*0.05)+(IF(I954="C",1,IF(I954="EA",0.5,0))*0.1)+(IF(J954="C",1,IF(J954="EA",0.5,0))*0.05)+(IF(K954="C",1,IF(K954="EA",0.5,0))*0.1)+(IF(L954="C",1,IF(L954="EA",0.5,0))*0.2)+(IF(M954="C",1,IF(M954="EA",0.5,0))*0.35)+(IF(N954="C",1,IF(N954="EA",0.5,0))*0.05)</f>
        <v>0.1</v>
      </c>
      <c r="Y954" s="368">
        <f t="shared" si="29"/>
        <v>7.1700000000000002E-3</v>
      </c>
      <c r="Z954" s="338" t="str">
        <f t="shared" si="30"/>
        <v>Em andamento</v>
      </c>
      <c r="AA954" s="377" t="str">
        <f t="shared" si="31"/>
        <v>local-em-def</v>
      </c>
    </row>
    <row r="955" spans="1:27" ht="45" hidden="1" x14ac:dyDescent="0.25">
      <c r="A955" s="550">
        <v>97</v>
      </c>
      <c r="B955" s="579" t="s">
        <v>4596</v>
      </c>
      <c r="C955" s="579" t="s">
        <v>158</v>
      </c>
      <c r="D955" s="579"/>
      <c r="E955" s="579"/>
      <c r="F955" s="579" t="s">
        <v>4597</v>
      </c>
      <c r="G955" s="550" t="s">
        <v>1286</v>
      </c>
      <c r="H955" s="549" t="s">
        <v>214</v>
      </c>
      <c r="I955" s="550" t="s">
        <v>1493</v>
      </c>
      <c r="J955" s="549" t="s">
        <v>1493</v>
      </c>
      <c r="K955" s="549" t="s">
        <v>216</v>
      </c>
      <c r="L955" s="550" t="s">
        <v>1493</v>
      </c>
      <c r="M955" s="550" t="s">
        <v>1493</v>
      </c>
      <c r="N955" s="550" t="s">
        <v>216</v>
      </c>
      <c r="O955" s="1031">
        <v>4.0000000000000001E-3</v>
      </c>
      <c r="P955" s="551">
        <v>0</v>
      </c>
      <c r="Q955" s="615">
        <v>0</v>
      </c>
      <c r="R955" s="579"/>
      <c r="S955" s="579"/>
      <c r="T955" s="579"/>
      <c r="U955" s="579"/>
      <c r="V955" s="579"/>
      <c r="W955" s="579"/>
      <c r="X955" s="170">
        <f>(IF(G955="C",1,IF(G955="EA",0.5,0))*0.1)+(IF(H955="C",1,IF(H955="EA",0.5,0))*0.05)+(IF(I955="C",1,IF(I955="EA",0.5,0))*0.1)+(IF(J955="C",1,IF(J955="EA",0.5,0))*0.05)+(IF(K955="C",1,IF(K955="EA",0.5,0))*0.1)+(IF(L955="C",1,IF(L955="EA",0.5,0))*0.2)+(IF(M955="C",1,IF(M955="EA",0.5,0))*0.35)+(IF(N955="C",1,IF(N955="EA",0.5,0))*0.05)</f>
        <v>0.125</v>
      </c>
      <c r="Y955" s="368">
        <f t="shared" si="29"/>
        <v>5.0000000000000001E-4</v>
      </c>
      <c r="Z955" s="338" t="str">
        <f t="shared" si="30"/>
        <v>Em andamento</v>
      </c>
      <c r="AA955" s="377" t="str">
        <f t="shared" si="31"/>
        <v>local-em-def</v>
      </c>
    </row>
    <row r="956" spans="1:27" ht="30" hidden="1" x14ac:dyDescent="0.25">
      <c r="A956" s="550">
        <v>97</v>
      </c>
      <c r="B956" s="579" t="s">
        <v>4598</v>
      </c>
      <c r="C956" s="579" t="s">
        <v>174</v>
      </c>
      <c r="D956" s="579"/>
      <c r="E956" s="579" t="s">
        <v>4599</v>
      </c>
      <c r="F956" s="592" t="s">
        <v>4600</v>
      </c>
      <c r="G956" s="550" t="s">
        <v>1286</v>
      </c>
      <c r="H956" s="549" t="s">
        <v>212</v>
      </c>
      <c r="I956" s="550" t="s">
        <v>1286</v>
      </c>
      <c r="J956" s="549" t="s">
        <v>1286</v>
      </c>
      <c r="K956" s="549" t="s">
        <v>212</v>
      </c>
      <c r="L956" s="550" t="s">
        <v>1388</v>
      </c>
      <c r="M956" s="550" t="s">
        <v>1493</v>
      </c>
      <c r="N956" s="550" t="s">
        <v>216</v>
      </c>
      <c r="O956" s="1031">
        <v>1.6999999999999999E-3</v>
      </c>
      <c r="P956" s="609">
        <v>1038058.94</v>
      </c>
      <c r="Q956" s="615">
        <v>0</v>
      </c>
      <c r="R956" s="579"/>
      <c r="S956" s="579"/>
      <c r="T956" s="579"/>
      <c r="U956" s="579"/>
      <c r="V956" s="579"/>
      <c r="W956" s="579"/>
      <c r="X956" s="170">
        <f>(IF(G956="C",1,IF(G956="EA",0.5,0))*0.1)+(IF(H956="C",1,IF(H956="EA",0.5,0))*0.05)+(IF(I956="C",1,IF(I956="EA",0.5,0))*0.1)+(IF(J956="C",1,IF(J956="EA",0.5,0))*0.05)+(IF(K956="C",1,IF(K956="EA",0.5,0))*0.1)+(IF(L956="C",1,IF(L956="EA",0.5,0))*0.2)+(IF(M956="C",1,IF(M956="EA",0.5,0))*0.35)+(IF(N956="C",1,IF(N956="EA",0.5,0))*0.05)</f>
        <v>0.5</v>
      </c>
      <c r="Y956" s="368">
        <f t="shared" si="29"/>
        <v>8.4999999999999995E-4</v>
      </c>
      <c r="Z956" s="338" t="str">
        <f t="shared" si="30"/>
        <v>Em andamento</v>
      </c>
      <c r="AA956" s="377" t="str">
        <f t="shared" si="31"/>
        <v>local-def</v>
      </c>
    </row>
    <row r="957" spans="1:27" ht="45" hidden="1" x14ac:dyDescent="0.25">
      <c r="A957" s="550">
        <v>97</v>
      </c>
      <c r="B957" s="579" t="s">
        <v>4601</v>
      </c>
      <c r="C957" s="579" t="s">
        <v>130</v>
      </c>
      <c r="D957" s="579"/>
      <c r="E957" s="579" t="s">
        <v>4602</v>
      </c>
      <c r="F957" s="381" t="s">
        <v>4603</v>
      </c>
      <c r="G957" s="550" t="s">
        <v>1286</v>
      </c>
      <c r="H957" s="549" t="s">
        <v>212</v>
      </c>
      <c r="I957" s="550" t="s">
        <v>1286</v>
      </c>
      <c r="J957" s="549" t="s">
        <v>1286</v>
      </c>
      <c r="K957" s="549" t="s">
        <v>212</v>
      </c>
      <c r="L957" s="550" t="s">
        <v>1388</v>
      </c>
      <c r="M957" s="550" t="s">
        <v>1493</v>
      </c>
      <c r="N957" s="550" t="s">
        <v>216</v>
      </c>
      <c r="O957" s="1031">
        <v>3.5000000000000001E-3</v>
      </c>
      <c r="P957" s="609">
        <v>1349821.69</v>
      </c>
      <c r="Q957" s="615">
        <v>0</v>
      </c>
      <c r="R957" s="579"/>
      <c r="S957" s="579"/>
      <c r="T957" s="579"/>
      <c r="U957" s="579"/>
      <c r="V957" s="579"/>
      <c r="W957" s="579"/>
      <c r="X957" s="170">
        <f>(IF(G957="C",1,IF(G957="EA",0.5,0))*0.1)+(IF(H957="C",1,IF(H957="EA",0.5,0))*0.05)+(IF(I957="C",1,IF(I957="EA",0.5,0))*0.1)+(IF(J957="C",1,IF(J957="EA",0.5,0))*0.05)+(IF(K957="C",1,IF(K957="EA",0.5,0))*0.1)+(IF(L957="C",1,IF(L957="EA",0.5,0))*0.2)+(IF(M957="C",1,IF(M957="EA",0.5,0))*0.35)+(IF(N957="C",1,IF(N957="EA",0.5,0))*0.05)</f>
        <v>0.5</v>
      </c>
      <c r="Y957" s="368">
        <f t="shared" si="29"/>
        <v>1.75E-3</v>
      </c>
      <c r="Z957" s="338" t="str">
        <f t="shared" si="30"/>
        <v>Em andamento</v>
      </c>
      <c r="AA957" s="377" t="str">
        <f t="shared" si="31"/>
        <v>local-def</v>
      </c>
    </row>
    <row r="958" spans="1:27" ht="45" hidden="1" x14ac:dyDescent="0.25">
      <c r="A958" s="537">
        <v>97</v>
      </c>
      <c r="B958" s="561" t="s">
        <v>4604</v>
      </c>
      <c r="C958" s="561" t="s">
        <v>154</v>
      </c>
      <c r="D958" s="561"/>
      <c r="E958" s="561"/>
      <c r="F958" s="561"/>
      <c r="G958" s="228" t="s">
        <v>212</v>
      </c>
      <c r="H958" s="83" t="s">
        <v>212</v>
      </c>
      <c r="I958" s="228" t="s">
        <v>214</v>
      </c>
      <c r="J958" s="549" t="s">
        <v>1493</v>
      </c>
      <c r="K958" s="549" t="s">
        <v>216</v>
      </c>
      <c r="L958" s="550" t="s">
        <v>216</v>
      </c>
      <c r="M958" s="550" t="s">
        <v>216</v>
      </c>
      <c r="N958" s="606" t="s">
        <v>216</v>
      </c>
      <c r="O958" s="1031">
        <v>4.4999999999999997E-3</v>
      </c>
      <c r="P958" s="614">
        <v>116289.04375</v>
      </c>
      <c r="Q958" s="619">
        <v>0</v>
      </c>
      <c r="R958" s="585" t="s">
        <v>3479</v>
      </c>
      <c r="S958" s="579"/>
      <c r="T958" s="579"/>
      <c r="U958" s="579"/>
      <c r="V958" s="579"/>
      <c r="W958" s="579"/>
      <c r="X958" s="170">
        <f>(IF(G958="C",1,IF(G958="EA",0.5,0))*0.1)+(IF(H958="C",1,IF(H958="EA",0.5,0))*0.05)+(IF(I958="C",1,IF(I958="EA",0.5,0))*0.1)+(IF(J958="C",1,IF(J958="EA",0.5,0))*0.05)+(IF(K958="C",1,IF(K958="EA",0.5,0))*0.1)+(IF(L958="C",1,IF(L958="EA",0.5,0))*0.2)+(IF(M958="C",1,IF(M958="EA",0.5,0))*0.35)+(IF(N958="C",1,IF(N958="EA",0.5,0))*0.05)</f>
        <v>0.2</v>
      </c>
      <c r="Y958" s="368">
        <f t="shared" si="29"/>
        <v>8.9999999999999998E-4</v>
      </c>
      <c r="Z958" s="338" t="str">
        <f t="shared" si="30"/>
        <v>Em andamento</v>
      </c>
      <c r="AA958" s="377" t="str">
        <f t="shared" si="31"/>
        <v>local-em-def</v>
      </c>
    </row>
    <row r="959" spans="1:27" ht="45" hidden="1" x14ac:dyDescent="0.25">
      <c r="A959" s="537">
        <v>97</v>
      </c>
      <c r="B959" s="561" t="s">
        <v>4605</v>
      </c>
      <c r="C959" s="561" t="s">
        <v>4606</v>
      </c>
      <c r="D959" s="561"/>
      <c r="E959" s="583"/>
      <c r="F959" s="583"/>
      <c r="G959" s="228" t="s">
        <v>212</v>
      </c>
      <c r="H959" s="83" t="s">
        <v>212</v>
      </c>
      <c r="I959" s="228" t="s">
        <v>214</v>
      </c>
      <c r="J959" s="549" t="s">
        <v>1493</v>
      </c>
      <c r="K959" s="549" t="s">
        <v>216</v>
      </c>
      <c r="L959" s="550" t="s">
        <v>216</v>
      </c>
      <c r="M959" s="550" t="s">
        <v>216</v>
      </c>
      <c r="N959" s="597" t="s">
        <v>216</v>
      </c>
      <c r="O959" s="1031">
        <v>2.9700000000000001E-2</v>
      </c>
      <c r="P959" s="551">
        <v>116289.04375</v>
      </c>
      <c r="Q959" s="615">
        <v>0</v>
      </c>
      <c r="R959" s="621" t="s">
        <v>3479</v>
      </c>
      <c r="S959" s="579"/>
      <c r="T959" s="579"/>
      <c r="U959" s="579"/>
      <c r="V959" s="579"/>
      <c r="W959" s="579"/>
      <c r="X959" s="170">
        <f>(IF(G959="C",1,IF(G959="EA",0.5,0))*0.1)+(IF(H959="C",1,IF(H959="EA",0.5,0))*0.05)+(IF(I959="C",1,IF(I959="EA",0.5,0))*0.1)+(IF(J959="C",1,IF(J959="EA",0.5,0))*0.05)+(IF(K959="C",1,IF(K959="EA",0.5,0))*0.1)+(IF(L959="C",1,IF(L959="EA",0.5,0))*0.2)+(IF(M959="C",1,IF(M959="EA",0.5,0))*0.35)+(IF(N959="C",1,IF(N959="EA",0.5,0))*0.05)</f>
        <v>0.2</v>
      </c>
      <c r="Y959" s="368">
        <f t="shared" si="29"/>
        <v>5.9400000000000008E-3</v>
      </c>
      <c r="Z959" s="338" t="str">
        <f t="shared" si="30"/>
        <v>Em andamento</v>
      </c>
      <c r="AA959" s="377" t="str">
        <f t="shared" si="31"/>
        <v>local-em-def</v>
      </c>
    </row>
    <row r="960" spans="1:27" ht="45" hidden="1" x14ac:dyDescent="0.25">
      <c r="A960" s="537">
        <v>97</v>
      </c>
      <c r="B960" s="561" t="s">
        <v>4607</v>
      </c>
      <c r="C960" s="561" t="s">
        <v>164</v>
      </c>
      <c r="D960" s="584"/>
      <c r="E960" s="579"/>
      <c r="F960" s="579"/>
      <c r="G960" s="600" t="s">
        <v>1286</v>
      </c>
      <c r="H960" s="570" t="s">
        <v>212</v>
      </c>
      <c r="I960" s="578" t="s">
        <v>1286</v>
      </c>
      <c r="J960" s="549" t="s">
        <v>1286</v>
      </c>
      <c r="K960" s="604" t="s">
        <v>212</v>
      </c>
      <c r="L960" s="550" t="s">
        <v>1388</v>
      </c>
      <c r="M960" s="550" t="s">
        <v>1493</v>
      </c>
      <c r="N960" s="600" t="s">
        <v>216</v>
      </c>
      <c r="O960" s="1031">
        <v>9.9000000000000008E-3</v>
      </c>
      <c r="P960" s="551">
        <v>116289.04375</v>
      </c>
      <c r="Q960" s="615">
        <v>0</v>
      </c>
      <c r="R960" s="624"/>
      <c r="S960" s="579"/>
      <c r="T960" s="579"/>
      <c r="U960" s="579"/>
      <c r="V960" s="579"/>
      <c r="W960" s="579"/>
      <c r="X960" s="170">
        <f>(IF(G960="C",1,IF(G960="EA",0.5,0))*0.1)+(IF(H960="C",1,IF(H960="EA",0.5,0))*0.05)+(IF(I960="C",1,IF(I960="EA",0.5,0))*0.1)+(IF(J960="C",1,IF(J960="EA",0.5,0))*0.05)+(IF(K960="C",1,IF(K960="EA",0.5,0))*0.1)+(IF(L960="C",1,IF(L960="EA",0.5,0))*0.2)+(IF(M960="C",1,IF(M960="EA",0.5,0))*0.35)+(IF(N960="C",1,IF(N960="EA",0.5,0))*0.05)</f>
        <v>0.5</v>
      </c>
      <c r="Y960" s="368">
        <f t="shared" si="29"/>
        <v>4.9500000000000004E-3</v>
      </c>
      <c r="Z960" s="338" t="str">
        <f t="shared" si="30"/>
        <v>Em andamento</v>
      </c>
      <c r="AA960" s="377" t="str">
        <f t="shared" si="31"/>
        <v>local-em-def</v>
      </c>
    </row>
    <row r="961" spans="1:27" ht="45" hidden="1" x14ac:dyDescent="0.25">
      <c r="A961" s="537">
        <v>97</v>
      </c>
      <c r="B961" s="561" t="s">
        <v>4608</v>
      </c>
      <c r="C961" s="561" t="s">
        <v>152</v>
      </c>
      <c r="D961" s="584"/>
      <c r="E961" s="579"/>
      <c r="F961" s="579"/>
      <c r="G961" s="548" t="s">
        <v>212</v>
      </c>
      <c r="H961" s="549" t="s">
        <v>212</v>
      </c>
      <c r="I961" s="548" t="s">
        <v>214</v>
      </c>
      <c r="J961" s="549" t="s">
        <v>1493</v>
      </c>
      <c r="K961" s="549" t="s">
        <v>216</v>
      </c>
      <c r="L961" s="605" t="s">
        <v>216</v>
      </c>
      <c r="M961" s="605" t="s">
        <v>216</v>
      </c>
      <c r="N961" s="550" t="s">
        <v>216</v>
      </c>
      <c r="O961" s="1031">
        <v>5.8999999999999999E-3</v>
      </c>
      <c r="P961" s="612">
        <v>116289.04375</v>
      </c>
      <c r="Q961" s="619">
        <v>0</v>
      </c>
      <c r="R961" s="622" t="s">
        <v>3479</v>
      </c>
      <c r="S961" s="579"/>
      <c r="T961" s="579"/>
      <c r="U961" s="579"/>
      <c r="V961" s="579"/>
      <c r="W961" s="579"/>
      <c r="X961" s="170">
        <f>(IF(G961="C",1,IF(G961="EA",0.5,0))*0.1)+(IF(H961="C",1,IF(H961="EA",0.5,0))*0.05)+(IF(I961="C",1,IF(I961="EA",0.5,0))*0.1)+(IF(J961="C",1,IF(J961="EA",0.5,0))*0.05)+(IF(K961="C",1,IF(K961="EA",0.5,0))*0.1)+(IF(L961="C",1,IF(L961="EA",0.5,0))*0.2)+(IF(M961="C",1,IF(M961="EA",0.5,0))*0.35)+(IF(N961="C",1,IF(N961="EA",0.5,0))*0.05)</f>
        <v>0.2</v>
      </c>
      <c r="Y961" s="368">
        <f t="shared" si="29"/>
        <v>1.1800000000000001E-3</v>
      </c>
      <c r="Z961" s="338" t="str">
        <f t="shared" si="30"/>
        <v>Em andamento</v>
      </c>
      <c r="AA961" s="377" t="str">
        <f t="shared" si="31"/>
        <v>local-em-def</v>
      </c>
    </row>
    <row r="962" spans="1:27" ht="60" hidden="1" x14ac:dyDescent="0.25">
      <c r="A962" s="537">
        <v>97</v>
      </c>
      <c r="B962" s="561" t="s">
        <v>4609</v>
      </c>
      <c r="C962" s="561" t="s">
        <v>152</v>
      </c>
      <c r="D962" s="584"/>
      <c r="E962" s="579"/>
      <c r="F962" s="579"/>
      <c r="G962" s="596" t="s">
        <v>1286</v>
      </c>
      <c r="H962" s="601" t="s">
        <v>212</v>
      </c>
      <c r="I962" s="550" t="s">
        <v>1286</v>
      </c>
      <c r="J962" s="549" t="s">
        <v>1286</v>
      </c>
      <c r="K962" s="549" t="s">
        <v>212</v>
      </c>
      <c r="L962" s="550" t="s">
        <v>1388</v>
      </c>
      <c r="M962" s="550" t="s">
        <v>1493</v>
      </c>
      <c r="N962" s="550" t="s">
        <v>216</v>
      </c>
      <c r="O962" s="1031">
        <v>3.6900000000000002E-2</v>
      </c>
      <c r="P962" s="551">
        <v>116289.04375</v>
      </c>
      <c r="Q962" s="615">
        <v>0</v>
      </c>
      <c r="R962" s="622" t="s">
        <v>3479</v>
      </c>
      <c r="S962" s="579"/>
      <c r="T962" s="579"/>
      <c r="U962" s="579"/>
      <c r="V962" s="579"/>
      <c r="W962" s="579"/>
      <c r="X962" s="170">
        <f>(IF(G962="C",1,IF(G962="EA",0.5,0))*0.1)+(IF(H962="C",1,IF(H962="EA",0.5,0))*0.05)+(IF(I962="C",1,IF(I962="EA",0.5,0))*0.1)+(IF(J962="C",1,IF(J962="EA",0.5,0))*0.05)+(IF(K962="C",1,IF(K962="EA",0.5,0))*0.1)+(IF(L962="C",1,IF(L962="EA",0.5,0))*0.2)+(IF(M962="C",1,IF(M962="EA",0.5,0))*0.35)+(IF(N962="C",1,IF(N962="EA",0.5,0))*0.05)</f>
        <v>0.5</v>
      </c>
      <c r="Y962" s="368">
        <f t="shared" ref="Y962:Y968" si="32">X962*O962</f>
        <v>1.8450000000000001E-2</v>
      </c>
      <c r="Z962" s="338" t="str">
        <f t="shared" si="30"/>
        <v>Em andamento</v>
      </c>
      <c r="AA962" s="377" t="str">
        <f t="shared" si="31"/>
        <v>local-em-def</v>
      </c>
    </row>
    <row r="963" spans="1:27" ht="45" hidden="1" x14ac:dyDescent="0.25">
      <c r="A963" s="537">
        <v>97</v>
      </c>
      <c r="B963" s="561" t="s">
        <v>4610</v>
      </c>
      <c r="C963" s="561" t="s">
        <v>164</v>
      </c>
      <c r="D963" s="584"/>
      <c r="E963" s="579"/>
      <c r="F963" s="579"/>
      <c r="G963" s="596" t="s">
        <v>1286</v>
      </c>
      <c r="H963" s="549" t="s">
        <v>214</v>
      </c>
      <c r="I963" s="550" t="s">
        <v>1493</v>
      </c>
      <c r="J963" s="549" t="s">
        <v>1493</v>
      </c>
      <c r="K963" s="549" t="s">
        <v>216</v>
      </c>
      <c r="L963" s="550" t="s">
        <v>1493</v>
      </c>
      <c r="M963" s="550" t="s">
        <v>1493</v>
      </c>
      <c r="N963" s="550" t="s">
        <v>216</v>
      </c>
      <c r="O963" s="1031">
        <v>5.6899999999999999E-2</v>
      </c>
      <c r="P963" s="551">
        <v>0</v>
      </c>
      <c r="Q963" s="615">
        <v>0</v>
      </c>
      <c r="R963" s="622"/>
      <c r="S963" s="579"/>
      <c r="T963" s="579"/>
      <c r="U963" s="579"/>
      <c r="V963" s="579"/>
      <c r="W963" s="579"/>
      <c r="X963" s="170">
        <f>(IF(G963="C",1,IF(G963="EA",0.5,0))*0.1)+(IF(H963="C",1,IF(H963="EA",0.5,0))*0.05)+(IF(I963="C",1,IF(I963="EA",0.5,0))*0.1)+(IF(J963="C",1,IF(J963="EA",0.5,0))*0.05)+(IF(K963="C",1,IF(K963="EA",0.5,0))*0.1)+(IF(L963="C",1,IF(L963="EA",0.5,0))*0.2)+(IF(M963="C",1,IF(M963="EA",0.5,0))*0.35)+(IF(N963="C",1,IF(N963="EA",0.5,0))*0.05)</f>
        <v>0.125</v>
      </c>
      <c r="Y963" s="368">
        <f t="shared" si="32"/>
        <v>7.1124999999999999E-3</v>
      </c>
      <c r="Z963" s="338" t="str">
        <f t="shared" si="30"/>
        <v>Em andamento</v>
      </c>
      <c r="AA963" s="377" t="str">
        <f t="shared" si="31"/>
        <v>local-em-def</v>
      </c>
    </row>
    <row r="964" spans="1:27" ht="45" hidden="1" x14ac:dyDescent="0.25">
      <c r="A964" s="578">
        <v>97</v>
      </c>
      <c r="B964" s="579" t="s">
        <v>4611</v>
      </c>
      <c r="C964" s="583" t="s">
        <v>4612</v>
      </c>
      <c r="D964" s="585"/>
      <c r="E964" s="579"/>
      <c r="F964" s="579"/>
      <c r="G964" s="598" t="s">
        <v>1286</v>
      </c>
      <c r="H964" s="574" t="s">
        <v>216</v>
      </c>
      <c r="I964" s="602" t="s">
        <v>1493</v>
      </c>
      <c r="J964" s="549" t="s">
        <v>1493</v>
      </c>
      <c r="K964" s="570" t="s">
        <v>216</v>
      </c>
      <c r="L964" s="578" t="s">
        <v>1493</v>
      </c>
      <c r="M964" s="578" t="s">
        <v>1493</v>
      </c>
      <c r="N964" s="578" t="s">
        <v>216</v>
      </c>
      <c r="O964" s="1031">
        <v>3.7600000000000001E-2</v>
      </c>
      <c r="P964" s="608">
        <v>0</v>
      </c>
      <c r="Q964" s="616">
        <v>0</v>
      </c>
      <c r="R964" s="620"/>
      <c r="S964" s="579"/>
      <c r="T964" s="579"/>
      <c r="U964" s="579"/>
      <c r="V964" s="579"/>
      <c r="W964" s="579"/>
      <c r="X964" s="170">
        <f>(IF(G964="C",1,IF(G964="EA",0.5,0))*0.1)+(IF(H964="C",1,IF(H964="EA",0.5,0))*0.05)+(IF(I964="C",1,IF(I964="EA",0.5,0))*0.1)+(IF(J964="C",1,IF(J964="EA",0.5,0))*0.05)+(IF(K964="C",1,IF(K964="EA",0.5,0))*0.1)+(IF(L964="C",1,IF(L964="EA",0.5,0))*0.2)+(IF(M964="C",1,IF(M964="EA",0.5,0))*0.35)+(IF(N964="C",1,IF(N964="EA",0.5,0))*0.05)</f>
        <v>0.1</v>
      </c>
      <c r="Y964" s="368">
        <f t="shared" si="32"/>
        <v>3.7600000000000003E-3</v>
      </c>
      <c r="Z964" s="338" t="str">
        <f t="shared" si="30"/>
        <v>Em andamento</v>
      </c>
      <c r="AA964" s="377" t="str">
        <f t="shared" si="31"/>
        <v>local-em-def</v>
      </c>
    </row>
    <row r="965" spans="1:27" ht="45" hidden="1" x14ac:dyDescent="0.25">
      <c r="A965" s="550">
        <v>97</v>
      </c>
      <c r="B965" s="579" t="s">
        <v>4613</v>
      </c>
      <c r="C965" s="579" t="s">
        <v>4614</v>
      </c>
      <c r="D965" s="579"/>
      <c r="E965" s="579"/>
      <c r="F965" s="591"/>
      <c r="G965" s="599" t="s">
        <v>1286</v>
      </c>
      <c r="H965" s="574" t="s">
        <v>216</v>
      </c>
      <c r="I965" s="550" t="s">
        <v>1493</v>
      </c>
      <c r="J965" s="549" t="s">
        <v>1493</v>
      </c>
      <c r="K965" s="549" t="s">
        <v>216</v>
      </c>
      <c r="L965" s="550" t="s">
        <v>1493</v>
      </c>
      <c r="M965" s="550" t="s">
        <v>1493</v>
      </c>
      <c r="N965" s="550" t="s">
        <v>216</v>
      </c>
      <c r="O965" s="1031">
        <v>5.9400000000000001E-2</v>
      </c>
      <c r="P965" s="608">
        <v>0</v>
      </c>
      <c r="Q965" s="616">
        <v>0</v>
      </c>
      <c r="R965" s="620"/>
      <c r="S965" s="579"/>
      <c r="T965" s="579"/>
      <c r="U965" s="579"/>
      <c r="V965" s="579"/>
      <c r="W965" s="579"/>
      <c r="X965" s="170">
        <f>(IF(G965="C",1,IF(G965="EA",0.5,0))*0.1)+(IF(H965="C",1,IF(H965="EA",0.5,0))*0.05)+(IF(I965="C",1,IF(I965="EA",0.5,0))*0.1)+(IF(J965="C",1,IF(J965="EA",0.5,0))*0.05)+(IF(K965="C",1,IF(K965="EA",0.5,0))*0.1)+(IF(L965="C",1,IF(L965="EA",0.5,0))*0.2)+(IF(M965="C",1,IF(M965="EA",0.5,0))*0.35)+(IF(N965="C",1,IF(N965="EA",0.5,0))*0.05)</f>
        <v>0.1</v>
      </c>
      <c r="Y965" s="368">
        <f t="shared" si="32"/>
        <v>5.9400000000000008E-3</v>
      </c>
      <c r="Z965" s="338" t="str">
        <f t="shared" si="30"/>
        <v>Em andamento</v>
      </c>
      <c r="AA965" s="377" t="str">
        <f t="shared" si="31"/>
        <v>local-em-def</v>
      </c>
    </row>
    <row r="966" spans="1:27" ht="75" hidden="1" x14ac:dyDescent="0.25">
      <c r="A966" s="550">
        <v>97</v>
      </c>
      <c r="B966" s="579" t="s">
        <v>4615</v>
      </c>
      <c r="C966" s="579" t="s">
        <v>4616</v>
      </c>
      <c r="D966" s="579"/>
      <c r="E966" s="579"/>
      <c r="F966" s="579"/>
      <c r="G966" s="594" t="s">
        <v>212</v>
      </c>
      <c r="H966" s="573" t="s">
        <v>212</v>
      </c>
      <c r="I966" s="594" t="s">
        <v>214</v>
      </c>
      <c r="J966" s="549" t="s">
        <v>1493</v>
      </c>
      <c r="K966" s="573" t="s">
        <v>216</v>
      </c>
      <c r="L966" s="599" t="s">
        <v>216</v>
      </c>
      <c r="M966" s="599" t="s">
        <v>216</v>
      </c>
      <c r="N966" s="599" t="s">
        <v>216</v>
      </c>
      <c r="O966" s="1031">
        <v>3.9600000000000003E-2</v>
      </c>
      <c r="P966" s="608">
        <v>116289.04375</v>
      </c>
      <c r="Q966" s="616">
        <v>0</v>
      </c>
      <c r="R966" s="620" t="s">
        <v>3479</v>
      </c>
      <c r="S966" s="579"/>
      <c r="T966" s="579"/>
      <c r="U966" s="579"/>
      <c r="V966" s="579"/>
      <c r="W966" s="579"/>
      <c r="X966" s="170">
        <f>(IF(G966="C",1,IF(G966="EA",0.5,0))*0.1)+(IF(H966="C",1,IF(H966="EA",0.5,0))*0.05)+(IF(I966="C",1,IF(I966="EA",0.5,0))*0.1)+(IF(J966="C",1,IF(J966="EA",0.5,0))*0.05)+(IF(K966="C",1,IF(K966="EA",0.5,0))*0.1)+(IF(L966="C",1,IF(L966="EA",0.5,0))*0.2)+(IF(M966="C",1,IF(M966="EA",0.5,0))*0.35)+(IF(N966="C",1,IF(N966="EA",0.5,0))*0.05)</f>
        <v>0.2</v>
      </c>
      <c r="Y966" s="368">
        <f t="shared" si="32"/>
        <v>7.9200000000000017E-3</v>
      </c>
      <c r="Z966" s="338" t="str">
        <f t="shared" si="30"/>
        <v>Em andamento</v>
      </c>
      <c r="AA966" s="377" t="str">
        <f t="shared" si="31"/>
        <v>local-em-def</v>
      </c>
    </row>
    <row r="967" spans="1:27" ht="45" hidden="1" x14ac:dyDescent="0.25">
      <c r="A967" s="550">
        <v>97</v>
      </c>
      <c r="B967" s="579" t="s">
        <v>4617</v>
      </c>
      <c r="C967" s="579" t="s">
        <v>134</v>
      </c>
      <c r="D967" s="579"/>
      <c r="E967" s="579"/>
      <c r="F967" s="579"/>
      <c r="G967" s="548" t="s">
        <v>212</v>
      </c>
      <c r="H967" s="549" t="s">
        <v>212</v>
      </c>
      <c r="I967" s="548" t="s">
        <v>214</v>
      </c>
      <c r="J967" s="549" t="s">
        <v>1493</v>
      </c>
      <c r="K967" s="549" t="s">
        <v>216</v>
      </c>
      <c r="L967" s="550" t="s">
        <v>216</v>
      </c>
      <c r="M967" s="550" t="s">
        <v>216</v>
      </c>
      <c r="N967" s="550" t="s">
        <v>216</v>
      </c>
      <c r="O967" s="1031">
        <v>2.23E-2</v>
      </c>
      <c r="P967" s="551">
        <v>116289.04375</v>
      </c>
      <c r="Q967" s="615">
        <v>0</v>
      </c>
      <c r="R967" s="622" t="s">
        <v>3479</v>
      </c>
      <c r="S967" s="579"/>
      <c r="T967" s="579"/>
      <c r="U967" s="579"/>
      <c r="V967" s="579"/>
      <c r="W967" s="579"/>
      <c r="X967" s="170">
        <f>(IF(G967="C",1,IF(G967="EA",0.5,0))*0.1)+(IF(H967="C",1,IF(H967="EA",0.5,0))*0.05)+(IF(I967="C",1,IF(I967="EA",0.5,0))*0.1)+(IF(J967="C",1,IF(J967="EA",0.5,0))*0.05)+(IF(K967="C",1,IF(K967="EA",0.5,0))*0.1)+(IF(L967="C",1,IF(L967="EA",0.5,0))*0.2)+(IF(M967="C",1,IF(M967="EA",0.5,0))*0.35)+(IF(N967="C",1,IF(N967="EA",0.5,0))*0.05)</f>
        <v>0.2</v>
      </c>
      <c r="Y967" s="368">
        <f t="shared" si="32"/>
        <v>4.4600000000000004E-3</v>
      </c>
      <c r="Z967" s="338" t="str">
        <f t="shared" si="30"/>
        <v>Em andamento</v>
      </c>
      <c r="AA967" s="377" t="str">
        <f t="shared" si="31"/>
        <v>local-em-def</v>
      </c>
    </row>
    <row r="968" spans="1:27" ht="75" hidden="1" x14ac:dyDescent="0.25">
      <c r="A968" s="550">
        <v>97</v>
      </c>
      <c r="B968" s="579" t="s">
        <v>4618</v>
      </c>
      <c r="C968" s="579" t="s">
        <v>180</v>
      </c>
      <c r="D968" s="579"/>
      <c r="E968" s="579"/>
      <c r="F968" s="579"/>
      <c r="G968" s="548" t="s">
        <v>212</v>
      </c>
      <c r="H968" s="549" t="s">
        <v>212</v>
      </c>
      <c r="I968" s="548" t="s">
        <v>214</v>
      </c>
      <c r="J968" s="549" t="s">
        <v>1493</v>
      </c>
      <c r="K968" s="549" t="s">
        <v>216</v>
      </c>
      <c r="L968" s="550" t="s">
        <v>216</v>
      </c>
      <c r="M968" s="550" t="s">
        <v>216</v>
      </c>
      <c r="N968" s="550" t="s">
        <v>216</v>
      </c>
      <c r="O968" s="1031">
        <v>8.6999999999999994E-3</v>
      </c>
      <c r="P968" s="551">
        <v>116289.04375</v>
      </c>
      <c r="Q968" s="615">
        <v>0</v>
      </c>
      <c r="R968" s="622" t="s">
        <v>3479</v>
      </c>
      <c r="S968" s="579"/>
      <c r="T968" s="579"/>
      <c r="U968" s="579"/>
      <c r="V968" s="579"/>
      <c r="W968" s="579"/>
      <c r="X968" s="170">
        <f>(IF(G968="C",1,IF(G968="EA",0.5,0))*0.1)+(IF(H968="C",1,IF(H968="EA",0.5,0))*0.05)+(IF(I968="C",1,IF(I968="EA",0.5,0))*0.1)+(IF(J968="C",1,IF(J968="EA",0.5,0))*0.05)+(IF(K968="C",1,IF(K968="EA",0.5,0))*0.1)+(IF(L968="C",1,IF(L968="EA",0.5,0))*0.2)+(IF(M968="C",1,IF(M968="EA",0.5,0))*0.35)+(IF(N968="C",1,IF(N968="EA",0.5,0))*0.05)</f>
        <v>0.2</v>
      </c>
      <c r="Y968" s="368">
        <f t="shared" si="32"/>
        <v>1.74E-3</v>
      </c>
      <c r="Z968" s="338" t="str">
        <f t="shared" si="30"/>
        <v>Em andamento</v>
      </c>
      <c r="AA968" s="377" t="str">
        <f t="shared" si="31"/>
        <v>local-em-def</v>
      </c>
    </row>
  </sheetData>
  <autoFilter ref="A1:AA968">
    <filterColumn colId="0">
      <filters>
        <filter val="10"/>
      </filters>
    </filterColumn>
  </autoFilter>
  <customSheetViews>
    <customSheetView guid="{1A1B4AE5-7447-43F9-B975-80AA2988EA6D}" scale="80" showAutoFilter="1" topLeftCell="P1">
      <selection activeCell="C1" sqref="C1:C1048576"/>
      <pageMargins left="0.511811024" right="0.511811024" top="0.78740157499999996" bottom="0.78740157499999996" header="0.31496062000000002" footer="0.31496062000000002"/>
      <autoFilter ref="A1:AA968"/>
    </customSheetView>
    <customSheetView guid="{9D03371E-5064-42DE-B686-D0B44E4C5768}" scale="80" showAutoFilter="1">
      <pageMargins left="0.511811024" right="0.511811024" top="0.78740157499999996" bottom="0.78740157499999996" header="0.31496062000000002" footer="0.31496062000000002"/>
      <pageSetup paperSize="9" orientation="portrait" r:id="rId1"/>
      <autoFilter ref="A1:AA968"/>
    </customSheetView>
  </customSheetViews>
  <dataValidations count="1">
    <dataValidation showInputMessage="1" showErrorMessage="1" sqref="G954:I954 G958:I965 K964:N965"/>
  </dataValidations>
  <pageMargins left="0.511811024" right="0.511811024" top="0.78740157499999996" bottom="0.78740157499999996" header="0.31496062000000002" footer="0.31496062000000002"/>
  <pageSetup paperSize="9" orientation="portrait" r:id="rId2"/>
  <drawing r:id="rId3"/>
  <legacyDrawing r:id="rId4"/>
  <extLst>
    <ext xmlns:x14="http://schemas.microsoft.com/office/spreadsheetml/2009/9/main" uri="{CCE6A557-97BC-4b89-ADB6-D9C93CAAB3DF}">
      <x14:dataValidations xmlns:xm="http://schemas.microsoft.com/office/excel/2006/main" count="1">
        <x14:dataValidation type="list" allowBlank="1" showInputMessage="1" showErrorMessage="1">
          <x14:formula1>
            <xm:f>Subs!$B$2:$B$35</xm:f>
          </x14:formula1>
          <xm:sqref>C1:C1048576</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Z213"/>
  <sheetViews>
    <sheetView tabSelected="1" zoomScale="80" zoomScaleNormal="80" zoomScalePageLayoutView="80" workbookViewId="0">
      <pane ySplit="1" topLeftCell="A155" activePane="bottomLeft" state="frozen"/>
      <selection activeCell="D1" sqref="D1"/>
      <selection pane="bottomLeft" activeCell="C172" sqref="C172"/>
    </sheetView>
  </sheetViews>
  <sheetFormatPr defaultColWidth="8.85546875" defaultRowHeight="15" x14ac:dyDescent="0.25"/>
  <cols>
    <col min="1" max="1" width="10.85546875" style="5" customWidth="1"/>
    <col min="2" max="2" width="26.42578125" style="5" customWidth="1"/>
    <col min="3" max="3" width="18.28515625" style="5" customWidth="1"/>
    <col min="4" max="4" width="17.42578125" style="5" customWidth="1"/>
    <col min="5" max="5" width="43" style="5" customWidth="1"/>
    <col min="6" max="6" width="22.140625" style="5" customWidth="1"/>
    <col min="7" max="7" width="18" style="5" customWidth="1"/>
    <col min="8" max="8" width="18.42578125" style="5" customWidth="1"/>
    <col min="9" max="9" width="15.7109375" style="5" customWidth="1"/>
    <col min="10" max="10" width="19.28515625" style="5" customWidth="1"/>
    <col min="11" max="11" width="23.85546875" style="5" customWidth="1"/>
    <col min="12" max="13" width="15.7109375" style="5" customWidth="1"/>
    <col min="14" max="14" width="15.7109375" style="1039" customWidth="1"/>
    <col min="15" max="15" width="19.28515625" style="176" customWidth="1"/>
    <col min="16" max="16" width="19.140625" style="176" customWidth="1"/>
    <col min="17" max="17" width="43.7109375" style="5" customWidth="1"/>
    <col min="18" max="18" width="35.42578125" customWidth="1"/>
    <col min="19" max="19" width="23" customWidth="1"/>
    <col min="20" max="20" width="23.28515625" customWidth="1"/>
    <col min="21" max="21" width="23.7109375" customWidth="1"/>
    <col min="22" max="22" width="23.42578125" customWidth="1"/>
    <col min="23" max="23" width="19" customWidth="1"/>
    <col min="24" max="24" width="13.85546875" style="712" customWidth="1"/>
    <col min="25" max="25" width="16.7109375" customWidth="1"/>
    <col min="26" max="26" width="16.140625" customWidth="1"/>
  </cols>
  <sheetData>
    <row r="1" spans="1:26" ht="60" x14ac:dyDescent="0.25">
      <c r="A1" s="94" t="s">
        <v>0</v>
      </c>
      <c r="B1" s="94" t="s">
        <v>30</v>
      </c>
      <c r="C1" s="94" t="s">
        <v>13</v>
      </c>
      <c r="D1" s="94" t="s">
        <v>14</v>
      </c>
      <c r="E1" s="94" t="s">
        <v>15</v>
      </c>
      <c r="F1" s="94" t="s">
        <v>16</v>
      </c>
      <c r="G1" s="94" t="s">
        <v>31</v>
      </c>
      <c r="H1" s="94" t="s">
        <v>32</v>
      </c>
      <c r="I1" s="94" t="s">
        <v>33</v>
      </c>
      <c r="J1" s="94" t="s">
        <v>1280</v>
      </c>
      <c r="K1" s="94" t="s">
        <v>34</v>
      </c>
      <c r="L1" s="94" t="s">
        <v>35</v>
      </c>
      <c r="M1" s="94" t="s">
        <v>36</v>
      </c>
      <c r="N1" s="1038" t="s">
        <v>37</v>
      </c>
      <c r="O1" s="266" t="s">
        <v>38</v>
      </c>
      <c r="P1" s="266" t="s">
        <v>219</v>
      </c>
      <c r="Q1" s="94" t="s">
        <v>4</v>
      </c>
      <c r="R1" s="94" t="s">
        <v>5</v>
      </c>
      <c r="S1" s="94" t="s">
        <v>6</v>
      </c>
      <c r="T1" s="94" t="s">
        <v>7</v>
      </c>
      <c r="U1" s="94" t="s">
        <v>8</v>
      </c>
      <c r="V1" s="94" t="s">
        <v>9</v>
      </c>
      <c r="W1" s="94" t="s">
        <v>26</v>
      </c>
      <c r="X1" s="1037" t="s">
        <v>27</v>
      </c>
      <c r="Y1" s="94" t="s">
        <v>28</v>
      </c>
      <c r="Z1" s="94" t="s">
        <v>29</v>
      </c>
    </row>
    <row r="2" spans="1:26" ht="60" hidden="1" x14ac:dyDescent="0.25">
      <c r="A2" s="93">
        <v>36</v>
      </c>
      <c r="B2" s="322" t="s">
        <v>4736</v>
      </c>
      <c r="C2" s="322" t="s">
        <v>178</v>
      </c>
      <c r="D2" s="174" t="s">
        <v>825</v>
      </c>
      <c r="E2" s="323" t="s">
        <v>4737</v>
      </c>
      <c r="F2" s="174" t="s">
        <v>4738</v>
      </c>
      <c r="G2" s="93" t="s">
        <v>212</v>
      </c>
      <c r="H2" s="93" t="s">
        <v>212</v>
      </c>
      <c r="I2" s="93" t="s">
        <v>212</v>
      </c>
      <c r="J2" s="93" t="s">
        <v>212</v>
      </c>
      <c r="K2" s="93" t="s">
        <v>212</v>
      </c>
      <c r="L2" s="93" t="s">
        <v>1286</v>
      </c>
      <c r="M2" s="93" t="s">
        <v>214</v>
      </c>
      <c r="N2" s="1032">
        <v>0.1137</v>
      </c>
      <c r="O2" s="78">
        <v>159180645.06</v>
      </c>
      <c r="P2" s="78">
        <v>27315241.190000001</v>
      </c>
      <c r="Q2" s="130" t="s">
        <v>1066</v>
      </c>
      <c r="R2" s="130" t="s">
        <v>1067</v>
      </c>
      <c r="S2" s="130" t="s">
        <v>1068</v>
      </c>
      <c r="U2" s="130"/>
      <c r="V2" s="130"/>
      <c r="W2" s="788">
        <f>(IF(G2="C",1,IF(G2="EA",0.5,0))*0.05)+(IF(H2="C",1,IF(H2="EA",0.5,0))*0.2)+(IF(I2="C",1,IF(I2="EA",0.5,0))*0.05)+(IF(J2="C",1,IF(J2="EA",0.5,0))*0.05)+(IF(K2="C",1,IF(K2="EA",0.5,0))*0.25)+(IF(L2="C",1,IF(L2="EA",0.5,0))*0.1)+(IF(M2="C",1,IF(M2="EA",0.5,0))*0.3)</f>
        <v>0.85</v>
      </c>
      <c r="X2" s="129">
        <f>W2*N2</f>
        <v>9.6644999999999995E-2</v>
      </c>
      <c r="Y2" s="130" t="str">
        <f>IF(W2=0,"Não Iniciado",IF(W2&lt;1,"Em andamento","Concluído"))</f>
        <v>Em andamento</v>
      </c>
      <c r="Z2" s="130" t="str">
        <f>IF(C2="Supra-regional","abrange-cidade",IF(C2="Em definição","sem-mapa",IF(E2&lt;&gt;0,"local-def","local-em-def")))</f>
        <v>local-def</v>
      </c>
    </row>
    <row r="3" spans="1:26" ht="45" hidden="1" x14ac:dyDescent="0.25">
      <c r="A3" s="93">
        <v>36</v>
      </c>
      <c r="B3" s="322" t="s">
        <v>4739</v>
      </c>
      <c r="C3" s="322" t="s">
        <v>136</v>
      </c>
      <c r="D3" s="174" t="s">
        <v>668</v>
      </c>
      <c r="E3" s="323" t="s">
        <v>4740</v>
      </c>
      <c r="F3" s="174" t="s">
        <v>4741</v>
      </c>
      <c r="G3" s="93" t="s">
        <v>212</v>
      </c>
      <c r="H3" s="93" t="s">
        <v>212</v>
      </c>
      <c r="I3" s="93" t="s">
        <v>212</v>
      </c>
      <c r="J3" s="93" t="s">
        <v>1388</v>
      </c>
      <c r="K3" s="93" t="s">
        <v>212</v>
      </c>
      <c r="L3" s="93" t="s">
        <v>1286</v>
      </c>
      <c r="M3" s="93" t="s">
        <v>214</v>
      </c>
      <c r="N3" s="1032">
        <v>1.4E-3</v>
      </c>
      <c r="O3" s="78">
        <v>7854335.2800000003</v>
      </c>
      <c r="P3" s="78">
        <v>2223769.77</v>
      </c>
      <c r="Q3" s="130" t="s">
        <v>1074</v>
      </c>
      <c r="R3" s="130"/>
      <c r="S3" s="328"/>
      <c r="U3" s="130"/>
      <c r="V3" s="130"/>
      <c r="W3" s="788">
        <f>(IF(G3="C",1,IF(G3="EA",0.5,0))*0.05)+(IF(H3="C",1,IF(H3="EA",0.5,0))*0.2)+(IF(I3="C",1,IF(I3="EA",0.5,0))*0.05)+(IF(J3="C",1,IF(J3="EA",0.5,0))*0.05)+(IF(K3="C",1,IF(K3="EA",0.5,0))*0.25)+(IF(L3="C",1,IF(L3="EA",0.5,0))*0.1)+(IF(M3="C",1,IF(M3="EA",0.5,0))*0.3)</f>
        <v>0.82499999999999996</v>
      </c>
      <c r="X3" s="129">
        <f t="shared" ref="X3:X66" si="0">W3*N3</f>
        <v>1.155E-3</v>
      </c>
      <c r="Y3" s="130" t="str">
        <f t="shared" ref="Y3:Y66" si="1">IF(W3=0,"Não Iniciado",IF(W3&lt;1,"Em andamento","Concluído"))</f>
        <v>Em andamento</v>
      </c>
      <c r="Z3" s="130" t="str">
        <f>IF(C3="Supra-regional","abrange-cidade",IF(C3="Em definição","sem-mapa",IF(E3&lt;&gt;0,"local-def","local-em-def")))</f>
        <v>local-def</v>
      </c>
    </row>
    <row r="4" spans="1:26" ht="45" hidden="1" x14ac:dyDescent="0.25">
      <c r="A4" s="93">
        <v>36</v>
      </c>
      <c r="B4" s="322" t="s">
        <v>4742</v>
      </c>
      <c r="C4" s="322" t="s">
        <v>170</v>
      </c>
      <c r="D4" s="174" t="s">
        <v>626</v>
      </c>
      <c r="E4" s="323" t="s">
        <v>4743</v>
      </c>
      <c r="F4" s="174" t="s">
        <v>4744</v>
      </c>
      <c r="G4" s="93" t="s">
        <v>212</v>
      </c>
      <c r="H4" s="93" t="s">
        <v>212</v>
      </c>
      <c r="I4" s="93" t="s">
        <v>212</v>
      </c>
      <c r="J4" s="93" t="s">
        <v>212</v>
      </c>
      <c r="K4" s="93" t="s">
        <v>212</v>
      </c>
      <c r="L4" s="93" t="s">
        <v>212</v>
      </c>
      <c r="M4" s="93" t="s">
        <v>212</v>
      </c>
      <c r="N4" s="1032">
        <v>2.3E-3</v>
      </c>
      <c r="O4" s="78">
        <v>55274135.079999998</v>
      </c>
      <c r="P4" s="78">
        <v>4794332.21</v>
      </c>
      <c r="Q4" s="130" t="s">
        <v>1067</v>
      </c>
      <c r="R4" s="130" t="s">
        <v>1081</v>
      </c>
      <c r="S4" s="130"/>
      <c r="U4" s="130"/>
      <c r="V4" s="130"/>
      <c r="W4" s="788">
        <f>(IF(G4="C",1,IF(G4="EA",0.5,0))*0.05)+(IF(H4="C",1,IF(H4="EA",0.5,0))*0.2)+(IF(I4="C",1,IF(I4="EA",0.5,0))*0.05)+(IF(J4="C",1,IF(J4="EA",0.5,0))*0.05)+(IF(K4="C",1,IF(K4="EA",0.5,0))*0.25)+(IF(L4="C",1,IF(L4="EA",0.5,0))*0.1)+(IF(M4="C",1,IF(M4="EA",0.5,0))*0.3)</f>
        <v>1</v>
      </c>
      <c r="X4" s="129">
        <f t="shared" si="0"/>
        <v>2.3E-3</v>
      </c>
      <c r="Y4" s="130" t="str">
        <f t="shared" si="1"/>
        <v>Concluído</v>
      </c>
      <c r="Z4" s="130" t="str">
        <f>IF(C4="Supra-regional","abrange-cidade",IF(C4="Em definição","sem-mapa",IF(E4&lt;&gt;0,"local-def","local-em-def")))</f>
        <v>local-def</v>
      </c>
    </row>
    <row r="5" spans="1:26" ht="30" hidden="1" x14ac:dyDescent="0.25">
      <c r="A5" s="93">
        <v>36</v>
      </c>
      <c r="B5" s="322" t="s">
        <v>4745</v>
      </c>
      <c r="C5" s="322" t="s">
        <v>168</v>
      </c>
      <c r="D5" s="174" t="s">
        <v>834</v>
      </c>
      <c r="E5" s="323" t="s">
        <v>4746</v>
      </c>
      <c r="F5" s="174" t="s">
        <v>4747</v>
      </c>
      <c r="G5" s="93" t="s">
        <v>212</v>
      </c>
      <c r="H5" s="93" t="s">
        <v>212</v>
      </c>
      <c r="I5" s="93" t="s">
        <v>212</v>
      </c>
      <c r="J5" s="93" t="s">
        <v>1388</v>
      </c>
      <c r="K5" s="93" t="s">
        <v>212</v>
      </c>
      <c r="L5" s="93" t="s">
        <v>1286</v>
      </c>
      <c r="M5" s="93" t="s">
        <v>214</v>
      </c>
      <c r="N5" s="1032">
        <v>5.8999999999999999E-3</v>
      </c>
      <c r="O5" s="78">
        <v>33135752.260000002</v>
      </c>
      <c r="P5" s="78">
        <v>3327675.48</v>
      </c>
      <c r="Q5" s="322"/>
      <c r="R5" s="130"/>
      <c r="S5" s="130"/>
      <c r="T5" s="130"/>
      <c r="U5" s="130"/>
      <c r="V5" s="130"/>
      <c r="W5" s="788">
        <f>(IF(G5="C",1,IF(G5="EA",0.5,0))*0.05)+(IF(H5="C",1,IF(H5="EA",0.5,0))*0.2)+(IF(I5="C",1,IF(I5="EA",0.5,0))*0.05)+(IF(J5="C",1,IF(J5="EA",0.5,0))*0.05)+(IF(K5="C",1,IF(K5="EA",0.5,0))*0.25)+(IF(L5="C",1,IF(L5="EA",0.5,0))*0.1)+(IF(M5="C",1,IF(M5="EA",0.5,0))*0.3)</f>
        <v>0.82499999999999996</v>
      </c>
      <c r="X5" s="129">
        <f t="shared" si="0"/>
        <v>4.8674999999999994E-3</v>
      </c>
      <c r="Y5" s="130" t="str">
        <f t="shared" si="1"/>
        <v>Em andamento</v>
      </c>
      <c r="Z5" s="130" t="str">
        <f>IF(C5="Supra-regional","abrange-cidade",IF(C5="Em definição","sem-mapa",IF(E5&lt;&gt;0,"local-def","local-em-def")))</f>
        <v>local-def</v>
      </c>
    </row>
    <row r="6" spans="1:26" ht="30" hidden="1" x14ac:dyDescent="0.25">
      <c r="A6" s="93">
        <v>36</v>
      </c>
      <c r="B6" s="322" t="s">
        <v>4748</v>
      </c>
      <c r="C6" s="322" t="s">
        <v>178</v>
      </c>
      <c r="D6" s="174" t="s">
        <v>178</v>
      </c>
      <c r="E6" s="323" t="s">
        <v>4749</v>
      </c>
      <c r="F6" s="174" t="s">
        <v>4750</v>
      </c>
      <c r="G6" s="93" t="s">
        <v>212</v>
      </c>
      <c r="H6" s="93" t="s">
        <v>212</v>
      </c>
      <c r="I6" s="93" t="s">
        <v>212</v>
      </c>
      <c r="J6" s="93" t="s">
        <v>212</v>
      </c>
      <c r="K6" s="93" t="s">
        <v>212</v>
      </c>
      <c r="L6" s="93" t="s">
        <v>212</v>
      </c>
      <c r="M6" s="93" t="s">
        <v>212</v>
      </c>
      <c r="N6" s="1032">
        <v>2.5999999999999999E-3</v>
      </c>
      <c r="O6" s="78">
        <v>9008207.1799999997</v>
      </c>
      <c r="P6" s="78">
        <v>1206874</v>
      </c>
      <c r="Q6" s="322"/>
      <c r="R6" s="130"/>
      <c r="S6" s="130"/>
      <c r="T6" s="130"/>
      <c r="U6" s="130"/>
      <c r="V6" s="130"/>
      <c r="W6" s="788">
        <f>(IF(G6="C",1,IF(G6="EA",0.5,0))*0.05)+(IF(H6="C",1,IF(H6="EA",0.5,0))*0.2)+(IF(I6="C",1,IF(I6="EA",0.5,0))*0.05)+(IF(J6="C",1,IF(J6="EA",0.5,0))*0.05)+(IF(K6="C",1,IF(K6="EA",0.5,0))*0.25)+(IF(L6="C",1,IF(L6="EA",0.5,0))*0.1)+(IF(M6="C",1,IF(M6="EA",0.5,0))*0.3)</f>
        <v>1</v>
      </c>
      <c r="X6" s="129">
        <f t="shared" si="0"/>
        <v>2.5999999999999999E-3</v>
      </c>
      <c r="Y6" s="130" t="str">
        <f t="shared" si="1"/>
        <v>Concluído</v>
      </c>
      <c r="Z6" s="130" t="str">
        <f>IF(C6="Supra-regional","abrange-cidade",IF(C6="Em definição","sem-mapa",IF(E6&lt;&gt;0,"local-def","local-em-def")))</f>
        <v>local-def</v>
      </c>
    </row>
    <row r="7" spans="1:26" ht="30" hidden="1" x14ac:dyDescent="0.25">
      <c r="A7" s="93">
        <v>36</v>
      </c>
      <c r="B7" s="322" t="s">
        <v>4751</v>
      </c>
      <c r="C7" s="322" t="s">
        <v>178</v>
      </c>
      <c r="D7" s="174" t="s">
        <v>178</v>
      </c>
      <c r="E7" s="323" t="s">
        <v>4752</v>
      </c>
      <c r="F7" s="174" t="s">
        <v>4753</v>
      </c>
      <c r="G7" s="93" t="s">
        <v>212</v>
      </c>
      <c r="H7" s="93" t="s">
        <v>212</v>
      </c>
      <c r="I7" s="93" t="s">
        <v>212</v>
      </c>
      <c r="J7" s="93" t="s">
        <v>212</v>
      </c>
      <c r="K7" s="93" t="s">
        <v>212</v>
      </c>
      <c r="L7" s="93" t="s">
        <v>212</v>
      </c>
      <c r="M7" s="93" t="s">
        <v>212</v>
      </c>
      <c r="N7" s="1032">
        <v>5.0000000000000001E-3</v>
      </c>
      <c r="O7" s="78">
        <v>2192339.79</v>
      </c>
      <c r="P7" s="78">
        <v>483687.05000000005</v>
      </c>
      <c r="Q7" s="322"/>
      <c r="R7" s="130"/>
      <c r="S7" s="130"/>
      <c r="T7" s="130"/>
      <c r="U7" s="130"/>
      <c r="V7" s="130"/>
      <c r="W7" s="788">
        <f>(IF(G7="C",1,IF(G7="EA",0.5,0))*0.05)+(IF(H7="C",1,IF(H7="EA",0.5,0))*0.2)+(IF(I7="C",1,IF(I7="EA",0.5,0))*0.05)+(IF(J7="C",1,IF(J7="EA",0.5,0))*0.05)+(IF(K7="C",1,IF(K7="EA",0.5,0))*0.25)+(IF(L7="C",1,IF(L7="EA",0.5,0))*0.1)+(IF(M7="C",1,IF(M7="EA",0.5,0))*0.3)</f>
        <v>1</v>
      </c>
      <c r="X7" s="129">
        <f t="shared" si="0"/>
        <v>5.0000000000000001E-3</v>
      </c>
      <c r="Y7" s="130" t="str">
        <f t="shared" si="1"/>
        <v>Concluído</v>
      </c>
      <c r="Z7" s="130" t="str">
        <f>IF(C7="Supra-regional","abrange-cidade",IF(C7="Em definição","sem-mapa",IF(E7&lt;&gt;0,"local-def","local-em-def")))</f>
        <v>local-def</v>
      </c>
    </row>
    <row r="8" spans="1:26" ht="30" hidden="1" x14ac:dyDescent="0.25">
      <c r="A8" s="93">
        <v>36</v>
      </c>
      <c r="B8" s="322" t="s">
        <v>4754</v>
      </c>
      <c r="C8" s="322" t="s">
        <v>178</v>
      </c>
      <c r="D8" s="174" t="s">
        <v>178</v>
      </c>
      <c r="E8" s="323" t="s">
        <v>2755</v>
      </c>
      <c r="F8" s="174" t="s">
        <v>4755</v>
      </c>
      <c r="G8" s="93" t="s">
        <v>212</v>
      </c>
      <c r="H8" s="93" t="s">
        <v>212</v>
      </c>
      <c r="I8" s="93" t="s">
        <v>212</v>
      </c>
      <c r="J8" s="93" t="s">
        <v>1388</v>
      </c>
      <c r="K8" s="93" t="s">
        <v>212</v>
      </c>
      <c r="L8" s="93" t="s">
        <v>1286</v>
      </c>
      <c r="M8" s="93" t="s">
        <v>214</v>
      </c>
      <c r="N8" s="1032">
        <v>0.01</v>
      </c>
      <c r="O8" s="78">
        <v>18518381.969999999</v>
      </c>
      <c r="P8" s="78">
        <v>10857928.42</v>
      </c>
      <c r="Q8" s="322"/>
      <c r="R8" s="130"/>
      <c r="S8" s="130"/>
      <c r="T8" s="130"/>
      <c r="U8" s="130"/>
      <c r="V8" s="130"/>
      <c r="W8" s="788">
        <f>(IF(G8="C",1,IF(G8="EA",0.5,0))*0.05)+(IF(H8="C",1,IF(H8="EA",0.5,0))*0.2)+(IF(I8="C",1,IF(I8="EA",0.5,0))*0.05)+(IF(J8="C",1,IF(J8="EA",0.5,0))*0.05)+(IF(K8="C",1,IF(K8="EA",0.5,0))*0.25)+(IF(L8="C",1,IF(L8="EA",0.5,0))*0.1)+(IF(M8="C",1,IF(M8="EA",0.5,0))*0.3)</f>
        <v>0.82499999999999996</v>
      </c>
      <c r="X8" s="129">
        <f t="shared" si="0"/>
        <v>8.2500000000000004E-3</v>
      </c>
      <c r="Y8" s="130" t="str">
        <f t="shared" si="1"/>
        <v>Em andamento</v>
      </c>
      <c r="Z8" s="130" t="str">
        <f>IF(C8="Supra-regional","abrange-cidade",IF(C8="Em definição","sem-mapa",IF(E8&lt;&gt;0,"local-def","local-em-def")))</f>
        <v>local-def</v>
      </c>
    </row>
    <row r="9" spans="1:26" ht="30" hidden="1" x14ac:dyDescent="0.25">
      <c r="A9" s="93">
        <v>36</v>
      </c>
      <c r="B9" s="322" t="s">
        <v>4756</v>
      </c>
      <c r="C9" s="322" t="s">
        <v>178</v>
      </c>
      <c r="D9" s="174" t="s">
        <v>178</v>
      </c>
      <c r="E9" s="323" t="s">
        <v>4757</v>
      </c>
      <c r="F9" s="174" t="s">
        <v>4758</v>
      </c>
      <c r="G9" s="93" t="s">
        <v>212</v>
      </c>
      <c r="H9" s="93" t="s">
        <v>212</v>
      </c>
      <c r="I9" s="93" t="s">
        <v>212</v>
      </c>
      <c r="J9" s="93" t="s">
        <v>1388</v>
      </c>
      <c r="K9" s="93" t="s">
        <v>212</v>
      </c>
      <c r="L9" s="93" t="s">
        <v>1286</v>
      </c>
      <c r="M9" s="93" t="s">
        <v>214</v>
      </c>
      <c r="N9" s="1032">
        <v>5.9999999999999995E-4</v>
      </c>
      <c r="O9" s="78">
        <v>6283188.29</v>
      </c>
      <c r="P9" s="78">
        <v>2496658.0200000005</v>
      </c>
      <c r="Q9" s="322"/>
      <c r="R9" s="130"/>
      <c r="S9" s="130"/>
      <c r="T9" s="130"/>
      <c r="U9" s="130"/>
      <c r="V9" s="130"/>
      <c r="W9" s="788">
        <f>(IF(G9="C",1,IF(G9="EA",0.5,0))*0.05)+(IF(H9="C",1,IF(H9="EA",0.5,0))*0.2)+(IF(I9="C",1,IF(I9="EA",0.5,0))*0.05)+(IF(J9="C",1,IF(J9="EA",0.5,0))*0.05)+(IF(K9="C",1,IF(K9="EA",0.5,0))*0.25)+(IF(L9="C",1,IF(L9="EA",0.5,0))*0.1)+(IF(M9="C",1,IF(M9="EA",0.5,0))*0.3)</f>
        <v>0.82499999999999996</v>
      </c>
      <c r="X9" s="129">
        <f t="shared" si="0"/>
        <v>4.9499999999999989E-4</v>
      </c>
      <c r="Y9" s="130" t="str">
        <f t="shared" si="1"/>
        <v>Em andamento</v>
      </c>
      <c r="Z9" s="130" t="str">
        <f>IF(C9="Supra-regional","abrange-cidade",IF(C9="Em definição","sem-mapa",IF(E9&lt;&gt;0,"local-def","local-em-def")))</f>
        <v>local-def</v>
      </c>
    </row>
    <row r="10" spans="1:26" ht="45" hidden="1" x14ac:dyDescent="0.25">
      <c r="A10" s="93">
        <v>36</v>
      </c>
      <c r="B10" s="322" t="s">
        <v>4759</v>
      </c>
      <c r="C10" s="322" t="s">
        <v>168</v>
      </c>
      <c r="D10" s="174" t="s">
        <v>168</v>
      </c>
      <c r="E10" s="323" t="s">
        <v>4760</v>
      </c>
      <c r="F10" s="174" t="s">
        <v>4761</v>
      </c>
      <c r="G10" s="93" t="s">
        <v>212</v>
      </c>
      <c r="H10" s="93" t="s">
        <v>212</v>
      </c>
      <c r="I10" s="93" t="s">
        <v>212</v>
      </c>
      <c r="J10" s="93" t="s">
        <v>1388</v>
      </c>
      <c r="K10" s="93" t="s">
        <v>212</v>
      </c>
      <c r="L10" s="93" t="s">
        <v>216</v>
      </c>
      <c r="M10" s="93" t="s">
        <v>216</v>
      </c>
      <c r="N10" s="1032">
        <v>1.5E-3</v>
      </c>
      <c r="O10" s="78">
        <v>34298054.039999999</v>
      </c>
      <c r="P10" s="78">
        <v>429150.6</v>
      </c>
      <c r="Q10" s="322"/>
      <c r="R10" s="130"/>
      <c r="S10" s="130"/>
      <c r="T10" s="130"/>
      <c r="U10" s="130"/>
      <c r="V10" s="130"/>
      <c r="W10" s="788">
        <f>(IF(G10="C",1,IF(G10="EA",0.5,0))*0.05)+(IF(H10="C",1,IF(H10="EA",0.5,0))*0.2)+(IF(I10="C",1,IF(I10="EA",0.5,0))*0.05)+(IF(J10="C",1,IF(J10="EA",0.5,0))*0.05)+(IF(K10="C",1,IF(K10="EA",0.5,0))*0.25)+(IF(L10="C",1,IF(L10="EA",0.5,0))*0.1)+(IF(M10="C",1,IF(M10="EA",0.5,0))*0.3)</f>
        <v>0.57499999999999996</v>
      </c>
      <c r="X10" s="129">
        <f t="shared" si="0"/>
        <v>8.6249999999999999E-4</v>
      </c>
      <c r="Y10" s="130" t="str">
        <f t="shared" si="1"/>
        <v>Em andamento</v>
      </c>
      <c r="Z10" s="130" t="str">
        <f>IF(C10="Supra-regional","abrange-cidade",IF(C10="Em definição","sem-mapa",IF(E10&lt;&gt;0,"local-def","local-em-def")))</f>
        <v>local-def</v>
      </c>
    </row>
    <row r="11" spans="1:26" ht="45" hidden="1" x14ac:dyDescent="0.25">
      <c r="A11" s="93">
        <v>36</v>
      </c>
      <c r="B11" s="322" t="s">
        <v>4762</v>
      </c>
      <c r="C11" s="322" t="s">
        <v>136</v>
      </c>
      <c r="D11" s="174" t="s">
        <v>168</v>
      </c>
      <c r="E11" s="323" t="s">
        <v>4763</v>
      </c>
      <c r="F11" s="174" t="s">
        <v>4764</v>
      </c>
      <c r="G11" s="93" t="s">
        <v>212</v>
      </c>
      <c r="H11" s="93" t="s">
        <v>212</v>
      </c>
      <c r="I11" s="93" t="s">
        <v>212</v>
      </c>
      <c r="J11" s="93" t="s">
        <v>1388</v>
      </c>
      <c r="K11" s="93" t="s">
        <v>212</v>
      </c>
      <c r="L11" s="93" t="s">
        <v>1286</v>
      </c>
      <c r="M11" s="93" t="s">
        <v>214</v>
      </c>
      <c r="N11" s="1032">
        <v>2.2000000000000001E-3</v>
      </c>
      <c r="O11" s="78">
        <v>63776471.670000002</v>
      </c>
      <c r="P11" s="78">
        <v>2655429.2599999979</v>
      </c>
      <c r="Q11" s="322"/>
      <c r="R11" s="130"/>
      <c r="S11" s="130"/>
      <c r="T11" s="130"/>
      <c r="U11" s="130"/>
      <c r="V11" s="130"/>
      <c r="W11" s="788">
        <f>(IF(G11="C",1,IF(G11="EA",0.5,0))*0.05)+(IF(H11="C",1,IF(H11="EA",0.5,0))*0.2)+(IF(I11="C",1,IF(I11="EA",0.5,0))*0.05)+(IF(J11="C",1,IF(J11="EA",0.5,0))*0.05)+(IF(K11="C",1,IF(K11="EA",0.5,0))*0.25)+(IF(L11="C",1,IF(L11="EA",0.5,0))*0.1)+(IF(M11="C",1,IF(M11="EA",0.5,0))*0.3)</f>
        <v>0.82499999999999996</v>
      </c>
      <c r="X11" s="129">
        <f t="shared" si="0"/>
        <v>1.815E-3</v>
      </c>
      <c r="Y11" s="130" t="str">
        <f t="shared" si="1"/>
        <v>Em andamento</v>
      </c>
      <c r="Z11" s="130" t="str">
        <f>IF(C11="Supra-regional","abrange-cidade",IF(C11="Em definição","sem-mapa",IF(E11&lt;&gt;0,"local-def","local-em-def")))</f>
        <v>local-def</v>
      </c>
    </row>
    <row r="12" spans="1:26" ht="45" hidden="1" x14ac:dyDescent="0.25">
      <c r="A12" s="93">
        <v>36</v>
      </c>
      <c r="B12" s="322" t="s">
        <v>4765</v>
      </c>
      <c r="C12" s="322" t="s">
        <v>136</v>
      </c>
      <c r="D12" s="174" t="s">
        <v>668</v>
      </c>
      <c r="E12" s="323" t="s">
        <v>4766</v>
      </c>
      <c r="F12" s="174" t="s">
        <v>4767</v>
      </c>
      <c r="G12" s="93" t="s">
        <v>212</v>
      </c>
      <c r="H12" s="93" t="s">
        <v>212</v>
      </c>
      <c r="I12" s="93" t="s">
        <v>212</v>
      </c>
      <c r="J12" s="93" t="s">
        <v>1388</v>
      </c>
      <c r="K12" s="93" t="s">
        <v>212</v>
      </c>
      <c r="L12" s="93" t="s">
        <v>1286</v>
      </c>
      <c r="M12" s="93" t="s">
        <v>214</v>
      </c>
      <c r="N12" s="1032">
        <v>1.17E-2</v>
      </c>
      <c r="O12" s="78">
        <v>49203936.100000001</v>
      </c>
      <c r="P12" s="78">
        <v>3902620.3699999973</v>
      </c>
      <c r="Q12" s="322"/>
      <c r="R12" s="130"/>
      <c r="S12" s="130"/>
      <c r="T12" s="130"/>
      <c r="U12" s="130"/>
      <c r="V12" s="130"/>
      <c r="W12" s="788">
        <f>(IF(G12="C",1,IF(G12="EA",0.5,0))*0.05)+(IF(H12="C",1,IF(H12="EA",0.5,0))*0.2)+(IF(I12="C",1,IF(I12="EA",0.5,0))*0.05)+(IF(J12="C",1,IF(J12="EA",0.5,0))*0.05)+(IF(K12="C",1,IF(K12="EA",0.5,0))*0.25)+(IF(L12="C",1,IF(L12="EA",0.5,0))*0.1)+(IF(M12="C",1,IF(M12="EA",0.5,0))*0.3)</f>
        <v>0.82499999999999996</v>
      </c>
      <c r="X12" s="129">
        <f t="shared" si="0"/>
        <v>9.6524999999999996E-3</v>
      </c>
      <c r="Y12" s="130" t="str">
        <f t="shared" si="1"/>
        <v>Em andamento</v>
      </c>
      <c r="Z12" s="130" t="str">
        <f>IF(C12="Supra-regional","abrange-cidade",IF(C12="Em definição","sem-mapa",IF(E12&lt;&gt;0,"local-def","local-em-def")))</f>
        <v>local-def</v>
      </c>
    </row>
    <row r="13" spans="1:26" ht="30" hidden="1" x14ac:dyDescent="0.25">
      <c r="A13" s="93">
        <v>36</v>
      </c>
      <c r="B13" s="322" t="s">
        <v>4768</v>
      </c>
      <c r="C13" s="322" t="s">
        <v>172</v>
      </c>
      <c r="D13" s="174" t="s">
        <v>834</v>
      </c>
      <c r="E13" s="323" t="s">
        <v>4769</v>
      </c>
      <c r="F13" s="174" t="s">
        <v>4770</v>
      </c>
      <c r="G13" s="93" t="s">
        <v>212</v>
      </c>
      <c r="H13" s="93" t="s">
        <v>212</v>
      </c>
      <c r="I13" s="93" t="s">
        <v>212</v>
      </c>
      <c r="J13" s="93" t="s">
        <v>212</v>
      </c>
      <c r="K13" s="93" t="s">
        <v>212</v>
      </c>
      <c r="L13" s="93" t="s">
        <v>212</v>
      </c>
      <c r="M13" s="93" t="s">
        <v>212</v>
      </c>
      <c r="N13" s="1032">
        <v>4.0000000000000002E-4</v>
      </c>
      <c r="O13" s="78">
        <v>262932.76</v>
      </c>
      <c r="P13" s="78">
        <v>0</v>
      </c>
      <c r="Q13" s="322"/>
      <c r="R13" s="130"/>
      <c r="S13" s="130"/>
      <c r="T13" s="130"/>
      <c r="U13" s="130"/>
      <c r="V13" s="130"/>
      <c r="W13" s="788">
        <f>(IF(G13="C",1,IF(G13="EA",0.5,0))*0.05)+(IF(H13="C",1,IF(H13="EA",0.5,0))*0.2)+(IF(I13="C",1,IF(I13="EA",0.5,0))*0.05)+(IF(J13="C",1,IF(J13="EA",0.5,0))*0.05)+(IF(K13="C",1,IF(K13="EA",0.5,0))*0.25)+(IF(L13="C",1,IF(L13="EA",0.5,0))*0.1)+(IF(M13="C",1,IF(M13="EA",0.5,0))*0.3)</f>
        <v>1</v>
      </c>
      <c r="X13" s="129">
        <f t="shared" si="0"/>
        <v>4.0000000000000002E-4</v>
      </c>
      <c r="Y13" s="130" t="str">
        <f t="shared" si="1"/>
        <v>Concluído</v>
      </c>
      <c r="Z13" s="130" t="str">
        <f>IF(C13="Supra-regional","abrange-cidade",IF(C13="Em definição","sem-mapa",IF(E13&lt;&gt;0,"local-def","local-em-def")))</f>
        <v>local-def</v>
      </c>
    </row>
    <row r="14" spans="1:26" ht="30" hidden="1" x14ac:dyDescent="0.25">
      <c r="A14" s="93">
        <v>36</v>
      </c>
      <c r="B14" s="322" t="s">
        <v>4771</v>
      </c>
      <c r="C14" s="322" t="s">
        <v>172</v>
      </c>
      <c r="D14" s="174" t="s">
        <v>668</v>
      </c>
      <c r="E14" s="323" t="s">
        <v>4772</v>
      </c>
      <c r="F14" s="174" t="s">
        <v>4773</v>
      </c>
      <c r="G14" s="93" t="s">
        <v>212</v>
      </c>
      <c r="H14" s="93" t="s">
        <v>212</v>
      </c>
      <c r="I14" s="93" t="s">
        <v>212</v>
      </c>
      <c r="J14" s="93" t="s">
        <v>212</v>
      </c>
      <c r="K14" s="93" t="s">
        <v>212</v>
      </c>
      <c r="L14" s="93" t="s">
        <v>212</v>
      </c>
      <c r="M14" s="93" t="s">
        <v>212</v>
      </c>
      <c r="N14" s="1032">
        <v>5.9999999999999995E-4</v>
      </c>
      <c r="O14" s="78">
        <v>1496439.8</v>
      </c>
      <c r="P14" s="78">
        <v>49424.38</v>
      </c>
      <c r="Q14" s="322"/>
      <c r="R14" s="130"/>
      <c r="S14" s="130"/>
      <c r="T14" s="130"/>
      <c r="U14" s="130"/>
      <c r="V14" s="130"/>
      <c r="W14" s="788">
        <f>(IF(G14="C",1,IF(G14="EA",0.5,0))*0.05)+(IF(H14="C",1,IF(H14="EA",0.5,0))*0.2)+(IF(I14="C",1,IF(I14="EA",0.5,0))*0.05)+(IF(J14="C",1,IF(J14="EA",0.5,0))*0.05)+(IF(K14="C",1,IF(K14="EA",0.5,0))*0.25)+(IF(L14="C",1,IF(L14="EA",0.5,0))*0.1)+(IF(M14="C",1,IF(M14="EA",0.5,0))*0.3)</f>
        <v>1</v>
      </c>
      <c r="X14" s="129">
        <f t="shared" si="0"/>
        <v>5.9999999999999995E-4</v>
      </c>
      <c r="Y14" s="130" t="str">
        <f t="shared" si="1"/>
        <v>Concluído</v>
      </c>
      <c r="Z14" s="130" t="str">
        <f>IF(C14="Supra-regional","abrange-cidade",IF(C14="Em definição","sem-mapa",IF(E14&lt;&gt;0,"local-def","local-em-def")))</f>
        <v>local-def</v>
      </c>
    </row>
    <row r="15" spans="1:26" ht="45" hidden="1" x14ac:dyDescent="0.25">
      <c r="A15" s="93">
        <v>36</v>
      </c>
      <c r="B15" s="322" t="s">
        <v>4774</v>
      </c>
      <c r="C15" s="322" t="s">
        <v>178</v>
      </c>
      <c r="D15" s="174" t="s">
        <v>825</v>
      </c>
      <c r="E15" s="323" t="s">
        <v>4775</v>
      </c>
      <c r="F15" s="174" t="s">
        <v>4776</v>
      </c>
      <c r="G15" s="93" t="s">
        <v>212</v>
      </c>
      <c r="H15" s="93" t="s">
        <v>212</v>
      </c>
      <c r="I15" s="93" t="s">
        <v>212</v>
      </c>
      <c r="J15" s="93" t="s">
        <v>1388</v>
      </c>
      <c r="K15" s="93" t="s">
        <v>212</v>
      </c>
      <c r="L15" s="93" t="s">
        <v>1286</v>
      </c>
      <c r="M15" s="93" t="s">
        <v>214</v>
      </c>
      <c r="N15" s="1032">
        <v>5.7099999999999998E-2</v>
      </c>
      <c r="O15" s="78">
        <v>102013005.73999999</v>
      </c>
      <c r="P15" s="78">
        <v>8613727.4499999993</v>
      </c>
      <c r="Q15" s="322"/>
      <c r="R15" s="130"/>
      <c r="S15" s="130"/>
      <c r="T15" s="130"/>
      <c r="U15" s="130"/>
      <c r="V15" s="130"/>
      <c r="W15" s="788">
        <f>(IF(G15="C",1,IF(G15="EA",0.5,0))*0.05)+(IF(H15="C",1,IF(H15="EA",0.5,0))*0.2)+(IF(I15="C",1,IF(I15="EA",0.5,0))*0.05)+(IF(J15="C",1,IF(J15="EA",0.5,0))*0.05)+(IF(K15="C",1,IF(K15="EA",0.5,0))*0.25)+(IF(L15="C",1,IF(L15="EA",0.5,0))*0.1)+(IF(M15="C",1,IF(M15="EA",0.5,0))*0.3)</f>
        <v>0.82499999999999996</v>
      </c>
      <c r="X15" s="129">
        <f t="shared" si="0"/>
        <v>4.7107499999999997E-2</v>
      </c>
      <c r="Y15" s="130" t="str">
        <f t="shared" si="1"/>
        <v>Em andamento</v>
      </c>
      <c r="Z15" s="130" t="str">
        <f>IF(C15="Supra-regional","abrange-cidade",IF(C15="Em definição","sem-mapa",IF(E15&lt;&gt;0,"local-def","local-em-def")))</f>
        <v>local-def</v>
      </c>
    </row>
    <row r="16" spans="1:26" ht="45" hidden="1" x14ac:dyDescent="0.25">
      <c r="A16" s="93">
        <v>36</v>
      </c>
      <c r="B16" s="322" t="s">
        <v>4777</v>
      </c>
      <c r="C16" s="322" t="s">
        <v>158</v>
      </c>
      <c r="D16" s="174" t="s">
        <v>4778</v>
      </c>
      <c r="E16" s="323" t="s">
        <v>4779</v>
      </c>
      <c r="F16" s="174" t="s">
        <v>4780</v>
      </c>
      <c r="G16" s="93" t="s">
        <v>212</v>
      </c>
      <c r="H16" s="93" t="s">
        <v>214</v>
      </c>
      <c r="I16" s="93" t="s">
        <v>212</v>
      </c>
      <c r="J16" s="93" t="s">
        <v>1388</v>
      </c>
      <c r="K16" s="93" t="s">
        <v>212</v>
      </c>
      <c r="L16" s="93" t="s">
        <v>1286</v>
      </c>
      <c r="M16" s="93" t="s">
        <v>214</v>
      </c>
      <c r="N16" s="1032">
        <v>4.8999999999999998E-3</v>
      </c>
      <c r="O16" s="78">
        <v>58827140.289999999</v>
      </c>
      <c r="P16" s="78">
        <v>6094872.3999999985</v>
      </c>
      <c r="Q16" s="322"/>
      <c r="R16" s="130"/>
      <c r="S16" s="130"/>
      <c r="T16" s="130"/>
      <c r="U16" s="130"/>
      <c r="V16" s="130"/>
      <c r="W16" s="788">
        <f>(IF(G16="C",1,IF(G16="EA",0.5,0))*0.05)+(IF(H16="C",1,IF(H16="EA",0.5,0))*0.2)+(IF(I16="C",1,IF(I16="EA",0.5,0))*0.05)+(IF(J16="C",1,IF(J16="EA",0.5,0))*0.05)+(IF(K16="C",1,IF(K16="EA",0.5,0))*0.25)+(IF(L16="C",1,IF(L16="EA",0.5,0))*0.1)+(IF(M16="C",1,IF(M16="EA",0.5,0))*0.3)</f>
        <v>0.72499999999999998</v>
      </c>
      <c r="X16" s="129">
        <f t="shared" si="0"/>
        <v>3.5524999999999997E-3</v>
      </c>
      <c r="Y16" s="130" t="str">
        <f t="shared" si="1"/>
        <v>Em andamento</v>
      </c>
      <c r="Z16" s="130" t="str">
        <f>IF(C16="Supra-regional","abrange-cidade",IF(C16="Em definição","sem-mapa",IF(E16&lt;&gt;0,"local-def","local-em-def")))</f>
        <v>local-def</v>
      </c>
    </row>
    <row r="17" spans="1:26" ht="30" hidden="1" x14ac:dyDescent="0.25">
      <c r="A17" s="93">
        <v>36</v>
      </c>
      <c r="B17" s="322" t="s">
        <v>4781</v>
      </c>
      <c r="C17" s="322" t="s">
        <v>158</v>
      </c>
      <c r="D17" s="174" t="s">
        <v>641</v>
      </c>
      <c r="E17" s="323" t="s">
        <v>4782</v>
      </c>
      <c r="F17" s="174" t="s">
        <v>4783</v>
      </c>
      <c r="G17" s="93" t="s">
        <v>212</v>
      </c>
      <c r="H17" s="93" t="s">
        <v>214</v>
      </c>
      <c r="I17" s="93" t="s">
        <v>212</v>
      </c>
      <c r="J17" s="93" t="s">
        <v>1388</v>
      </c>
      <c r="K17" s="93" t="s">
        <v>212</v>
      </c>
      <c r="L17" s="93" t="s">
        <v>1286</v>
      </c>
      <c r="M17" s="93" t="s">
        <v>214</v>
      </c>
      <c r="N17" s="1032">
        <v>7.1999999999999998E-3</v>
      </c>
      <c r="O17" s="78">
        <v>7854335.2800000003</v>
      </c>
      <c r="P17" s="78">
        <v>4011364.3999999994</v>
      </c>
      <c r="Q17" s="322"/>
      <c r="R17" s="130"/>
      <c r="S17" s="130"/>
      <c r="T17" s="130"/>
      <c r="U17" s="130"/>
      <c r="V17" s="130"/>
      <c r="W17" s="788">
        <f>(IF(G17="C",1,IF(G17="EA",0.5,0))*0.05)+(IF(H17="C",1,IF(H17="EA",0.5,0))*0.2)+(IF(I17="C",1,IF(I17="EA",0.5,0))*0.05)+(IF(J17="C",1,IF(J17="EA",0.5,0))*0.05)+(IF(K17="C",1,IF(K17="EA",0.5,0))*0.25)+(IF(L17="C",1,IF(L17="EA",0.5,0))*0.1)+(IF(M17="C",1,IF(M17="EA",0.5,0))*0.3)</f>
        <v>0.72499999999999998</v>
      </c>
      <c r="X17" s="129">
        <f t="shared" si="0"/>
        <v>5.2199999999999998E-3</v>
      </c>
      <c r="Y17" s="130" t="str">
        <f t="shared" si="1"/>
        <v>Em andamento</v>
      </c>
      <c r="Z17" s="130" t="str">
        <f>IF(C17="Supra-regional","abrange-cidade",IF(C17="Em definição","sem-mapa",IF(E17&lt;&gt;0,"local-def","local-em-def")))</f>
        <v>local-def</v>
      </c>
    </row>
    <row r="18" spans="1:26" ht="45" hidden="1" x14ac:dyDescent="0.25">
      <c r="A18" s="93">
        <v>36</v>
      </c>
      <c r="B18" s="322" t="s">
        <v>4784</v>
      </c>
      <c r="C18" s="322" t="s">
        <v>158</v>
      </c>
      <c r="D18" s="174" t="s">
        <v>641</v>
      </c>
      <c r="E18" s="323" t="s">
        <v>4785</v>
      </c>
      <c r="F18" s="174" t="s">
        <v>4786</v>
      </c>
      <c r="G18" s="93" t="s">
        <v>212</v>
      </c>
      <c r="H18" s="93" t="s">
        <v>212</v>
      </c>
      <c r="I18" s="93" t="s">
        <v>212</v>
      </c>
      <c r="J18" s="93" t="s">
        <v>1388</v>
      </c>
      <c r="K18" s="93" t="s">
        <v>212</v>
      </c>
      <c r="L18" s="93" t="s">
        <v>216</v>
      </c>
      <c r="M18" s="93" t="s">
        <v>216</v>
      </c>
      <c r="N18" s="1032">
        <v>2.3E-3</v>
      </c>
      <c r="O18" s="78" t="s">
        <v>5763</v>
      </c>
      <c r="P18" s="78">
        <v>0</v>
      </c>
      <c r="Q18" s="322"/>
      <c r="R18" s="130"/>
      <c r="S18" s="130"/>
      <c r="T18" s="130"/>
      <c r="U18" s="130"/>
      <c r="V18" s="130"/>
      <c r="W18" s="788">
        <f>(IF(G18="C",1,IF(G18="EA",0.5,0))*0.05)+(IF(H18="C",1,IF(H18="EA",0.5,0))*0.2)+(IF(I18="C",1,IF(I18="EA",0.5,0))*0.05)+(IF(J18="C",1,IF(J18="EA",0.5,0))*0.05)+(IF(K18="C",1,IF(K18="EA",0.5,0))*0.25)+(IF(L18="C",1,IF(L18="EA",0.5,0))*0.1)+(IF(M18="C",1,IF(M18="EA",0.5,0))*0.3)</f>
        <v>0.57499999999999996</v>
      </c>
      <c r="X18" s="129">
        <f t="shared" si="0"/>
        <v>1.3224999999999999E-3</v>
      </c>
      <c r="Y18" s="130" t="str">
        <f t="shared" si="1"/>
        <v>Em andamento</v>
      </c>
      <c r="Z18" s="130" t="str">
        <f>IF(C18="Supra-regional","abrange-cidade",IF(C18="Em definição","sem-mapa",IF(E18&lt;&gt;0,"local-def","local-em-def")))</f>
        <v>local-def</v>
      </c>
    </row>
    <row r="19" spans="1:26" ht="30" hidden="1" x14ac:dyDescent="0.25">
      <c r="A19" s="93">
        <v>36</v>
      </c>
      <c r="B19" s="322" t="s">
        <v>4787</v>
      </c>
      <c r="C19" s="322" t="s">
        <v>144</v>
      </c>
      <c r="D19" s="174" t="s">
        <v>637</v>
      </c>
      <c r="E19" s="323" t="s">
        <v>4788</v>
      </c>
      <c r="F19" s="174" t="s">
        <v>4789</v>
      </c>
      <c r="G19" s="93" t="s">
        <v>212</v>
      </c>
      <c r="H19" s="93" t="s">
        <v>212</v>
      </c>
      <c r="I19" s="93" t="s">
        <v>212</v>
      </c>
      <c r="J19" s="93" t="s">
        <v>212</v>
      </c>
      <c r="K19" s="93" t="s">
        <v>212</v>
      </c>
      <c r="L19" s="93" t="s">
        <v>212</v>
      </c>
      <c r="M19" s="93" t="s">
        <v>212</v>
      </c>
      <c r="N19" s="1032">
        <v>1E-4</v>
      </c>
      <c r="O19" s="78">
        <v>24784771.27</v>
      </c>
      <c r="P19" s="78">
        <v>76888.240000000005</v>
      </c>
      <c r="Q19" s="322"/>
      <c r="R19" s="130"/>
      <c r="S19" s="130"/>
      <c r="T19" s="130"/>
      <c r="U19" s="130"/>
      <c r="V19" s="130"/>
      <c r="W19" s="788">
        <f>(IF(G19="C",1,IF(G19="EA",0.5,0))*0.05)+(IF(H19="C",1,IF(H19="EA",0.5,0))*0.2)+(IF(I19="C",1,IF(I19="EA",0.5,0))*0.05)+(IF(J19="C",1,IF(J19="EA",0.5,0))*0.05)+(IF(K19="C",1,IF(K19="EA",0.5,0))*0.25)+(IF(L19="C",1,IF(L19="EA",0.5,0))*0.1)+(IF(M19="C",1,IF(M19="EA",0.5,0))*0.3)</f>
        <v>1</v>
      </c>
      <c r="X19" s="129">
        <f t="shared" si="0"/>
        <v>1E-4</v>
      </c>
      <c r="Y19" s="130" t="str">
        <f t="shared" si="1"/>
        <v>Concluído</v>
      </c>
      <c r="Z19" s="130" t="str">
        <f>IF(C19="Supra-regional","abrange-cidade",IF(C19="Em definição","sem-mapa",IF(E19&lt;&gt;0,"local-def","local-em-def")))</f>
        <v>local-def</v>
      </c>
    </row>
    <row r="20" spans="1:26" ht="30" hidden="1" x14ac:dyDescent="0.25">
      <c r="A20" s="93">
        <v>36</v>
      </c>
      <c r="B20" s="322" t="s">
        <v>4790</v>
      </c>
      <c r="C20" s="322" t="s">
        <v>144</v>
      </c>
      <c r="D20" s="174" t="s">
        <v>637</v>
      </c>
      <c r="E20" s="323" t="s">
        <v>4791</v>
      </c>
      <c r="F20" s="174" t="s">
        <v>4792</v>
      </c>
      <c r="G20" s="93" t="s">
        <v>212</v>
      </c>
      <c r="H20" s="93" t="s">
        <v>212</v>
      </c>
      <c r="I20" s="93" t="s">
        <v>212</v>
      </c>
      <c r="J20" s="93" t="s">
        <v>212</v>
      </c>
      <c r="K20" s="93" t="s">
        <v>212</v>
      </c>
      <c r="L20" s="93" t="s">
        <v>212</v>
      </c>
      <c r="M20" s="93" t="s">
        <v>212</v>
      </c>
      <c r="N20" s="1032">
        <v>1.4999999999999999E-2</v>
      </c>
      <c r="O20" s="78">
        <v>22461658.5</v>
      </c>
      <c r="P20" s="78">
        <v>88093.1</v>
      </c>
      <c r="Q20" s="322"/>
      <c r="R20" s="130"/>
      <c r="S20" s="130"/>
      <c r="T20" s="130"/>
      <c r="U20" s="130"/>
      <c r="V20" s="130"/>
      <c r="W20" s="788">
        <f>(IF(G20="C",1,IF(G20="EA",0.5,0))*0.05)+(IF(H20="C",1,IF(H20="EA",0.5,0))*0.2)+(IF(I20="C",1,IF(I20="EA",0.5,0))*0.05)+(IF(J20="C",1,IF(J20="EA",0.5,0))*0.05)+(IF(K20="C",1,IF(K20="EA",0.5,0))*0.25)+(IF(L20="C",1,IF(L20="EA",0.5,0))*0.1)+(IF(M20="C",1,IF(M20="EA",0.5,0))*0.3)</f>
        <v>1</v>
      </c>
      <c r="X20" s="129">
        <f t="shared" si="0"/>
        <v>1.4999999999999999E-2</v>
      </c>
      <c r="Y20" s="130" t="str">
        <f t="shared" si="1"/>
        <v>Concluído</v>
      </c>
      <c r="Z20" s="130" t="str">
        <f>IF(C20="Supra-regional","abrange-cidade",IF(C20="Em definição","sem-mapa",IF(E20&lt;&gt;0,"local-def","local-em-def")))</f>
        <v>local-def</v>
      </c>
    </row>
    <row r="21" spans="1:26" ht="60" hidden="1" x14ac:dyDescent="0.25">
      <c r="A21" s="93">
        <v>36</v>
      </c>
      <c r="B21" s="322" t="s">
        <v>4793</v>
      </c>
      <c r="C21" s="322" t="s">
        <v>190</v>
      </c>
      <c r="D21" s="174" t="s">
        <v>190</v>
      </c>
      <c r="E21" s="174" t="s">
        <v>4794</v>
      </c>
      <c r="F21" s="324" t="s">
        <v>4795</v>
      </c>
      <c r="G21" s="93" t="s">
        <v>214</v>
      </c>
      <c r="H21" s="93" t="s">
        <v>212</v>
      </c>
      <c r="I21" s="93" t="s">
        <v>212</v>
      </c>
      <c r="J21" s="93" t="s">
        <v>1388</v>
      </c>
      <c r="K21" s="93" t="s">
        <v>216</v>
      </c>
      <c r="L21" s="93" t="s">
        <v>214</v>
      </c>
      <c r="M21" s="93" t="s">
        <v>216</v>
      </c>
      <c r="N21" s="1032">
        <v>1.4E-3</v>
      </c>
      <c r="O21" s="78">
        <v>1598012.9899999972</v>
      </c>
      <c r="P21" s="78">
        <v>5587622.1224999987</v>
      </c>
      <c r="Q21" s="322" t="s">
        <v>4796</v>
      </c>
      <c r="R21" s="130"/>
      <c r="S21" s="130"/>
      <c r="T21" s="130"/>
      <c r="U21" s="130"/>
      <c r="V21" s="130"/>
      <c r="W21" s="788">
        <f>(IF(G21="C",1,IF(G21="EA",0.5,0))*0.05)+(IF(H21="C",1,IF(H21="EA",0.5,0))*0.2)+(IF(I21="C",1,IF(I21="EA",0.5,0))*0.05)+(IF(J21="C",1,IF(J21="EA",0.5,0))*0.05)+(IF(K21="C",1,IF(K21="EA",0.5,0))*0.25)+(IF(L21="C",1,IF(L21="EA",0.5,0))*0.1)+(IF(M21="C",1,IF(M21="EA",0.5,0))*0.3)</f>
        <v>0.35000000000000003</v>
      </c>
      <c r="X21" s="129">
        <f t="shared" si="0"/>
        <v>4.9000000000000009E-4</v>
      </c>
      <c r="Y21" s="130" t="str">
        <f t="shared" si="1"/>
        <v>Em andamento</v>
      </c>
      <c r="Z21" s="130" t="str">
        <f>IF(C21="Supra-regional","abrange-cidade",IF(C21="Em definição","sem-mapa",IF(E21&lt;&gt;0,"local-def","local-em-def")))</f>
        <v>local-def</v>
      </c>
    </row>
    <row r="22" spans="1:26" ht="90" hidden="1" x14ac:dyDescent="0.25">
      <c r="A22" s="93">
        <v>36</v>
      </c>
      <c r="B22" s="322" t="s">
        <v>4797</v>
      </c>
      <c r="C22" s="322" t="s">
        <v>148</v>
      </c>
      <c r="D22" s="174" t="s">
        <v>1315</v>
      </c>
      <c r="E22" s="314" t="s">
        <v>4882</v>
      </c>
      <c r="F22" s="325" t="s">
        <v>4798</v>
      </c>
      <c r="G22" s="93" t="s">
        <v>212</v>
      </c>
      <c r="H22" s="93" t="s">
        <v>212</v>
      </c>
      <c r="I22" s="93" t="s">
        <v>212</v>
      </c>
      <c r="J22" s="93" t="s">
        <v>1388</v>
      </c>
      <c r="K22" s="93" t="s">
        <v>214</v>
      </c>
      <c r="L22" s="93" t="s">
        <v>214</v>
      </c>
      <c r="M22" s="93" t="s">
        <v>214</v>
      </c>
      <c r="N22" s="1032">
        <v>2.3099999999999999E-2</v>
      </c>
      <c r="O22" s="78">
        <v>182248148.17999977</v>
      </c>
      <c r="P22" s="78">
        <v>10698637.52</v>
      </c>
      <c r="Q22" s="322" t="s">
        <v>4799</v>
      </c>
      <c r="R22" s="130" t="s">
        <v>1137</v>
      </c>
      <c r="S22" s="130" t="s">
        <v>1067</v>
      </c>
      <c r="T22" s="130"/>
      <c r="U22" s="130"/>
      <c r="V22" s="130"/>
      <c r="W22" s="788">
        <f>(IF(G22="C",1,IF(G22="EA",0.5,0))*0.05)+(IF(H22="C",1,IF(H22="EA",0.5,0))*0.2)+(IF(I22="C",1,IF(I22="EA",0.5,0))*0.05)+(IF(J22="C",1,IF(J22="EA",0.5,0))*0.05)+(IF(K22="C",1,IF(K22="EA",0.5,0))*0.25)+(IF(L22="C",1,IF(L22="EA",0.5,0))*0.1)+(IF(M22="C",1,IF(M22="EA",0.5,0))*0.3)</f>
        <v>0.65</v>
      </c>
      <c r="X22" s="129">
        <f t="shared" si="0"/>
        <v>1.5015000000000001E-2</v>
      </c>
      <c r="Y22" s="130" t="str">
        <f t="shared" si="1"/>
        <v>Em andamento</v>
      </c>
      <c r="Z22" s="130" t="str">
        <f>IF(C22="Supra-regional","abrange-cidade",IF(C22="Em definição","sem-mapa",IF(E22&lt;&gt;0,"local-def","local-em-def")))</f>
        <v>local-def</v>
      </c>
    </row>
    <row r="23" spans="1:26" ht="180" hidden="1" x14ac:dyDescent="0.25">
      <c r="A23" s="93">
        <v>36</v>
      </c>
      <c r="B23" s="324" t="s">
        <v>4803</v>
      </c>
      <c r="C23" s="322" t="s">
        <v>148</v>
      </c>
      <c r="D23" s="174" t="s">
        <v>1315</v>
      </c>
      <c r="E23" s="314" t="s">
        <v>4883</v>
      </c>
      <c r="F23" s="325" t="s">
        <v>4884</v>
      </c>
      <c r="G23" s="93" t="s">
        <v>212</v>
      </c>
      <c r="H23" s="93" t="s">
        <v>212</v>
      </c>
      <c r="I23" s="93" t="s">
        <v>212</v>
      </c>
      <c r="J23" s="93" t="s">
        <v>1388</v>
      </c>
      <c r="K23" s="93" t="s">
        <v>212</v>
      </c>
      <c r="L23" s="93" t="s">
        <v>214</v>
      </c>
      <c r="M23" s="93" t="s">
        <v>214</v>
      </c>
      <c r="N23" s="1032">
        <v>0.1804</v>
      </c>
      <c r="O23" s="78">
        <v>88499581.426999956</v>
      </c>
      <c r="P23" s="78">
        <v>4159480.06</v>
      </c>
      <c r="Q23" s="322" t="s">
        <v>4804</v>
      </c>
      <c r="R23" s="130" t="s">
        <v>1067</v>
      </c>
      <c r="S23" s="130" t="s">
        <v>1142</v>
      </c>
      <c r="T23" s="130"/>
      <c r="U23" s="130"/>
      <c r="V23" s="130"/>
      <c r="W23" s="788">
        <f>(IF(G23="C",1,IF(G23="EA",0.5,0))*0.05)+(IF(H23="C",1,IF(H23="EA",0.5,0))*0.2)+(IF(I23="C",1,IF(I23="EA",0.5,0))*0.05)+(IF(J23="C",1,IF(J23="EA",0.5,0))*0.05)+(IF(K23="C",1,IF(K23="EA",0.5,0))*0.25)+(IF(L23="C",1,IF(L23="EA",0.5,0))*0.1)+(IF(M23="C",1,IF(M23="EA",0.5,0))*0.3)</f>
        <v>0.77500000000000002</v>
      </c>
      <c r="X23" s="129">
        <f t="shared" si="0"/>
        <v>0.13981000000000002</v>
      </c>
      <c r="Y23" s="130" t="str">
        <f t="shared" si="1"/>
        <v>Em andamento</v>
      </c>
      <c r="Z23" s="130" t="str">
        <f>IF(C23="Supra-regional","abrange-cidade",IF(C23="Em definição","sem-mapa",IF(E23&lt;&gt;0,"local-def","local-em-def")))</f>
        <v>local-def</v>
      </c>
    </row>
    <row r="24" spans="1:26" ht="60" hidden="1" x14ac:dyDescent="0.25">
      <c r="A24" s="93">
        <v>36</v>
      </c>
      <c r="B24" s="322" t="s">
        <v>4809</v>
      </c>
      <c r="C24" s="322" t="s">
        <v>148</v>
      </c>
      <c r="D24" s="174" t="s">
        <v>1315</v>
      </c>
      <c r="E24" s="314" t="s">
        <v>4810</v>
      </c>
      <c r="F24" s="325" t="s">
        <v>4811</v>
      </c>
      <c r="G24" s="93" t="s">
        <v>212</v>
      </c>
      <c r="H24" s="93" t="s">
        <v>212</v>
      </c>
      <c r="I24" s="93" t="s">
        <v>212</v>
      </c>
      <c r="J24" s="93" t="s">
        <v>212</v>
      </c>
      <c r="K24" s="93" t="s">
        <v>212</v>
      </c>
      <c r="L24" s="93" t="s">
        <v>212</v>
      </c>
      <c r="M24" s="93" t="s">
        <v>212</v>
      </c>
      <c r="N24" s="1032">
        <v>1.5E-3</v>
      </c>
      <c r="O24" s="78">
        <v>2715342.42</v>
      </c>
      <c r="P24" s="78">
        <v>0</v>
      </c>
      <c r="Q24" s="322" t="s">
        <v>4812</v>
      </c>
      <c r="R24" s="130"/>
      <c r="S24" s="130"/>
      <c r="T24" s="130"/>
      <c r="U24" s="130"/>
      <c r="V24" s="130"/>
      <c r="W24" s="788">
        <f>(IF(G24="C",1,IF(G24="EA",0.5,0))*0.05)+(IF(H24="C",1,IF(H24="EA",0.5,0))*0.2)+(IF(I24="C",1,IF(I24="EA",0.5,0))*0.05)+(IF(J24="C",1,IF(J24="EA",0.5,0))*0.05)+(IF(K24="C",1,IF(K24="EA",0.5,0))*0.25)+(IF(L24="C",1,IF(L24="EA",0.5,0))*0.1)+(IF(M24="C",1,IF(M24="EA",0.5,0))*0.3)</f>
        <v>1</v>
      </c>
      <c r="X24" s="129">
        <f t="shared" si="0"/>
        <v>1.5E-3</v>
      </c>
      <c r="Y24" s="130" t="str">
        <f t="shared" si="1"/>
        <v>Concluído</v>
      </c>
      <c r="Z24" s="130" t="str">
        <f>IF(C24="Supra-regional","abrange-cidade",IF(C24="Em definição","sem-mapa",IF(E24&lt;&gt;0,"local-def","local-em-def")))</f>
        <v>local-def</v>
      </c>
    </row>
    <row r="25" spans="1:26" ht="45" hidden="1" x14ac:dyDescent="0.25">
      <c r="A25" s="93">
        <v>36</v>
      </c>
      <c r="B25" s="322" t="s">
        <v>4813</v>
      </c>
      <c r="C25" s="322" t="s">
        <v>160</v>
      </c>
      <c r="D25" s="174" t="s">
        <v>2729</v>
      </c>
      <c r="E25" s="314" t="s">
        <v>4814</v>
      </c>
      <c r="F25" s="325" t="s">
        <v>4885</v>
      </c>
      <c r="G25" s="93" t="s">
        <v>212</v>
      </c>
      <c r="H25" s="93" t="s">
        <v>212</v>
      </c>
      <c r="I25" s="93" t="s">
        <v>212</v>
      </c>
      <c r="J25" s="93" t="s">
        <v>1388</v>
      </c>
      <c r="K25" s="93" t="s">
        <v>212</v>
      </c>
      <c r="L25" s="93" t="s">
        <v>216</v>
      </c>
      <c r="M25" s="93" t="s">
        <v>216</v>
      </c>
      <c r="N25" s="1032">
        <v>1.1999999999999999E-3</v>
      </c>
      <c r="O25" s="78">
        <v>367939.39999999997</v>
      </c>
      <c r="P25" s="78">
        <v>0</v>
      </c>
      <c r="Q25" s="322" t="s">
        <v>4815</v>
      </c>
      <c r="R25" s="130" t="s">
        <v>1067</v>
      </c>
      <c r="S25" s="130"/>
      <c r="T25" s="130"/>
      <c r="U25" s="130"/>
      <c r="V25" s="130"/>
      <c r="W25" s="788">
        <f>(IF(G25="C",1,IF(G25="EA",0.5,0))*0.05)+(IF(H25="C",1,IF(H25="EA",0.5,0))*0.2)+(IF(I25="C",1,IF(I25="EA",0.5,0))*0.05)+(IF(J25="C",1,IF(J25="EA",0.5,0))*0.05)+(IF(K25="C",1,IF(K25="EA",0.5,0))*0.25)+(IF(L25="C",1,IF(L25="EA",0.5,0))*0.1)+(IF(M25="C",1,IF(M25="EA",0.5,0))*0.3)</f>
        <v>0.57499999999999996</v>
      </c>
      <c r="X25" s="129">
        <f t="shared" si="0"/>
        <v>6.8999999999999986E-4</v>
      </c>
      <c r="Y25" s="130" t="str">
        <f t="shared" si="1"/>
        <v>Em andamento</v>
      </c>
      <c r="Z25" s="130" t="str">
        <f>IF(C25="Supra-regional","abrange-cidade",IF(C25="Em definição","sem-mapa",IF(E25&lt;&gt;0,"local-def","local-em-def")))</f>
        <v>local-def</v>
      </c>
    </row>
    <row r="26" spans="1:26" ht="60" hidden="1" x14ac:dyDescent="0.25">
      <c r="A26" s="93">
        <v>36</v>
      </c>
      <c r="B26" s="322" t="s">
        <v>4816</v>
      </c>
      <c r="C26" s="322" t="s">
        <v>130</v>
      </c>
      <c r="D26" s="174" t="s">
        <v>2112</v>
      </c>
      <c r="E26" s="314" t="s">
        <v>4817</v>
      </c>
      <c r="F26" s="325" t="s">
        <v>4886</v>
      </c>
      <c r="G26" s="93" t="s">
        <v>212</v>
      </c>
      <c r="H26" s="93" t="s">
        <v>212</v>
      </c>
      <c r="I26" s="93" t="s">
        <v>212</v>
      </c>
      <c r="J26" s="93" t="s">
        <v>1388</v>
      </c>
      <c r="K26" s="93" t="s">
        <v>214</v>
      </c>
      <c r="L26" s="93" t="s">
        <v>214</v>
      </c>
      <c r="M26" s="93" t="s">
        <v>214</v>
      </c>
      <c r="N26" s="1032">
        <v>1.9E-2</v>
      </c>
      <c r="O26" s="78">
        <v>104461174.25666127</v>
      </c>
      <c r="P26" s="78">
        <v>13581922.390000001</v>
      </c>
      <c r="Q26" s="322" t="s">
        <v>1347</v>
      </c>
      <c r="R26" s="130"/>
      <c r="S26" s="130"/>
      <c r="T26" s="130"/>
      <c r="U26" s="130"/>
      <c r="V26" s="130"/>
      <c r="W26" s="788">
        <f>(IF(G26="C",1,IF(G26="EA",0.5,0))*0.05)+(IF(H26="C",1,IF(H26="EA",0.5,0))*0.2)+(IF(I26="C",1,IF(I26="EA",0.5,0))*0.05)+(IF(J26="C",1,IF(J26="EA",0.5,0))*0.05)+(IF(K26="C",1,IF(K26="EA",0.5,0))*0.25)+(IF(L26="C",1,IF(L26="EA",0.5,0))*0.1)+(IF(M26="C",1,IF(M26="EA",0.5,0))*0.3)</f>
        <v>0.65</v>
      </c>
      <c r="X26" s="129">
        <f t="shared" si="0"/>
        <v>1.235E-2</v>
      </c>
      <c r="Y26" s="130" t="str">
        <f t="shared" si="1"/>
        <v>Em andamento</v>
      </c>
      <c r="Z26" s="130" t="str">
        <f>IF(C26="Supra-regional","abrange-cidade",IF(C26="Em definição","sem-mapa",IF(E26&lt;&gt;0,"local-def","local-em-def")))</f>
        <v>local-def</v>
      </c>
    </row>
    <row r="27" spans="1:26" ht="60" hidden="1" x14ac:dyDescent="0.25">
      <c r="A27" s="93">
        <v>36</v>
      </c>
      <c r="B27" s="322" t="s">
        <v>4818</v>
      </c>
      <c r="C27" s="322" t="s">
        <v>5276</v>
      </c>
      <c r="D27" s="174" t="s">
        <v>4819</v>
      </c>
      <c r="E27" s="314" t="s">
        <v>1353</v>
      </c>
      <c r="F27" s="325" t="s">
        <v>4820</v>
      </c>
      <c r="G27" s="93" t="s">
        <v>212</v>
      </c>
      <c r="H27" s="93" t="s">
        <v>212</v>
      </c>
      <c r="I27" s="93" t="s">
        <v>212</v>
      </c>
      <c r="J27" s="93" t="s">
        <v>1388</v>
      </c>
      <c r="K27" s="93" t="s">
        <v>214</v>
      </c>
      <c r="L27" s="93" t="s">
        <v>214</v>
      </c>
      <c r="M27" s="93" t="s">
        <v>214</v>
      </c>
      <c r="N27" s="1032">
        <v>0.2472</v>
      </c>
      <c r="O27" s="78">
        <v>222674554.25</v>
      </c>
      <c r="P27" s="78">
        <v>18990755.859999999</v>
      </c>
      <c r="Q27" s="326" t="s">
        <v>4821</v>
      </c>
      <c r="R27" s="130" t="s">
        <v>1156</v>
      </c>
      <c r="S27" s="130" t="s">
        <v>1067</v>
      </c>
      <c r="T27" s="130"/>
      <c r="U27" s="130"/>
      <c r="V27" s="130"/>
      <c r="W27" s="788">
        <f>(IF(G27="C",1,IF(G27="EA",0.5,0))*0.05)+(IF(H27="C",1,IF(H27="EA",0.5,0))*0.2)+(IF(I27="C",1,IF(I27="EA",0.5,0))*0.05)+(IF(J27="C",1,IF(J27="EA",0.5,0))*0.05)+(IF(K27="C",1,IF(K27="EA",0.5,0))*0.25)+(IF(L27="C",1,IF(L27="EA",0.5,0))*0.1)+(IF(M27="C",1,IF(M27="EA",0.5,0))*0.3)</f>
        <v>0.65</v>
      </c>
      <c r="X27" s="129">
        <f t="shared" si="0"/>
        <v>0.16068000000000002</v>
      </c>
      <c r="Y27" s="130" t="str">
        <f t="shared" si="1"/>
        <v>Em andamento</v>
      </c>
      <c r="Z27" s="130" t="str">
        <f>IF(C27="Supra-regional","abrange-cidade",IF(C27="Em definição","sem-mapa",IF(E27&lt;&gt;0,"local-def","local-em-def")))</f>
        <v>local-def</v>
      </c>
    </row>
    <row r="28" spans="1:26" ht="60" hidden="1" x14ac:dyDescent="0.25">
      <c r="A28" s="93">
        <v>36</v>
      </c>
      <c r="B28" s="322" t="s">
        <v>4822</v>
      </c>
      <c r="C28" s="322" t="s">
        <v>130</v>
      </c>
      <c r="D28" s="174" t="s">
        <v>1362</v>
      </c>
      <c r="E28" s="314" t="s">
        <v>4823</v>
      </c>
      <c r="F28" s="325" t="s">
        <v>4824</v>
      </c>
      <c r="G28" s="93" t="s">
        <v>212</v>
      </c>
      <c r="H28" s="93" t="s">
        <v>212</v>
      </c>
      <c r="I28" s="93" t="s">
        <v>212</v>
      </c>
      <c r="J28" s="93" t="s">
        <v>1388</v>
      </c>
      <c r="K28" s="93" t="s">
        <v>212</v>
      </c>
      <c r="L28" s="93" t="s">
        <v>214</v>
      </c>
      <c r="M28" s="93" t="s">
        <v>214</v>
      </c>
      <c r="N28" s="1032">
        <v>1.5599999999999999E-2</v>
      </c>
      <c r="O28" s="78">
        <v>91747258.019999966</v>
      </c>
      <c r="P28" s="78">
        <v>8068941.5300000012</v>
      </c>
      <c r="Q28" s="322" t="s">
        <v>4825</v>
      </c>
      <c r="R28" s="130" t="s">
        <v>1161</v>
      </c>
      <c r="S28" s="130" t="s">
        <v>1067</v>
      </c>
      <c r="T28" s="130"/>
      <c r="U28" s="130"/>
      <c r="V28" s="130"/>
      <c r="W28" s="788">
        <f>(IF(G28="C",1,IF(G28="EA",0.5,0))*0.05)+(IF(H28="C",1,IF(H28="EA",0.5,0))*0.2)+(IF(I28="C",1,IF(I28="EA",0.5,0))*0.05)+(IF(J28="C",1,IF(J28="EA",0.5,0))*0.05)+(IF(K28="C",1,IF(K28="EA",0.5,0))*0.25)+(IF(L28="C",1,IF(L28="EA",0.5,0))*0.1)+(IF(M28="C",1,IF(M28="EA",0.5,0))*0.3)</f>
        <v>0.77500000000000002</v>
      </c>
      <c r="X28" s="129">
        <f t="shared" si="0"/>
        <v>1.209E-2</v>
      </c>
      <c r="Y28" s="130" t="str">
        <f t="shared" si="1"/>
        <v>Em andamento</v>
      </c>
      <c r="Z28" s="130" t="str">
        <f>IF(C28="Supra-regional","abrange-cidade",IF(C28="Em definição","sem-mapa",IF(E28&lt;&gt;0,"local-def","local-em-def")))</f>
        <v>local-def</v>
      </c>
    </row>
    <row r="29" spans="1:26" ht="60" hidden="1" x14ac:dyDescent="0.25">
      <c r="A29" s="93">
        <v>36</v>
      </c>
      <c r="B29" s="322" t="s">
        <v>4826</v>
      </c>
      <c r="C29" s="322" t="s">
        <v>130</v>
      </c>
      <c r="D29" s="174" t="s">
        <v>1362</v>
      </c>
      <c r="E29" s="314" t="s">
        <v>1366</v>
      </c>
      <c r="F29" s="325" t="s">
        <v>4827</v>
      </c>
      <c r="G29" s="93" t="s">
        <v>212</v>
      </c>
      <c r="H29" s="93" t="s">
        <v>212</v>
      </c>
      <c r="I29" s="93" t="s">
        <v>212</v>
      </c>
      <c r="J29" s="93" t="s">
        <v>1388</v>
      </c>
      <c r="K29" s="93" t="s">
        <v>212</v>
      </c>
      <c r="L29" s="93" t="s">
        <v>214</v>
      </c>
      <c r="M29" s="93" t="s">
        <v>214</v>
      </c>
      <c r="N29" s="1032">
        <v>1.9099999999999999E-2</v>
      </c>
      <c r="O29" s="78">
        <v>68620536.730000079</v>
      </c>
      <c r="P29" s="78">
        <v>2267719.12</v>
      </c>
      <c r="Q29" s="322" t="s">
        <v>4828</v>
      </c>
      <c r="R29" s="130"/>
      <c r="S29" s="130"/>
      <c r="T29" s="130"/>
      <c r="U29" s="130"/>
      <c r="V29" s="130"/>
      <c r="W29" s="788">
        <f>(IF(G29="C",1,IF(G29="EA",0.5,0))*0.05)+(IF(H29="C",1,IF(H29="EA",0.5,0))*0.2)+(IF(I29="C",1,IF(I29="EA",0.5,0))*0.05)+(IF(J29="C",1,IF(J29="EA",0.5,0))*0.05)+(IF(K29="C",1,IF(K29="EA",0.5,0))*0.25)+(IF(L29="C",1,IF(L29="EA",0.5,0))*0.1)+(IF(M29="C",1,IF(M29="EA",0.5,0))*0.3)</f>
        <v>0.77500000000000002</v>
      </c>
      <c r="X29" s="129">
        <f t="shared" si="0"/>
        <v>1.48025E-2</v>
      </c>
      <c r="Y29" s="130" t="str">
        <f t="shared" si="1"/>
        <v>Em andamento</v>
      </c>
      <c r="Z29" s="130" t="str">
        <f>IF(C29="Supra-regional","abrange-cidade",IF(C29="Em definição","sem-mapa",IF(E29&lt;&gt;0,"local-def","local-em-def")))</f>
        <v>local-def</v>
      </c>
    </row>
    <row r="30" spans="1:26" ht="75" hidden="1" x14ac:dyDescent="0.25">
      <c r="A30" s="93">
        <v>36</v>
      </c>
      <c r="B30" s="322" t="s">
        <v>4829</v>
      </c>
      <c r="C30" s="322" t="s">
        <v>154</v>
      </c>
      <c r="D30" s="174" t="s">
        <v>154</v>
      </c>
      <c r="E30" s="93" t="s">
        <v>4830</v>
      </c>
      <c r="F30" s="325" t="s">
        <v>4887</v>
      </c>
      <c r="G30" s="93" t="s">
        <v>214</v>
      </c>
      <c r="H30" s="93" t="s">
        <v>214</v>
      </c>
      <c r="I30" s="93" t="s">
        <v>216</v>
      </c>
      <c r="J30" s="93" t="s">
        <v>1493</v>
      </c>
      <c r="K30" s="93" t="s">
        <v>216</v>
      </c>
      <c r="L30" s="93" t="s">
        <v>216</v>
      </c>
      <c r="M30" s="93" t="s">
        <v>216</v>
      </c>
      <c r="N30" s="1032">
        <v>7.6E-3</v>
      </c>
      <c r="O30" s="78">
        <v>1365786.47</v>
      </c>
      <c r="P30" s="78">
        <v>65044.11</v>
      </c>
      <c r="Q30" s="322" t="s">
        <v>4831</v>
      </c>
      <c r="R30" s="130"/>
      <c r="S30" s="130"/>
      <c r="T30" s="130"/>
      <c r="U30" s="130"/>
      <c r="V30" s="130"/>
      <c r="W30" s="788">
        <f>(IF(G30="C",1,IF(G30="EA",0.5,0))*0.05)+(IF(H30="C",1,IF(H30="EA",0.5,0))*0.2)+(IF(I30="C",1,IF(I30="EA",0.5,0))*0.05)+(IF(J30="C",1,IF(J30="EA",0.5,0))*0.05)+(IF(K30="C",1,IF(K30="EA",0.5,0))*0.25)+(IF(L30="C",1,IF(L30="EA",0.5,0))*0.1)+(IF(M30="C",1,IF(M30="EA",0.5,0))*0.3)</f>
        <v>0.125</v>
      </c>
      <c r="X30" s="129">
        <f t="shared" si="0"/>
        <v>9.5E-4</v>
      </c>
      <c r="Y30" s="130" t="str">
        <f t="shared" si="1"/>
        <v>Em andamento</v>
      </c>
      <c r="Z30" s="130" t="str">
        <f>IF(C30="Supra-regional","abrange-cidade",IF(C30="Em definição","sem-mapa",IF(E30&lt;&gt;0,"local-def","local-em-def")))</f>
        <v>local-def</v>
      </c>
    </row>
    <row r="31" spans="1:26" ht="60" hidden="1" x14ac:dyDescent="0.25">
      <c r="A31" s="93">
        <v>36</v>
      </c>
      <c r="B31" s="322" t="s">
        <v>4833</v>
      </c>
      <c r="C31" s="322" t="s">
        <v>190</v>
      </c>
      <c r="D31" s="174" t="s">
        <v>190</v>
      </c>
      <c r="E31" s="93" t="s">
        <v>4834</v>
      </c>
      <c r="F31" s="325" t="s">
        <v>4835</v>
      </c>
      <c r="G31" s="93" t="s">
        <v>214</v>
      </c>
      <c r="H31" s="93" t="s">
        <v>214</v>
      </c>
      <c r="I31" s="93" t="s">
        <v>216</v>
      </c>
      <c r="J31" s="93" t="s">
        <v>1388</v>
      </c>
      <c r="K31" s="93" t="s">
        <v>216</v>
      </c>
      <c r="L31" s="93" t="s">
        <v>216</v>
      </c>
      <c r="M31" s="93" t="s">
        <v>216</v>
      </c>
      <c r="N31" s="1032">
        <v>0</v>
      </c>
      <c r="O31" s="78">
        <v>5679931.3499999996</v>
      </c>
      <c r="P31" s="78">
        <v>187821.94000000003</v>
      </c>
      <c r="Q31" s="322" t="s">
        <v>4836</v>
      </c>
      <c r="R31" s="130"/>
      <c r="S31" s="130"/>
      <c r="T31" s="130"/>
      <c r="U31" s="130"/>
      <c r="V31" s="130"/>
      <c r="W31" s="788">
        <f>(IF(G31="C",1,IF(G31="EA",0.5,0))*0.05)+(IF(H31="C",1,IF(H31="EA",0.5,0))*0.2)+(IF(I31="C",1,IF(I31="EA",0.5,0))*0.05)+(IF(J31="C",1,IF(J31="EA",0.5,0))*0.05)+(IF(K31="C",1,IF(K31="EA",0.5,0))*0.25)+(IF(L31="C",1,IF(L31="EA",0.5,0))*0.1)+(IF(M31="C",1,IF(M31="EA",0.5,0))*0.3)</f>
        <v>0.15</v>
      </c>
      <c r="X31" s="129">
        <f t="shared" si="0"/>
        <v>0</v>
      </c>
      <c r="Y31" s="130" t="str">
        <f t="shared" si="1"/>
        <v>Em andamento</v>
      </c>
      <c r="Z31" s="130" t="str">
        <f>IF(C31="Supra-regional","abrange-cidade",IF(C31="Em definição","sem-mapa",IF(E31&lt;&gt;0,"local-def","local-em-def")))</f>
        <v>local-def</v>
      </c>
    </row>
    <row r="32" spans="1:26" ht="60" hidden="1" x14ac:dyDescent="0.25">
      <c r="A32" s="93">
        <v>36</v>
      </c>
      <c r="B32" s="322" t="s">
        <v>4837</v>
      </c>
      <c r="C32" s="322" t="s">
        <v>148</v>
      </c>
      <c r="D32" s="174" t="s">
        <v>1315</v>
      </c>
      <c r="E32" s="93" t="s">
        <v>4838</v>
      </c>
      <c r="F32" s="325" t="s">
        <v>4839</v>
      </c>
      <c r="G32" s="93" t="s">
        <v>214</v>
      </c>
      <c r="H32" s="93" t="s">
        <v>214</v>
      </c>
      <c r="I32" s="93" t="s">
        <v>216</v>
      </c>
      <c r="J32" s="93" t="s">
        <v>1388</v>
      </c>
      <c r="K32" s="93" t="s">
        <v>216</v>
      </c>
      <c r="L32" s="93" t="s">
        <v>216</v>
      </c>
      <c r="M32" s="93" t="s">
        <v>216</v>
      </c>
      <c r="N32" s="1032">
        <v>0</v>
      </c>
      <c r="O32" s="78">
        <v>2272880.4700000002</v>
      </c>
      <c r="P32" s="78">
        <v>345273.35</v>
      </c>
      <c r="Q32" s="322" t="s">
        <v>4840</v>
      </c>
      <c r="R32" s="130"/>
      <c r="S32" s="130"/>
      <c r="T32" s="130"/>
      <c r="U32" s="130"/>
      <c r="V32" s="130"/>
      <c r="W32" s="788">
        <f>(IF(G32="C",1,IF(G32="EA",0.5,0))*0.05)+(IF(H32="C",1,IF(H32="EA",0.5,0))*0.2)+(IF(I32="C",1,IF(I32="EA",0.5,0))*0.05)+(IF(J32="C",1,IF(J32="EA",0.5,0))*0.05)+(IF(K32="C",1,IF(K32="EA",0.5,0))*0.25)+(IF(L32="C",1,IF(L32="EA",0.5,0))*0.1)+(IF(M32="C",1,IF(M32="EA",0.5,0))*0.3)</f>
        <v>0.15</v>
      </c>
      <c r="X32" s="129">
        <f t="shared" si="0"/>
        <v>0</v>
      </c>
      <c r="Y32" s="130" t="str">
        <f t="shared" si="1"/>
        <v>Em andamento</v>
      </c>
      <c r="Z32" s="130" t="str">
        <f>IF(C32="Supra-regional","abrange-cidade",IF(C32="Em definição","sem-mapa",IF(E32&lt;&gt;0,"local-def","local-em-def")))</f>
        <v>local-def</v>
      </c>
    </row>
    <row r="33" spans="1:26" ht="60" hidden="1" x14ac:dyDescent="0.25">
      <c r="A33" s="93">
        <v>36</v>
      </c>
      <c r="B33" s="322" t="s">
        <v>4842</v>
      </c>
      <c r="C33" s="322" t="s">
        <v>154</v>
      </c>
      <c r="D33" s="174" t="s">
        <v>154</v>
      </c>
      <c r="E33" s="93" t="s">
        <v>4843</v>
      </c>
      <c r="F33" s="325" t="s">
        <v>4844</v>
      </c>
      <c r="G33" s="93" t="s">
        <v>214</v>
      </c>
      <c r="H33" s="93" t="s">
        <v>214</v>
      </c>
      <c r="I33" s="93" t="s">
        <v>216</v>
      </c>
      <c r="J33" s="93" t="s">
        <v>1388</v>
      </c>
      <c r="K33" s="93" t="s">
        <v>216</v>
      </c>
      <c r="L33" s="93" t="s">
        <v>216</v>
      </c>
      <c r="M33" s="93" t="s">
        <v>216</v>
      </c>
      <c r="N33" s="1032">
        <v>0</v>
      </c>
      <c r="O33" s="78">
        <v>1400457.02</v>
      </c>
      <c r="P33" s="78">
        <v>96066.62</v>
      </c>
      <c r="Q33" s="322" t="s">
        <v>4845</v>
      </c>
      <c r="R33" s="130"/>
      <c r="S33" s="130"/>
      <c r="T33" s="130"/>
      <c r="U33" s="130"/>
      <c r="V33" s="130"/>
      <c r="W33" s="788">
        <f>(IF(G33="C",1,IF(G33="EA",0.5,0))*0.05)+(IF(H33="C",1,IF(H33="EA",0.5,0))*0.2)+(IF(I33="C",1,IF(I33="EA",0.5,0))*0.05)+(IF(J33="C",1,IF(J33="EA",0.5,0))*0.05)+(IF(K33="C",1,IF(K33="EA",0.5,0))*0.25)+(IF(L33="C",1,IF(L33="EA",0.5,0))*0.1)+(IF(M33="C",1,IF(M33="EA",0.5,0))*0.3)</f>
        <v>0.15</v>
      </c>
      <c r="X33" s="129">
        <f t="shared" si="0"/>
        <v>0</v>
      </c>
      <c r="Y33" s="130" t="str">
        <f t="shared" si="1"/>
        <v>Em andamento</v>
      </c>
      <c r="Z33" s="130" t="str">
        <f>IF(C33="Supra-regional","abrange-cidade",IF(C33="Em definição","sem-mapa",IF(E33&lt;&gt;0,"local-def","local-em-def")))</f>
        <v>local-def</v>
      </c>
    </row>
    <row r="34" spans="1:26" ht="60" hidden="1" x14ac:dyDescent="0.25">
      <c r="A34" s="93">
        <v>36</v>
      </c>
      <c r="B34" s="322" t="s">
        <v>4846</v>
      </c>
      <c r="C34" s="322" t="s">
        <v>132</v>
      </c>
      <c r="D34" s="174" t="s">
        <v>132</v>
      </c>
      <c r="E34" s="93" t="s">
        <v>4847</v>
      </c>
      <c r="F34" s="325" t="s">
        <v>4848</v>
      </c>
      <c r="G34" s="93" t="s">
        <v>214</v>
      </c>
      <c r="H34" s="93" t="s">
        <v>214</v>
      </c>
      <c r="I34" s="93" t="s">
        <v>216</v>
      </c>
      <c r="J34" s="93" t="s">
        <v>1388</v>
      </c>
      <c r="K34" s="93" t="s">
        <v>216</v>
      </c>
      <c r="L34" s="93" t="s">
        <v>216</v>
      </c>
      <c r="M34" s="93" t="s">
        <v>216</v>
      </c>
      <c r="N34" s="1032">
        <v>0</v>
      </c>
      <c r="O34" s="78">
        <v>3677526.1</v>
      </c>
      <c r="P34" s="78">
        <v>377993.76</v>
      </c>
      <c r="Q34" s="322" t="s">
        <v>4849</v>
      </c>
      <c r="R34" s="130"/>
      <c r="S34" s="130"/>
      <c r="T34" s="130"/>
      <c r="U34" s="130"/>
      <c r="V34" s="130"/>
      <c r="W34" s="788">
        <f>(IF(G34="C",1,IF(G34="EA",0.5,0))*0.05)+(IF(H34="C",1,IF(H34="EA",0.5,0))*0.2)+(IF(I34="C",1,IF(I34="EA",0.5,0))*0.05)+(IF(J34="C",1,IF(J34="EA",0.5,0))*0.05)+(IF(K34="C",1,IF(K34="EA",0.5,0))*0.25)+(IF(L34="C",1,IF(L34="EA",0.5,0))*0.1)+(IF(M34="C",1,IF(M34="EA",0.5,0))*0.3)</f>
        <v>0.15</v>
      </c>
      <c r="X34" s="129">
        <f t="shared" si="0"/>
        <v>0</v>
      </c>
      <c r="Y34" s="130" t="str">
        <f t="shared" si="1"/>
        <v>Em andamento</v>
      </c>
      <c r="Z34" s="130" t="str">
        <f>IF(C34="Supra-regional","abrange-cidade",IF(C34="Em definição","sem-mapa",IF(E34&lt;&gt;0,"local-def","local-em-def")))</f>
        <v>local-def</v>
      </c>
    </row>
    <row r="35" spans="1:26" ht="60" hidden="1" x14ac:dyDescent="0.25">
      <c r="A35" s="93">
        <v>36</v>
      </c>
      <c r="B35" s="322" t="s">
        <v>4850</v>
      </c>
      <c r="C35" s="322" t="s">
        <v>5276</v>
      </c>
      <c r="D35" s="174" t="s">
        <v>4819</v>
      </c>
      <c r="E35" s="93" t="s">
        <v>4851</v>
      </c>
      <c r="F35" s="325" t="s">
        <v>4852</v>
      </c>
      <c r="G35" s="93" t="s">
        <v>214</v>
      </c>
      <c r="H35" s="93" t="s">
        <v>214</v>
      </c>
      <c r="I35" s="93" t="s">
        <v>216</v>
      </c>
      <c r="J35" s="93" t="s">
        <v>1388</v>
      </c>
      <c r="K35" s="93" t="s">
        <v>216</v>
      </c>
      <c r="L35" s="93" t="s">
        <v>216</v>
      </c>
      <c r="M35" s="93" t="s">
        <v>216</v>
      </c>
      <c r="N35" s="1032">
        <v>1.6199999999999999E-2</v>
      </c>
      <c r="O35" s="78">
        <v>2360257.1</v>
      </c>
      <c r="P35" s="78">
        <v>32052.63</v>
      </c>
      <c r="Q35" s="322" t="s">
        <v>4853</v>
      </c>
      <c r="R35" s="130"/>
      <c r="S35" s="130"/>
      <c r="T35" s="130"/>
      <c r="U35" s="130"/>
      <c r="V35" s="130"/>
      <c r="W35" s="788">
        <f>(IF(G35="C",1,IF(G35="EA",0.5,0))*0.05)+(IF(H35="C",1,IF(H35="EA",0.5,0))*0.2)+(IF(I35="C",1,IF(I35="EA",0.5,0))*0.05)+(IF(J35="C",1,IF(J35="EA",0.5,0))*0.05)+(IF(K35="C",1,IF(K35="EA",0.5,0))*0.25)+(IF(L35="C",1,IF(L35="EA",0.5,0))*0.1)+(IF(M35="C",1,IF(M35="EA",0.5,0))*0.3)</f>
        <v>0.15</v>
      </c>
      <c r="X35" s="129">
        <f t="shared" si="0"/>
        <v>2.4299999999999999E-3</v>
      </c>
      <c r="Y35" s="130" t="str">
        <f t="shared" si="1"/>
        <v>Em andamento</v>
      </c>
      <c r="Z35" s="130" t="str">
        <f>IF(C35="Supra-regional","abrange-cidade",IF(C35="Em definição","sem-mapa",IF(E35&lt;&gt;0,"local-def","local-em-def")))</f>
        <v>local-def</v>
      </c>
    </row>
    <row r="36" spans="1:26" ht="60" hidden="1" x14ac:dyDescent="0.25">
      <c r="A36" s="93">
        <v>36</v>
      </c>
      <c r="B36" s="322" t="s">
        <v>4854</v>
      </c>
      <c r="C36" s="322" t="s">
        <v>160</v>
      </c>
      <c r="D36" s="174" t="s">
        <v>4855</v>
      </c>
      <c r="E36" s="93" t="s">
        <v>4856</v>
      </c>
      <c r="F36" s="325" t="s">
        <v>4857</v>
      </c>
      <c r="G36" s="93" t="s">
        <v>214</v>
      </c>
      <c r="H36" s="93" t="s">
        <v>214</v>
      </c>
      <c r="I36" s="93" t="s">
        <v>216</v>
      </c>
      <c r="J36" s="93" t="s">
        <v>1388</v>
      </c>
      <c r="K36" s="93" t="s">
        <v>216</v>
      </c>
      <c r="L36" s="93" t="s">
        <v>216</v>
      </c>
      <c r="M36" s="93" t="s">
        <v>216</v>
      </c>
      <c r="N36" s="1032">
        <v>0</v>
      </c>
      <c r="O36" s="78">
        <v>2596297.71</v>
      </c>
      <c r="P36" s="78">
        <v>66198.27</v>
      </c>
      <c r="Q36" s="322" t="s">
        <v>4858</v>
      </c>
      <c r="R36" s="130"/>
      <c r="S36" s="130"/>
      <c r="T36" s="130"/>
      <c r="U36" s="130"/>
      <c r="V36" s="130"/>
      <c r="W36" s="788">
        <f>(IF(G36="C",1,IF(G36="EA",0.5,0))*0.05)+(IF(H36="C",1,IF(H36="EA",0.5,0))*0.2)+(IF(I36="C",1,IF(I36="EA",0.5,0))*0.05)+(IF(J36="C",1,IF(J36="EA",0.5,0))*0.05)+(IF(K36="C",1,IF(K36="EA",0.5,0))*0.25)+(IF(L36="C",1,IF(L36="EA",0.5,0))*0.1)+(IF(M36="C",1,IF(M36="EA",0.5,0))*0.3)</f>
        <v>0.15</v>
      </c>
      <c r="X36" s="129">
        <f t="shared" si="0"/>
        <v>0</v>
      </c>
      <c r="Y36" s="130" t="str">
        <f t="shared" si="1"/>
        <v>Em andamento</v>
      </c>
      <c r="Z36" s="130" t="str">
        <f>IF(C36="Supra-regional","abrange-cidade",IF(C36="Em definição","sem-mapa",IF(E36&lt;&gt;0,"local-def","local-em-def")))</f>
        <v>local-def</v>
      </c>
    </row>
    <row r="37" spans="1:26" ht="60" hidden="1" x14ac:dyDescent="0.25">
      <c r="A37" s="93">
        <v>36</v>
      </c>
      <c r="B37" s="322" t="s">
        <v>4859</v>
      </c>
      <c r="C37" s="322" t="s">
        <v>154</v>
      </c>
      <c r="D37" s="174" t="s">
        <v>154</v>
      </c>
      <c r="E37" s="93" t="s">
        <v>4860</v>
      </c>
      <c r="F37" s="324" t="s">
        <v>4861</v>
      </c>
      <c r="G37" s="93" t="s">
        <v>214</v>
      </c>
      <c r="H37" s="93" t="s">
        <v>214</v>
      </c>
      <c r="I37" s="93" t="s">
        <v>216</v>
      </c>
      <c r="J37" s="93" t="s">
        <v>1388</v>
      </c>
      <c r="K37" s="93" t="s">
        <v>216</v>
      </c>
      <c r="L37" s="93" t="s">
        <v>216</v>
      </c>
      <c r="M37" s="93" t="s">
        <v>216</v>
      </c>
      <c r="N37" s="1032">
        <v>0</v>
      </c>
      <c r="O37" s="78">
        <v>7963174.7999999998</v>
      </c>
      <c r="P37" s="78">
        <v>727174.04999999993</v>
      </c>
      <c r="Q37" s="322" t="s">
        <v>4862</v>
      </c>
      <c r="R37" s="130"/>
      <c r="S37" s="130"/>
      <c r="T37" s="130"/>
      <c r="U37" s="130"/>
      <c r="V37" s="130"/>
      <c r="W37" s="788">
        <f>(IF(G37="C",1,IF(G37="EA",0.5,0))*0.05)+(IF(H37="C",1,IF(H37="EA",0.5,0))*0.2)+(IF(I37="C",1,IF(I37="EA",0.5,0))*0.05)+(IF(J37="C",1,IF(J37="EA",0.5,0))*0.05)+(IF(K37="C",1,IF(K37="EA",0.5,0))*0.25)+(IF(L37="C",1,IF(L37="EA",0.5,0))*0.1)+(IF(M37="C",1,IF(M37="EA",0.5,0))*0.3)</f>
        <v>0.15</v>
      </c>
      <c r="X37" s="129">
        <f t="shared" si="0"/>
        <v>0</v>
      </c>
      <c r="Y37" s="130" t="str">
        <f t="shared" si="1"/>
        <v>Em andamento</v>
      </c>
      <c r="Z37" s="130" t="str">
        <f>IF(C37="Supra-regional","abrange-cidade",IF(C37="Em definição","sem-mapa",IF(E37&lt;&gt;0,"local-def","local-em-def")))</f>
        <v>local-def</v>
      </c>
    </row>
    <row r="38" spans="1:26" ht="60" hidden="1" x14ac:dyDescent="0.25">
      <c r="A38" s="93">
        <v>36</v>
      </c>
      <c r="B38" s="322" t="s">
        <v>4863</v>
      </c>
      <c r="C38" s="322" t="s">
        <v>184</v>
      </c>
      <c r="D38" s="174" t="s">
        <v>1857</v>
      </c>
      <c r="E38" s="93" t="s">
        <v>5764</v>
      </c>
      <c r="F38" s="790" t="s">
        <v>5773</v>
      </c>
      <c r="G38" s="93" t="s">
        <v>1388</v>
      </c>
      <c r="H38" s="93" t="s">
        <v>1388</v>
      </c>
      <c r="I38" s="93" t="s">
        <v>1493</v>
      </c>
      <c r="J38" s="93" t="s">
        <v>1388</v>
      </c>
      <c r="K38" s="93" t="s">
        <v>1493</v>
      </c>
      <c r="L38" s="93" t="s">
        <v>1493</v>
      </c>
      <c r="M38" s="93" t="s">
        <v>1493</v>
      </c>
      <c r="N38" s="1032">
        <v>3.27E-2</v>
      </c>
      <c r="O38" s="78">
        <v>2422771.13</v>
      </c>
      <c r="P38" s="78">
        <v>175624.18</v>
      </c>
      <c r="Q38" s="322" t="s">
        <v>4864</v>
      </c>
      <c r="R38" s="130"/>
      <c r="S38" s="130"/>
      <c r="T38" s="130"/>
      <c r="U38" s="130"/>
      <c r="V38" s="130"/>
      <c r="W38" s="788">
        <f>(IF(G38="C",1,IF(G38="EA",0.5,0))*0.05)+(IF(H38="C",1,IF(H38="EA",0.5,0))*0.2)+(IF(I38="C",1,IF(I38="EA",0.5,0))*0.05)+(IF(J38="C",1,IF(J38="EA",0.5,0))*0.05)+(IF(K38="C",1,IF(K38="EA",0.5,0))*0.25)+(IF(L38="C",1,IF(L38="EA",0.5,0))*0.1)+(IF(M38="C",1,IF(M38="EA",0.5,0))*0.3)</f>
        <v>0.15</v>
      </c>
      <c r="X38" s="129">
        <f t="shared" si="0"/>
        <v>4.9049999999999996E-3</v>
      </c>
      <c r="Y38" s="130" t="str">
        <f t="shared" si="1"/>
        <v>Em andamento</v>
      </c>
      <c r="Z38" s="130" t="str">
        <f>IF(C38="Supra-regional","abrange-cidade",IF(C38="Em definição","sem-mapa",IF(E38&lt;&gt;0,"local-def","local-em-def")))</f>
        <v>local-def</v>
      </c>
    </row>
    <row r="39" spans="1:26" ht="60" hidden="1" x14ac:dyDescent="0.25">
      <c r="A39" s="93">
        <v>36</v>
      </c>
      <c r="B39" s="322" t="s">
        <v>4865</v>
      </c>
      <c r="C39" s="322" t="s">
        <v>144</v>
      </c>
      <c r="D39" s="174" t="s">
        <v>637</v>
      </c>
      <c r="E39" s="93" t="s">
        <v>5765</v>
      </c>
      <c r="F39" s="789" t="s">
        <v>5774</v>
      </c>
      <c r="G39" s="93" t="s">
        <v>1388</v>
      </c>
      <c r="H39" s="93" t="s">
        <v>1388</v>
      </c>
      <c r="I39" s="93" t="s">
        <v>1493</v>
      </c>
      <c r="J39" s="93" t="s">
        <v>1388</v>
      </c>
      <c r="K39" s="93" t="s">
        <v>1493</v>
      </c>
      <c r="L39" s="93" t="s">
        <v>1493</v>
      </c>
      <c r="M39" s="93" t="s">
        <v>1493</v>
      </c>
      <c r="N39" s="1032">
        <v>1.61E-2</v>
      </c>
      <c r="O39" s="78">
        <v>2293106.4700000002</v>
      </c>
      <c r="P39" s="78">
        <v>110916.31</v>
      </c>
      <c r="Q39" s="322" t="s">
        <v>4866</v>
      </c>
      <c r="R39" s="130"/>
      <c r="S39" s="130"/>
      <c r="T39" s="130"/>
      <c r="U39" s="130"/>
      <c r="V39" s="130"/>
      <c r="W39" s="788">
        <f>(IF(G39="C",1,IF(G39="EA",0.5,0))*0.05)+(IF(H39="C",1,IF(H39="EA",0.5,0))*0.2)+(IF(I39="C",1,IF(I39="EA",0.5,0))*0.05)+(IF(J39="C",1,IF(J39="EA",0.5,0))*0.05)+(IF(K39="C",1,IF(K39="EA",0.5,0))*0.25)+(IF(L39="C",1,IF(L39="EA",0.5,0))*0.1)+(IF(M39="C",1,IF(M39="EA",0.5,0))*0.3)</f>
        <v>0.15</v>
      </c>
      <c r="X39" s="129">
        <f t="shared" si="0"/>
        <v>2.415E-3</v>
      </c>
      <c r="Y39" s="130" t="str">
        <f t="shared" si="1"/>
        <v>Em andamento</v>
      </c>
      <c r="Z39" s="130" t="str">
        <f>IF(C39="Supra-regional","abrange-cidade",IF(C39="Em definição","sem-mapa",IF(E39&lt;&gt;0,"local-def","local-em-def")))</f>
        <v>local-def</v>
      </c>
    </row>
    <row r="40" spans="1:26" ht="60" hidden="1" x14ac:dyDescent="0.25">
      <c r="A40" s="93">
        <v>36</v>
      </c>
      <c r="B40" s="322" t="s">
        <v>4867</v>
      </c>
      <c r="C40" s="322" t="s">
        <v>144</v>
      </c>
      <c r="D40" s="174" t="s">
        <v>637</v>
      </c>
      <c r="E40" s="93" t="s">
        <v>5766</v>
      </c>
      <c r="F40" s="789" t="s">
        <v>5775</v>
      </c>
      <c r="G40" s="93" t="s">
        <v>1388</v>
      </c>
      <c r="H40" s="93" t="s">
        <v>1388</v>
      </c>
      <c r="I40" s="93" t="s">
        <v>1493</v>
      </c>
      <c r="J40" s="93" t="s">
        <v>1388</v>
      </c>
      <c r="K40" s="93" t="s">
        <v>1493</v>
      </c>
      <c r="L40" s="93" t="s">
        <v>1493</v>
      </c>
      <c r="M40" s="93" t="s">
        <v>1493</v>
      </c>
      <c r="N40" s="1032">
        <v>2.01E-2</v>
      </c>
      <c r="O40" s="78">
        <v>3691031.39</v>
      </c>
      <c r="P40" s="78">
        <v>164224.57</v>
      </c>
      <c r="Q40" s="322" t="s">
        <v>4868</v>
      </c>
      <c r="R40" s="130"/>
      <c r="S40" s="130"/>
      <c r="T40" s="130"/>
      <c r="U40" s="130"/>
      <c r="V40" s="130"/>
      <c r="W40" s="788">
        <f>(IF(G40="C",1,IF(G40="EA",0.5,0))*0.05)+(IF(H40="C",1,IF(H40="EA",0.5,0))*0.2)+(IF(I40="C",1,IF(I40="EA",0.5,0))*0.05)+(IF(J40="C",1,IF(J40="EA",0.5,0))*0.05)+(IF(K40="C",1,IF(K40="EA",0.5,0))*0.25)+(IF(L40="C",1,IF(L40="EA",0.5,0))*0.1)+(IF(M40="C",1,IF(M40="EA",0.5,0))*0.3)</f>
        <v>0.15</v>
      </c>
      <c r="X40" s="129">
        <f t="shared" si="0"/>
        <v>3.0149999999999999E-3</v>
      </c>
      <c r="Y40" s="130" t="str">
        <f t="shared" si="1"/>
        <v>Em andamento</v>
      </c>
      <c r="Z40" s="130" t="str">
        <f>IF(C40="Supra-regional","abrange-cidade",IF(C40="Em definição","sem-mapa",IF(E40&lt;&gt;0,"local-def","local-em-def")))</f>
        <v>local-def</v>
      </c>
    </row>
    <row r="41" spans="1:26" ht="75" hidden="1" x14ac:dyDescent="0.25">
      <c r="A41" s="93">
        <v>36</v>
      </c>
      <c r="B41" s="322" t="s">
        <v>4869</v>
      </c>
      <c r="C41" s="322" t="s">
        <v>136</v>
      </c>
      <c r="D41" s="174" t="s">
        <v>554</v>
      </c>
      <c r="E41" s="93" t="s">
        <v>5767</v>
      </c>
      <c r="F41" s="790" t="s">
        <v>5776</v>
      </c>
      <c r="G41" s="93" t="s">
        <v>1388</v>
      </c>
      <c r="H41" s="93" t="s">
        <v>1388</v>
      </c>
      <c r="I41" s="93" t="s">
        <v>1493</v>
      </c>
      <c r="J41" s="93" t="s">
        <v>1388</v>
      </c>
      <c r="K41" s="93" t="s">
        <v>1493</v>
      </c>
      <c r="L41" s="93" t="s">
        <v>1493</v>
      </c>
      <c r="M41" s="93" t="s">
        <v>1493</v>
      </c>
      <c r="N41" s="1032">
        <v>0</v>
      </c>
      <c r="O41" s="78">
        <v>1907725.38</v>
      </c>
      <c r="P41" s="78">
        <v>168781.84</v>
      </c>
      <c r="Q41" s="322" t="s">
        <v>4870</v>
      </c>
      <c r="R41" s="130"/>
      <c r="S41" s="130"/>
      <c r="T41" s="130"/>
      <c r="U41" s="130"/>
      <c r="V41" s="130"/>
      <c r="W41" s="788">
        <f>(IF(G41="C",1,IF(G41="EA",0.5,0))*0.05)+(IF(H41="C",1,IF(H41="EA",0.5,0))*0.2)+(IF(I41="C",1,IF(I41="EA",0.5,0))*0.05)+(IF(J41="C",1,IF(J41="EA",0.5,0))*0.05)+(IF(K41="C",1,IF(K41="EA",0.5,0))*0.25)+(IF(L41="C",1,IF(L41="EA",0.5,0))*0.1)+(IF(M41="C",1,IF(M41="EA",0.5,0))*0.3)</f>
        <v>0.15</v>
      </c>
      <c r="X41" s="129">
        <f t="shared" si="0"/>
        <v>0</v>
      </c>
      <c r="Y41" s="130" t="str">
        <f t="shared" si="1"/>
        <v>Em andamento</v>
      </c>
      <c r="Z41" s="130" t="str">
        <f>IF(C41="Supra-regional","abrange-cidade",IF(C41="Em definição","sem-mapa",IF(E41&lt;&gt;0,"local-def","local-em-def")))</f>
        <v>local-def</v>
      </c>
    </row>
    <row r="42" spans="1:26" ht="60" hidden="1" x14ac:dyDescent="0.25">
      <c r="A42" s="93">
        <v>36</v>
      </c>
      <c r="B42" s="322" t="s">
        <v>4871</v>
      </c>
      <c r="C42" s="322" t="s">
        <v>156</v>
      </c>
      <c r="D42" s="174" t="s">
        <v>554</v>
      </c>
      <c r="E42" s="93" t="s">
        <v>5768</v>
      </c>
      <c r="F42" s="790" t="s">
        <v>5777</v>
      </c>
      <c r="G42" s="93" t="s">
        <v>1388</v>
      </c>
      <c r="H42" s="93" t="s">
        <v>1388</v>
      </c>
      <c r="I42" s="93" t="s">
        <v>1493</v>
      </c>
      <c r="J42" s="93" t="s">
        <v>1388</v>
      </c>
      <c r="K42" s="93" t="s">
        <v>1493</v>
      </c>
      <c r="L42" s="93" t="s">
        <v>1493</v>
      </c>
      <c r="M42" s="93" t="s">
        <v>1493</v>
      </c>
      <c r="N42" s="1032">
        <v>1.01E-2</v>
      </c>
      <c r="O42" s="78">
        <v>1518868.81</v>
      </c>
      <c r="P42" s="78">
        <v>157048.29999999999</v>
      </c>
      <c r="Q42" s="322" t="s">
        <v>4872</v>
      </c>
      <c r="R42" s="130"/>
      <c r="S42" s="130"/>
      <c r="T42" s="130"/>
      <c r="U42" s="130"/>
      <c r="V42" s="130"/>
      <c r="W42" s="788">
        <f>(IF(G42="C",1,IF(G42="EA",0.5,0))*0.05)+(IF(H42="C",1,IF(H42="EA",0.5,0))*0.2)+(IF(I42="C",1,IF(I42="EA",0.5,0))*0.05)+(IF(J42="C",1,IF(J42="EA",0.5,0))*0.05)+(IF(K42="C",1,IF(K42="EA",0.5,0))*0.25)+(IF(L42="C",1,IF(L42="EA",0.5,0))*0.1)+(IF(M42="C",1,IF(M42="EA",0.5,0))*0.3)</f>
        <v>0.15</v>
      </c>
      <c r="X42" s="129">
        <f t="shared" si="0"/>
        <v>1.5149999999999999E-3</v>
      </c>
      <c r="Y42" s="130" t="str">
        <f t="shared" si="1"/>
        <v>Em andamento</v>
      </c>
      <c r="Z42" s="130" t="str">
        <f>IF(C42="Supra-regional","abrange-cidade",IF(C42="Em definição","sem-mapa",IF(E42&lt;&gt;0,"local-def","local-em-def")))</f>
        <v>local-def</v>
      </c>
    </row>
    <row r="43" spans="1:26" ht="60" hidden="1" x14ac:dyDescent="0.25">
      <c r="A43" s="93">
        <v>36</v>
      </c>
      <c r="B43" s="322" t="s">
        <v>4873</v>
      </c>
      <c r="C43" s="322" t="s">
        <v>156</v>
      </c>
      <c r="D43" s="174" t="s">
        <v>554</v>
      </c>
      <c r="E43" s="93" t="s">
        <v>5769</v>
      </c>
      <c r="F43" s="93" t="s">
        <v>5778</v>
      </c>
      <c r="G43" s="93" t="s">
        <v>1388</v>
      </c>
      <c r="H43" s="93" t="s">
        <v>1388</v>
      </c>
      <c r="I43" s="93" t="s">
        <v>1493</v>
      </c>
      <c r="J43" s="93" t="s">
        <v>1388</v>
      </c>
      <c r="K43" s="93" t="s">
        <v>1493</v>
      </c>
      <c r="L43" s="93" t="s">
        <v>1493</v>
      </c>
      <c r="M43" s="93" t="s">
        <v>1493</v>
      </c>
      <c r="N43" s="1032">
        <v>5.7599999999999998E-2</v>
      </c>
      <c r="O43" s="78">
        <v>2858635.96</v>
      </c>
      <c r="P43" s="78">
        <v>189421.7</v>
      </c>
      <c r="Q43" s="322" t="s">
        <v>4874</v>
      </c>
      <c r="R43" s="130"/>
      <c r="S43" s="130"/>
      <c r="T43" s="130"/>
      <c r="U43" s="130"/>
      <c r="V43" s="130"/>
      <c r="W43" s="788">
        <f>(IF(G43="C",1,IF(G43="EA",0.5,0))*0.05)+(IF(H43="C",1,IF(H43="EA",0.5,0))*0.2)+(IF(I43="C",1,IF(I43="EA",0.5,0))*0.05)+(IF(J43="C",1,IF(J43="EA",0.5,0))*0.05)+(IF(K43="C",1,IF(K43="EA",0.5,0))*0.25)+(IF(L43="C",1,IF(L43="EA",0.5,0))*0.1)+(IF(M43="C",1,IF(M43="EA",0.5,0))*0.3)</f>
        <v>0.15</v>
      </c>
      <c r="X43" s="129">
        <f t="shared" si="0"/>
        <v>8.6400000000000001E-3</v>
      </c>
      <c r="Y43" s="130" t="str">
        <f t="shared" si="1"/>
        <v>Em andamento</v>
      </c>
      <c r="Z43" s="130" t="str">
        <f>IF(C43="Supra-regional","abrange-cidade",IF(C43="Em definição","sem-mapa",IF(E43&lt;&gt;0,"local-def","local-em-def")))</f>
        <v>local-def</v>
      </c>
    </row>
    <row r="44" spans="1:26" ht="75" hidden="1" x14ac:dyDescent="0.25">
      <c r="A44" s="93">
        <v>36</v>
      </c>
      <c r="B44" s="322" t="s">
        <v>4875</v>
      </c>
      <c r="C44" s="322" t="s">
        <v>156</v>
      </c>
      <c r="D44" s="174" t="s">
        <v>554</v>
      </c>
      <c r="E44" s="93" t="s">
        <v>5770</v>
      </c>
      <c r="F44" s="790" t="s">
        <v>5779</v>
      </c>
      <c r="G44" s="93" t="s">
        <v>1388</v>
      </c>
      <c r="H44" s="93" t="s">
        <v>1388</v>
      </c>
      <c r="I44" s="93" t="s">
        <v>1493</v>
      </c>
      <c r="J44" s="93" t="s">
        <v>1388</v>
      </c>
      <c r="K44" s="93" t="s">
        <v>1493</v>
      </c>
      <c r="L44" s="93" t="s">
        <v>1493</v>
      </c>
      <c r="M44" s="93" t="s">
        <v>1493</v>
      </c>
      <c r="N44" s="1032">
        <v>0</v>
      </c>
      <c r="O44" s="78">
        <v>1985403.14</v>
      </c>
      <c r="P44" s="78">
        <v>115737.18</v>
      </c>
      <c r="Q44" s="322" t="s">
        <v>4876</v>
      </c>
      <c r="R44" s="130"/>
      <c r="S44" s="130"/>
      <c r="T44" s="130"/>
      <c r="U44" s="130"/>
      <c r="V44" s="130"/>
      <c r="W44" s="788">
        <f>(IF(G44="C",1,IF(G44="EA",0.5,0))*0.05)+(IF(H44="C",1,IF(H44="EA",0.5,0))*0.2)+(IF(I44="C",1,IF(I44="EA",0.5,0))*0.05)+(IF(J44="C",1,IF(J44="EA",0.5,0))*0.05)+(IF(K44="C",1,IF(K44="EA",0.5,0))*0.25)+(IF(L44="C",1,IF(L44="EA",0.5,0))*0.1)+(IF(M44="C",1,IF(M44="EA",0.5,0))*0.3)</f>
        <v>0.15</v>
      </c>
      <c r="X44" s="129">
        <f t="shared" si="0"/>
        <v>0</v>
      </c>
      <c r="Y44" s="130" t="str">
        <f t="shared" si="1"/>
        <v>Em andamento</v>
      </c>
      <c r="Z44" s="130" t="str">
        <f>IF(C44="Supra-regional","abrange-cidade",IF(C44="Em definição","sem-mapa",IF(E44&lt;&gt;0,"local-def","local-em-def")))</f>
        <v>local-def</v>
      </c>
    </row>
    <row r="45" spans="1:26" ht="60" hidden="1" x14ac:dyDescent="0.25">
      <c r="A45" s="93">
        <v>36</v>
      </c>
      <c r="B45" s="322" t="s">
        <v>4877</v>
      </c>
      <c r="C45" s="322" t="s">
        <v>180</v>
      </c>
      <c r="D45" s="174" t="s">
        <v>4878</v>
      </c>
      <c r="E45" s="93" t="s">
        <v>5771</v>
      </c>
      <c r="F45" s="790" t="s">
        <v>5780</v>
      </c>
      <c r="G45" s="93" t="s">
        <v>214</v>
      </c>
      <c r="H45" s="93" t="s">
        <v>1388</v>
      </c>
      <c r="I45" s="93" t="s">
        <v>1493</v>
      </c>
      <c r="J45" s="93" t="s">
        <v>1388</v>
      </c>
      <c r="K45" s="93" t="s">
        <v>1493</v>
      </c>
      <c r="L45" s="93" t="s">
        <v>1493</v>
      </c>
      <c r="M45" s="93" t="s">
        <v>1493</v>
      </c>
      <c r="N45" s="1032">
        <v>7.7100000000000002E-2</v>
      </c>
      <c r="O45" s="78">
        <v>4261301.6399999997</v>
      </c>
      <c r="P45" s="78">
        <v>261424.65</v>
      </c>
      <c r="Q45" s="322" t="s">
        <v>4879</v>
      </c>
      <c r="R45" s="130" t="s">
        <v>1067</v>
      </c>
      <c r="S45" s="130"/>
      <c r="T45" s="130"/>
      <c r="U45" s="130"/>
      <c r="V45" s="130"/>
      <c r="W45" s="788">
        <f>(IF(G45="C",1,IF(G45="EA",0.5,0))*0.05)+(IF(H45="C",1,IF(H45="EA",0.5,0))*0.2)+(IF(I45="C",1,IF(I45="EA",0.5,0))*0.05)+(IF(J45="C",1,IF(J45="EA",0.5,0))*0.05)+(IF(K45="C",1,IF(K45="EA",0.5,0))*0.25)+(IF(L45="C",1,IF(L45="EA",0.5,0))*0.1)+(IF(M45="C",1,IF(M45="EA",0.5,0))*0.3)</f>
        <v>0.15</v>
      </c>
      <c r="X45" s="129">
        <f t="shared" si="0"/>
        <v>1.1565000000000001E-2</v>
      </c>
      <c r="Y45" s="130" t="str">
        <f t="shared" si="1"/>
        <v>Em andamento</v>
      </c>
      <c r="Z45" s="130" t="str">
        <f>IF(C45="Supra-regional","abrange-cidade",IF(C45="Em definição","sem-mapa",IF(E45&lt;&gt;0,"local-def","local-em-def")))</f>
        <v>local-def</v>
      </c>
    </row>
    <row r="46" spans="1:26" ht="60" hidden="1" x14ac:dyDescent="0.25">
      <c r="A46" s="93">
        <v>36</v>
      </c>
      <c r="B46" s="322" t="s">
        <v>4880</v>
      </c>
      <c r="C46" s="322" t="s">
        <v>142</v>
      </c>
      <c r="D46" s="174" t="s">
        <v>550</v>
      </c>
      <c r="E46" s="93" t="s">
        <v>5772</v>
      </c>
      <c r="F46" s="789" t="s">
        <v>5781</v>
      </c>
      <c r="G46" s="93" t="s">
        <v>1388</v>
      </c>
      <c r="H46" s="93" t="s">
        <v>1388</v>
      </c>
      <c r="I46" s="93" t="s">
        <v>1493</v>
      </c>
      <c r="J46" s="93" t="s">
        <v>1388</v>
      </c>
      <c r="K46" s="93" t="s">
        <v>1493</v>
      </c>
      <c r="L46" s="93" t="s">
        <v>1493</v>
      </c>
      <c r="M46" s="93" t="s">
        <v>1493</v>
      </c>
      <c r="N46" s="1032">
        <v>6.3E-3</v>
      </c>
      <c r="O46" s="78">
        <v>640164.81999999995</v>
      </c>
      <c r="P46" s="78">
        <v>41593.480000000003</v>
      </c>
      <c r="Q46" s="322" t="s">
        <v>4881</v>
      </c>
      <c r="R46" s="130" t="s">
        <v>1222</v>
      </c>
      <c r="S46" s="130" t="s">
        <v>1067</v>
      </c>
      <c r="T46" s="130"/>
      <c r="U46" s="130"/>
      <c r="V46" s="130"/>
      <c r="W46" s="788">
        <f>(IF(G46="C",1,IF(G46="EA",0.5,0))*0.05)+(IF(H46="C",1,IF(H46="EA",0.5,0))*0.2)+(IF(I46="C",1,IF(I46="EA",0.5,0))*0.05)+(IF(J46="C",1,IF(J46="EA",0.5,0))*0.05)+(IF(K46="C",1,IF(K46="EA",0.5,0))*0.25)+(IF(L46="C",1,IF(L46="EA",0.5,0))*0.1)+(IF(M46="C",1,IF(M46="EA",0.5,0))*0.3)</f>
        <v>0.15</v>
      </c>
      <c r="X46" s="129">
        <f t="shared" si="0"/>
        <v>9.4499999999999998E-4</v>
      </c>
      <c r="Y46" s="130" t="str">
        <f t="shared" si="1"/>
        <v>Em andamento</v>
      </c>
      <c r="Z46" s="130" t="str">
        <f>IF(C46="Supra-regional","abrange-cidade",IF(C46="Em definição","sem-mapa",IF(E46&lt;&gt;0,"local-def","local-em-def")))</f>
        <v>local-def</v>
      </c>
    </row>
    <row r="47" spans="1:26" ht="45" hidden="1" x14ac:dyDescent="0.25">
      <c r="A47" s="52">
        <v>75</v>
      </c>
      <c r="B47" s="18" t="s">
        <v>4489</v>
      </c>
      <c r="C47" s="18" t="s">
        <v>4490</v>
      </c>
      <c r="D47" s="18" t="s">
        <v>4491</v>
      </c>
      <c r="E47" s="18"/>
      <c r="F47" s="18" t="s">
        <v>4492</v>
      </c>
      <c r="G47" s="52" t="s">
        <v>212</v>
      </c>
      <c r="H47" s="52" t="s">
        <v>212</v>
      </c>
      <c r="I47" s="52" t="s">
        <v>212</v>
      </c>
      <c r="J47" s="52" t="s">
        <v>1388</v>
      </c>
      <c r="K47" s="52" t="s">
        <v>214</v>
      </c>
      <c r="L47" s="52" t="s">
        <v>214</v>
      </c>
      <c r="M47" s="52" t="s">
        <v>214</v>
      </c>
      <c r="N47" s="1032">
        <v>0.05</v>
      </c>
      <c r="O47" s="93">
        <v>356784611.17000002</v>
      </c>
      <c r="P47" s="121">
        <v>6663962.7899999982</v>
      </c>
      <c r="Q47" s="197" t="s">
        <v>4471</v>
      </c>
      <c r="R47" s="130"/>
      <c r="S47" s="130"/>
      <c r="T47" s="130"/>
      <c r="U47" s="130"/>
      <c r="V47" s="130"/>
      <c r="W47" s="128">
        <f>(IF(G47="C",1,IF(G47="EA",0.5,0))*0.05)+(IF(H47="C",1,IF(H47="EA",0.5,0))*0.2)+(IF(I47="C",1,IF(I47="EA",0.5,0))*0.05)+(IF(J47="C",1,IF(J47="EA",0.5,0))*0.05)+(IF(K47="C",1,IF(K47="EA",0.5,0))*0.25)+(IF(L47="C",1,IF(L47="EA",0.5,0))*0.1)+(IF(M47="C",1,IF(M47="EA",0.5,0))*0.3)</f>
        <v>0.65</v>
      </c>
      <c r="X47" s="129">
        <f t="shared" si="0"/>
        <v>3.2500000000000001E-2</v>
      </c>
      <c r="Y47" s="130" t="str">
        <f t="shared" si="1"/>
        <v>Em andamento</v>
      </c>
      <c r="Z47" s="130" t="str">
        <f>IF(C47="Supra-regional","abrange-cidade",IF(C47="Em definição","sem-mapa",IF(E47&lt;&gt;0,"local-def","local-em-def")))</f>
        <v>local-em-def</v>
      </c>
    </row>
    <row r="48" spans="1:26" ht="60" hidden="1" x14ac:dyDescent="0.25">
      <c r="A48" s="52">
        <v>75</v>
      </c>
      <c r="B48" s="18" t="s">
        <v>4494</v>
      </c>
      <c r="C48" s="18" t="s">
        <v>4495</v>
      </c>
      <c r="D48" s="18" t="s">
        <v>4496</v>
      </c>
      <c r="E48" s="18"/>
      <c r="F48" s="18" t="s">
        <v>4497</v>
      </c>
      <c r="G48" s="52" t="s">
        <v>212</v>
      </c>
      <c r="H48" s="52" t="s">
        <v>212</v>
      </c>
      <c r="I48" s="52" t="s">
        <v>212</v>
      </c>
      <c r="J48" s="52" t="s">
        <v>1388</v>
      </c>
      <c r="K48" s="52" t="s">
        <v>214</v>
      </c>
      <c r="L48" s="52" t="s">
        <v>214</v>
      </c>
      <c r="M48" s="52" t="s">
        <v>214</v>
      </c>
      <c r="N48" s="1032">
        <v>0.95</v>
      </c>
      <c r="O48" s="93">
        <v>356784611.17000002</v>
      </c>
      <c r="P48" s="121">
        <v>203265351.34999993</v>
      </c>
      <c r="Q48" s="196" t="s">
        <v>5258</v>
      </c>
      <c r="R48" s="130"/>
      <c r="S48" s="130"/>
      <c r="T48" s="130"/>
      <c r="U48" s="130"/>
      <c r="V48" s="130"/>
      <c r="W48" s="128">
        <f>(IF(G48="C",1,IF(G48="EA",0.5,0))*0.05)+(IF(H48="C",1,IF(H48="EA",0.5,0))*0.2)+(IF(I48="C",1,IF(I48="EA",0.5,0))*0.05)+(IF(J48="C",1,IF(J48="EA",0.5,0))*0.05)+(IF(K48="C",1,IF(K48="EA",0.5,0))*0.25)+(IF(L48="C",1,IF(L48="EA",0.5,0))*0.1)+(IF(M48="C",1,IF(M48="EA",0.5,0))*0.3)</f>
        <v>0.65</v>
      </c>
      <c r="X48" s="129">
        <f t="shared" si="0"/>
        <v>0.61749999999999994</v>
      </c>
      <c r="Y48" s="130" t="str">
        <f t="shared" si="1"/>
        <v>Em andamento</v>
      </c>
      <c r="Z48" s="130" t="str">
        <f>IF(C48="Supra-regional","abrange-cidade",IF(C48="Em definição","sem-mapa",IF(E48&lt;&gt;0,"local-def","local-em-def")))</f>
        <v>local-em-def</v>
      </c>
    </row>
    <row r="49" spans="1:26" ht="38.25" hidden="1" x14ac:dyDescent="0.25">
      <c r="A49" s="527">
        <v>76</v>
      </c>
      <c r="B49" s="336" t="s">
        <v>5415</v>
      </c>
      <c r="C49" s="374" t="s">
        <v>128</v>
      </c>
      <c r="D49" s="348"/>
      <c r="E49" s="374"/>
      <c r="F49" s="374"/>
      <c r="G49" s="341" t="s">
        <v>214</v>
      </c>
      <c r="H49" s="337" t="s">
        <v>216</v>
      </c>
      <c r="I49" s="337" t="s">
        <v>216</v>
      </c>
      <c r="J49" s="337" t="s">
        <v>216</v>
      </c>
      <c r="K49" s="337" t="s">
        <v>216</v>
      </c>
      <c r="L49" s="337" t="s">
        <v>216</v>
      </c>
      <c r="M49" s="337" t="s">
        <v>216</v>
      </c>
      <c r="N49" s="1032">
        <v>3.1300000000000001E-2</v>
      </c>
      <c r="O49" s="529">
        <v>0</v>
      </c>
      <c r="P49" s="529">
        <v>0</v>
      </c>
      <c r="Q49" s="374"/>
      <c r="R49" s="130"/>
      <c r="S49" s="130"/>
      <c r="T49" s="130" t="s">
        <v>5301</v>
      </c>
      <c r="U49" s="375"/>
      <c r="V49" s="375"/>
      <c r="W49" s="128">
        <f>(IF(G49="C",1,IF(G49="EA",0.5,0))*0.05)+(IF(H49="C",1,IF(H49="EA",0.5,0))*0.2)+(IF(I49="C",1,IF(I49="EA",0.5,0))*0.05)+(IF(J49="C",1,IF(J49="EA",0.5,0))*0.05)+(IF(K49="C",1,IF(K49="EA",0.5,0))*0.25)+(IF(L49="C",1,IF(L49="EA",0.5,0))*0.1)+(IF(M49="C",1,IF(M49="EA",0.5,0))*0.3)</f>
        <v>2.5000000000000001E-2</v>
      </c>
      <c r="X49" s="129">
        <f t="shared" si="0"/>
        <v>7.825000000000001E-4</v>
      </c>
      <c r="Y49" s="130" t="str">
        <f t="shared" si="1"/>
        <v>Em andamento</v>
      </c>
      <c r="Z49" s="130" t="str">
        <f>IF(C49="Supra-regional","abrange-cidade",IF(C49="Em definição","sem-mapa",IF(E49&lt;&gt;0,"local-def","local-em-def")))</f>
        <v>local-em-def</v>
      </c>
    </row>
    <row r="50" spans="1:26" ht="30" hidden="1" x14ac:dyDescent="0.25">
      <c r="A50" s="527">
        <v>76</v>
      </c>
      <c r="B50" s="336" t="s">
        <v>5416</v>
      </c>
      <c r="C50" s="374" t="s">
        <v>130</v>
      </c>
      <c r="D50" s="348"/>
      <c r="E50" s="374"/>
      <c r="F50" s="374"/>
      <c r="G50" s="341" t="s">
        <v>214</v>
      </c>
      <c r="H50" s="337" t="s">
        <v>216</v>
      </c>
      <c r="I50" s="337" t="s">
        <v>216</v>
      </c>
      <c r="J50" s="337" t="s">
        <v>216</v>
      </c>
      <c r="K50" s="337" t="s">
        <v>216</v>
      </c>
      <c r="L50" s="337" t="s">
        <v>216</v>
      </c>
      <c r="M50" s="337" t="s">
        <v>216</v>
      </c>
      <c r="N50" s="1032">
        <v>3.1300000000000001E-2</v>
      </c>
      <c r="O50" s="529">
        <v>0</v>
      </c>
      <c r="P50" s="529">
        <v>0</v>
      </c>
      <c r="Q50" s="374"/>
      <c r="R50" s="130"/>
      <c r="S50" s="130"/>
      <c r="T50" s="130" t="s">
        <v>5302</v>
      </c>
      <c r="U50" s="375"/>
      <c r="V50" s="375"/>
      <c r="W50" s="128">
        <f>(IF(G50="C",1,IF(G50="EA",0.5,0))*0.05)+(IF(H50="C",1,IF(H50="EA",0.5,0))*0.2)+(IF(I50="C",1,IF(I50="EA",0.5,0))*0.05)+(IF(J50="C",1,IF(J50="EA",0.5,0))*0.05)+(IF(K50="C",1,IF(K50="EA",0.5,0))*0.25)+(IF(L50="C",1,IF(L50="EA",0.5,0))*0.1)+(IF(M50="C",1,IF(M50="EA",0.5,0))*0.3)</f>
        <v>2.5000000000000001E-2</v>
      </c>
      <c r="X50" s="129">
        <f t="shared" si="0"/>
        <v>7.825000000000001E-4</v>
      </c>
      <c r="Y50" s="130" t="str">
        <f t="shared" si="1"/>
        <v>Em andamento</v>
      </c>
      <c r="Z50" s="130" t="str">
        <f>IF(C50="Supra-regional","abrange-cidade",IF(C50="Em definição","sem-mapa",IF(E50&lt;&gt;0,"local-def","local-em-def")))</f>
        <v>local-em-def</v>
      </c>
    </row>
    <row r="51" spans="1:26" ht="38.25" hidden="1" x14ac:dyDescent="0.25">
      <c r="A51" s="527">
        <v>76</v>
      </c>
      <c r="B51" s="336" t="s">
        <v>5417</v>
      </c>
      <c r="C51" s="374" t="s">
        <v>132</v>
      </c>
      <c r="D51" s="348"/>
      <c r="E51" s="374"/>
      <c r="F51" s="374"/>
      <c r="G51" s="341" t="s">
        <v>214</v>
      </c>
      <c r="H51" s="337" t="s">
        <v>216</v>
      </c>
      <c r="I51" s="337" t="s">
        <v>216</v>
      </c>
      <c r="J51" s="337" t="s">
        <v>216</v>
      </c>
      <c r="K51" s="337" t="s">
        <v>216</v>
      </c>
      <c r="L51" s="337" t="s">
        <v>216</v>
      </c>
      <c r="M51" s="337" t="s">
        <v>216</v>
      </c>
      <c r="N51" s="1032">
        <v>3.1300000000000001E-2</v>
      </c>
      <c r="O51" s="529">
        <v>0</v>
      </c>
      <c r="P51" s="529">
        <v>0</v>
      </c>
      <c r="Q51" s="374"/>
      <c r="R51" s="130"/>
      <c r="S51" s="130"/>
      <c r="T51" s="130" t="s">
        <v>5303</v>
      </c>
      <c r="U51" s="375"/>
      <c r="V51" s="375"/>
      <c r="W51" s="128">
        <f>(IF(G51="C",1,IF(G51="EA",0.5,0))*0.05)+(IF(H51="C",1,IF(H51="EA",0.5,0))*0.2)+(IF(I51="C",1,IF(I51="EA",0.5,0))*0.05)+(IF(J51="C",1,IF(J51="EA",0.5,0))*0.05)+(IF(K51="C",1,IF(K51="EA",0.5,0))*0.25)+(IF(L51="C",1,IF(L51="EA",0.5,0))*0.1)+(IF(M51="C",1,IF(M51="EA",0.5,0))*0.3)</f>
        <v>2.5000000000000001E-2</v>
      </c>
      <c r="X51" s="129">
        <f t="shared" si="0"/>
        <v>7.825000000000001E-4</v>
      </c>
      <c r="Y51" s="130" t="str">
        <f t="shared" si="1"/>
        <v>Em andamento</v>
      </c>
      <c r="Z51" s="130" t="str">
        <f>IF(C51="Supra-regional","abrange-cidade",IF(C51="Em definição","sem-mapa",IF(E51&lt;&gt;0,"local-def","local-em-def")))</f>
        <v>local-em-def</v>
      </c>
    </row>
    <row r="52" spans="1:26" ht="38.25" hidden="1" x14ac:dyDescent="0.25">
      <c r="A52" s="527">
        <v>76</v>
      </c>
      <c r="B52" s="336" t="s">
        <v>5418</v>
      </c>
      <c r="C52" s="348" t="s">
        <v>134</v>
      </c>
      <c r="D52" s="348"/>
      <c r="E52" s="374"/>
      <c r="F52" s="374"/>
      <c r="G52" s="341" t="s">
        <v>214</v>
      </c>
      <c r="H52" s="337" t="s">
        <v>216</v>
      </c>
      <c r="I52" s="337" t="s">
        <v>216</v>
      </c>
      <c r="J52" s="337" t="s">
        <v>216</v>
      </c>
      <c r="K52" s="337" t="s">
        <v>216</v>
      </c>
      <c r="L52" s="337" t="s">
        <v>216</v>
      </c>
      <c r="M52" s="337" t="s">
        <v>216</v>
      </c>
      <c r="N52" s="1032">
        <v>3.1300000000000001E-2</v>
      </c>
      <c r="O52" s="529">
        <v>0</v>
      </c>
      <c r="P52" s="529">
        <v>0</v>
      </c>
      <c r="Q52" s="374"/>
      <c r="R52" s="130"/>
      <c r="S52" s="130"/>
      <c r="T52" s="130" t="s">
        <v>5304</v>
      </c>
      <c r="U52" s="375"/>
      <c r="V52" s="375"/>
      <c r="W52" s="128">
        <f>(IF(G52="C",1,IF(G52="EA",0.5,0))*0.05)+(IF(H52="C",1,IF(H52="EA",0.5,0))*0.2)+(IF(I52="C",1,IF(I52="EA",0.5,0))*0.05)+(IF(J52="C",1,IF(J52="EA",0.5,0))*0.05)+(IF(K52="C",1,IF(K52="EA",0.5,0))*0.25)+(IF(L52="C",1,IF(L52="EA",0.5,0))*0.1)+(IF(M52="C",1,IF(M52="EA",0.5,0))*0.3)</f>
        <v>2.5000000000000001E-2</v>
      </c>
      <c r="X52" s="129">
        <f t="shared" si="0"/>
        <v>7.825000000000001E-4</v>
      </c>
      <c r="Y52" s="130" t="str">
        <f t="shared" si="1"/>
        <v>Em andamento</v>
      </c>
      <c r="Z52" s="130" t="str">
        <f>IF(C52="Supra-regional","abrange-cidade",IF(C52="Em definição","sem-mapa",IF(E52&lt;&gt;0,"local-def","local-em-def")))</f>
        <v>local-em-def</v>
      </c>
    </row>
    <row r="53" spans="1:26" ht="38.25" hidden="1" x14ac:dyDescent="0.25">
      <c r="A53" s="527">
        <v>76</v>
      </c>
      <c r="B53" s="336" t="s">
        <v>5419</v>
      </c>
      <c r="C53" s="348" t="s">
        <v>136</v>
      </c>
      <c r="D53" s="348"/>
      <c r="E53" s="374"/>
      <c r="F53" s="374"/>
      <c r="G53" s="341" t="s">
        <v>214</v>
      </c>
      <c r="H53" s="337" t="s">
        <v>216</v>
      </c>
      <c r="I53" s="337" t="s">
        <v>216</v>
      </c>
      <c r="J53" s="337" t="s">
        <v>216</v>
      </c>
      <c r="K53" s="337" t="s">
        <v>216</v>
      </c>
      <c r="L53" s="337" t="s">
        <v>216</v>
      </c>
      <c r="M53" s="337" t="s">
        <v>216</v>
      </c>
      <c r="N53" s="1032">
        <v>3.1300000000000001E-2</v>
      </c>
      <c r="O53" s="529">
        <v>0</v>
      </c>
      <c r="P53" s="529">
        <v>0</v>
      </c>
      <c r="Q53" s="374"/>
      <c r="R53" s="130"/>
      <c r="S53" s="130"/>
      <c r="T53" s="130" t="s">
        <v>5305</v>
      </c>
      <c r="U53" s="375"/>
      <c r="V53" s="375"/>
      <c r="W53" s="128">
        <f>(IF(G53="C",1,IF(G53="EA",0.5,0))*0.05)+(IF(H53="C",1,IF(H53="EA",0.5,0))*0.2)+(IF(I53="C",1,IF(I53="EA",0.5,0))*0.05)+(IF(J53="C",1,IF(J53="EA",0.5,0))*0.05)+(IF(K53="C",1,IF(K53="EA",0.5,0))*0.25)+(IF(L53="C",1,IF(L53="EA",0.5,0))*0.1)+(IF(M53="C",1,IF(M53="EA",0.5,0))*0.3)</f>
        <v>2.5000000000000001E-2</v>
      </c>
      <c r="X53" s="129">
        <f t="shared" si="0"/>
        <v>7.825000000000001E-4</v>
      </c>
      <c r="Y53" s="130" t="str">
        <f t="shared" si="1"/>
        <v>Em andamento</v>
      </c>
      <c r="Z53" s="130" t="str">
        <f>IF(C53="Supra-regional","abrange-cidade",IF(C53="Em definição","sem-mapa",IF(E53&lt;&gt;0,"local-def","local-em-def")))</f>
        <v>local-em-def</v>
      </c>
    </row>
    <row r="54" spans="1:26" ht="38.25" hidden="1" x14ac:dyDescent="0.25">
      <c r="A54" s="527">
        <v>76</v>
      </c>
      <c r="B54" s="336" t="s">
        <v>5420</v>
      </c>
      <c r="C54" s="348" t="s">
        <v>138</v>
      </c>
      <c r="D54" s="348"/>
      <c r="E54" s="374"/>
      <c r="F54" s="374"/>
      <c r="G54" s="341" t="s">
        <v>214</v>
      </c>
      <c r="H54" s="337" t="s">
        <v>216</v>
      </c>
      <c r="I54" s="337" t="s">
        <v>216</v>
      </c>
      <c r="J54" s="337" t="s">
        <v>216</v>
      </c>
      <c r="K54" s="337" t="s">
        <v>216</v>
      </c>
      <c r="L54" s="337" t="s">
        <v>216</v>
      </c>
      <c r="M54" s="337" t="s">
        <v>216</v>
      </c>
      <c r="N54" s="1032">
        <v>3.1300000000000001E-2</v>
      </c>
      <c r="O54" s="529">
        <v>0</v>
      </c>
      <c r="P54" s="529">
        <v>0</v>
      </c>
      <c r="Q54" s="374"/>
      <c r="R54" s="130" t="s">
        <v>1248</v>
      </c>
      <c r="S54" s="130"/>
      <c r="T54" s="130" t="s">
        <v>5306</v>
      </c>
      <c r="U54" s="375"/>
      <c r="V54" s="375"/>
      <c r="W54" s="128">
        <f>(IF(G54="C",1,IF(G54="EA",0.5,0))*0.05)+(IF(H54="C",1,IF(H54="EA",0.5,0))*0.2)+(IF(I54="C",1,IF(I54="EA",0.5,0))*0.05)+(IF(J54="C",1,IF(J54="EA",0.5,0))*0.05)+(IF(K54="C",1,IF(K54="EA",0.5,0))*0.25)+(IF(L54="C",1,IF(L54="EA",0.5,0))*0.1)+(IF(M54="C",1,IF(M54="EA",0.5,0))*0.3)</f>
        <v>2.5000000000000001E-2</v>
      </c>
      <c r="X54" s="129">
        <f t="shared" si="0"/>
        <v>7.825000000000001E-4</v>
      </c>
      <c r="Y54" s="130" t="str">
        <f t="shared" si="1"/>
        <v>Em andamento</v>
      </c>
      <c r="Z54" s="130" t="str">
        <f>IF(C54="Supra-regional","abrange-cidade",IF(C54="Em definição","sem-mapa",IF(E54&lt;&gt;0,"local-def","local-em-def")))</f>
        <v>local-em-def</v>
      </c>
    </row>
    <row r="55" spans="1:26" ht="38.25" hidden="1" x14ac:dyDescent="0.25">
      <c r="A55" s="527">
        <v>76</v>
      </c>
      <c r="B55" s="336" t="s">
        <v>5421</v>
      </c>
      <c r="C55" s="348" t="s">
        <v>140</v>
      </c>
      <c r="D55" s="348"/>
      <c r="E55" s="374"/>
      <c r="F55" s="374"/>
      <c r="G55" s="341" t="s">
        <v>214</v>
      </c>
      <c r="H55" s="337" t="s">
        <v>216</v>
      </c>
      <c r="I55" s="337" t="s">
        <v>216</v>
      </c>
      <c r="J55" s="337" t="s">
        <v>216</v>
      </c>
      <c r="K55" s="337" t="s">
        <v>216</v>
      </c>
      <c r="L55" s="337" t="s">
        <v>216</v>
      </c>
      <c r="M55" s="337" t="s">
        <v>216</v>
      </c>
      <c r="N55" s="1032">
        <v>3.1300000000000001E-2</v>
      </c>
      <c r="O55" s="529">
        <v>0</v>
      </c>
      <c r="P55" s="529">
        <v>0</v>
      </c>
      <c r="Q55" s="374"/>
      <c r="R55" s="130"/>
      <c r="S55" s="130"/>
      <c r="T55" s="130" t="s">
        <v>5307</v>
      </c>
      <c r="U55" s="375"/>
      <c r="V55" s="375"/>
      <c r="W55" s="128">
        <f>(IF(G55="C",1,IF(G55="EA",0.5,0))*0.05)+(IF(H55="C",1,IF(H55="EA",0.5,0))*0.2)+(IF(I55="C",1,IF(I55="EA",0.5,0))*0.05)+(IF(J55="C",1,IF(J55="EA",0.5,0))*0.05)+(IF(K55="C",1,IF(K55="EA",0.5,0))*0.25)+(IF(L55="C",1,IF(L55="EA",0.5,0))*0.1)+(IF(M55="C",1,IF(M55="EA",0.5,0))*0.3)</f>
        <v>2.5000000000000001E-2</v>
      </c>
      <c r="X55" s="129">
        <f t="shared" si="0"/>
        <v>7.825000000000001E-4</v>
      </c>
      <c r="Y55" s="130" t="str">
        <f t="shared" si="1"/>
        <v>Em andamento</v>
      </c>
      <c r="Z55" s="130" t="str">
        <f>IF(C55="Supra-regional","abrange-cidade",IF(C55="Em definição","sem-mapa",IF(E55&lt;&gt;0,"local-def","local-em-def")))</f>
        <v>local-em-def</v>
      </c>
    </row>
    <row r="56" spans="1:26" ht="38.25" hidden="1" x14ac:dyDescent="0.25">
      <c r="A56" s="527">
        <v>76</v>
      </c>
      <c r="B56" s="336" t="s">
        <v>5422</v>
      </c>
      <c r="C56" s="374" t="s">
        <v>142</v>
      </c>
      <c r="D56" s="348"/>
      <c r="E56" s="374"/>
      <c r="F56" s="374"/>
      <c r="G56" s="341" t="s">
        <v>214</v>
      </c>
      <c r="H56" s="337" t="s">
        <v>216</v>
      </c>
      <c r="I56" s="337" t="s">
        <v>216</v>
      </c>
      <c r="J56" s="337" t="s">
        <v>216</v>
      </c>
      <c r="K56" s="337" t="s">
        <v>216</v>
      </c>
      <c r="L56" s="337" t="s">
        <v>216</v>
      </c>
      <c r="M56" s="337" t="s">
        <v>216</v>
      </c>
      <c r="N56" s="1032">
        <v>3.1300000000000001E-2</v>
      </c>
      <c r="O56" s="529">
        <v>0</v>
      </c>
      <c r="P56" s="529">
        <v>0</v>
      </c>
      <c r="Q56" s="374"/>
      <c r="R56" s="130"/>
      <c r="S56" s="130"/>
      <c r="T56" s="130" t="s">
        <v>5308</v>
      </c>
      <c r="U56" s="375"/>
      <c r="V56" s="375"/>
      <c r="W56" s="128">
        <f>(IF(G56="C",1,IF(G56="EA",0.5,0))*0.05)+(IF(H56="C",1,IF(H56="EA",0.5,0))*0.2)+(IF(I56="C",1,IF(I56="EA",0.5,0))*0.05)+(IF(J56="C",1,IF(J56="EA",0.5,0))*0.05)+(IF(K56="C",1,IF(K56="EA",0.5,0))*0.25)+(IF(L56="C",1,IF(L56="EA",0.5,0))*0.1)+(IF(M56="C",1,IF(M56="EA",0.5,0))*0.3)</f>
        <v>2.5000000000000001E-2</v>
      </c>
      <c r="X56" s="129">
        <f t="shared" si="0"/>
        <v>7.825000000000001E-4</v>
      </c>
      <c r="Y56" s="130" t="str">
        <f t="shared" si="1"/>
        <v>Em andamento</v>
      </c>
      <c r="Z56" s="130" t="str">
        <f>IF(C56="Supra-regional","abrange-cidade",IF(C56="Em definição","sem-mapa",IF(E56&lt;&gt;0,"local-def","local-em-def")))</f>
        <v>local-em-def</v>
      </c>
    </row>
    <row r="57" spans="1:26" ht="38.25" hidden="1" x14ac:dyDescent="0.25">
      <c r="A57" s="527">
        <v>76</v>
      </c>
      <c r="B57" s="336" t="s">
        <v>5423</v>
      </c>
      <c r="C57" s="336" t="s">
        <v>144</v>
      </c>
      <c r="D57" s="336"/>
      <c r="E57" s="374"/>
      <c r="F57" s="374"/>
      <c r="G57" s="341" t="s">
        <v>214</v>
      </c>
      <c r="H57" s="337" t="s">
        <v>216</v>
      </c>
      <c r="I57" s="337" t="s">
        <v>216</v>
      </c>
      <c r="J57" s="337" t="s">
        <v>216</v>
      </c>
      <c r="K57" s="337" t="s">
        <v>216</v>
      </c>
      <c r="L57" s="337" t="s">
        <v>216</v>
      </c>
      <c r="M57" s="337" t="s">
        <v>216</v>
      </c>
      <c r="N57" s="1032">
        <v>3.1300000000000001E-2</v>
      </c>
      <c r="O57" s="529">
        <v>0</v>
      </c>
      <c r="P57" s="529">
        <v>0</v>
      </c>
      <c r="Q57" s="374"/>
      <c r="R57" s="130"/>
      <c r="S57" s="130"/>
      <c r="T57" s="130" t="s">
        <v>5309</v>
      </c>
      <c r="U57" s="375"/>
      <c r="V57" s="375"/>
      <c r="W57" s="128">
        <f>(IF(G57="C",1,IF(G57="EA",0.5,0))*0.05)+(IF(H57="C",1,IF(H57="EA",0.5,0))*0.2)+(IF(I57="C",1,IF(I57="EA",0.5,0))*0.05)+(IF(J57="C",1,IF(J57="EA",0.5,0))*0.05)+(IF(K57="C",1,IF(K57="EA",0.5,0))*0.25)+(IF(L57="C",1,IF(L57="EA",0.5,0))*0.1)+(IF(M57="C",1,IF(M57="EA",0.5,0))*0.3)</f>
        <v>2.5000000000000001E-2</v>
      </c>
      <c r="X57" s="129">
        <f t="shared" si="0"/>
        <v>7.825000000000001E-4</v>
      </c>
      <c r="Y57" s="130" t="str">
        <f t="shared" si="1"/>
        <v>Em andamento</v>
      </c>
      <c r="Z57" s="130" t="str">
        <f>IF(C57="Supra-regional","abrange-cidade",IF(C57="Em definição","sem-mapa",IF(E57&lt;&gt;0,"local-def","local-em-def")))</f>
        <v>local-em-def</v>
      </c>
    </row>
    <row r="58" spans="1:26" ht="38.25" hidden="1" x14ac:dyDescent="0.25">
      <c r="A58" s="527">
        <v>76</v>
      </c>
      <c r="B58" s="336" t="s">
        <v>5424</v>
      </c>
      <c r="C58" s="348" t="s">
        <v>146</v>
      </c>
      <c r="D58" s="348"/>
      <c r="E58" s="374"/>
      <c r="F58" s="374"/>
      <c r="G58" s="341" t="s">
        <v>214</v>
      </c>
      <c r="H58" s="337" t="s">
        <v>216</v>
      </c>
      <c r="I58" s="337" t="s">
        <v>216</v>
      </c>
      <c r="J58" s="337" t="s">
        <v>216</v>
      </c>
      <c r="K58" s="337" t="s">
        <v>216</v>
      </c>
      <c r="L58" s="337" t="s">
        <v>216</v>
      </c>
      <c r="M58" s="337" t="s">
        <v>216</v>
      </c>
      <c r="N58" s="1032">
        <v>3.1300000000000001E-2</v>
      </c>
      <c r="O58" s="529">
        <v>0</v>
      </c>
      <c r="P58" s="529">
        <v>0</v>
      </c>
      <c r="Q58" s="374"/>
      <c r="R58" s="130" t="s">
        <v>1067</v>
      </c>
      <c r="S58" s="130"/>
      <c r="T58" s="130" t="s">
        <v>5310</v>
      </c>
      <c r="U58" s="375"/>
      <c r="V58" s="375"/>
      <c r="W58" s="128">
        <f>(IF(G58="C",1,IF(G58="EA",0.5,0))*0.05)+(IF(H58="C",1,IF(H58="EA",0.5,0))*0.2)+(IF(I58="C",1,IF(I58="EA",0.5,0))*0.05)+(IF(J58="C",1,IF(J58="EA",0.5,0))*0.05)+(IF(K58="C",1,IF(K58="EA",0.5,0))*0.25)+(IF(L58="C",1,IF(L58="EA",0.5,0))*0.1)+(IF(M58="C",1,IF(M58="EA",0.5,0))*0.3)</f>
        <v>2.5000000000000001E-2</v>
      </c>
      <c r="X58" s="129">
        <f t="shared" si="0"/>
        <v>7.825000000000001E-4</v>
      </c>
      <c r="Y58" s="130" t="str">
        <f t="shared" si="1"/>
        <v>Em andamento</v>
      </c>
      <c r="Z58" s="130" t="str">
        <f>IF(C58="Supra-regional","abrange-cidade",IF(C58="Em definição","sem-mapa",IF(E58&lt;&gt;0,"local-def","local-em-def")))</f>
        <v>local-em-def</v>
      </c>
    </row>
    <row r="59" spans="1:26" ht="30" hidden="1" x14ac:dyDescent="0.25">
      <c r="A59" s="527">
        <v>76</v>
      </c>
      <c r="B59" s="336" t="s">
        <v>5425</v>
      </c>
      <c r="C59" s="348" t="s">
        <v>148</v>
      </c>
      <c r="D59" s="348"/>
      <c r="E59" s="374"/>
      <c r="F59" s="374"/>
      <c r="G59" s="341" t="s">
        <v>214</v>
      </c>
      <c r="H59" s="337" t="s">
        <v>216</v>
      </c>
      <c r="I59" s="337" t="s">
        <v>216</v>
      </c>
      <c r="J59" s="337" t="s">
        <v>216</v>
      </c>
      <c r="K59" s="337" t="s">
        <v>216</v>
      </c>
      <c r="L59" s="337" t="s">
        <v>216</v>
      </c>
      <c r="M59" s="337" t="s">
        <v>216</v>
      </c>
      <c r="N59" s="1032">
        <v>3.1300000000000001E-2</v>
      </c>
      <c r="O59" s="529">
        <v>0</v>
      </c>
      <c r="P59" s="529">
        <v>0</v>
      </c>
      <c r="Q59" s="374"/>
      <c r="R59" s="130" t="s">
        <v>1067</v>
      </c>
      <c r="S59" s="130"/>
      <c r="T59" s="130" t="s">
        <v>5311</v>
      </c>
      <c r="U59" s="375"/>
      <c r="V59" s="375"/>
      <c r="W59" s="128">
        <f>(IF(G59="C",1,IF(G59="EA",0.5,0))*0.05)+(IF(H59="C",1,IF(H59="EA",0.5,0))*0.2)+(IF(I59="C",1,IF(I59="EA",0.5,0))*0.05)+(IF(J59="C",1,IF(J59="EA",0.5,0))*0.05)+(IF(K59="C",1,IF(K59="EA",0.5,0))*0.25)+(IF(L59="C",1,IF(L59="EA",0.5,0))*0.1)+(IF(M59="C",1,IF(M59="EA",0.5,0))*0.3)</f>
        <v>2.5000000000000001E-2</v>
      </c>
      <c r="X59" s="129">
        <f t="shared" si="0"/>
        <v>7.825000000000001E-4</v>
      </c>
      <c r="Y59" s="130" t="str">
        <f t="shared" si="1"/>
        <v>Em andamento</v>
      </c>
      <c r="Z59" s="130" t="str">
        <f>IF(C59="Supra-regional","abrange-cidade",IF(C59="Em definição","sem-mapa",IF(E59&lt;&gt;0,"local-def","local-em-def")))</f>
        <v>local-em-def</v>
      </c>
    </row>
    <row r="60" spans="1:26" ht="38.25" hidden="1" x14ac:dyDescent="0.25">
      <c r="A60" s="527">
        <v>76</v>
      </c>
      <c r="B60" s="336" t="s">
        <v>5426</v>
      </c>
      <c r="C60" s="348" t="s">
        <v>150</v>
      </c>
      <c r="D60" s="348"/>
      <c r="E60" s="374"/>
      <c r="F60" s="374"/>
      <c r="G60" s="341" t="s">
        <v>214</v>
      </c>
      <c r="H60" s="337" t="s">
        <v>216</v>
      </c>
      <c r="I60" s="337" t="s">
        <v>216</v>
      </c>
      <c r="J60" s="337" t="s">
        <v>216</v>
      </c>
      <c r="K60" s="337" t="s">
        <v>216</v>
      </c>
      <c r="L60" s="337" t="s">
        <v>216</v>
      </c>
      <c r="M60" s="337" t="s">
        <v>216</v>
      </c>
      <c r="N60" s="1032">
        <v>3.1300000000000001E-2</v>
      </c>
      <c r="O60" s="529">
        <v>0</v>
      </c>
      <c r="P60" s="529">
        <v>0</v>
      </c>
      <c r="Q60" s="374"/>
      <c r="R60" s="130"/>
      <c r="S60" s="130"/>
      <c r="T60" s="130" t="s">
        <v>5312</v>
      </c>
      <c r="U60" s="375"/>
      <c r="V60" s="375"/>
      <c r="W60" s="128">
        <f>(IF(G60="C",1,IF(G60="EA",0.5,0))*0.05)+(IF(H60="C",1,IF(H60="EA",0.5,0))*0.2)+(IF(I60="C",1,IF(I60="EA",0.5,0))*0.05)+(IF(J60="C",1,IF(J60="EA",0.5,0))*0.05)+(IF(K60="C",1,IF(K60="EA",0.5,0))*0.25)+(IF(L60="C",1,IF(L60="EA",0.5,0))*0.1)+(IF(M60="C",1,IF(M60="EA",0.5,0))*0.3)</f>
        <v>2.5000000000000001E-2</v>
      </c>
      <c r="X60" s="129">
        <f t="shared" si="0"/>
        <v>7.825000000000001E-4</v>
      </c>
      <c r="Y60" s="130" t="str">
        <f t="shared" si="1"/>
        <v>Em andamento</v>
      </c>
      <c r="Z60" s="130" t="str">
        <f>IF(C60="Supra-regional","abrange-cidade",IF(C60="Em definição","sem-mapa",IF(E60&lt;&gt;0,"local-def","local-em-def")))</f>
        <v>local-em-def</v>
      </c>
    </row>
    <row r="61" spans="1:26" ht="30" hidden="1" x14ac:dyDescent="0.25">
      <c r="A61" s="527">
        <v>76</v>
      </c>
      <c r="B61" s="336" t="s">
        <v>5427</v>
      </c>
      <c r="C61" s="348" t="s">
        <v>152</v>
      </c>
      <c r="D61" s="348"/>
      <c r="E61" s="374"/>
      <c r="F61" s="374"/>
      <c r="G61" s="341" t="s">
        <v>214</v>
      </c>
      <c r="H61" s="337" t="s">
        <v>216</v>
      </c>
      <c r="I61" s="337" t="s">
        <v>216</v>
      </c>
      <c r="J61" s="337" t="s">
        <v>216</v>
      </c>
      <c r="K61" s="337" t="s">
        <v>216</v>
      </c>
      <c r="L61" s="337" t="s">
        <v>216</v>
      </c>
      <c r="M61" s="337" t="s">
        <v>216</v>
      </c>
      <c r="N61" s="1032">
        <v>3.1300000000000001E-2</v>
      </c>
      <c r="O61" s="529">
        <v>0</v>
      </c>
      <c r="P61" s="529">
        <v>0</v>
      </c>
      <c r="Q61" s="374"/>
      <c r="R61" s="130"/>
      <c r="S61" s="130"/>
      <c r="T61" s="130" t="s">
        <v>5313</v>
      </c>
      <c r="U61" s="375"/>
      <c r="V61" s="375"/>
      <c r="W61" s="128">
        <f>(IF(G61="C",1,IF(G61="EA",0.5,0))*0.05)+(IF(H61="C",1,IF(H61="EA",0.5,0))*0.2)+(IF(I61="C",1,IF(I61="EA",0.5,0))*0.05)+(IF(J61="C",1,IF(J61="EA",0.5,0))*0.05)+(IF(K61="C",1,IF(K61="EA",0.5,0))*0.25)+(IF(L61="C",1,IF(L61="EA",0.5,0))*0.1)+(IF(M61="C",1,IF(M61="EA",0.5,0))*0.3)</f>
        <v>2.5000000000000001E-2</v>
      </c>
      <c r="X61" s="129">
        <f t="shared" si="0"/>
        <v>7.825000000000001E-4</v>
      </c>
      <c r="Y61" s="130" t="str">
        <f t="shared" si="1"/>
        <v>Em andamento</v>
      </c>
      <c r="Z61" s="130" t="str">
        <f>IF(C61="Supra-regional","abrange-cidade",IF(C61="Em definição","sem-mapa",IF(E61&lt;&gt;0,"local-def","local-em-def")))</f>
        <v>local-em-def</v>
      </c>
    </row>
    <row r="62" spans="1:26" ht="30" hidden="1" x14ac:dyDescent="0.25">
      <c r="A62" s="527">
        <v>76</v>
      </c>
      <c r="B62" s="336" t="s">
        <v>5428</v>
      </c>
      <c r="C62" s="348" t="s">
        <v>154</v>
      </c>
      <c r="D62" s="348"/>
      <c r="E62" s="374"/>
      <c r="F62" s="374"/>
      <c r="G62" s="341" t="s">
        <v>214</v>
      </c>
      <c r="H62" s="337" t="s">
        <v>216</v>
      </c>
      <c r="I62" s="337" t="s">
        <v>216</v>
      </c>
      <c r="J62" s="337" t="s">
        <v>216</v>
      </c>
      <c r="K62" s="337" t="s">
        <v>216</v>
      </c>
      <c r="L62" s="337" t="s">
        <v>216</v>
      </c>
      <c r="M62" s="337" t="s">
        <v>216</v>
      </c>
      <c r="N62" s="1032">
        <v>3.1300000000000001E-2</v>
      </c>
      <c r="O62" s="529">
        <v>0</v>
      </c>
      <c r="P62" s="529">
        <v>0</v>
      </c>
      <c r="Q62" s="374"/>
      <c r="R62" s="130"/>
      <c r="S62" s="130"/>
      <c r="T62" s="130" t="s">
        <v>5314</v>
      </c>
      <c r="U62" s="375"/>
      <c r="V62" s="375"/>
      <c r="W62" s="128">
        <f>(IF(G62="C",1,IF(G62="EA",0.5,0))*0.05)+(IF(H62="C",1,IF(H62="EA",0.5,0))*0.2)+(IF(I62="C",1,IF(I62="EA",0.5,0))*0.05)+(IF(J62="C",1,IF(J62="EA",0.5,0))*0.05)+(IF(K62="C",1,IF(K62="EA",0.5,0))*0.25)+(IF(L62="C",1,IF(L62="EA",0.5,0))*0.1)+(IF(M62="C",1,IF(M62="EA",0.5,0))*0.3)</f>
        <v>2.5000000000000001E-2</v>
      </c>
      <c r="X62" s="129">
        <f t="shared" si="0"/>
        <v>7.825000000000001E-4</v>
      </c>
      <c r="Y62" s="130" t="str">
        <f t="shared" si="1"/>
        <v>Em andamento</v>
      </c>
      <c r="Z62" s="130" t="str">
        <f>IF(C62="Supra-regional","abrange-cidade",IF(C62="Em definição","sem-mapa",IF(E62&lt;&gt;0,"local-def","local-em-def")))</f>
        <v>local-em-def</v>
      </c>
    </row>
    <row r="63" spans="1:26" ht="45" hidden="1" x14ac:dyDescent="0.25">
      <c r="A63" s="527">
        <v>76</v>
      </c>
      <c r="B63" s="336" t="s">
        <v>5429</v>
      </c>
      <c r="C63" s="348" t="s">
        <v>156</v>
      </c>
      <c r="D63" s="348"/>
      <c r="E63" s="374"/>
      <c r="F63" s="374"/>
      <c r="G63" s="341" t="s">
        <v>214</v>
      </c>
      <c r="H63" s="337" t="s">
        <v>216</v>
      </c>
      <c r="I63" s="337" t="s">
        <v>216</v>
      </c>
      <c r="J63" s="337" t="s">
        <v>216</v>
      </c>
      <c r="K63" s="337" t="s">
        <v>216</v>
      </c>
      <c r="L63" s="337" t="s">
        <v>216</v>
      </c>
      <c r="M63" s="337" t="s">
        <v>216</v>
      </c>
      <c r="N63" s="1032">
        <v>3.1300000000000001E-2</v>
      </c>
      <c r="O63" s="529">
        <v>0</v>
      </c>
      <c r="P63" s="529">
        <v>0</v>
      </c>
      <c r="Q63" s="374"/>
      <c r="R63" s="130" t="s">
        <v>1067</v>
      </c>
      <c r="S63" s="130" t="s">
        <v>1279</v>
      </c>
      <c r="T63" s="130" t="s">
        <v>5315</v>
      </c>
      <c r="U63" s="375"/>
      <c r="V63" s="375"/>
      <c r="W63" s="128">
        <f>(IF(G63="C",1,IF(G63="EA",0.5,0))*0.05)+(IF(H63="C",1,IF(H63="EA",0.5,0))*0.2)+(IF(I63="C",1,IF(I63="EA",0.5,0))*0.05)+(IF(J63="C",1,IF(J63="EA",0.5,0))*0.05)+(IF(K63="C",1,IF(K63="EA",0.5,0))*0.25)+(IF(L63="C",1,IF(L63="EA",0.5,0))*0.1)+(IF(M63="C",1,IF(M63="EA",0.5,0))*0.3)</f>
        <v>2.5000000000000001E-2</v>
      </c>
      <c r="X63" s="129">
        <f t="shared" si="0"/>
        <v>7.825000000000001E-4</v>
      </c>
      <c r="Y63" s="130" t="str">
        <f t="shared" si="1"/>
        <v>Em andamento</v>
      </c>
      <c r="Z63" s="130" t="str">
        <f>IF(C63="Supra-regional","abrange-cidade",IF(C63="Em definição","sem-mapa",IF(E63&lt;&gt;0,"local-def","local-em-def")))</f>
        <v>local-em-def</v>
      </c>
    </row>
    <row r="64" spans="1:26" ht="30" hidden="1" x14ac:dyDescent="0.25">
      <c r="A64" s="527">
        <v>76</v>
      </c>
      <c r="B64" s="336" t="s">
        <v>5430</v>
      </c>
      <c r="C64" s="348" t="s">
        <v>158</v>
      </c>
      <c r="D64" s="348"/>
      <c r="E64" s="374"/>
      <c r="F64" s="374"/>
      <c r="G64" s="341" t="s">
        <v>214</v>
      </c>
      <c r="H64" s="337" t="s">
        <v>216</v>
      </c>
      <c r="I64" s="337" t="s">
        <v>216</v>
      </c>
      <c r="J64" s="337" t="s">
        <v>216</v>
      </c>
      <c r="K64" s="337" t="s">
        <v>216</v>
      </c>
      <c r="L64" s="337" t="s">
        <v>216</v>
      </c>
      <c r="M64" s="337" t="s">
        <v>216</v>
      </c>
      <c r="N64" s="1032">
        <v>3.1300000000000001E-2</v>
      </c>
      <c r="O64" s="529">
        <v>0</v>
      </c>
      <c r="P64" s="529">
        <v>0</v>
      </c>
      <c r="Q64" s="374"/>
      <c r="R64" s="18"/>
      <c r="S64" s="18"/>
      <c r="T64" s="130" t="s">
        <v>5316</v>
      </c>
      <c r="U64" s="375"/>
      <c r="V64" s="375"/>
      <c r="W64" s="128">
        <f>(IF(G64="C",1,IF(G64="EA",0.5,0))*0.05)+(IF(H64="C",1,IF(H64="EA",0.5,0))*0.2)+(IF(I64="C",1,IF(I64="EA",0.5,0))*0.05)+(IF(J64="C",1,IF(J64="EA",0.5,0))*0.05)+(IF(K64="C",1,IF(K64="EA",0.5,0))*0.25)+(IF(L64="C",1,IF(L64="EA",0.5,0))*0.1)+(IF(M64="C",1,IF(M64="EA",0.5,0))*0.3)</f>
        <v>2.5000000000000001E-2</v>
      </c>
      <c r="X64" s="129">
        <f t="shared" si="0"/>
        <v>7.825000000000001E-4</v>
      </c>
      <c r="Y64" s="130" t="str">
        <f t="shared" si="1"/>
        <v>Em andamento</v>
      </c>
      <c r="Z64" s="130" t="str">
        <f>IF(C64="Supra-regional","abrange-cidade",IF(C64="Em definição","sem-mapa",IF(E64&lt;&gt;0,"local-def","local-em-def")))</f>
        <v>local-em-def</v>
      </c>
    </row>
    <row r="65" spans="1:26" ht="38.25" hidden="1" x14ac:dyDescent="0.25">
      <c r="A65" s="527">
        <v>76</v>
      </c>
      <c r="B65" s="336" t="s">
        <v>5431</v>
      </c>
      <c r="C65" s="336" t="s">
        <v>160</v>
      </c>
      <c r="D65" s="336"/>
      <c r="E65" s="374"/>
      <c r="F65" s="374"/>
      <c r="G65" s="341" t="s">
        <v>214</v>
      </c>
      <c r="H65" s="337" t="s">
        <v>216</v>
      </c>
      <c r="I65" s="337" t="s">
        <v>216</v>
      </c>
      <c r="J65" s="337" t="s">
        <v>216</v>
      </c>
      <c r="K65" s="337" t="s">
        <v>216</v>
      </c>
      <c r="L65" s="337" t="s">
        <v>216</v>
      </c>
      <c r="M65" s="337" t="s">
        <v>216</v>
      </c>
      <c r="N65" s="1032">
        <v>3.1300000000000001E-2</v>
      </c>
      <c r="O65" s="529">
        <v>0</v>
      </c>
      <c r="P65" s="529">
        <v>0</v>
      </c>
      <c r="Q65" s="374"/>
      <c r="R65" s="18"/>
      <c r="S65" s="18"/>
      <c r="T65" s="130" t="s">
        <v>5317</v>
      </c>
      <c r="U65" s="375"/>
      <c r="V65" s="375"/>
      <c r="W65" s="128">
        <f>(IF(G65="C",1,IF(G65="EA",0.5,0))*0.05)+(IF(H65="C",1,IF(H65="EA",0.5,0))*0.2)+(IF(I65="C",1,IF(I65="EA",0.5,0))*0.05)+(IF(J65="C",1,IF(J65="EA",0.5,0))*0.05)+(IF(K65="C",1,IF(K65="EA",0.5,0))*0.25)+(IF(L65="C",1,IF(L65="EA",0.5,0))*0.1)+(IF(M65="C",1,IF(M65="EA",0.5,0))*0.3)</f>
        <v>2.5000000000000001E-2</v>
      </c>
      <c r="X65" s="129">
        <f t="shared" si="0"/>
        <v>7.825000000000001E-4</v>
      </c>
      <c r="Y65" s="130" t="str">
        <f t="shared" si="1"/>
        <v>Em andamento</v>
      </c>
      <c r="Z65" s="130" t="str">
        <f>IF(C65="Supra-regional","abrange-cidade",IF(C65="Em definição","sem-mapa",IF(E65&lt;&gt;0,"local-def","local-em-def")))</f>
        <v>local-em-def</v>
      </c>
    </row>
    <row r="66" spans="1:26" ht="30" hidden="1" x14ac:dyDescent="0.25">
      <c r="A66" s="527">
        <v>76</v>
      </c>
      <c r="B66" s="336" t="s">
        <v>5432</v>
      </c>
      <c r="C66" s="348" t="s">
        <v>162</v>
      </c>
      <c r="D66" s="348"/>
      <c r="E66" s="374"/>
      <c r="F66" s="374"/>
      <c r="G66" s="341" t="s">
        <v>214</v>
      </c>
      <c r="H66" s="337" t="s">
        <v>216</v>
      </c>
      <c r="I66" s="337" t="s">
        <v>216</v>
      </c>
      <c r="J66" s="337" t="s">
        <v>216</v>
      </c>
      <c r="K66" s="337" t="s">
        <v>216</v>
      </c>
      <c r="L66" s="337" t="s">
        <v>216</v>
      </c>
      <c r="M66" s="337" t="s">
        <v>216</v>
      </c>
      <c r="N66" s="1032">
        <v>3.1300000000000001E-2</v>
      </c>
      <c r="O66" s="529">
        <v>0</v>
      </c>
      <c r="P66" s="529">
        <v>0</v>
      </c>
      <c r="Q66" s="374"/>
      <c r="R66" s="18"/>
      <c r="S66" s="18"/>
      <c r="T66" s="130" t="s">
        <v>5318</v>
      </c>
      <c r="U66" s="375"/>
      <c r="V66" s="375"/>
      <c r="W66" s="128">
        <f>(IF(G66="C",1,IF(G66="EA",0.5,0))*0.05)+(IF(H66="C",1,IF(H66="EA",0.5,0))*0.2)+(IF(I66="C",1,IF(I66="EA",0.5,0))*0.05)+(IF(J66="C",1,IF(J66="EA",0.5,0))*0.05)+(IF(K66="C",1,IF(K66="EA",0.5,0))*0.25)+(IF(L66="C",1,IF(L66="EA",0.5,0))*0.1)+(IF(M66="C",1,IF(M66="EA",0.5,0))*0.3)</f>
        <v>2.5000000000000001E-2</v>
      </c>
      <c r="X66" s="129">
        <f t="shared" si="0"/>
        <v>7.825000000000001E-4</v>
      </c>
      <c r="Y66" s="130" t="str">
        <f t="shared" si="1"/>
        <v>Em andamento</v>
      </c>
      <c r="Z66" s="130" t="str">
        <f>IF(C66="Supra-regional","abrange-cidade",IF(C66="Em definição","sem-mapa",IF(E66&lt;&gt;0,"local-def","local-em-def")))</f>
        <v>local-em-def</v>
      </c>
    </row>
    <row r="67" spans="1:26" ht="38.25" hidden="1" x14ac:dyDescent="0.25">
      <c r="A67" s="527">
        <v>76</v>
      </c>
      <c r="B67" s="336" t="s">
        <v>5433</v>
      </c>
      <c r="C67" s="348" t="s">
        <v>164</v>
      </c>
      <c r="D67" s="348"/>
      <c r="E67" s="374"/>
      <c r="F67" s="374"/>
      <c r="G67" s="341" t="s">
        <v>214</v>
      </c>
      <c r="H67" s="337" t="s">
        <v>216</v>
      </c>
      <c r="I67" s="337" t="s">
        <v>216</v>
      </c>
      <c r="J67" s="337" t="s">
        <v>216</v>
      </c>
      <c r="K67" s="337" t="s">
        <v>216</v>
      </c>
      <c r="L67" s="337" t="s">
        <v>216</v>
      </c>
      <c r="M67" s="337" t="s">
        <v>216</v>
      </c>
      <c r="N67" s="1032">
        <v>3.1300000000000001E-2</v>
      </c>
      <c r="O67" s="529">
        <v>0</v>
      </c>
      <c r="P67" s="529">
        <v>0</v>
      </c>
      <c r="Q67" s="374"/>
      <c r="R67" s="18"/>
      <c r="S67" s="18"/>
      <c r="T67" s="130" t="s">
        <v>5302</v>
      </c>
      <c r="U67" s="375"/>
      <c r="V67" s="375"/>
      <c r="W67" s="128">
        <f>(IF(G67="C",1,IF(G67="EA",0.5,0))*0.05)+(IF(H67="C",1,IF(H67="EA",0.5,0))*0.2)+(IF(I67="C",1,IF(I67="EA",0.5,0))*0.05)+(IF(J67="C",1,IF(J67="EA",0.5,0))*0.05)+(IF(K67="C",1,IF(K67="EA",0.5,0))*0.25)+(IF(L67="C",1,IF(L67="EA",0.5,0))*0.1)+(IF(M67="C",1,IF(M67="EA",0.5,0))*0.3)</f>
        <v>2.5000000000000001E-2</v>
      </c>
      <c r="X67" s="129">
        <f t="shared" ref="X67:X130" si="2">W67*N67</f>
        <v>7.825000000000001E-4</v>
      </c>
      <c r="Y67" s="130" t="str">
        <f t="shared" ref="Y67:Y130" si="3">IF(W67=0,"Não Iniciado",IF(W67&lt;1,"Em andamento","Concluído"))</f>
        <v>Em andamento</v>
      </c>
      <c r="Z67" s="130" t="str">
        <f>IF(C67="Supra-regional","abrange-cidade",IF(C67="Em definição","sem-mapa",IF(E67&lt;&gt;0,"local-def","local-em-def")))</f>
        <v>local-em-def</v>
      </c>
    </row>
    <row r="68" spans="1:26" ht="30" hidden="1" x14ac:dyDescent="0.25">
      <c r="A68" s="527">
        <v>76</v>
      </c>
      <c r="B68" s="336" t="s">
        <v>5434</v>
      </c>
      <c r="C68" s="348" t="s">
        <v>166</v>
      </c>
      <c r="D68" s="348"/>
      <c r="E68" s="374"/>
      <c r="F68" s="374"/>
      <c r="G68" s="341" t="s">
        <v>214</v>
      </c>
      <c r="H68" s="337" t="s">
        <v>216</v>
      </c>
      <c r="I68" s="337" t="s">
        <v>216</v>
      </c>
      <c r="J68" s="337" t="s">
        <v>216</v>
      </c>
      <c r="K68" s="337" t="s">
        <v>216</v>
      </c>
      <c r="L68" s="337" t="s">
        <v>216</v>
      </c>
      <c r="M68" s="337" t="s">
        <v>216</v>
      </c>
      <c r="N68" s="1032">
        <v>3.1300000000000001E-2</v>
      </c>
      <c r="O68" s="529">
        <v>0</v>
      </c>
      <c r="P68" s="529">
        <v>0</v>
      </c>
      <c r="Q68" s="374"/>
      <c r="R68" s="18"/>
      <c r="S68" s="18"/>
      <c r="T68" s="130" t="s">
        <v>5319</v>
      </c>
      <c r="U68" s="375"/>
      <c r="V68" s="375"/>
      <c r="W68" s="128">
        <f>(IF(G68="C",1,IF(G68="EA",0.5,0))*0.05)+(IF(H68="C",1,IF(H68="EA",0.5,0))*0.2)+(IF(I68="C",1,IF(I68="EA",0.5,0))*0.05)+(IF(J68="C",1,IF(J68="EA",0.5,0))*0.05)+(IF(K68="C",1,IF(K68="EA",0.5,0))*0.25)+(IF(L68="C",1,IF(L68="EA",0.5,0))*0.1)+(IF(M68="C",1,IF(M68="EA",0.5,0))*0.3)</f>
        <v>2.5000000000000001E-2</v>
      </c>
      <c r="X68" s="129">
        <f t="shared" si="2"/>
        <v>7.825000000000001E-4</v>
      </c>
      <c r="Y68" s="130" t="str">
        <f t="shared" si="3"/>
        <v>Em andamento</v>
      </c>
      <c r="Z68" s="130" t="str">
        <f>IF(C68="Supra-regional","abrange-cidade",IF(C68="Em definição","sem-mapa",IF(E68&lt;&gt;0,"local-def","local-em-def")))</f>
        <v>local-em-def</v>
      </c>
    </row>
    <row r="69" spans="1:26" ht="30" hidden="1" x14ac:dyDescent="0.25">
      <c r="A69" s="527">
        <v>76</v>
      </c>
      <c r="B69" s="336" t="s">
        <v>5435</v>
      </c>
      <c r="C69" s="348" t="s">
        <v>168</v>
      </c>
      <c r="D69" s="348"/>
      <c r="E69" s="374"/>
      <c r="F69" s="374"/>
      <c r="G69" s="341" t="s">
        <v>214</v>
      </c>
      <c r="H69" s="337" t="s">
        <v>216</v>
      </c>
      <c r="I69" s="337" t="s">
        <v>216</v>
      </c>
      <c r="J69" s="337" t="s">
        <v>216</v>
      </c>
      <c r="K69" s="337" t="s">
        <v>216</v>
      </c>
      <c r="L69" s="337" t="s">
        <v>216</v>
      </c>
      <c r="M69" s="337" t="s">
        <v>216</v>
      </c>
      <c r="N69" s="1032">
        <v>3.1300000000000001E-2</v>
      </c>
      <c r="O69" s="529">
        <v>0</v>
      </c>
      <c r="P69" s="529">
        <v>0</v>
      </c>
      <c r="Q69" s="374"/>
      <c r="R69" s="18"/>
      <c r="S69" s="18"/>
      <c r="T69" s="130" t="s">
        <v>5320</v>
      </c>
      <c r="U69" s="375"/>
      <c r="V69" s="375"/>
      <c r="W69" s="128">
        <f>(IF(G69="C",1,IF(G69="EA",0.5,0))*0.05)+(IF(H69="C",1,IF(H69="EA",0.5,0))*0.2)+(IF(I69="C",1,IF(I69="EA",0.5,0))*0.05)+(IF(J69="C",1,IF(J69="EA",0.5,0))*0.05)+(IF(K69="C",1,IF(K69="EA",0.5,0))*0.25)+(IF(L69="C",1,IF(L69="EA",0.5,0))*0.1)+(IF(M69="C",1,IF(M69="EA",0.5,0))*0.3)</f>
        <v>2.5000000000000001E-2</v>
      </c>
      <c r="X69" s="129">
        <f t="shared" si="2"/>
        <v>7.825000000000001E-4</v>
      </c>
      <c r="Y69" s="130" t="str">
        <f t="shared" si="3"/>
        <v>Em andamento</v>
      </c>
      <c r="Z69" s="130" t="str">
        <f>IF(C69="Supra-regional","abrange-cidade",IF(C69="Em definição","sem-mapa",IF(E69&lt;&gt;0,"local-def","local-em-def")))</f>
        <v>local-em-def</v>
      </c>
    </row>
    <row r="70" spans="1:26" ht="30" hidden="1" x14ac:dyDescent="0.25">
      <c r="A70" s="527">
        <v>76</v>
      </c>
      <c r="B70" s="336" t="s">
        <v>5436</v>
      </c>
      <c r="C70" s="348" t="s">
        <v>170</v>
      </c>
      <c r="D70" s="348"/>
      <c r="E70" s="374"/>
      <c r="F70" s="374"/>
      <c r="G70" s="341" t="s">
        <v>214</v>
      </c>
      <c r="H70" s="337" t="s">
        <v>216</v>
      </c>
      <c r="I70" s="337" t="s">
        <v>216</v>
      </c>
      <c r="J70" s="337" t="s">
        <v>216</v>
      </c>
      <c r="K70" s="337" t="s">
        <v>216</v>
      </c>
      <c r="L70" s="337" t="s">
        <v>216</v>
      </c>
      <c r="M70" s="337" t="s">
        <v>216</v>
      </c>
      <c r="N70" s="1032">
        <v>3.1300000000000001E-2</v>
      </c>
      <c r="O70" s="529">
        <v>0</v>
      </c>
      <c r="P70" s="529">
        <v>0</v>
      </c>
      <c r="Q70" s="374"/>
      <c r="R70" s="18"/>
      <c r="S70" s="18"/>
      <c r="T70" s="130" t="s">
        <v>5321</v>
      </c>
      <c r="U70" s="375"/>
      <c r="V70" s="375"/>
      <c r="W70" s="128">
        <f>(IF(G70="C",1,IF(G70="EA",0.5,0))*0.05)+(IF(H70="C",1,IF(H70="EA",0.5,0))*0.2)+(IF(I70="C",1,IF(I70="EA",0.5,0))*0.05)+(IF(J70="C",1,IF(J70="EA",0.5,0))*0.05)+(IF(K70="C",1,IF(K70="EA",0.5,0))*0.25)+(IF(L70="C",1,IF(L70="EA",0.5,0))*0.1)+(IF(M70="C",1,IF(M70="EA",0.5,0))*0.3)</f>
        <v>2.5000000000000001E-2</v>
      </c>
      <c r="X70" s="129">
        <f t="shared" si="2"/>
        <v>7.825000000000001E-4</v>
      </c>
      <c r="Y70" s="130" t="str">
        <f t="shared" si="3"/>
        <v>Em andamento</v>
      </c>
      <c r="Z70" s="130" t="str">
        <f>IF(C70="Supra-regional","abrange-cidade",IF(C70="Em definição","sem-mapa",IF(E70&lt;&gt;0,"local-def","local-em-def")))</f>
        <v>local-em-def</v>
      </c>
    </row>
    <row r="71" spans="1:26" ht="30" hidden="1" x14ac:dyDescent="0.25">
      <c r="A71" s="527">
        <v>76</v>
      </c>
      <c r="B71" s="336" t="s">
        <v>5437</v>
      </c>
      <c r="C71" s="348" t="s">
        <v>172</v>
      </c>
      <c r="D71" s="348"/>
      <c r="E71" s="374"/>
      <c r="F71" s="374"/>
      <c r="G71" s="341" t="s">
        <v>214</v>
      </c>
      <c r="H71" s="337" t="s">
        <v>216</v>
      </c>
      <c r="I71" s="337" t="s">
        <v>216</v>
      </c>
      <c r="J71" s="337" t="s">
        <v>216</v>
      </c>
      <c r="K71" s="337" t="s">
        <v>216</v>
      </c>
      <c r="L71" s="337" t="s">
        <v>216</v>
      </c>
      <c r="M71" s="337" t="s">
        <v>216</v>
      </c>
      <c r="N71" s="1032">
        <v>3.1300000000000001E-2</v>
      </c>
      <c r="O71" s="529">
        <v>0</v>
      </c>
      <c r="P71" s="529">
        <v>0</v>
      </c>
      <c r="Q71" s="374"/>
      <c r="R71" s="18"/>
      <c r="S71" s="18"/>
      <c r="T71" s="130" t="s">
        <v>5322</v>
      </c>
      <c r="U71" s="375"/>
      <c r="V71" s="375"/>
      <c r="W71" s="128">
        <f>(IF(G71="C",1,IF(G71="EA",0.5,0))*0.05)+(IF(H71="C",1,IF(H71="EA",0.5,0))*0.2)+(IF(I71="C",1,IF(I71="EA",0.5,0))*0.05)+(IF(J71="C",1,IF(J71="EA",0.5,0))*0.05)+(IF(K71="C",1,IF(K71="EA",0.5,0))*0.25)+(IF(L71="C",1,IF(L71="EA",0.5,0))*0.1)+(IF(M71="C",1,IF(M71="EA",0.5,0))*0.3)</f>
        <v>2.5000000000000001E-2</v>
      </c>
      <c r="X71" s="129">
        <f t="shared" si="2"/>
        <v>7.825000000000001E-4</v>
      </c>
      <c r="Y71" s="130" t="str">
        <f t="shared" si="3"/>
        <v>Em andamento</v>
      </c>
      <c r="Z71" s="130" t="str">
        <f>IF(C71="Supra-regional","abrange-cidade",IF(C71="Em definição","sem-mapa",IF(E71&lt;&gt;0,"local-def","local-em-def")))</f>
        <v>local-em-def</v>
      </c>
    </row>
    <row r="72" spans="1:26" ht="38.25" hidden="1" x14ac:dyDescent="0.25">
      <c r="A72" s="527">
        <v>76</v>
      </c>
      <c r="B72" s="336" t="s">
        <v>5438</v>
      </c>
      <c r="C72" s="348" t="s">
        <v>174</v>
      </c>
      <c r="D72" s="348"/>
      <c r="E72" s="374"/>
      <c r="F72" s="374"/>
      <c r="G72" s="341" t="s">
        <v>214</v>
      </c>
      <c r="H72" s="337" t="s">
        <v>216</v>
      </c>
      <c r="I72" s="337" t="s">
        <v>216</v>
      </c>
      <c r="J72" s="337" t="s">
        <v>216</v>
      </c>
      <c r="K72" s="337" t="s">
        <v>216</v>
      </c>
      <c r="L72" s="337" t="s">
        <v>216</v>
      </c>
      <c r="M72" s="337" t="s">
        <v>216</v>
      </c>
      <c r="N72" s="1032">
        <v>3.1300000000000001E-2</v>
      </c>
      <c r="O72" s="529">
        <v>0</v>
      </c>
      <c r="P72" s="529">
        <v>0</v>
      </c>
      <c r="Q72" s="374"/>
      <c r="R72" s="18"/>
      <c r="S72" s="18"/>
      <c r="T72" s="130" t="s">
        <v>5323</v>
      </c>
      <c r="U72" s="375"/>
      <c r="V72" s="375"/>
      <c r="W72" s="128">
        <f>(IF(G72="C",1,IF(G72="EA",0.5,0))*0.05)+(IF(H72="C",1,IF(H72="EA",0.5,0))*0.2)+(IF(I72="C",1,IF(I72="EA",0.5,0))*0.05)+(IF(J72="C",1,IF(J72="EA",0.5,0))*0.05)+(IF(K72="C",1,IF(K72="EA",0.5,0))*0.25)+(IF(L72="C",1,IF(L72="EA",0.5,0))*0.1)+(IF(M72="C",1,IF(M72="EA",0.5,0))*0.3)</f>
        <v>2.5000000000000001E-2</v>
      </c>
      <c r="X72" s="129">
        <f t="shared" si="2"/>
        <v>7.825000000000001E-4</v>
      </c>
      <c r="Y72" s="130" t="str">
        <f t="shared" si="3"/>
        <v>Em andamento</v>
      </c>
      <c r="Z72" s="130" t="str">
        <f>IF(C72="Supra-regional","abrange-cidade",IF(C72="Em definição","sem-mapa",IF(E72&lt;&gt;0,"local-def","local-em-def")))</f>
        <v>local-em-def</v>
      </c>
    </row>
    <row r="73" spans="1:26" ht="38.25" hidden="1" x14ac:dyDescent="0.25">
      <c r="A73" s="527">
        <v>76</v>
      </c>
      <c r="B73" s="336" t="s">
        <v>5439</v>
      </c>
      <c r="C73" s="348" t="s">
        <v>176</v>
      </c>
      <c r="D73" s="348"/>
      <c r="E73" s="374"/>
      <c r="F73" s="374"/>
      <c r="G73" s="341" t="s">
        <v>214</v>
      </c>
      <c r="H73" s="337" t="s">
        <v>216</v>
      </c>
      <c r="I73" s="337" t="s">
        <v>216</v>
      </c>
      <c r="J73" s="337" t="s">
        <v>216</v>
      </c>
      <c r="K73" s="337" t="s">
        <v>216</v>
      </c>
      <c r="L73" s="337" t="s">
        <v>216</v>
      </c>
      <c r="M73" s="337" t="s">
        <v>216</v>
      </c>
      <c r="N73" s="1032">
        <v>3.1300000000000001E-2</v>
      </c>
      <c r="O73" s="529">
        <v>0</v>
      </c>
      <c r="P73" s="529">
        <v>0</v>
      </c>
      <c r="Q73" s="374"/>
      <c r="R73" s="18"/>
      <c r="S73" s="18"/>
      <c r="T73" s="130" t="s">
        <v>5324</v>
      </c>
      <c r="U73" s="375"/>
      <c r="V73" s="375"/>
      <c r="W73" s="128">
        <f>(IF(G73="C",1,IF(G73="EA",0.5,0))*0.05)+(IF(H73="C",1,IF(H73="EA",0.5,0))*0.2)+(IF(I73="C",1,IF(I73="EA",0.5,0))*0.05)+(IF(J73="C",1,IF(J73="EA",0.5,0))*0.05)+(IF(K73="C",1,IF(K73="EA",0.5,0))*0.25)+(IF(L73="C",1,IF(L73="EA",0.5,0))*0.1)+(IF(M73="C",1,IF(M73="EA",0.5,0))*0.3)</f>
        <v>2.5000000000000001E-2</v>
      </c>
      <c r="X73" s="129">
        <f t="shared" si="2"/>
        <v>7.825000000000001E-4</v>
      </c>
      <c r="Y73" s="130" t="str">
        <f t="shared" si="3"/>
        <v>Em andamento</v>
      </c>
      <c r="Z73" s="130" t="str">
        <f>IF(C73="Supra-regional","abrange-cidade",IF(C73="Em definição","sem-mapa",IF(E73&lt;&gt;0,"local-def","local-em-def")))</f>
        <v>local-em-def</v>
      </c>
    </row>
    <row r="74" spans="1:26" ht="38.25" hidden="1" x14ac:dyDescent="0.25">
      <c r="A74" s="527">
        <v>76</v>
      </c>
      <c r="B74" s="336" t="s">
        <v>5440</v>
      </c>
      <c r="C74" s="348" t="s">
        <v>190</v>
      </c>
      <c r="D74" s="348"/>
      <c r="E74" s="374"/>
      <c r="F74" s="374"/>
      <c r="G74" s="341" t="s">
        <v>214</v>
      </c>
      <c r="H74" s="337" t="s">
        <v>216</v>
      </c>
      <c r="I74" s="337" t="s">
        <v>216</v>
      </c>
      <c r="J74" s="337" t="s">
        <v>216</v>
      </c>
      <c r="K74" s="337" t="s">
        <v>216</v>
      </c>
      <c r="L74" s="337" t="s">
        <v>216</v>
      </c>
      <c r="M74" s="337" t="s">
        <v>216</v>
      </c>
      <c r="N74" s="1032">
        <v>3.1300000000000001E-2</v>
      </c>
      <c r="O74" s="529">
        <v>0</v>
      </c>
      <c r="P74" s="529">
        <v>0</v>
      </c>
      <c r="Q74" s="374"/>
      <c r="R74" s="18"/>
      <c r="S74" s="18"/>
      <c r="T74" s="130" t="s">
        <v>5325</v>
      </c>
      <c r="U74" s="375"/>
      <c r="V74" s="375"/>
      <c r="W74" s="128">
        <f>(IF(G74="C",1,IF(G74="EA",0.5,0))*0.05)+(IF(H74="C",1,IF(H74="EA",0.5,0))*0.2)+(IF(I74="C",1,IF(I74="EA",0.5,0))*0.05)+(IF(J74="C",1,IF(J74="EA",0.5,0))*0.05)+(IF(K74="C",1,IF(K74="EA",0.5,0))*0.25)+(IF(L74="C",1,IF(L74="EA",0.5,0))*0.1)+(IF(M74="C",1,IF(M74="EA",0.5,0))*0.3)</f>
        <v>2.5000000000000001E-2</v>
      </c>
      <c r="X74" s="129">
        <f t="shared" si="2"/>
        <v>7.825000000000001E-4</v>
      </c>
      <c r="Y74" s="130" t="str">
        <f t="shared" si="3"/>
        <v>Em andamento</v>
      </c>
      <c r="Z74" s="130" t="str">
        <f>IF(C74="Supra-regional","abrange-cidade",IF(C74="Em definição","sem-mapa",IF(E74&lt;&gt;0,"local-def","local-em-def")))</f>
        <v>local-em-def</v>
      </c>
    </row>
    <row r="75" spans="1:26" ht="38.25" hidden="1" x14ac:dyDescent="0.25">
      <c r="A75" s="527">
        <v>76</v>
      </c>
      <c r="B75" s="336" t="s">
        <v>5441</v>
      </c>
      <c r="C75" s="348" t="s">
        <v>178</v>
      </c>
      <c r="D75" s="348"/>
      <c r="E75" s="374"/>
      <c r="F75" s="374"/>
      <c r="G75" s="341" t="s">
        <v>214</v>
      </c>
      <c r="H75" s="337" t="s">
        <v>216</v>
      </c>
      <c r="I75" s="337" t="s">
        <v>216</v>
      </c>
      <c r="J75" s="337" t="s">
        <v>216</v>
      </c>
      <c r="K75" s="337" t="s">
        <v>216</v>
      </c>
      <c r="L75" s="337" t="s">
        <v>216</v>
      </c>
      <c r="M75" s="337" t="s">
        <v>216</v>
      </c>
      <c r="N75" s="1032">
        <v>3.1300000000000001E-2</v>
      </c>
      <c r="O75" s="529">
        <v>0</v>
      </c>
      <c r="P75" s="529">
        <v>0</v>
      </c>
      <c r="Q75" s="374"/>
      <c r="R75" s="18"/>
      <c r="S75" s="18"/>
      <c r="T75" s="130" t="s">
        <v>5326</v>
      </c>
      <c r="U75" s="375"/>
      <c r="V75" s="375"/>
      <c r="W75" s="128">
        <f>(IF(G75="C",1,IF(G75="EA",0.5,0))*0.05)+(IF(H75="C",1,IF(H75="EA",0.5,0))*0.2)+(IF(I75="C",1,IF(I75="EA",0.5,0))*0.05)+(IF(J75="C",1,IF(J75="EA",0.5,0))*0.05)+(IF(K75="C",1,IF(K75="EA",0.5,0))*0.25)+(IF(L75="C",1,IF(L75="EA",0.5,0))*0.1)+(IF(M75="C",1,IF(M75="EA",0.5,0))*0.3)</f>
        <v>2.5000000000000001E-2</v>
      </c>
      <c r="X75" s="129">
        <f t="shared" si="2"/>
        <v>7.825000000000001E-4</v>
      </c>
      <c r="Y75" s="130" t="str">
        <f t="shared" si="3"/>
        <v>Em andamento</v>
      </c>
      <c r="Z75" s="130" t="str">
        <f>IF(C75="Supra-regional","abrange-cidade",IF(C75="Em definição","sem-mapa",IF(E75&lt;&gt;0,"local-def","local-em-def")))</f>
        <v>local-em-def</v>
      </c>
    </row>
    <row r="76" spans="1:26" ht="30" hidden="1" x14ac:dyDescent="0.25">
      <c r="A76" s="527">
        <v>76</v>
      </c>
      <c r="B76" s="336" t="s">
        <v>5442</v>
      </c>
      <c r="C76" s="348" t="s">
        <v>180</v>
      </c>
      <c r="D76" s="348"/>
      <c r="E76" s="374"/>
      <c r="F76" s="374"/>
      <c r="G76" s="341" t="s">
        <v>214</v>
      </c>
      <c r="H76" s="337" t="s">
        <v>216</v>
      </c>
      <c r="I76" s="337" t="s">
        <v>216</v>
      </c>
      <c r="J76" s="337" t="s">
        <v>216</v>
      </c>
      <c r="K76" s="337" t="s">
        <v>216</v>
      </c>
      <c r="L76" s="337" t="s">
        <v>216</v>
      </c>
      <c r="M76" s="337" t="s">
        <v>216</v>
      </c>
      <c r="N76" s="1032">
        <v>3.1300000000000001E-2</v>
      </c>
      <c r="O76" s="529">
        <v>0</v>
      </c>
      <c r="P76" s="529">
        <v>0</v>
      </c>
      <c r="Q76" s="374"/>
      <c r="R76" s="18"/>
      <c r="S76" s="18"/>
      <c r="T76" s="130" t="s">
        <v>5327</v>
      </c>
      <c r="U76" s="375"/>
      <c r="V76" s="375"/>
      <c r="W76" s="128">
        <f>(IF(G76="C",1,IF(G76="EA",0.5,0))*0.05)+(IF(H76="C",1,IF(H76="EA",0.5,0))*0.2)+(IF(I76="C",1,IF(I76="EA",0.5,0))*0.05)+(IF(J76="C",1,IF(J76="EA",0.5,0))*0.05)+(IF(K76="C",1,IF(K76="EA",0.5,0))*0.25)+(IF(L76="C",1,IF(L76="EA",0.5,0))*0.1)+(IF(M76="C",1,IF(M76="EA",0.5,0))*0.3)</f>
        <v>2.5000000000000001E-2</v>
      </c>
      <c r="X76" s="129">
        <f t="shared" si="2"/>
        <v>7.825000000000001E-4</v>
      </c>
      <c r="Y76" s="130" t="str">
        <f t="shared" si="3"/>
        <v>Em andamento</v>
      </c>
      <c r="Z76" s="130" t="str">
        <f>IF(C76="Supra-regional","abrange-cidade",IF(C76="Em definição","sem-mapa",IF(E76&lt;&gt;0,"local-def","local-em-def")))</f>
        <v>local-em-def</v>
      </c>
    </row>
    <row r="77" spans="1:26" ht="30" hidden="1" x14ac:dyDescent="0.25">
      <c r="A77" s="527">
        <v>76</v>
      </c>
      <c r="B77" s="336" t="s">
        <v>5443</v>
      </c>
      <c r="C77" s="348" t="s">
        <v>182</v>
      </c>
      <c r="D77" s="348"/>
      <c r="E77" s="374"/>
      <c r="F77" s="374"/>
      <c r="G77" s="341" t="s">
        <v>214</v>
      </c>
      <c r="H77" s="337" t="s">
        <v>216</v>
      </c>
      <c r="I77" s="337" t="s">
        <v>216</v>
      </c>
      <c r="J77" s="337" t="s">
        <v>216</v>
      </c>
      <c r="K77" s="337" t="s">
        <v>216</v>
      </c>
      <c r="L77" s="337" t="s">
        <v>216</v>
      </c>
      <c r="M77" s="337" t="s">
        <v>216</v>
      </c>
      <c r="N77" s="1032">
        <v>3.1300000000000001E-2</v>
      </c>
      <c r="O77" s="529">
        <v>0</v>
      </c>
      <c r="P77" s="529">
        <v>0</v>
      </c>
      <c r="Q77" s="374"/>
      <c r="R77" s="18"/>
      <c r="S77" s="18"/>
      <c r="T77" s="130" t="s">
        <v>5328</v>
      </c>
      <c r="U77" s="375"/>
      <c r="V77" s="375"/>
      <c r="W77" s="128">
        <f>(IF(G77="C",1,IF(G77="EA",0.5,0))*0.05)+(IF(H77="C",1,IF(H77="EA",0.5,0))*0.2)+(IF(I77="C",1,IF(I77="EA",0.5,0))*0.05)+(IF(J77="C",1,IF(J77="EA",0.5,0))*0.05)+(IF(K77="C",1,IF(K77="EA",0.5,0))*0.25)+(IF(L77="C",1,IF(L77="EA",0.5,0))*0.1)+(IF(M77="C",1,IF(M77="EA",0.5,0))*0.3)</f>
        <v>2.5000000000000001E-2</v>
      </c>
      <c r="X77" s="129">
        <f t="shared" si="2"/>
        <v>7.825000000000001E-4</v>
      </c>
      <c r="Y77" s="130" t="str">
        <f t="shared" si="3"/>
        <v>Em andamento</v>
      </c>
      <c r="Z77" s="130" t="str">
        <f>IF(C77="Supra-regional","abrange-cidade",IF(C77="Em definição","sem-mapa",IF(E77&lt;&gt;0,"local-def","local-em-def")))</f>
        <v>local-em-def</v>
      </c>
    </row>
    <row r="78" spans="1:26" ht="30" hidden="1" x14ac:dyDescent="0.25">
      <c r="A78" s="527">
        <v>76</v>
      </c>
      <c r="B78" s="336" t="s">
        <v>5444</v>
      </c>
      <c r="C78" s="348" t="s">
        <v>184</v>
      </c>
      <c r="D78" s="348"/>
      <c r="E78" s="374"/>
      <c r="F78" s="374"/>
      <c r="G78" s="341" t="s">
        <v>214</v>
      </c>
      <c r="H78" s="337" t="s">
        <v>216</v>
      </c>
      <c r="I78" s="337" t="s">
        <v>216</v>
      </c>
      <c r="J78" s="337" t="s">
        <v>216</v>
      </c>
      <c r="K78" s="337" t="s">
        <v>216</v>
      </c>
      <c r="L78" s="337" t="s">
        <v>216</v>
      </c>
      <c r="M78" s="337" t="s">
        <v>216</v>
      </c>
      <c r="N78" s="1032">
        <v>3.1300000000000001E-2</v>
      </c>
      <c r="O78" s="529">
        <v>0</v>
      </c>
      <c r="P78" s="529">
        <v>0</v>
      </c>
      <c r="Q78" s="374"/>
      <c r="R78" s="18"/>
      <c r="S78" s="18"/>
      <c r="T78" s="130" t="s">
        <v>5329</v>
      </c>
      <c r="U78" s="375"/>
      <c r="V78" s="375"/>
      <c r="W78" s="128">
        <f>(IF(G78="C",1,IF(G78="EA",0.5,0))*0.05)+(IF(H78="C",1,IF(H78="EA",0.5,0))*0.2)+(IF(I78="C",1,IF(I78="EA",0.5,0))*0.05)+(IF(J78="C",1,IF(J78="EA",0.5,0))*0.05)+(IF(K78="C",1,IF(K78="EA",0.5,0))*0.25)+(IF(L78="C",1,IF(L78="EA",0.5,0))*0.1)+(IF(M78="C",1,IF(M78="EA",0.5,0))*0.3)</f>
        <v>2.5000000000000001E-2</v>
      </c>
      <c r="X78" s="129">
        <f t="shared" si="2"/>
        <v>7.825000000000001E-4</v>
      </c>
      <c r="Y78" s="130" t="str">
        <f t="shared" si="3"/>
        <v>Em andamento</v>
      </c>
      <c r="Z78" s="130" t="str">
        <f>IF(C78="Supra-regional","abrange-cidade",IF(C78="Em definição","sem-mapa",IF(E78&lt;&gt;0,"local-def","local-em-def")))</f>
        <v>local-em-def</v>
      </c>
    </row>
    <row r="79" spans="1:26" ht="38.25" hidden="1" x14ac:dyDescent="0.25">
      <c r="A79" s="527">
        <v>76</v>
      </c>
      <c r="B79" s="336" t="s">
        <v>5445</v>
      </c>
      <c r="C79" s="348" t="s">
        <v>186</v>
      </c>
      <c r="D79" s="348"/>
      <c r="E79" s="374"/>
      <c r="F79" s="374"/>
      <c r="G79" s="341" t="s">
        <v>214</v>
      </c>
      <c r="H79" s="337" t="s">
        <v>216</v>
      </c>
      <c r="I79" s="337" t="s">
        <v>216</v>
      </c>
      <c r="J79" s="337" t="s">
        <v>216</v>
      </c>
      <c r="K79" s="337" t="s">
        <v>216</v>
      </c>
      <c r="L79" s="337" t="s">
        <v>216</v>
      </c>
      <c r="M79" s="337" t="s">
        <v>216</v>
      </c>
      <c r="N79" s="1032">
        <v>3.1300000000000001E-2</v>
      </c>
      <c r="O79" s="529">
        <v>0</v>
      </c>
      <c r="P79" s="529">
        <v>0</v>
      </c>
      <c r="Q79" s="374"/>
      <c r="R79" s="18"/>
      <c r="S79" s="18"/>
      <c r="T79" s="130" t="s">
        <v>5330</v>
      </c>
      <c r="U79" s="375"/>
      <c r="V79" s="375"/>
      <c r="W79" s="128">
        <f>(IF(G79="C",1,IF(G79="EA",0.5,0))*0.05)+(IF(H79="C",1,IF(H79="EA",0.5,0))*0.2)+(IF(I79="C",1,IF(I79="EA",0.5,0))*0.05)+(IF(J79="C",1,IF(J79="EA",0.5,0))*0.05)+(IF(K79="C",1,IF(K79="EA",0.5,0))*0.25)+(IF(L79="C",1,IF(L79="EA",0.5,0))*0.1)+(IF(M79="C",1,IF(M79="EA",0.5,0))*0.3)</f>
        <v>2.5000000000000001E-2</v>
      </c>
      <c r="X79" s="129">
        <f t="shared" si="2"/>
        <v>7.825000000000001E-4</v>
      </c>
      <c r="Y79" s="130" t="str">
        <f t="shared" si="3"/>
        <v>Em andamento</v>
      </c>
      <c r="Z79" s="130" t="str">
        <f>IF(C79="Supra-regional","abrange-cidade",IF(C79="Em definição","sem-mapa",IF(E79&lt;&gt;0,"local-def","local-em-def")))</f>
        <v>local-em-def</v>
      </c>
    </row>
    <row r="80" spans="1:26" ht="38.25" hidden="1" x14ac:dyDescent="0.25">
      <c r="A80" s="527">
        <v>76</v>
      </c>
      <c r="B80" s="336" t="s">
        <v>5446</v>
      </c>
      <c r="C80" s="348" t="s">
        <v>188</v>
      </c>
      <c r="D80" s="348"/>
      <c r="E80" s="374"/>
      <c r="F80" s="374"/>
      <c r="G80" s="341" t="s">
        <v>214</v>
      </c>
      <c r="H80" s="337" t="s">
        <v>216</v>
      </c>
      <c r="I80" s="337" t="s">
        <v>216</v>
      </c>
      <c r="J80" s="337" t="s">
        <v>216</v>
      </c>
      <c r="K80" s="337" t="s">
        <v>216</v>
      </c>
      <c r="L80" s="337" t="s">
        <v>216</v>
      </c>
      <c r="M80" s="337" t="s">
        <v>216</v>
      </c>
      <c r="N80" s="1032">
        <v>3.1300000000000001E-2</v>
      </c>
      <c r="O80" s="529">
        <v>0</v>
      </c>
      <c r="P80" s="529">
        <v>0</v>
      </c>
      <c r="Q80" s="374"/>
      <c r="R80" s="18"/>
      <c r="S80" s="18"/>
      <c r="T80" s="130" t="s">
        <v>5331</v>
      </c>
      <c r="U80" s="375"/>
      <c r="V80" s="375"/>
      <c r="W80" s="128">
        <f>(IF(G80="C",1,IF(G80="EA",0.5,0))*0.05)+(IF(H80="C",1,IF(H80="EA",0.5,0))*0.2)+(IF(I80="C",1,IF(I80="EA",0.5,0))*0.05)+(IF(J80="C",1,IF(J80="EA",0.5,0))*0.05)+(IF(K80="C",1,IF(K80="EA",0.5,0))*0.25)+(IF(L80="C",1,IF(L80="EA",0.5,0))*0.1)+(IF(M80="C",1,IF(M80="EA",0.5,0))*0.3)</f>
        <v>2.5000000000000001E-2</v>
      </c>
      <c r="X80" s="129">
        <f t="shared" si="2"/>
        <v>7.825000000000001E-4</v>
      </c>
      <c r="Y80" s="130" t="str">
        <f t="shared" si="3"/>
        <v>Em andamento</v>
      </c>
      <c r="Z80" s="130" t="str">
        <f>IF(C80="Supra-regional","abrange-cidade",IF(C80="Em definição","sem-mapa",IF(E80&lt;&gt;0,"local-def","local-em-def")))</f>
        <v>local-em-def</v>
      </c>
    </row>
    <row r="81" spans="1:26" ht="123.75" hidden="1" customHeight="1" x14ac:dyDescent="0.25">
      <c r="A81" s="52">
        <v>84</v>
      </c>
      <c r="B81" s="52" t="s">
        <v>1061</v>
      </c>
      <c r="C81" s="52" t="s">
        <v>134</v>
      </c>
      <c r="D81" s="52" t="s">
        <v>1062</v>
      </c>
      <c r="E81" s="130" t="s">
        <v>1063</v>
      </c>
      <c r="F81" s="130" t="s">
        <v>1064</v>
      </c>
      <c r="G81" s="52" t="s">
        <v>212</v>
      </c>
      <c r="H81" s="52" t="s">
        <v>212</v>
      </c>
      <c r="I81" s="52" t="s">
        <v>212</v>
      </c>
      <c r="J81" s="52" t="s">
        <v>1388</v>
      </c>
      <c r="K81" s="52" t="s">
        <v>216</v>
      </c>
      <c r="L81" s="52" t="s">
        <v>212</v>
      </c>
      <c r="M81" s="52" t="s">
        <v>214</v>
      </c>
      <c r="N81" s="1032">
        <v>3.0800000000000001E-2</v>
      </c>
      <c r="O81" s="327">
        <v>21176300.539999999</v>
      </c>
      <c r="P81" s="327">
        <v>928687.06</v>
      </c>
      <c r="Q81" s="130" t="s">
        <v>1065</v>
      </c>
      <c r="R81" s="18"/>
      <c r="S81" s="18"/>
      <c r="T81" s="107" t="s">
        <v>5301</v>
      </c>
      <c r="U81" s="375"/>
      <c r="V81" s="107"/>
      <c r="W81" s="128">
        <f>(IF(G81="C",1,IF(G81="EA",0.5,0))*0.05)+(IF(H81="C",1,IF(H81="EA",0.5,0))*0.2)+(IF(I81="C",1,IF(I81="EA",0.5,0))*0.05)+(IF(J81="C",1,IF(J81="EA",0.5,0))*0.05)+(IF(K81="C",1,IF(K81="EA",0.5,0))*0.25)+(IF(L81="C",1,IF(L81="EA",0.5,0))*0.1)+(IF(M81="C",1,IF(M81="EA",0.5,0))*0.3)</f>
        <v>0.57500000000000007</v>
      </c>
      <c r="X81" s="129">
        <f t="shared" si="2"/>
        <v>1.7710000000000004E-2</v>
      </c>
      <c r="Y81" s="130" t="str">
        <f t="shared" si="3"/>
        <v>Em andamento</v>
      </c>
      <c r="Z81" s="130" t="str">
        <f>IF(C81="Supra-regional","abrange-cidade",IF(C81="Em definição","sem-mapa",IF(E81&lt;&gt;0,"local-def","local-em-def")))</f>
        <v>local-def</v>
      </c>
    </row>
    <row r="82" spans="1:26" ht="45" hidden="1" x14ac:dyDescent="0.25">
      <c r="A82" s="52">
        <v>84</v>
      </c>
      <c r="B82" s="52" t="s">
        <v>1174</v>
      </c>
      <c r="C82" s="52" t="s">
        <v>134</v>
      </c>
      <c r="D82" s="52" t="s">
        <v>1175</v>
      </c>
      <c r="E82" s="130" t="s">
        <v>1176</v>
      </c>
      <c r="F82" s="130" t="s">
        <v>1177</v>
      </c>
      <c r="G82" s="52" t="s">
        <v>212</v>
      </c>
      <c r="H82" s="52" t="s">
        <v>212</v>
      </c>
      <c r="I82" s="52" t="s">
        <v>212</v>
      </c>
      <c r="J82" s="52" t="s">
        <v>1388</v>
      </c>
      <c r="K82" s="52" t="s">
        <v>214</v>
      </c>
      <c r="L82" s="52" t="s">
        <v>212</v>
      </c>
      <c r="M82" s="52" t="s">
        <v>216</v>
      </c>
      <c r="N82" s="1032">
        <v>1.2999999999999999E-3</v>
      </c>
      <c r="O82" s="327">
        <v>719579.78</v>
      </c>
      <c r="P82" s="327">
        <v>0</v>
      </c>
      <c r="Q82" s="130" t="s">
        <v>1067</v>
      </c>
      <c r="R82" s="18"/>
      <c r="S82" s="18"/>
      <c r="T82" s="107" t="s">
        <v>5302</v>
      </c>
      <c r="U82" s="375"/>
      <c r="V82" s="107"/>
      <c r="W82" s="128">
        <f>(IF(G82="C",1,IF(G82="EA",0.5,0))*0.05)+(IF(H82="C",1,IF(H82="EA",0.5,0))*0.2)+(IF(I82="C",1,IF(I82="EA",0.5,0))*0.05)+(IF(J82="C",1,IF(J82="EA",0.5,0))*0.05)+(IF(K82="C",1,IF(K82="EA",0.5,0))*0.25)+(IF(L82="C",1,IF(L82="EA",0.5,0))*0.1)+(IF(M82="C",1,IF(M82="EA",0.5,0))*0.3)</f>
        <v>0.55000000000000004</v>
      </c>
      <c r="X82" s="129">
        <f t="shared" si="2"/>
        <v>7.1500000000000003E-4</v>
      </c>
      <c r="Y82" s="130" t="str">
        <f t="shared" si="3"/>
        <v>Em andamento</v>
      </c>
      <c r="Z82" s="130" t="str">
        <f>IF(C82="Supra-regional","abrange-cidade",IF(C82="Em definição","sem-mapa",IF(E82&lt;&gt;0,"local-def","local-em-def")))</f>
        <v>local-def</v>
      </c>
    </row>
    <row r="83" spans="1:26" ht="45" hidden="1" x14ac:dyDescent="0.25">
      <c r="A83" s="52">
        <v>84</v>
      </c>
      <c r="B83" s="52" t="s">
        <v>1178</v>
      </c>
      <c r="C83" s="52" t="s">
        <v>134</v>
      </c>
      <c r="D83" s="52" t="s">
        <v>1179</v>
      </c>
      <c r="E83" s="130" t="s">
        <v>1180</v>
      </c>
      <c r="F83" s="130" t="s">
        <v>1181</v>
      </c>
      <c r="G83" s="52" t="s">
        <v>212</v>
      </c>
      <c r="H83" s="52" t="s">
        <v>212</v>
      </c>
      <c r="I83" s="52" t="s">
        <v>212</v>
      </c>
      <c r="J83" s="52" t="s">
        <v>1388</v>
      </c>
      <c r="K83" s="52" t="s">
        <v>214</v>
      </c>
      <c r="L83" s="52" t="s">
        <v>212</v>
      </c>
      <c r="M83" s="52" t="s">
        <v>216</v>
      </c>
      <c r="N83" s="1032">
        <v>1.1000000000000001E-3</v>
      </c>
      <c r="O83" s="327">
        <v>415576.13</v>
      </c>
      <c r="P83" s="327">
        <v>0</v>
      </c>
      <c r="Q83" s="130" t="s">
        <v>1067</v>
      </c>
      <c r="R83" s="18"/>
      <c r="S83" s="18"/>
      <c r="T83" s="107" t="s">
        <v>5303</v>
      </c>
      <c r="U83" s="375"/>
      <c r="V83" s="107"/>
      <c r="W83" s="128">
        <f>(IF(G83="C",1,IF(G83="EA",0.5,0))*0.05)+(IF(H83="C",1,IF(H83="EA",0.5,0))*0.2)+(IF(I83="C",1,IF(I83="EA",0.5,0))*0.05)+(IF(J83="C",1,IF(J83="EA",0.5,0))*0.05)+(IF(K83="C",1,IF(K83="EA",0.5,0))*0.25)+(IF(L83="C",1,IF(L83="EA",0.5,0))*0.1)+(IF(M83="C",1,IF(M83="EA",0.5,0))*0.3)</f>
        <v>0.55000000000000004</v>
      </c>
      <c r="X83" s="129">
        <f t="shared" si="2"/>
        <v>6.0500000000000007E-4</v>
      </c>
      <c r="Y83" s="130" t="str">
        <f t="shared" si="3"/>
        <v>Em andamento</v>
      </c>
      <c r="Z83" s="130" t="str">
        <f>IF(C83="Supra-regional","abrange-cidade",IF(C83="Em definição","sem-mapa",IF(E83&lt;&gt;0,"local-def","local-em-def")))</f>
        <v>local-def</v>
      </c>
    </row>
    <row r="84" spans="1:26" ht="45" hidden="1" x14ac:dyDescent="0.25">
      <c r="A84" s="52">
        <v>84</v>
      </c>
      <c r="B84" s="52" t="s">
        <v>1182</v>
      </c>
      <c r="C84" s="52" t="s">
        <v>134</v>
      </c>
      <c r="D84" s="52" t="s">
        <v>1179</v>
      </c>
      <c r="E84" s="130" t="s">
        <v>1183</v>
      </c>
      <c r="F84" s="130" t="s">
        <v>1184</v>
      </c>
      <c r="G84" s="52" t="s">
        <v>212</v>
      </c>
      <c r="H84" s="52" t="s">
        <v>212</v>
      </c>
      <c r="I84" s="52" t="s">
        <v>212</v>
      </c>
      <c r="J84" s="52" t="s">
        <v>1388</v>
      </c>
      <c r="K84" s="52" t="s">
        <v>214</v>
      </c>
      <c r="L84" s="52" t="s">
        <v>212</v>
      </c>
      <c r="M84" s="52" t="s">
        <v>216</v>
      </c>
      <c r="N84" s="1032">
        <v>8.9999999999999998E-4</v>
      </c>
      <c r="O84" s="327">
        <v>406832.88</v>
      </c>
      <c r="P84" s="327">
        <v>859780.34</v>
      </c>
      <c r="Q84" s="130" t="s">
        <v>1067</v>
      </c>
      <c r="R84" s="18"/>
      <c r="S84" s="18"/>
      <c r="T84" s="107" t="s">
        <v>5304</v>
      </c>
      <c r="U84" s="375"/>
      <c r="V84" s="107"/>
      <c r="W84" s="128">
        <f>(IF(G84="C",1,IF(G84="EA",0.5,0))*0.05)+(IF(H84="C",1,IF(H84="EA",0.5,0))*0.2)+(IF(I84="C",1,IF(I84="EA",0.5,0))*0.05)+(IF(J84="C",1,IF(J84="EA",0.5,0))*0.05)+(IF(K84="C",1,IF(K84="EA",0.5,0))*0.25)+(IF(L84="C",1,IF(L84="EA",0.5,0))*0.1)+(IF(M84="C",1,IF(M84="EA",0.5,0))*0.3)</f>
        <v>0.55000000000000004</v>
      </c>
      <c r="X84" s="129">
        <f t="shared" si="2"/>
        <v>4.95E-4</v>
      </c>
      <c r="Y84" s="130" t="str">
        <f t="shared" si="3"/>
        <v>Em andamento</v>
      </c>
      <c r="Z84" s="130" t="str">
        <f>IF(C84="Supra-regional","abrange-cidade",IF(C84="Em definição","sem-mapa",IF(E84&lt;&gt;0,"local-def","local-em-def")))</f>
        <v>local-def</v>
      </c>
    </row>
    <row r="85" spans="1:26" ht="45" hidden="1" x14ac:dyDescent="0.25">
      <c r="A85" s="52">
        <v>84</v>
      </c>
      <c r="B85" s="52" t="s">
        <v>1185</v>
      </c>
      <c r="C85" s="52" t="s">
        <v>134</v>
      </c>
      <c r="D85" s="52" t="s">
        <v>1179</v>
      </c>
      <c r="E85" s="130" t="s">
        <v>1186</v>
      </c>
      <c r="F85" s="130" t="s">
        <v>1187</v>
      </c>
      <c r="G85" s="52" t="s">
        <v>212</v>
      </c>
      <c r="H85" s="52" t="s">
        <v>212</v>
      </c>
      <c r="I85" s="52" t="s">
        <v>212</v>
      </c>
      <c r="J85" s="52" t="s">
        <v>1388</v>
      </c>
      <c r="K85" s="52" t="s">
        <v>214</v>
      </c>
      <c r="L85" s="52" t="s">
        <v>212</v>
      </c>
      <c r="M85" s="52" t="s">
        <v>216</v>
      </c>
      <c r="N85" s="1032">
        <v>1.1000000000000001E-3</v>
      </c>
      <c r="O85" s="327">
        <v>479252.97</v>
      </c>
      <c r="P85" s="327">
        <v>0</v>
      </c>
      <c r="Q85" s="130" t="s">
        <v>1067</v>
      </c>
      <c r="R85" s="18"/>
      <c r="S85" s="18"/>
      <c r="T85" s="107" t="s">
        <v>5305</v>
      </c>
      <c r="U85" s="375"/>
      <c r="V85" s="107"/>
      <c r="W85" s="128">
        <f>(IF(G85="C",1,IF(G85="EA",0.5,0))*0.05)+(IF(H85="C",1,IF(H85="EA",0.5,0))*0.2)+(IF(I85="C",1,IF(I85="EA",0.5,0))*0.05)+(IF(J85="C",1,IF(J85="EA",0.5,0))*0.05)+(IF(K85="C",1,IF(K85="EA",0.5,0))*0.25)+(IF(L85="C",1,IF(L85="EA",0.5,0))*0.1)+(IF(M85="C",1,IF(M85="EA",0.5,0))*0.3)</f>
        <v>0.55000000000000004</v>
      </c>
      <c r="X85" s="129">
        <f t="shared" si="2"/>
        <v>6.0500000000000007E-4</v>
      </c>
      <c r="Y85" s="130" t="str">
        <f t="shared" si="3"/>
        <v>Em andamento</v>
      </c>
      <c r="Z85" s="130" t="str">
        <f>IF(C85="Supra-regional","abrange-cidade",IF(C85="Em definição","sem-mapa",IF(E85&lt;&gt;0,"local-def","local-em-def")))</f>
        <v>local-def</v>
      </c>
    </row>
    <row r="86" spans="1:26" ht="45" hidden="1" x14ac:dyDescent="0.25">
      <c r="A86" s="52">
        <v>84</v>
      </c>
      <c r="B86" s="52" t="s">
        <v>1188</v>
      </c>
      <c r="C86" s="52" t="s">
        <v>134</v>
      </c>
      <c r="D86" s="52" t="s">
        <v>1179</v>
      </c>
      <c r="E86" s="130" t="s">
        <v>1189</v>
      </c>
      <c r="F86" s="130" t="s">
        <v>1190</v>
      </c>
      <c r="G86" s="52" t="s">
        <v>212</v>
      </c>
      <c r="H86" s="52" t="s">
        <v>212</v>
      </c>
      <c r="I86" s="52" t="s">
        <v>212</v>
      </c>
      <c r="J86" s="52" t="s">
        <v>1388</v>
      </c>
      <c r="K86" s="52" t="s">
        <v>214</v>
      </c>
      <c r="L86" s="52" t="s">
        <v>212</v>
      </c>
      <c r="M86" s="52" t="s">
        <v>216</v>
      </c>
      <c r="N86" s="1032">
        <v>2.7000000000000001E-3</v>
      </c>
      <c r="O86" s="327">
        <v>449115.37</v>
      </c>
      <c r="P86" s="327">
        <v>0</v>
      </c>
      <c r="Q86" s="130" t="s">
        <v>1067</v>
      </c>
      <c r="R86" s="18"/>
      <c r="S86" s="18"/>
      <c r="T86" s="107" t="s">
        <v>5306</v>
      </c>
      <c r="U86" s="375"/>
      <c r="V86" s="107"/>
      <c r="W86" s="128">
        <f>(IF(G86="C",1,IF(G86="EA",0.5,0))*0.05)+(IF(H86="C",1,IF(H86="EA",0.5,0))*0.2)+(IF(I86="C",1,IF(I86="EA",0.5,0))*0.05)+(IF(J86="C",1,IF(J86="EA",0.5,0))*0.05)+(IF(K86="C",1,IF(K86="EA",0.5,0))*0.25)+(IF(L86="C",1,IF(L86="EA",0.5,0))*0.1)+(IF(M86="C",1,IF(M86="EA",0.5,0))*0.3)</f>
        <v>0.55000000000000004</v>
      </c>
      <c r="X86" s="129">
        <f t="shared" si="2"/>
        <v>1.4850000000000002E-3</v>
      </c>
      <c r="Y86" s="130" t="str">
        <f t="shared" si="3"/>
        <v>Em andamento</v>
      </c>
      <c r="Z86" s="130" t="str">
        <f>IF(C86="Supra-regional","abrange-cidade",IF(C86="Em definição","sem-mapa",IF(E86&lt;&gt;0,"local-def","local-em-def")))</f>
        <v>local-def</v>
      </c>
    </row>
    <row r="87" spans="1:26" ht="45" hidden="1" x14ac:dyDescent="0.25">
      <c r="A87" s="52">
        <v>84</v>
      </c>
      <c r="B87" s="52" t="s">
        <v>1191</v>
      </c>
      <c r="C87" s="52" t="s">
        <v>134</v>
      </c>
      <c r="D87" s="52" t="s">
        <v>1062</v>
      </c>
      <c r="E87" s="130" t="s">
        <v>1192</v>
      </c>
      <c r="F87" s="130" t="s">
        <v>1193</v>
      </c>
      <c r="G87" s="52" t="s">
        <v>212</v>
      </c>
      <c r="H87" s="52" t="s">
        <v>212</v>
      </c>
      <c r="I87" s="52" t="s">
        <v>212</v>
      </c>
      <c r="J87" s="52" t="s">
        <v>1388</v>
      </c>
      <c r="K87" s="52" t="s">
        <v>214</v>
      </c>
      <c r="L87" s="52" t="s">
        <v>212</v>
      </c>
      <c r="M87" s="52" t="s">
        <v>216</v>
      </c>
      <c r="N87" s="1032">
        <v>3.2000000000000002E-3</v>
      </c>
      <c r="O87" s="327">
        <v>509977.09</v>
      </c>
      <c r="P87" s="327">
        <v>0</v>
      </c>
      <c r="Q87" s="130" t="s">
        <v>1067</v>
      </c>
      <c r="R87" s="18"/>
      <c r="S87" s="18"/>
      <c r="T87" s="107" t="s">
        <v>5307</v>
      </c>
      <c r="U87" s="375"/>
      <c r="V87" s="107"/>
      <c r="W87" s="128">
        <f>(IF(G87="C",1,IF(G87="EA",0.5,0))*0.05)+(IF(H87="C",1,IF(H87="EA",0.5,0))*0.2)+(IF(I87="C",1,IF(I87="EA",0.5,0))*0.05)+(IF(J87="C",1,IF(J87="EA",0.5,0))*0.05)+(IF(K87="C",1,IF(K87="EA",0.5,0))*0.25)+(IF(L87="C",1,IF(L87="EA",0.5,0))*0.1)+(IF(M87="C",1,IF(M87="EA",0.5,0))*0.3)</f>
        <v>0.55000000000000004</v>
      </c>
      <c r="X87" s="129">
        <f t="shared" si="2"/>
        <v>1.7600000000000003E-3</v>
      </c>
      <c r="Y87" s="130" t="str">
        <f t="shared" si="3"/>
        <v>Em andamento</v>
      </c>
      <c r="Z87" s="130" t="str">
        <f>IF(C87="Supra-regional","abrange-cidade",IF(C87="Em definição","sem-mapa",IF(E87&lt;&gt;0,"local-def","local-em-def")))</f>
        <v>local-def</v>
      </c>
    </row>
    <row r="88" spans="1:26" ht="60" hidden="1" x14ac:dyDescent="0.25">
      <c r="A88" s="52">
        <v>84</v>
      </c>
      <c r="B88" s="52" t="s">
        <v>1194</v>
      </c>
      <c r="C88" s="52" t="s">
        <v>134</v>
      </c>
      <c r="D88" s="52" t="s">
        <v>1062</v>
      </c>
      <c r="E88" s="130" t="s">
        <v>1195</v>
      </c>
      <c r="F88" s="130" t="s">
        <v>1196</v>
      </c>
      <c r="G88" s="52" t="s">
        <v>212</v>
      </c>
      <c r="H88" s="52" t="s">
        <v>212</v>
      </c>
      <c r="I88" s="52" t="s">
        <v>212</v>
      </c>
      <c r="J88" s="52" t="s">
        <v>1388</v>
      </c>
      <c r="K88" s="52" t="s">
        <v>214</v>
      </c>
      <c r="L88" s="52" t="s">
        <v>212</v>
      </c>
      <c r="M88" s="52" t="s">
        <v>216</v>
      </c>
      <c r="N88" s="1032">
        <v>2.8E-3</v>
      </c>
      <c r="O88" s="327">
        <v>562631.89</v>
      </c>
      <c r="P88" s="327">
        <v>0</v>
      </c>
      <c r="Q88" s="130" t="s">
        <v>1067</v>
      </c>
      <c r="R88" s="18"/>
      <c r="S88" s="18"/>
      <c r="T88" s="107" t="s">
        <v>5308</v>
      </c>
      <c r="U88" s="375"/>
      <c r="V88" s="107"/>
      <c r="W88" s="128">
        <f>(IF(G88="C",1,IF(G88="EA",0.5,0))*0.05)+(IF(H88="C",1,IF(H88="EA",0.5,0))*0.2)+(IF(I88="C",1,IF(I88="EA",0.5,0))*0.05)+(IF(J88="C",1,IF(J88="EA",0.5,0))*0.05)+(IF(K88="C",1,IF(K88="EA",0.5,0))*0.25)+(IF(L88="C",1,IF(L88="EA",0.5,0))*0.1)+(IF(M88="C",1,IF(M88="EA",0.5,0))*0.3)</f>
        <v>0.55000000000000004</v>
      </c>
      <c r="X88" s="129">
        <f t="shared" si="2"/>
        <v>1.5400000000000001E-3</v>
      </c>
      <c r="Y88" s="130" t="str">
        <f t="shared" si="3"/>
        <v>Em andamento</v>
      </c>
      <c r="Z88" s="130" t="str">
        <f>IF(C88="Supra-regional","abrange-cidade",IF(C88="Em definição","sem-mapa",IF(E88&lt;&gt;0,"local-def","local-em-def")))</f>
        <v>local-def</v>
      </c>
    </row>
    <row r="89" spans="1:26" ht="45" hidden="1" x14ac:dyDescent="0.25">
      <c r="A89" s="52">
        <v>84</v>
      </c>
      <c r="B89" s="52" t="s">
        <v>1197</v>
      </c>
      <c r="C89" s="52" t="s">
        <v>134</v>
      </c>
      <c r="D89" s="52" t="s">
        <v>1179</v>
      </c>
      <c r="E89" s="130" t="s">
        <v>1198</v>
      </c>
      <c r="F89" s="130" t="s">
        <v>1199</v>
      </c>
      <c r="G89" s="52" t="s">
        <v>212</v>
      </c>
      <c r="H89" s="52" t="s">
        <v>212</v>
      </c>
      <c r="I89" s="52" t="s">
        <v>212</v>
      </c>
      <c r="J89" s="52" t="s">
        <v>1388</v>
      </c>
      <c r="K89" s="52" t="s">
        <v>214</v>
      </c>
      <c r="L89" s="52" t="s">
        <v>212</v>
      </c>
      <c r="M89" s="52" t="s">
        <v>216</v>
      </c>
      <c r="N89" s="1032">
        <v>5.1999999999999998E-3</v>
      </c>
      <c r="O89" s="327">
        <v>783831.64</v>
      </c>
      <c r="P89" s="327">
        <v>0</v>
      </c>
      <c r="Q89" s="130" t="s">
        <v>1067</v>
      </c>
      <c r="R89" s="18"/>
      <c r="S89" s="18"/>
      <c r="T89" s="107" t="s">
        <v>5309</v>
      </c>
      <c r="U89" s="375"/>
      <c r="V89" s="107"/>
      <c r="W89" s="128">
        <f>(IF(G89="C",1,IF(G89="EA",0.5,0))*0.05)+(IF(H89="C",1,IF(H89="EA",0.5,0))*0.2)+(IF(I89="C",1,IF(I89="EA",0.5,0))*0.05)+(IF(J89="C",1,IF(J89="EA",0.5,0))*0.05)+(IF(K89="C",1,IF(K89="EA",0.5,0))*0.25)+(IF(L89="C",1,IF(L89="EA",0.5,0))*0.1)+(IF(M89="C",1,IF(M89="EA",0.5,0))*0.3)</f>
        <v>0.55000000000000004</v>
      </c>
      <c r="X89" s="129">
        <f t="shared" si="2"/>
        <v>2.8600000000000001E-3</v>
      </c>
      <c r="Y89" s="130" t="str">
        <f t="shared" si="3"/>
        <v>Em andamento</v>
      </c>
      <c r="Z89" s="130" t="str">
        <f>IF(C89="Supra-regional","abrange-cidade",IF(C89="Em definição","sem-mapa",IF(E89&lt;&gt;0,"local-def","local-em-def")))</f>
        <v>local-def</v>
      </c>
    </row>
    <row r="90" spans="1:26" ht="45" hidden="1" x14ac:dyDescent="0.25">
      <c r="A90" s="52">
        <v>84</v>
      </c>
      <c r="B90" s="52" t="s">
        <v>1200</v>
      </c>
      <c r="C90" s="52" t="s">
        <v>134</v>
      </c>
      <c r="D90" s="52" t="s">
        <v>1179</v>
      </c>
      <c r="E90" s="130" t="s">
        <v>1201</v>
      </c>
      <c r="F90" s="130" t="s">
        <v>1202</v>
      </c>
      <c r="G90" s="52" t="s">
        <v>212</v>
      </c>
      <c r="H90" s="52" t="s">
        <v>212</v>
      </c>
      <c r="I90" s="52" t="s">
        <v>212</v>
      </c>
      <c r="J90" s="52" t="s">
        <v>1388</v>
      </c>
      <c r="K90" s="52" t="s">
        <v>214</v>
      </c>
      <c r="L90" s="52" t="s">
        <v>212</v>
      </c>
      <c r="M90" s="52" t="s">
        <v>216</v>
      </c>
      <c r="N90" s="1032">
        <v>3.8E-3</v>
      </c>
      <c r="O90" s="327">
        <v>1626721.56</v>
      </c>
      <c r="P90" s="327">
        <v>0</v>
      </c>
      <c r="Q90" s="130" t="s">
        <v>1067</v>
      </c>
      <c r="R90" s="18"/>
      <c r="S90" s="18"/>
      <c r="T90" s="107" t="s">
        <v>5310</v>
      </c>
      <c r="U90" s="375"/>
      <c r="V90" s="107"/>
      <c r="W90" s="128">
        <f>(IF(G90="C",1,IF(G90="EA",0.5,0))*0.05)+(IF(H90="C",1,IF(H90="EA",0.5,0))*0.2)+(IF(I90="C",1,IF(I90="EA",0.5,0))*0.05)+(IF(J90="C",1,IF(J90="EA",0.5,0))*0.05)+(IF(K90="C",1,IF(K90="EA",0.5,0))*0.25)+(IF(L90="C",1,IF(L90="EA",0.5,0))*0.1)+(IF(M90="C",1,IF(M90="EA",0.5,0))*0.3)</f>
        <v>0.55000000000000004</v>
      </c>
      <c r="X90" s="129">
        <f t="shared" si="2"/>
        <v>2.0900000000000003E-3</v>
      </c>
      <c r="Y90" s="130" t="str">
        <f t="shared" si="3"/>
        <v>Em andamento</v>
      </c>
      <c r="Z90" s="130" t="str">
        <f>IF(C90="Supra-regional","abrange-cidade",IF(C90="Em definição","sem-mapa",IF(E90&lt;&gt;0,"local-def","local-em-def")))</f>
        <v>local-def</v>
      </c>
    </row>
    <row r="91" spans="1:26" ht="90" hidden="1" x14ac:dyDescent="0.25">
      <c r="A91" s="52">
        <v>84</v>
      </c>
      <c r="B91" s="52" t="s">
        <v>1210</v>
      </c>
      <c r="C91" s="52" t="s">
        <v>134</v>
      </c>
      <c r="D91" s="52" t="s">
        <v>1179</v>
      </c>
      <c r="E91" s="130" t="s">
        <v>1211</v>
      </c>
      <c r="F91" s="130" t="s">
        <v>1212</v>
      </c>
      <c r="G91" s="52" t="s">
        <v>212</v>
      </c>
      <c r="H91" s="52" t="s">
        <v>212</v>
      </c>
      <c r="I91" s="52" t="s">
        <v>212</v>
      </c>
      <c r="J91" s="52" t="s">
        <v>1388</v>
      </c>
      <c r="K91" s="52" t="s">
        <v>214</v>
      </c>
      <c r="L91" s="52" t="s">
        <v>212</v>
      </c>
      <c r="M91" s="52" t="s">
        <v>216</v>
      </c>
      <c r="N91" s="1032">
        <v>1.9699999999999999E-2</v>
      </c>
      <c r="O91" s="327">
        <v>2699711.98</v>
      </c>
      <c r="P91" s="327">
        <v>0</v>
      </c>
      <c r="Q91" s="130" t="s">
        <v>1067</v>
      </c>
      <c r="R91" s="18"/>
      <c r="S91" s="18"/>
      <c r="T91" s="107" t="s">
        <v>5311</v>
      </c>
      <c r="U91" s="375"/>
      <c r="V91" s="107"/>
      <c r="W91" s="128">
        <f>(IF(G91="C",1,IF(G91="EA",0.5,0))*0.05)+(IF(H91="C",1,IF(H91="EA",0.5,0))*0.2)+(IF(I91="C",1,IF(I91="EA",0.5,0))*0.05)+(IF(J91="C",1,IF(J91="EA",0.5,0))*0.05)+(IF(K91="C",1,IF(K91="EA",0.5,0))*0.25)+(IF(L91="C",1,IF(L91="EA",0.5,0))*0.1)+(IF(M91="C",1,IF(M91="EA",0.5,0))*0.3)</f>
        <v>0.55000000000000004</v>
      </c>
      <c r="X91" s="129">
        <f t="shared" si="2"/>
        <v>1.0835000000000001E-2</v>
      </c>
      <c r="Y91" s="130" t="str">
        <f t="shared" si="3"/>
        <v>Em andamento</v>
      </c>
      <c r="Z91" s="130" t="str">
        <f>IF(C91="Supra-regional","abrange-cidade",IF(C91="Em definição","sem-mapa",IF(E91&lt;&gt;0,"local-def","local-em-def")))</f>
        <v>local-def</v>
      </c>
    </row>
    <row r="92" spans="1:26" ht="75" hidden="1" x14ac:dyDescent="0.25">
      <c r="A92" s="52">
        <v>84</v>
      </c>
      <c r="B92" s="52" t="s">
        <v>1213</v>
      </c>
      <c r="C92" s="52" t="s">
        <v>134</v>
      </c>
      <c r="D92" s="52" t="s">
        <v>1062</v>
      </c>
      <c r="E92" s="130" t="s">
        <v>1214</v>
      </c>
      <c r="F92" s="130" t="s">
        <v>1215</v>
      </c>
      <c r="G92" s="52" t="s">
        <v>212</v>
      </c>
      <c r="H92" s="52" t="s">
        <v>212</v>
      </c>
      <c r="I92" s="52" t="s">
        <v>212</v>
      </c>
      <c r="J92" s="52" t="s">
        <v>1388</v>
      </c>
      <c r="K92" s="52" t="s">
        <v>214</v>
      </c>
      <c r="L92" s="52" t="s">
        <v>212</v>
      </c>
      <c r="M92" s="52" t="s">
        <v>216</v>
      </c>
      <c r="N92" s="1032">
        <v>1.43E-2</v>
      </c>
      <c r="O92" s="327">
        <v>8496596.4900000002</v>
      </c>
      <c r="P92" s="327">
        <v>0</v>
      </c>
      <c r="Q92" s="130" t="s">
        <v>1216</v>
      </c>
      <c r="R92" s="18"/>
      <c r="S92" s="18"/>
      <c r="T92" s="107" t="s">
        <v>5312</v>
      </c>
      <c r="U92" s="375"/>
      <c r="V92" s="107"/>
      <c r="W92" s="128">
        <f>(IF(G92="C",1,IF(G92="EA",0.5,0))*0.05)+(IF(H92="C",1,IF(H92="EA",0.5,0))*0.2)+(IF(I92="C",1,IF(I92="EA",0.5,0))*0.05)+(IF(J92="C",1,IF(J92="EA",0.5,0))*0.05)+(IF(K92="C",1,IF(K92="EA",0.5,0))*0.25)+(IF(L92="C",1,IF(L92="EA",0.5,0))*0.1)+(IF(M92="C",1,IF(M92="EA",0.5,0))*0.3)</f>
        <v>0.55000000000000004</v>
      </c>
      <c r="X92" s="129">
        <f t="shared" si="2"/>
        <v>7.8650000000000005E-3</v>
      </c>
      <c r="Y92" s="130" t="str">
        <f t="shared" si="3"/>
        <v>Em andamento</v>
      </c>
      <c r="Z92" s="130" t="str">
        <f>IF(C92="Supra-regional","abrange-cidade",IF(C92="Em definição","sem-mapa",IF(E92&lt;&gt;0,"local-def","local-em-def")))</f>
        <v>local-def</v>
      </c>
    </row>
    <row r="93" spans="1:26" ht="45" hidden="1" x14ac:dyDescent="0.25">
      <c r="A93" s="52">
        <v>84</v>
      </c>
      <c r="B93" s="52" t="s">
        <v>1223</v>
      </c>
      <c r="C93" s="52" t="s">
        <v>134</v>
      </c>
      <c r="D93" s="52" t="s">
        <v>1062</v>
      </c>
      <c r="E93" s="130" t="s">
        <v>1224</v>
      </c>
      <c r="F93" s="130" t="s">
        <v>1225</v>
      </c>
      <c r="G93" s="52" t="s">
        <v>212</v>
      </c>
      <c r="H93" s="52" t="s">
        <v>212</v>
      </c>
      <c r="I93" s="52" t="s">
        <v>212</v>
      </c>
      <c r="J93" s="52" t="s">
        <v>1388</v>
      </c>
      <c r="K93" s="52" t="s">
        <v>214</v>
      </c>
      <c r="L93" s="52" t="s">
        <v>212</v>
      </c>
      <c r="M93" s="52" t="s">
        <v>216</v>
      </c>
      <c r="N93" s="1032">
        <v>4.8999999999999998E-3</v>
      </c>
      <c r="O93" s="327">
        <v>1850783.75</v>
      </c>
      <c r="P93" s="327">
        <v>0</v>
      </c>
      <c r="Q93" s="130" t="s">
        <v>1067</v>
      </c>
      <c r="R93" s="18"/>
      <c r="S93" s="18"/>
      <c r="T93" s="107" t="s">
        <v>5313</v>
      </c>
      <c r="U93" s="375"/>
      <c r="V93" s="107"/>
      <c r="W93" s="128">
        <f>(IF(G93="C",1,IF(G93="EA",0.5,0))*0.05)+(IF(H93="C",1,IF(H93="EA",0.5,0))*0.2)+(IF(I93="C",1,IF(I93="EA",0.5,0))*0.05)+(IF(J93="C",1,IF(J93="EA",0.5,0))*0.05)+(IF(K93="C",1,IF(K93="EA",0.5,0))*0.25)+(IF(L93="C",1,IF(L93="EA",0.5,0))*0.1)+(IF(M93="C",1,IF(M93="EA",0.5,0))*0.3)</f>
        <v>0.55000000000000004</v>
      </c>
      <c r="X93" s="129">
        <f t="shared" si="2"/>
        <v>2.6950000000000003E-3</v>
      </c>
      <c r="Y93" s="130" t="str">
        <f t="shared" si="3"/>
        <v>Em andamento</v>
      </c>
      <c r="Z93" s="130" t="str">
        <f>IF(C93="Supra-regional","abrange-cidade",IF(C93="Em definição","sem-mapa",IF(E93&lt;&gt;0,"local-def","local-em-def")))</f>
        <v>local-def</v>
      </c>
    </row>
    <row r="94" spans="1:26" ht="60" hidden="1" x14ac:dyDescent="0.25">
      <c r="A94" s="52">
        <v>84</v>
      </c>
      <c r="B94" s="52" t="s">
        <v>1239</v>
      </c>
      <c r="C94" s="52" t="s">
        <v>134</v>
      </c>
      <c r="D94" s="52" t="s">
        <v>1179</v>
      </c>
      <c r="E94" s="130" t="s">
        <v>1240</v>
      </c>
      <c r="F94" s="130" t="s">
        <v>1241</v>
      </c>
      <c r="G94" s="52" t="s">
        <v>212</v>
      </c>
      <c r="H94" s="52" t="s">
        <v>212</v>
      </c>
      <c r="I94" s="52" t="s">
        <v>212</v>
      </c>
      <c r="J94" s="52" t="s">
        <v>1388</v>
      </c>
      <c r="K94" s="52" t="s">
        <v>214</v>
      </c>
      <c r="L94" s="52" t="s">
        <v>212</v>
      </c>
      <c r="M94" s="52" t="s">
        <v>216</v>
      </c>
      <c r="N94" s="1032">
        <v>1.6899999999999998E-2</v>
      </c>
      <c r="O94" s="327">
        <v>1553027.6</v>
      </c>
      <c r="P94" s="327">
        <v>0</v>
      </c>
      <c r="Q94" s="130" t="s">
        <v>1067</v>
      </c>
      <c r="R94" s="18"/>
      <c r="S94" s="18"/>
      <c r="T94" s="107" t="s">
        <v>5314</v>
      </c>
      <c r="U94" s="375"/>
      <c r="V94" s="107"/>
      <c r="W94" s="128">
        <f>(IF(G94="C",1,IF(G94="EA",0.5,0))*0.05)+(IF(H94="C",1,IF(H94="EA",0.5,0))*0.2)+(IF(I94="C",1,IF(I94="EA",0.5,0))*0.05)+(IF(J94="C",1,IF(J94="EA",0.5,0))*0.05)+(IF(K94="C",1,IF(K94="EA",0.5,0))*0.25)+(IF(L94="C",1,IF(L94="EA",0.5,0))*0.1)+(IF(M94="C",1,IF(M94="EA",0.5,0))*0.3)</f>
        <v>0.55000000000000004</v>
      </c>
      <c r="X94" s="129">
        <f t="shared" si="2"/>
        <v>9.2949999999999994E-3</v>
      </c>
      <c r="Y94" s="130" t="str">
        <f t="shared" si="3"/>
        <v>Em andamento</v>
      </c>
      <c r="Z94" s="130" t="str">
        <f>IF(C94="Supra-regional","abrange-cidade",IF(C94="Em definição","sem-mapa",IF(E94&lt;&gt;0,"local-def","local-em-def")))</f>
        <v>local-def</v>
      </c>
    </row>
    <row r="95" spans="1:26" ht="60" hidden="1" x14ac:dyDescent="0.25">
      <c r="A95" s="52">
        <v>84</v>
      </c>
      <c r="B95" s="52" t="s">
        <v>1242</v>
      </c>
      <c r="C95" s="52" t="s">
        <v>134</v>
      </c>
      <c r="D95" s="52" t="s">
        <v>1179</v>
      </c>
      <c r="E95" s="130" t="s">
        <v>1243</v>
      </c>
      <c r="F95" s="130" t="s">
        <v>1244</v>
      </c>
      <c r="G95" s="52" t="s">
        <v>212</v>
      </c>
      <c r="H95" s="52" t="s">
        <v>212</v>
      </c>
      <c r="I95" s="52" t="s">
        <v>212</v>
      </c>
      <c r="J95" s="52" t="s">
        <v>1388</v>
      </c>
      <c r="K95" s="52" t="s">
        <v>214</v>
      </c>
      <c r="L95" s="52" t="s">
        <v>212</v>
      </c>
      <c r="M95" s="52" t="s">
        <v>216</v>
      </c>
      <c r="N95" s="1032">
        <v>1.11E-2</v>
      </c>
      <c r="O95" s="327">
        <v>778608.88</v>
      </c>
      <c r="P95" s="327">
        <v>0</v>
      </c>
      <c r="Q95" s="130" t="s">
        <v>1067</v>
      </c>
      <c r="R95" s="18"/>
      <c r="S95" s="18"/>
      <c r="T95" s="107" t="s">
        <v>5315</v>
      </c>
      <c r="U95" s="375"/>
      <c r="V95" s="107"/>
      <c r="W95" s="128">
        <f>(IF(G95="C",1,IF(G95="EA",0.5,0))*0.05)+(IF(H95="C",1,IF(H95="EA",0.5,0))*0.2)+(IF(I95="C",1,IF(I95="EA",0.5,0))*0.05)+(IF(J95="C",1,IF(J95="EA",0.5,0))*0.05)+(IF(K95="C",1,IF(K95="EA",0.5,0))*0.25)+(IF(L95="C",1,IF(L95="EA",0.5,0))*0.1)+(IF(M95="C",1,IF(M95="EA",0.5,0))*0.3)</f>
        <v>0.55000000000000004</v>
      </c>
      <c r="X95" s="129">
        <f t="shared" si="2"/>
        <v>6.1050000000000011E-3</v>
      </c>
      <c r="Y95" s="130" t="str">
        <f t="shared" si="3"/>
        <v>Em andamento</v>
      </c>
      <c r="Z95" s="130" t="str">
        <f>IF(C95="Supra-regional","abrange-cidade",IF(C95="Em definição","sem-mapa",IF(E95&lt;&gt;0,"local-def","local-em-def")))</f>
        <v>local-def</v>
      </c>
    </row>
    <row r="96" spans="1:26" ht="45" hidden="1" x14ac:dyDescent="0.25">
      <c r="A96" s="52">
        <v>84</v>
      </c>
      <c r="B96" s="52" t="s">
        <v>1245</v>
      </c>
      <c r="C96" s="52" t="s">
        <v>134</v>
      </c>
      <c r="D96" s="52" t="s">
        <v>1062</v>
      </c>
      <c r="E96" s="130" t="s">
        <v>1246</v>
      </c>
      <c r="F96" s="130" t="s">
        <v>1247</v>
      </c>
      <c r="G96" s="52" t="s">
        <v>212</v>
      </c>
      <c r="H96" s="52" t="s">
        <v>212</v>
      </c>
      <c r="I96" s="52" t="s">
        <v>212</v>
      </c>
      <c r="J96" s="52" t="s">
        <v>1388</v>
      </c>
      <c r="K96" s="52" t="s">
        <v>214</v>
      </c>
      <c r="L96" s="52" t="s">
        <v>212</v>
      </c>
      <c r="M96" s="52" t="s">
        <v>216</v>
      </c>
      <c r="N96" s="1032">
        <v>1.95E-2</v>
      </c>
      <c r="O96" s="327">
        <v>4055655.04</v>
      </c>
      <c r="P96" s="327">
        <v>0</v>
      </c>
      <c r="Q96" s="130" t="s">
        <v>1067</v>
      </c>
      <c r="R96" s="18"/>
      <c r="S96" s="18"/>
      <c r="T96" s="107" t="s">
        <v>5316</v>
      </c>
      <c r="U96" s="375"/>
      <c r="V96" s="107"/>
      <c r="W96" s="128">
        <f>(IF(G96="C",1,IF(G96="EA",0.5,0))*0.05)+(IF(H96="C",1,IF(H96="EA",0.5,0))*0.2)+(IF(I96="C",1,IF(I96="EA",0.5,0))*0.05)+(IF(J96="C",1,IF(J96="EA",0.5,0))*0.05)+(IF(K96="C",1,IF(K96="EA",0.5,0))*0.25)+(IF(L96="C",1,IF(L96="EA",0.5,0))*0.1)+(IF(M96="C",1,IF(M96="EA",0.5,0))*0.3)</f>
        <v>0.55000000000000004</v>
      </c>
      <c r="X96" s="129">
        <f t="shared" si="2"/>
        <v>1.0725E-2</v>
      </c>
      <c r="Y96" s="130" t="str">
        <f t="shared" si="3"/>
        <v>Em andamento</v>
      </c>
      <c r="Z96" s="130" t="str">
        <f>IF(C96="Supra-regional","abrange-cidade",IF(C96="Em definição","sem-mapa",IF(E96&lt;&gt;0,"local-def","local-em-def")))</f>
        <v>local-def</v>
      </c>
    </row>
    <row r="97" spans="1:26" ht="30" hidden="1" x14ac:dyDescent="0.25">
      <c r="A97" s="52">
        <v>84</v>
      </c>
      <c r="B97" s="52" t="s">
        <v>1249</v>
      </c>
      <c r="C97" s="52" t="s">
        <v>134</v>
      </c>
      <c r="D97" s="52" t="s">
        <v>1062</v>
      </c>
      <c r="E97" s="130" t="s">
        <v>1250</v>
      </c>
      <c r="F97" s="130" t="s">
        <v>1251</v>
      </c>
      <c r="G97" s="52" t="s">
        <v>212</v>
      </c>
      <c r="H97" s="52" t="s">
        <v>212</v>
      </c>
      <c r="I97" s="52" t="s">
        <v>212</v>
      </c>
      <c r="J97" s="52" t="s">
        <v>1388</v>
      </c>
      <c r="K97" s="52" t="s">
        <v>214</v>
      </c>
      <c r="L97" s="52" t="s">
        <v>212</v>
      </c>
      <c r="M97" s="52" t="s">
        <v>216</v>
      </c>
      <c r="N97" s="1032">
        <v>2.1100000000000001E-2</v>
      </c>
      <c r="O97" s="327">
        <v>9696432.2599999998</v>
      </c>
      <c r="P97" s="327">
        <v>155722.35</v>
      </c>
      <c r="Q97" s="130" t="s">
        <v>1067</v>
      </c>
      <c r="R97" s="18"/>
      <c r="S97" s="18"/>
      <c r="T97" s="107" t="s">
        <v>5317</v>
      </c>
      <c r="U97" s="375"/>
      <c r="V97" s="107"/>
      <c r="W97" s="128">
        <f>(IF(G97="C",1,IF(G97="EA",0.5,0))*0.05)+(IF(H97="C",1,IF(H97="EA",0.5,0))*0.2)+(IF(I97="C",1,IF(I97="EA",0.5,0))*0.05)+(IF(J97="C",1,IF(J97="EA",0.5,0))*0.05)+(IF(K97="C",1,IF(K97="EA",0.5,0))*0.25)+(IF(L97="C",1,IF(L97="EA",0.5,0))*0.1)+(IF(M97="C",1,IF(M97="EA",0.5,0))*0.3)</f>
        <v>0.55000000000000004</v>
      </c>
      <c r="X97" s="129">
        <f t="shared" si="2"/>
        <v>1.1605000000000001E-2</v>
      </c>
      <c r="Y97" s="130" t="str">
        <f t="shared" si="3"/>
        <v>Em andamento</v>
      </c>
      <c r="Z97" s="130" t="str">
        <f>IF(C97="Supra-regional","abrange-cidade",IF(C97="Em definição","sem-mapa",IF(E97&lt;&gt;0,"local-def","local-em-def")))</f>
        <v>local-def</v>
      </c>
    </row>
    <row r="98" spans="1:26" ht="45" hidden="1" x14ac:dyDescent="0.25">
      <c r="A98" s="52">
        <v>84</v>
      </c>
      <c r="B98" s="52" t="s">
        <v>1252</v>
      </c>
      <c r="C98" s="52" t="s">
        <v>134</v>
      </c>
      <c r="D98" s="52" t="s">
        <v>1062</v>
      </c>
      <c r="E98" s="130" t="s">
        <v>1253</v>
      </c>
      <c r="F98" s="130" t="s">
        <v>1254</v>
      </c>
      <c r="G98" s="52" t="s">
        <v>212</v>
      </c>
      <c r="H98" s="52" t="s">
        <v>212</v>
      </c>
      <c r="I98" s="52" t="s">
        <v>212</v>
      </c>
      <c r="J98" s="52" t="s">
        <v>1388</v>
      </c>
      <c r="K98" s="52" t="s">
        <v>214</v>
      </c>
      <c r="L98" s="52" t="s">
        <v>212</v>
      </c>
      <c r="M98" s="52" t="s">
        <v>216</v>
      </c>
      <c r="N98" s="1032">
        <v>1.4999999999999999E-2</v>
      </c>
      <c r="O98" s="327">
        <v>833590.49</v>
      </c>
      <c r="P98" s="327">
        <v>0</v>
      </c>
      <c r="Q98" s="130"/>
      <c r="R98" s="18"/>
      <c r="S98" s="18"/>
      <c r="T98" s="107" t="s">
        <v>5318</v>
      </c>
      <c r="U98" s="375"/>
      <c r="V98" s="107"/>
      <c r="W98" s="128">
        <f>(IF(G98="C",1,IF(G98="EA",0.5,0))*0.05)+(IF(H98="C",1,IF(H98="EA",0.5,0))*0.2)+(IF(I98="C",1,IF(I98="EA",0.5,0))*0.05)+(IF(J98="C",1,IF(J98="EA",0.5,0))*0.05)+(IF(K98="C",1,IF(K98="EA",0.5,0))*0.25)+(IF(L98="C",1,IF(L98="EA",0.5,0))*0.1)+(IF(M98="C",1,IF(M98="EA",0.5,0))*0.3)</f>
        <v>0.55000000000000004</v>
      </c>
      <c r="X98" s="129">
        <f t="shared" si="2"/>
        <v>8.2500000000000004E-3</v>
      </c>
      <c r="Y98" s="130" t="str">
        <f t="shared" si="3"/>
        <v>Em andamento</v>
      </c>
      <c r="Z98" s="130" t="str">
        <f>IF(C98="Supra-regional","abrange-cidade",IF(C98="Em definição","sem-mapa",IF(E98&lt;&gt;0,"local-def","local-em-def")))</f>
        <v>local-def</v>
      </c>
    </row>
    <row r="99" spans="1:26" ht="60" hidden="1" x14ac:dyDescent="0.25">
      <c r="A99" s="52">
        <v>84</v>
      </c>
      <c r="B99" s="52" t="s">
        <v>1255</v>
      </c>
      <c r="C99" s="52" t="s">
        <v>134</v>
      </c>
      <c r="D99" s="52" t="s">
        <v>1062</v>
      </c>
      <c r="E99" s="130" t="s">
        <v>1256</v>
      </c>
      <c r="F99" s="130" t="s">
        <v>1257</v>
      </c>
      <c r="G99" s="52" t="s">
        <v>212</v>
      </c>
      <c r="H99" s="52" t="s">
        <v>212</v>
      </c>
      <c r="I99" s="52" t="s">
        <v>212</v>
      </c>
      <c r="J99" s="52" t="s">
        <v>1388</v>
      </c>
      <c r="K99" s="52" t="s">
        <v>214</v>
      </c>
      <c r="L99" s="52" t="s">
        <v>212</v>
      </c>
      <c r="M99" s="52" t="s">
        <v>216</v>
      </c>
      <c r="N99" s="1032">
        <v>1.2999999999999999E-3</v>
      </c>
      <c r="O99" s="327">
        <v>58418.83</v>
      </c>
      <c r="P99" s="327">
        <v>0</v>
      </c>
      <c r="Q99" s="130"/>
      <c r="R99" s="18"/>
      <c r="S99" s="18"/>
      <c r="T99" s="107" t="s">
        <v>5302</v>
      </c>
      <c r="U99" s="375"/>
      <c r="V99" s="107"/>
      <c r="W99" s="128">
        <f>(IF(G99="C",1,IF(G99="EA",0.5,0))*0.05)+(IF(H99="C",1,IF(H99="EA",0.5,0))*0.2)+(IF(I99="C",1,IF(I99="EA",0.5,0))*0.05)+(IF(J99="C",1,IF(J99="EA",0.5,0))*0.05)+(IF(K99="C",1,IF(K99="EA",0.5,0))*0.25)+(IF(L99="C",1,IF(L99="EA",0.5,0))*0.1)+(IF(M99="C",1,IF(M99="EA",0.5,0))*0.3)</f>
        <v>0.55000000000000004</v>
      </c>
      <c r="X99" s="129">
        <f t="shared" si="2"/>
        <v>7.1500000000000003E-4</v>
      </c>
      <c r="Y99" s="130" t="str">
        <f t="shared" si="3"/>
        <v>Em andamento</v>
      </c>
      <c r="Z99" s="130" t="str">
        <f>IF(C99="Supra-regional","abrange-cidade",IF(C99="Em definição","sem-mapa",IF(E99&lt;&gt;0,"local-def","local-em-def")))</f>
        <v>local-def</v>
      </c>
    </row>
    <row r="100" spans="1:26" ht="45" hidden="1" x14ac:dyDescent="0.25">
      <c r="A100" s="52">
        <v>84</v>
      </c>
      <c r="B100" s="52" t="s">
        <v>1258</v>
      </c>
      <c r="C100" s="52" t="s">
        <v>134</v>
      </c>
      <c r="D100" s="52" t="s">
        <v>1062</v>
      </c>
      <c r="E100" s="130" t="s">
        <v>1259</v>
      </c>
      <c r="F100" s="130" t="s">
        <v>1260</v>
      </c>
      <c r="G100" s="52" t="s">
        <v>212</v>
      </c>
      <c r="H100" s="52" t="s">
        <v>212</v>
      </c>
      <c r="I100" s="52" t="s">
        <v>212</v>
      </c>
      <c r="J100" s="52" t="s">
        <v>1388</v>
      </c>
      <c r="K100" s="52" t="s">
        <v>214</v>
      </c>
      <c r="L100" s="52" t="s">
        <v>212</v>
      </c>
      <c r="M100" s="52" t="s">
        <v>216</v>
      </c>
      <c r="N100" s="1032">
        <v>7.5300000000000006E-2</v>
      </c>
      <c r="O100" s="327">
        <v>7056136.4900000002</v>
      </c>
      <c r="P100" s="327">
        <v>5450963.4000000004</v>
      </c>
      <c r="Q100" s="130" t="s">
        <v>1261</v>
      </c>
      <c r="R100" s="18"/>
      <c r="S100" s="18"/>
      <c r="T100" s="107" t="s">
        <v>5319</v>
      </c>
      <c r="U100" s="375"/>
      <c r="V100" s="107"/>
      <c r="W100" s="128">
        <f>(IF(G100="C",1,IF(G100="EA",0.5,0))*0.05)+(IF(H100="C",1,IF(H100="EA",0.5,0))*0.2)+(IF(I100="C",1,IF(I100="EA",0.5,0))*0.05)+(IF(J100="C",1,IF(J100="EA",0.5,0))*0.05)+(IF(K100="C",1,IF(K100="EA",0.5,0))*0.25)+(IF(L100="C",1,IF(L100="EA",0.5,0))*0.1)+(IF(M100="C",1,IF(M100="EA",0.5,0))*0.3)</f>
        <v>0.55000000000000004</v>
      </c>
      <c r="X100" s="129">
        <f t="shared" si="2"/>
        <v>4.1415000000000007E-2</v>
      </c>
      <c r="Y100" s="130" t="str">
        <f t="shared" si="3"/>
        <v>Em andamento</v>
      </c>
      <c r="Z100" s="130" t="str">
        <f>IF(C100="Supra-regional","abrange-cidade",IF(C100="Em definição","sem-mapa",IF(E100&lt;&gt;0,"local-def","local-em-def")))</f>
        <v>local-def</v>
      </c>
    </row>
    <row r="101" spans="1:26" ht="75" hidden="1" x14ac:dyDescent="0.25">
      <c r="A101" s="52">
        <v>84</v>
      </c>
      <c r="B101" s="52" t="s">
        <v>1262</v>
      </c>
      <c r="C101" s="52" t="s">
        <v>134</v>
      </c>
      <c r="D101" s="52" t="s">
        <v>1062</v>
      </c>
      <c r="E101" s="130" t="s">
        <v>1263</v>
      </c>
      <c r="F101" s="130" t="s">
        <v>1264</v>
      </c>
      <c r="G101" s="52" t="s">
        <v>212</v>
      </c>
      <c r="H101" s="52" t="s">
        <v>212</v>
      </c>
      <c r="I101" s="52" t="s">
        <v>212</v>
      </c>
      <c r="J101" s="52" t="s">
        <v>1388</v>
      </c>
      <c r="K101" s="52" t="s">
        <v>214</v>
      </c>
      <c r="L101" s="52" t="s">
        <v>212</v>
      </c>
      <c r="M101" s="52" t="s">
        <v>216</v>
      </c>
      <c r="N101" s="1032">
        <v>2.4400000000000002E-2</v>
      </c>
      <c r="O101" s="327">
        <v>4777870.78</v>
      </c>
      <c r="P101" s="327">
        <v>0</v>
      </c>
      <c r="Q101" s="130" t="s">
        <v>1265</v>
      </c>
      <c r="R101" s="18"/>
      <c r="S101" s="18"/>
      <c r="T101" s="107" t="s">
        <v>5320</v>
      </c>
      <c r="U101" s="375"/>
      <c r="V101" s="107"/>
      <c r="W101" s="128">
        <f>(IF(G101="C",1,IF(G101="EA",0.5,0))*0.05)+(IF(H101="C",1,IF(H101="EA",0.5,0))*0.2)+(IF(I101="C",1,IF(I101="EA",0.5,0))*0.05)+(IF(J101="C",1,IF(J101="EA",0.5,0))*0.05)+(IF(K101="C",1,IF(K101="EA",0.5,0))*0.25)+(IF(L101="C",1,IF(L101="EA",0.5,0))*0.1)+(IF(M101="C",1,IF(M101="EA",0.5,0))*0.3)</f>
        <v>0.55000000000000004</v>
      </c>
      <c r="X101" s="129">
        <f t="shared" si="2"/>
        <v>1.3420000000000001E-2</v>
      </c>
      <c r="Y101" s="130" t="str">
        <f t="shared" si="3"/>
        <v>Em andamento</v>
      </c>
      <c r="Z101" s="130" t="str">
        <f>IF(C101="Supra-regional","abrange-cidade",IF(C101="Em definição","sem-mapa",IF(E101&lt;&gt;0,"local-def","local-em-def")))</f>
        <v>local-def</v>
      </c>
    </row>
    <row r="102" spans="1:26" ht="45" hidden="1" x14ac:dyDescent="0.25">
      <c r="A102" s="52">
        <v>84</v>
      </c>
      <c r="B102" s="52" t="s">
        <v>1266</v>
      </c>
      <c r="C102" s="52" t="s">
        <v>134</v>
      </c>
      <c r="D102" s="52" t="s">
        <v>1062</v>
      </c>
      <c r="E102" s="130" t="s">
        <v>1267</v>
      </c>
      <c r="F102" s="130" t="s">
        <v>1268</v>
      </c>
      <c r="G102" s="52" t="s">
        <v>212</v>
      </c>
      <c r="H102" s="52" t="s">
        <v>212</v>
      </c>
      <c r="I102" s="52" t="s">
        <v>212</v>
      </c>
      <c r="J102" s="52" t="s">
        <v>1388</v>
      </c>
      <c r="K102" s="52" t="s">
        <v>214</v>
      </c>
      <c r="L102" s="52" t="s">
        <v>212</v>
      </c>
      <c r="M102" s="52" t="s">
        <v>216</v>
      </c>
      <c r="N102" s="1032">
        <v>5.7000000000000002E-3</v>
      </c>
      <c r="O102" s="327">
        <v>619071.05000000005</v>
      </c>
      <c r="P102" s="327">
        <v>0</v>
      </c>
      <c r="Q102" s="130"/>
      <c r="R102" s="18"/>
      <c r="S102" s="18"/>
      <c r="T102" s="107" t="s">
        <v>5321</v>
      </c>
      <c r="U102" s="375"/>
      <c r="V102" s="107"/>
      <c r="W102" s="128">
        <f>(IF(G102="C",1,IF(G102="EA",0.5,0))*0.05)+(IF(H102="C",1,IF(H102="EA",0.5,0))*0.2)+(IF(I102="C",1,IF(I102="EA",0.5,0))*0.05)+(IF(J102="C",1,IF(J102="EA",0.5,0))*0.05)+(IF(K102="C",1,IF(K102="EA",0.5,0))*0.25)+(IF(L102="C",1,IF(L102="EA",0.5,0))*0.1)+(IF(M102="C",1,IF(M102="EA",0.5,0))*0.3)</f>
        <v>0.55000000000000004</v>
      </c>
      <c r="X102" s="129">
        <f t="shared" si="2"/>
        <v>3.1350000000000002E-3</v>
      </c>
      <c r="Y102" s="130" t="str">
        <f t="shared" si="3"/>
        <v>Em andamento</v>
      </c>
      <c r="Z102" s="130" t="str">
        <f>IF(C102="Supra-regional","abrange-cidade",IF(C102="Em definição","sem-mapa",IF(E102&lt;&gt;0,"local-def","local-em-def")))</f>
        <v>local-def</v>
      </c>
    </row>
    <row r="103" spans="1:26" ht="60" hidden="1" x14ac:dyDescent="0.25">
      <c r="A103" s="52">
        <v>84</v>
      </c>
      <c r="B103" s="52" t="s">
        <v>1269</v>
      </c>
      <c r="C103" s="52" t="s">
        <v>134</v>
      </c>
      <c r="D103" s="52" t="s">
        <v>1062</v>
      </c>
      <c r="E103" s="130" t="s">
        <v>1270</v>
      </c>
      <c r="F103" s="130" t="s">
        <v>1271</v>
      </c>
      <c r="G103" s="52" t="s">
        <v>212</v>
      </c>
      <c r="H103" s="52" t="s">
        <v>212</v>
      </c>
      <c r="I103" s="52" t="s">
        <v>212</v>
      </c>
      <c r="J103" s="52" t="s">
        <v>1388</v>
      </c>
      <c r="K103" s="52" t="s">
        <v>214</v>
      </c>
      <c r="L103" s="52" t="s">
        <v>212</v>
      </c>
      <c r="M103" s="52" t="s">
        <v>216</v>
      </c>
      <c r="N103" s="1032">
        <v>6.9999999999999999E-4</v>
      </c>
      <c r="O103" s="327">
        <v>461213.04</v>
      </c>
      <c r="P103" s="327">
        <v>0</v>
      </c>
      <c r="Q103" s="130"/>
      <c r="R103" s="18"/>
      <c r="S103" s="18"/>
      <c r="T103" s="107" t="s">
        <v>5322</v>
      </c>
      <c r="U103" s="375"/>
      <c r="V103" s="107"/>
      <c r="W103" s="128">
        <f>(IF(G103="C",1,IF(G103="EA",0.5,0))*0.05)+(IF(H103="C",1,IF(H103="EA",0.5,0))*0.2)+(IF(I103="C",1,IF(I103="EA",0.5,0))*0.05)+(IF(J103="C",1,IF(J103="EA",0.5,0))*0.05)+(IF(K103="C",1,IF(K103="EA",0.5,0))*0.25)+(IF(L103="C",1,IF(L103="EA",0.5,0))*0.1)+(IF(M103="C",1,IF(M103="EA",0.5,0))*0.3)</f>
        <v>0.55000000000000004</v>
      </c>
      <c r="X103" s="129">
        <f t="shared" si="2"/>
        <v>3.8500000000000003E-4</v>
      </c>
      <c r="Y103" s="130" t="str">
        <f t="shared" si="3"/>
        <v>Em andamento</v>
      </c>
      <c r="Z103" s="130" t="str">
        <f>IF(C103="Supra-regional","abrange-cidade",IF(C103="Em definição","sem-mapa",IF(E103&lt;&gt;0,"local-def","local-em-def")))</f>
        <v>local-def</v>
      </c>
    </row>
    <row r="104" spans="1:26" ht="45" hidden="1" x14ac:dyDescent="0.25">
      <c r="A104" s="52">
        <v>84</v>
      </c>
      <c r="B104" s="52" t="s">
        <v>1272</v>
      </c>
      <c r="C104" s="52" t="s">
        <v>134</v>
      </c>
      <c r="D104" s="52" t="s">
        <v>1062</v>
      </c>
      <c r="E104" s="130" t="s">
        <v>1273</v>
      </c>
      <c r="F104" s="130" t="s">
        <v>1274</v>
      </c>
      <c r="G104" s="52" t="s">
        <v>212</v>
      </c>
      <c r="H104" s="52" t="s">
        <v>212</v>
      </c>
      <c r="I104" s="52" t="s">
        <v>212</v>
      </c>
      <c r="J104" s="52" t="s">
        <v>1388</v>
      </c>
      <c r="K104" s="52" t="s">
        <v>214</v>
      </c>
      <c r="L104" s="52" t="s">
        <v>212</v>
      </c>
      <c r="M104" s="52" t="s">
        <v>216</v>
      </c>
      <c r="N104" s="1032">
        <v>1E-3</v>
      </c>
      <c r="O104" s="327">
        <v>360343.36</v>
      </c>
      <c r="P104" s="327">
        <v>0</v>
      </c>
      <c r="Q104" s="130"/>
      <c r="R104" s="18"/>
      <c r="S104" s="18"/>
      <c r="T104" s="107" t="s">
        <v>5323</v>
      </c>
      <c r="U104" s="375"/>
      <c r="V104" s="107"/>
      <c r="W104" s="128">
        <f>(IF(G104="C",1,IF(G104="EA",0.5,0))*0.05)+(IF(H104="C",1,IF(H104="EA",0.5,0))*0.2)+(IF(I104="C",1,IF(I104="EA",0.5,0))*0.05)+(IF(J104="C",1,IF(J104="EA",0.5,0))*0.05)+(IF(K104="C",1,IF(K104="EA",0.5,0))*0.25)+(IF(L104="C",1,IF(L104="EA",0.5,0))*0.1)+(IF(M104="C",1,IF(M104="EA",0.5,0))*0.3)</f>
        <v>0.55000000000000004</v>
      </c>
      <c r="X104" s="129">
        <f t="shared" si="2"/>
        <v>5.5000000000000003E-4</v>
      </c>
      <c r="Y104" s="130" t="str">
        <f t="shared" si="3"/>
        <v>Em andamento</v>
      </c>
      <c r="Z104" s="130" t="str">
        <f>IF(C104="Supra-regional","abrange-cidade",IF(C104="Em definição","sem-mapa",IF(E104&lt;&gt;0,"local-def","local-em-def")))</f>
        <v>local-def</v>
      </c>
    </row>
    <row r="105" spans="1:26" ht="90" hidden="1" x14ac:dyDescent="0.25">
      <c r="A105" s="52">
        <v>84</v>
      </c>
      <c r="B105" s="52" t="s">
        <v>1217</v>
      </c>
      <c r="C105" s="52" t="s">
        <v>138</v>
      </c>
      <c r="D105" s="52" t="s">
        <v>1218</v>
      </c>
      <c r="E105" s="130" t="s">
        <v>1219</v>
      </c>
      <c r="F105" s="130" t="s">
        <v>1220</v>
      </c>
      <c r="G105" s="52" t="s">
        <v>212</v>
      </c>
      <c r="H105" s="52" t="s">
        <v>212</v>
      </c>
      <c r="I105" s="52" t="s">
        <v>212</v>
      </c>
      <c r="J105" s="52" t="s">
        <v>1388</v>
      </c>
      <c r="K105" s="52" t="s">
        <v>214</v>
      </c>
      <c r="L105" s="52" t="s">
        <v>212</v>
      </c>
      <c r="M105" s="52" t="s">
        <v>216</v>
      </c>
      <c r="N105" s="1032">
        <v>4.6600000000000003E-2</v>
      </c>
      <c r="O105" s="327">
        <v>4588124.18</v>
      </c>
      <c r="P105" s="327">
        <v>0</v>
      </c>
      <c r="Q105" s="130" t="s">
        <v>1221</v>
      </c>
      <c r="R105" s="18"/>
      <c r="S105" s="18"/>
      <c r="T105" s="107" t="s">
        <v>5324</v>
      </c>
      <c r="U105" s="375"/>
      <c r="V105" s="107"/>
      <c r="W105" s="128">
        <f>(IF(G105="C",1,IF(G105="EA",0.5,0))*0.05)+(IF(H105="C",1,IF(H105="EA",0.5,0))*0.2)+(IF(I105="C",1,IF(I105="EA",0.5,0))*0.05)+(IF(J105="C",1,IF(J105="EA",0.5,0))*0.05)+(IF(K105="C",1,IF(K105="EA",0.5,0))*0.25)+(IF(L105="C",1,IF(L105="EA",0.5,0))*0.1)+(IF(M105="C",1,IF(M105="EA",0.5,0))*0.3)</f>
        <v>0.55000000000000004</v>
      </c>
      <c r="X105" s="129">
        <f t="shared" si="2"/>
        <v>2.5630000000000003E-2</v>
      </c>
      <c r="Y105" s="130" t="str">
        <f t="shared" si="3"/>
        <v>Em andamento</v>
      </c>
      <c r="Z105" s="130" t="str">
        <f>IF(C105="Supra-regional","abrange-cidade",IF(C105="Em definição","sem-mapa",IF(E105&lt;&gt;0,"local-def","local-em-def")))</f>
        <v>local-def</v>
      </c>
    </row>
    <row r="106" spans="1:26" ht="60" hidden="1" x14ac:dyDescent="0.25">
      <c r="A106" s="52">
        <v>84</v>
      </c>
      <c r="B106" s="52" t="s">
        <v>1226</v>
      </c>
      <c r="C106" s="52" t="s">
        <v>138</v>
      </c>
      <c r="D106" s="52" t="s">
        <v>1218</v>
      </c>
      <c r="E106" s="130" t="s">
        <v>1227</v>
      </c>
      <c r="F106" s="130" t="s">
        <v>1228</v>
      </c>
      <c r="G106" s="52" t="s">
        <v>212</v>
      </c>
      <c r="H106" s="52" t="s">
        <v>212</v>
      </c>
      <c r="I106" s="52" t="s">
        <v>212</v>
      </c>
      <c r="J106" s="52" t="s">
        <v>1388</v>
      </c>
      <c r="K106" s="52" t="s">
        <v>214</v>
      </c>
      <c r="L106" s="52" t="s">
        <v>212</v>
      </c>
      <c r="M106" s="52" t="s">
        <v>216</v>
      </c>
      <c r="N106" s="1032">
        <v>9.2999999999999992E-3</v>
      </c>
      <c r="O106" s="327">
        <v>5826813.9900000002</v>
      </c>
      <c r="P106" s="327">
        <v>0</v>
      </c>
      <c r="Q106" s="130"/>
      <c r="R106" s="18"/>
      <c r="S106" s="18"/>
      <c r="T106" s="107" t="s">
        <v>5325</v>
      </c>
      <c r="U106" s="375"/>
      <c r="V106" s="107"/>
      <c r="W106" s="128">
        <f>(IF(G106="C",1,IF(G106="EA",0.5,0))*0.05)+(IF(H106="C",1,IF(H106="EA",0.5,0))*0.2)+(IF(I106="C",1,IF(I106="EA",0.5,0))*0.05)+(IF(J106="C",1,IF(J106="EA",0.5,0))*0.05)+(IF(K106="C",1,IF(K106="EA",0.5,0))*0.25)+(IF(L106="C",1,IF(L106="EA",0.5,0))*0.1)+(IF(M106="C",1,IF(M106="EA",0.5,0))*0.3)</f>
        <v>0.55000000000000004</v>
      </c>
      <c r="X106" s="129">
        <f t="shared" si="2"/>
        <v>5.1149999999999998E-3</v>
      </c>
      <c r="Y106" s="130" t="str">
        <f t="shared" si="3"/>
        <v>Em andamento</v>
      </c>
      <c r="Z106" s="130" t="str">
        <f>IF(C106="Supra-regional","abrange-cidade",IF(C106="Em definição","sem-mapa",IF(E106&lt;&gt;0,"local-def","local-em-def")))</f>
        <v>local-def</v>
      </c>
    </row>
    <row r="107" spans="1:26" ht="45" hidden="1" x14ac:dyDescent="0.25">
      <c r="A107" s="52">
        <v>84</v>
      </c>
      <c r="B107" s="52" t="s">
        <v>1229</v>
      </c>
      <c r="C107" s="52" t="s">
        <v>138</v>
      </c>
      <c r="D107" s="52" t="s">
        <v>1230</v>
      </c>
      <c r="E107" s="130" t="s">
        <v>1231</v>
      </c>
      <c r="F107" s="130" t="s">
        <v>1232</v>
      </c>
      <c r="G107" s="52" t="s">
        <v>212</v>
      </c>
      <c r="H107" s="52" t="s">
        <v>212</v>
      </c>
      <c r="I107" s="52" t="s">
        <v>212</v>
      </c>
      <c r="J107" s="52" t="s">
        <v>1388</v>
      </c>
      <c r="K107" s="52" t="s">
        <v>214</v>
      </c>
      <c r="L107" s="52" t="s">
        <v>212</v>
      </c>
      <c r="M107" s="52" t="s">
        <v>216</v>
      </c>
      <c r="N107" s="1032">
        <v>5.4000000000000003E-3</v>
      </c>
      <c r="O107" s="327">
        <v>1165995.7</v>
      </c>
      <c r="P107" s="327">
        <v>0</v>
      </c>
      <c r="Q107" s="130"/>
      <c r="R107" s="18"/>
      <c r="S107" s="18"/>
      <c r="T107" s="107" t="s">
        <v>5326</v>
      </c>
      <c r="U107" s="375"/>
      <c r="V107" s="107"/>
      <c r="W107" s="128">
        <f>(IF(G107="C",1,IF(G107="EA",0.5,0))*0.05)+(IF(H107="C",1,IF(H107="EA",0.5,0))*0.2)+(IF(I107="C",1,IF(I107="EA",0.5,0))*0.05)+(IF(J107="C",1,IF(J107="EA",0.5,0))*0.05)+(IF(K107="C",1,IF(K107="EA",0.5,0))*0.25)+(IF(L107="C",1,IF(L107="EA",0.5,0))*0.1)+(IF(M107="C",1,IF(M107="EA",0.5,0))*0.3)</f>
        <v>0.55000000000000004</v>
      </c>
      <c r="X107" s="129">
        <f t="shared" si="2"/>
        <v>2.9700000000000004E-3</v>
      </c>
      <c r="Y107" s="130" t="str">
        <f t="shared" si="3"/>
        <v>Em andamento</v>
      </c>
      <c r="Z107" s="130" t="str">
        <f>IF(C107="Supra-regional","abrange-cidade",IF(C107="Em definição","sem-mapa",IF(E107&lt;&gt;0,"local-def","local-em-def")))</f>
        <v>local-def</v>
      </c>
    </row>
    <row r="108" spans="1:26" ht="75" hidden="1" x14ac:dyDescent="0.25">
      <c r="A108" s="52">
        <v>84</v>
      </c>
      <c r="B108" s="52" t="s">
        <v>1233</v>
      </c>
      <c r="C108" s="52" t="s">
        <v>138</v>
      </c>
      <c r="D108" s="52" t="s">
        <v>1218</v>
      </c>
      <c r="E108" s="130" t="s">
        <v>1234</v>
      </c>
      <c r="F108" s="130" t="s">
        <v>1235</v>
      </c>
      <c r="G108" s="52" t="s">
        <v>212</v>
      </c>
      <c r="H108" s="52" t="s">
        <v>212</v>
      </c>
      <c r="I108" s="52" t="s">
        <v>212</v>
      </c>
      <c r="J108" s="52" t="s">
        <v>1388</v>
      </c>
      <c r="K108" s="52" t="s">
        <v>214</v>
      </c>
      <c r="L108" s="52" t="s">
        <v>212</v>
      </c>
      <c r="M108" s="52" t="s">
        <v>216</v>
      </c>
      <c r="N108" s="1032">
        <v>8.6E-3</v>
      </c>
      <c r="O108" s="327">
        <v>761533.52</v>
      </c>
      <c r="P108" s="327">
        <v>3396605.84</v>
      </c>
      <c r="Q108" s="130"/>
      <c r="R108" s="18"/>
      <c r="S108" s="18"/>
      <c r="T108" s="107" t="s">
        <v>5327</v>
      </c>
      <c r="U108" s="375"/>
      <c r="V108" s="107"/>
      <c r="W108" s="128">
        <f>(IF(G108="C",1,IF(G108="EA",0.5,0))*0.05)+(IF(H108="C",1,IF(H108="EA",0.5,0))*0.2)+(IF(I108="C",1,IF(I108="EA",0.5,0))*0.05)+(IF(J108="C",1,IF(J108="EA",0.5,0))*0.05)+(IF(K108="C",1,IF(K108="EA",0.5,0))*0.25)+(IF(L108="C",1,IF(L108="EA",0.5,0))*0.1)+(IF(M108="C",1,IF(M108="EA",0.5,0))*0.3)</f>
        <v>0.55000000000000004</v>
      </c>
      <c r="X108" s="129">
        <f t="shared" si="2"/>
        <v>4.7300000000000007E-3</v>
      </c>
      <c r="Y108" s="130" t="str">
        <f t="shared" si="3"/>
        <v>Em andamento</v>
      </c>
      <c r="Z108" s="130" t="str">
        <f>IF(C108="Supra-regional","abrange-cidade",IF(C108="Em definição","sem-mapa",IF(E108&lt;&gt;0,"local-def","local-em-def")))</f>
        <v>local-def</v>
      </c>
    </row>
    <row r="109" spans="1:26" ht="45" hidden="1" x14ac:dyDescent="0.25">
      <c r="A109" s="52">
        <v>84</v>
      </c>
      <c r="B109" s="52" t="s">
        <v>1236</v>
      </c>
      <c r="C109" s="52" t="s">
        <v>138</v>
      </c>
      <c r="D109" s="52" t="s">
        <v>1218</v>
      </c>
      <c r="E109" s="130" t="s">
        <v>1237</v>
      </c>
      <c r="F109" s="130" t="s">
        <v>1238</v>
      </c>
      <c r="G109" s="52" t="s">
        <v>212</v>
      </c>
      <c r="H109" s="52" t="s">
        <v>212</v>
      </c>
      <c r="I109" s="52" t="s">
        <v>212</v>
      </c>
      <c r="J109" s="52" t="s">
        <v>1388</v>
      </c>
      <c r="K109" s="52" t="s">
        <v>214</v>
      </c>
      <c r="L109" s="52" t="s">
        <v>212</v>
      </c>
      <c r="M109" s="52" t="s">
        <v>216</v>
      </c>
      <c r="N109" s="1032">
        <v>5.9999999999999995E-4</v>
      </c>
      <c r="O109" s="327">
        <v>609135.92000000004</v>
      </c>
      <c r="P109" s="327">
        <v>1313024.8700000001</v>
      </c>
      <c r="Q109" s="130"/>
      <c r="R109" s="18"/>
      <c r="S109" s="18"/>
      <c r="T109" s="107" t="s">
        <v>5328</v>
      </c>
      <c r="U109" s="375"/>
      <c r="V109" s="107"/>
      <c r="W109" s="128">
        <f>(IF(G109="C",1,IF(G109="EA",0.5,0))*0.05)+(IF(H109="C",1,IF(H109="EA",0.5,0))*0.2)+(IF(I109="C",1,IF(I109="EA",0.5,0))*0.05)+(IF(J109="C",1,IF(J109="EA",0.5,0))*0.05)+(IF(K109="C",1,IF(K109="EA",0.5,0))*0.25)+(IF(L109="C",1,IF(L109="EA",0.5,0))*0.1)+(IF(M109="C",1,IF(M109="EA",0.5,0))*0.3)</f>
        <v>0.55000000000000004</v>
      </c>
      <c r="X109" s="129">
        <f t="shared" si="2"/>
        <v>3.3E-4</v>
      </c>
      <c r="Y109" s="130" t="str">
        <f t="shared" si="3"/>
        <v>Em andamento</v>
      </c>
      <c r="Z109" s="130" t="str">
        <f>IF(C109="Supra-regional","abrange-cidade",IF(C109="Em definição","sem-mapa",IF(E109&lt;&gt;0,"local-def","local-em-def")))</f>
        <v>local-def</v>
      </c>
    </row>
    <row r="110" spans="1:26" ht="45" hidden="1" x14ac:dyDescent="0.25">
      <c r="A110" s="52">
        <v>84</v>
      </c>
      <c r="B110" s="52" t="s">
        <v>1069</v>
      </c>
      <c r="C110" s="52" t="s">
        <v>160</v>
      </c>
      <c r="D110" s="52" t="s">
        <v>1071</v>
      </c>
      <c r="E110" s="130" t="s">
        <v>1072</v>
      </c>
      <c r="F110" s="130" t="s">
        <v>1073</v>
      </c>
      <c r="G110" s="52" t="s">
        <v>212</v>
      </c>
      <c r="H110" s="52" t="s">
        <v>212</v>
      </c>
      <c r="I110" s="52" t="s">
        <v>212</v>
      </c>
      <c r="J110" s="52" t="s">
        <v>1388</v>
      </c>
      <c r="K110" s="52" t="s">
        <v>214</v>
      </c>
      <c r="L110" s="52" t="s">
        <v>212</v>
      </c>
      <c r="M110" s="52" t="s">
        <v>216</v>
      </c>
      <c r="N110" s="1032">
        <v>1.7299999999999999E-2</v>
      </c>
      <c r="O110" s="327">
        <v>10828690.51</v>
      </c>
      <c r="P110" s="327">
        <v>3619243.11</v>
      </c>
      <c r="Q110" s="130"/>
      <c r="R110" s="197" t="s">
        <v>4493</v>
      </c>
      <c r="S110" s="197"/>
      <c r="T110" s="107" t="s">
        <v>5329</v>
      </c>
      <c r="U110" s="375"/>
      <c r="V110" s="107"/>
      <c r="W110" s="128">
        <f>(IF(G110="C",1,IF(G110="EA",0.5,0))*0.05)+(IF(H110="C",1,IF(H110="EA",0.5,0))*0.2)+(IF(I110="C",1,IF(I110="EA",0.5,0))*0.05)+(IF(J110="C",1,IF(J110="EA",0.5,0))*0.05)+(IF(K110="C",1,IF(K110="EA",0.5,0))*0.25)+(IF(L110="C",1,IF(L110="EA",0.5,0))*0.1)+(IF(M110="C",1,IF(M110="EA",0.5,0))*0.3)</f>
        <v>0.55000000000000004</v>
      </c>
      <c r="X110" s="129">
        <f t="shared" si="2"/>
        <v>9.5150000000000009E-3</v>
      </c>
      <c r="Y110" s="130" t="str">
        <f t="shared" si="3"/>
        <v>Em andamento</v>
      </c>
      <c r="Z110" s="130" t="str">
        <f>IF(C110="Supra-regional","abrange-cidade",IF(C110="Em definição","sem-mapa",IF(E110&lt;&gt;0,"local-def","local-em-def")))</f>
        <v>local-def</v>
      </c>
    </row>
    <row r="111" spans="1:26" ht="51" hidden="1" x14ac:dyDescent="0.25">
      <c r="A111" s="52">
        <v>84</v>
      </c>
      <c r="B111" s="52" t="s">
        <v>1076</v>
      </c>
      <c r="C111" s="52" t="s">
        <v>160</v>
      </c>
      <c r="D111" s="52" t="s">
        <v>1077</v>
      </c>
      <c r="E111" s="130" t="s">
        <v>1078</v>
      </c>
      <c r="F111" s="130" t="s">
        <v>1079</v>
      </c>
      <c r="G111" s="52" t="s">
        <v>212</v>
      </c>
      <c r="H111" s="52" t="s">
        <v>212</v>
      </c>
      <c r="I111" s="52" t="s">
        <v>212</v>
      </c>
      <c r="J111" s="52" t="s">
        <v>1388</v>
      </c>
      <c r="K111" s="52" t="s">
        <v>214</v>
      </c>
      <c r="L111" s="52" t="s">
        <v>212</v>
      </c>
      <c r="M111" s="52" t="s">
        <v>216</v>
      </c>
      <c r="N111" s="1032">
        <v>7.7000000000000002E-3</v>
      </c>
      <c r="O111" s="327">
        <v>12488036.4</v>
      </c>
      <c r="P111" s="327">
        <v>0</v>
      </c>
      <c r="Q111" s="130" t="s">
        <v>1080</v>
      </c>
      <c r="R111" s="197" t="s">
        <v>4472</v>
      </c>
      <c r="S111" s="196" t="s">
        <v>4498</v>
      </c>
      <c r="T111" s="107" t="s">
        <v>5330</v>
      </c>
      <c r="U111" s="375"/>
      <c r="V111" s="107"/>
      <c r="W111" s="128">
        <f>(IF(G111="C",1,IF(G111="EA",0.5,0))*0.05)+(IF(H111="C",1,IF(H111="EA",0.5,0))*0.2)+(IF(I111="C",1,IF(I111="EA",0.5,0))*0.05)+(IF(J111="C",1,IF(J111="EA",0.5,0))*0.05)+(IF(K111="C",1,IF(K111="EA",0.5,0))*0.25)+(IF(L111="C",1,IF(L111="EA",0.5,0))*0.1)+(IF(M111="C",1,IF(M111="EA",0.5,0))*0.3)</f>
        <v>0.55000000000000004</v>
      </c>
      <c r="X111" s="129">
        <f t="shared" si="2"/>
        <v>4.235E-3</v>
      </c>
      <c r="Y111" s="130" t="str">
        <f t="shared" si="3"/>
        <v>Em andamento</v>
      </c>
      <c r="Z111" s="130" t="str">
        <f>IF(C111="Supra-regional","abrange-cidade",IF(C111="Em definição","sem-mapa",IF(E111&lt;&gt;0,"local-def","local-em-def")))</f>
        <v>local-def</v>
      </c>
    </row>
    <row r="112" spans="1:26" ht="45" hidden="1" x14ac:dyDescent="0.25">
      <c r="A112" s="52">
        <v>84</v>
      </c>
      <c r="B112" s="52" t="s">
        <v>1082</v>
      </c>
      <c r="C112" s="52" t="s">
        <v>160</v>
      </c>
      <c r="D112" s="52" t="s">
        <v>1077</v>
      </c>
      <c r="E112" s="130" t="s">
        <v>1083</v>
      </c>
      <c r="F112" s="130" t="s">
        <v>1084</v>
      </c>
      <c r="G112" s="52" t="s">
        <v>212</v>
      </c>
      <c r="H112" s="52" t="s">
        <v>212</v>
      </c>
      <c r="I112" s="52" t="s">
        <v>212</v>
      </c>
      <c r="J112" s="52" t="s">
        <v>1388</v>
      </c>
      <c r="K112" s="52" t="s">
        <v>214</v>
      </c>
      <c r="L112" s="52" t="s">
        <v>212</v>
      </c>
      <c r="M112" s="52" t="s">
        <v>216</v>
      </c>
      <c r="N112" s="1032">
        <v>1.6000000000000001E-3</v>
      </c>
      <c r="O112" s="327">
        <v>452890.4</v>
      </c>
      <c r="P112" s="327">
        <v>0</v>
      </c>
      <c r="Q112" s="130"/>
      <c r="R112" s="18"/>
      <c r="S112" s="18"/>
      <c r="T112" s="107" t="s">
        <v>5331</v>
      </c>
      <c r="U112" s="375"/>
      <c r="V112" s="107"/>
      <c r="W112" s="128">
        <f>(IF(G112="C",1,IF(G112="EA",0.5,0))*0.05)+(IF(H112="C",1,IF(H112="EA",0.5,0))*0.2)+(IF(I112="C",1,IF(I112="EA",0.5,0))*0.05)+(IF(J112="C",1,IF(J112="EA",0.5,0))*0.05)+(IF(K112="C",1,IF(K112="EA",0.5,0))*0.25)+(IF(L112="C",1,IF(L112="EA",0.5,0))*0.1)+(IF(M112="C",1,IF(M112="EA",0.5,0))*0.3)</f>
        <v>0.55000000000000004</v>
      </c>
      <c r="X112" s="129">
        <f t="shared" si="2"/>
        <v>8.8000000000000014E-4</v>
      </c>
      <c r="Y112" s="130" t="str">
        <f t="shared" si="3"/>
        <v>Em andamento</v>
      </c>
      <c r="Z112" s="130" t="str">
        <f>IF(C112="Supra-regional","abrange-cidade",IF(C112="Em definição","sem-mapa",IF(E112&lt;&gt;0,"local-def","local-em-def")))</f>
        <v>local-def</v>
      </c>
    </row>
    <row r="113" spans="1:26" ht="45" hidden="1" x14ac:dyDescent="0.25">
      <c r="A113" s="52">
        <v>84</v>
      </c>
      <c r="B113" s="52" t="s">
        <v>1085</v>
      </c>
      <c r="C113" s="52" t="s">
        <v>160</v>
      </c>
      <c r="D113" s="52" t="s">
        <v>1071</v>
      </c>
      <c r="E113" s="130" t="s">
        <v>1086</v>
      </c>
      <c r="F113" s="130" t="s">
        <v>1087</v>
      </c>
      <c r="G113" s="52" t="s">
        <v>212</v>
      </c>
      <c r="H113" s="52" t="s">
        <v>212</v>
      </c>
      <c r="I113" s="52" t="s">
        <v>212</v>
      </c>
      <c r="J113" s="52" t="s">
        <v>1388</v>
      </c>
      <c r="K113" s="52" t="s">
        <v>214</v>
      </c>
      <c r="L113" s="52" t="s">
        <v>212</v>
      </c>
      <c r="M113" s="52" t="s">
        <v>216</v>
      </c>
      <c r="N113" s="1032">
        <v>5.9999999999999995E-4</v>
      </c>
      <c r="O113" s="461">
        <v>0</v>
      </c>
      <c r="P113" s="461">
        <v>0</v>
      </c>
      <c r="Q113" s="130"/>
      <c r="R113" s="18"/>
      <c r="S113" s="18"/>
      <c r="T113" s="107" t="s">
        <v>5332</v>
      </c>
      <c r="U113" s="375"/>
      <c r="V113" s="107"/>
      <c r="W113" s="128">
        <f>(IF(G113="C",1,IF(G113="EA",0.5,0))*0.05)+(IF(H113="C",1,IF(H113="EA",0.5,0))*0.2)+(IF(I113="C",1,IF(I113="EA",0.5,0))*0.05)+(IF(J113="C",1,IF(J113="EA",0.5,0))*0.05)+(IF(K113="C",1,IF(K113="EA",0.5,0))*0.25)+(IF(L113="C",1,IF(L113="EA",0.5,0))*0.1)+(IF(M113="C",1,IF(M113="EA",0.5,0))*0.3)</f>
        <v>0.55000000000000004</v>
      </c>
      <c r="X113" s="129">
        <f t="shared" si="2"/>
        <v>3.3E-4</v>
      </c>
      <c r="Y113" s="130" t="str">
        <f t="shared" si="3"/>
        <v>Em andamento</v>
      </c>
      <c r="Z113" s="130" t="str">
        <f>IF(C113="Supra-regional","abrange-cidade",IF(C113="Em definição","sem-mapa",IF(E113&lt;&gt;0,"local-def","local-em-def")))</f>
        <v>local-def</v>
      </c>
    </row>
    <row r="114" spans="1:26" ht="45" hidden="1" x14ac:dyDescent="0.25">
      <c r="A114" s="52">
        <v>84</v>
      </c>
      <c r="B114" s="52" t="s">
        <v>1088</v>
      </c>
      <c r="C114" s="52" t="s">
        <v>160</v>
      </c>
      <c r="D114" s="52" t="s">
        <v>1071</v>
      </c>
      <c r="E114" s="130" t="s">
        <v>1089</v>
      </c>
      <c r="F114" s="130" t="s">
        <v>1090</v>
      </c>
      <c r="G114" s="52" t="s">
        <v>212</v>
      </c>
      <c r="H114" s="52" t="s">
        <v>212</v>
      </c>
      <c r="I114" s="52" t="s">
        <v>212</v>
      </c>
      <c r="J114" s="52" t="s">
        <v>1388</v>
      </c>
      <c r="K114" s="52" t="s">
        <v>214</v>
      </c>
      <c r="L114" s="52" t="s">
        <v>212</v>
      </c>
      <c r="M114" s="52" t="s">
        <v>216</v>
      </c>
      <c r="N114" s="1032">
        <v>3.3999999999999998E-3</v>
      </c>
      <c r="O114" s="461">
        <v>1006864.48</v>
      </c>
      <c r="P114" s="461">
        <v>0</v>
      </c>
      <c r="Q114" s="130"/>
      <c r="R114" s="18"/>
      <c r="S114" s="18"/>
      <c r="T114" s="107" t="s">
        <v>5333</v>
      </c>
      <c r="U114" s="375"/>
      <c r="V114" s="107"/>
      <c r="W114" s="128">
        <f>(IF(G114="C",1,IF(G114="EA",0.5,0))*0.05)+(IF(H114="C",1,IF(H114="EA",0.5,0))*0.2)+(IF(I114="C",1,IF(I114="EA",0.5,0))*0.05)+(IF(J114="C",1,IF(J114="EA",0.5,0))*0.05)+(IF(K114="C",1,IF(K114="EA",0.5,0))*0.25)+(IF(L114="C",1,IF(L114="EA",0.5,0))*0.1)+(IF(M114="C",1,IF(M114="EA",0.5,0))*0.3)</f>
        <v>0.55000000000000004</v>
      </c>
      <c r="X114" s="129">
        <f t="shared" si="2"/>
        <v>1.8700000000000001E-3</v>
      </c>
      <c r="Y114" s="130" t="str">
        <f t="shared" si="3"/>
        <v>Em andamento</v>
      </c>
      <c r="Z114" s="130" t="str">
        <f>IF(C114="Supra-regional","abrange-cidade",IF(C114="Em definição","sem-mapa",IF(E114&lt;&gt;0,"local-def","local-em-def")))</f>
        <v>local-def</v>
      </c>
    </row>
    <row r="115" spans="1:26" ht="45" hidden="1" x14ac:dyDescent="0.25">
      <c r="A115" s="52">
        <v>84</v>
      </c>
      <c r="B115" s="52" t="s">
        <v>1091</v>
      </c>
      <c r="C115" s="52" t="s">
        <v>160</v>
      </c>
      <c r="D115" s="52" t="s">
        <v>1071</v>
      </c>
      <c r="E115" s="130" t="s">
        <v>1092</v>
      </c>
      <c r="F115" s="130" t="s">
        <v>1093</v>
      </c>
      <c r="G115" s="52" t="s">
        <v>212</v>
      </c>
      <c r="H115" s="52" t="s">
        <v>212</v>
      </c>
      <c r="I115" s="52" t="s">
        <v>212</v>
      </c>
      <c r="J115" s="52" t="s">
        <v>1388</v>
      </c>
      <c r="K115" s="52" t="s">
        <v>214</v>
      </c>
      <c r="L115" s="52" t="s">
        <v>212</v>
      </c>
      <c r="M115" s="52" t="s">
        <v>216</v>
      </c>
      <c r="N115" s="1032">
        <v>2.2000000000000001E-3</v>
      </c>
      <c r="O115" s="461">
        <v>0</v>
      </c>
      <c r="P115" s="461">
        <v>0</v>
      </c>
      <c r="Q115" s="130"/>
      <c r="R115" s="18"/>
      <c r="S115" s="18"/>
      <c r="T115" s="107" t="s">
        <v>5334</v>
      </c>
      <c r="U115" s="375"/>
      <c r="V115" s="107"/>
      <c r="W115" s="128">
        <f>(IF(G115="C",1,IF(G115="EA",0.5,0))*0.05)+(IF(H115="C",1,IF(H115="EA",0.5,0))*0.2)+(IF(I115="C",1,IF(I115="EA",0.5,0))*0.05)+(IF(J115="C",1,IF(J115="EA",0.5,0))*0.05)+(IF(K115="C",1,IF(K115="EA",0.5,0))*0.25)+(IF(L115="C",1,IF(L115="EA",0.5,0))*0.1)+(IF(M115="C",1,IF(M115="EA",0.5,0))*0.3)</f>
        <v>0.55000000000000004</v>
      </c>
      <c r="X115" s="129">
        <f t="shared" si="2"/>
        <v>1.2100000000000001E-3</v>
      </c>
      <c r="Y115" s="130" t="str">
        <f t="shared" si="3"/>
        <v>Em andamento</v>
      </c>
      <c r="Z115" s="130" t="str">
        <f>IF(C115="Supra-regional","abrange-cidade",IF(C115="Em definição","sem-mapa",IF(E115&lt;&gt;0,"local-def","local-em-def")))</f>
        <v>local-def</v>
      </c>
    </row>
    <row r="116" spans="1:26" ht="45" hidden="1" x14ac:dyDescent="0.25">
      <c r="A116" s="52">
        <v>84</v>
      </c>
      <c r="B116" s="52" t="s">
        <v>1094</v>
      </c>
      <c r="C116" s="52" t="s">
        <v>160</v>
      </c>
      <c r="D116" s="52" t="s">
        <v>1071</v>
      </c>
      <c r="E116" s="130" t="s">
        <v>1095</v>
      </c>
      <c r="F116" s="130" t="s">
        <v>1096</v>
      </c>
      <c r="G116" s="52" t="s">
        <v>212</v>
      </c>
      <c r="H116" s="52" t="s">
        <v>212</v>
      </c>
      <c r="I116" s="52" t="s">
        <v>212</v>
      </c>
      <c r="J116" s="52" t="s">
        <v>1388</v>
      </c>
      <c r="K116" s="52" t="s">
        <v>214</v>
      </c>
      <c r="L116" s="52" t="s">
        <v>212</v>
      </c>
      <c r="M116" s="52" t="s">
        <v>216</v>
      </c>
      <c r="N116" s="1032">
        <v>2.3E-3</v>
      </c>
      <c r="O116" s="461">
        <v>664562.26</v>
      </c>
      <c r="P116" s="461">
        <v>0</v>
      </c>
      <c r="Q116" s="130"/>
      <c r="R116" s="18"/>
      <c r="S116" s="18"/>
      <c r="T116" s="107" t="s">
        <v>5335</v>
      </c>
      <c r="U116" s="375"/>
      <c r="V116" s="107"/>
      <c r="W116" s="128">
        <f>(IF(G116="C",1,IF(G116="EA",0.5,0))*0.05)+(IF(H116="C",1,IF(H116="EA",0.5,0))*0.2)+(IF(I116="C",1,IF(I116="EA",0.5,0))*0.05)+(IF(J116="C",1,IF(J116="EA",0.5,0))*0.05)+(IF(K116="C",1,IF(K116="EA",0.5,0))*0.25)+(IF(L116="C",1,IF(L116="EA",0.5,0))*0.1)+(IF(M116="C",1,IF(M116="EA",0.5,0))*0.3)</f>
        <v>0.55000000000000004</v>
      </c>
      <c r="X116" s="129">
        <f t="shared" si="2"/>
        <v>1.2650000000000001E-3</v>
      </c>
      <c r="Y116" s="130" t="str">
        <f t="shared" si="3"/>
        <v>Em andamento</v>
      </c>
      <c r="Z116" s="130" t="str">
        <f>IF(C116="Supra-regional","abrange-cidade",IF(C116="Em definição","sem-mapa",IF(E116&lt;&gt;0,"local-def","local-em-def")))</f>
        <v>local-def</v>
      </c>
    </row>
    <row r="117" spans="1:26" ht="45" hidden="1" x14ac:dyDescent="0.25">
      <c r="A117" s="52">
        <v>84</v>
      </c>
      <c r="B117" s="52" t="s">
        <v>1097</v>
      </c>
      <c r="C117" s="52" t="s">
        <v>160</v>
      </c>
      <c r="D117" s="52" t="s">
        <v>1071</v>
      </c>
      <c r="E117" s="130" t="s">
        <v>1098</v>
      </c>
      <c r="F117" s="130" t="s">
        <v>1099</v>
      </c>
      <c r="G117" s="52" t="s">
        <v>212</v>
      </c>
      <c r="H117" s="52" t="s">
        <v>212</v>
      </c>
      <c r="I117" s="52" t="s">
        <v>212</v>
      </c>
      <c r="J117" s="52" t="s">
        <v>1388</v>
      </c>
      <c r="K117" s="52" t="s">
        <v>214</v>
      </c>
      <c r="L117" s="52" t="s">
        <v>212</v>
      </c>
      <c r="M117" s="52" t="s">
        <v>216</v>
      </c>
      <c r="N117" s="1032">
        <v>4.3E-3</v>
      </c>
      <c r="O117" s="461">
        <v>0</v>
      </c>
      <c r="P117" s="461">
        <v>0</v>
      </c>
      <c r="Q117" s="130"/>
      <c r="R117" s="18"/>
      <c r="S117" s="18"/>
      <c r="T117" s="107" t="s">
        <v>5336</v>
      </c>
      <c r="U117" s="375"/>
      <c r="V117" s="107"/>
      <c r="W117" s="128">
        <f>(IF(G117="C",1,IF(G117="EA",0.5,0))*0.05)+(IF(H117="C",1,IF(H117="EA",0.5,0))*0.2)+(IF(I117="C",1,IF(I117="EA",0.5,0))*0.05)+(IF(J117="C",1,IF(J117="EA",0.5,0))*0.05)+(IF(K117="C",1,IF(K117="EA",0.5,0))*0.25)+(IF(L117="C",1,IF(L117="EA",0.5,0))*0.1)+(IF(M117="C",1,IF(M117="EA",0.5,0))*0.3)</f>
        <v>0.55000000000000004</v>
      </c>
      <c r="X117" s="129">
        <f t="shared" si="2"/>
        <v>2.3650000000000003E-3</v>
      </c>
      <c r="Y117" s="130" t="str">
        <f t="shared" si="3"/>
        <v>Em andamento</v>
      </c>
      <c r="Z117" s="130" t="str">
        <f>IF(C117="Supra-regional","abrange-cidade",IF(C117="Em definição","sem-mapa",IF(E117&lt;&gt;0,"local-def","local-em-def")))</f>
        <v>local-def</v>
      </c>
    </row>
    <row r="118" spans="1:26" ht="60" hidden="1" x14ac:dyDescent="0.25">
      <c r="A118" s="52">
        <v>84</v>
      </c>
      <c r="B118" s="52" t="s">
        <v>1100</v>
      </c>
      <c r="C118" s="52" t="s">
        <v>160</v>
      </c>
      <c r="D118" s="52" t="s">
        <v>1071</v>
      </c>
      <c r="E118" s="130" t="s">
        <v>1101</v>
      </c>
      <c r="F118" s="130" t="s">
        <v>1102</v>
      </c>
      <c r="G118" s="52" t="s">
        <v>212</v>
      </c>
      <c r="H118" s="52" t="s">
        <v>212</v>
      </c>
      <c r="I118" s="52" t="s">
        <v>212</v>
      </c>
      <c r="J118" s="52" t="s">
        <v>1388</v>
      </c>
      <c r="K118" s="52" t="s">
        <v>214</v>
      </c>
      <c r="L118" s="52" t="s">
        <v>212</v>
      </c>
      <c r="M118" s="52" t="s">
        <v>216</v>
      </c>
      <c r="N118" s="1032">
        <v>1.6000000000000001E-3</v>
      </c>
      <c r="O118" s="461">
        <v>0</v>
      </c>
      <c r="P118" s="461">
        <v>0</v>
      </c>
      <c r="Q118" s="130"/>
      <c r="R118" s="18"/>
      <c r="S118" s="18"/>
      <c r="T118" s="107" t="s">
        <v>5337</v>
      </c>
      <c r="U118" s="375"/>
      <c r="V118" s="107"/>
      <c r="W118" s="128">
        <f>(IF(G118="C",1,IF(G118="EA",0.5,0))*0.05)+(IF(H118="C",1,IF(H118="EA",0.5,0))*0.2)+(IF(I118="C",1,IF(I118="EA",0.5,0))*0.05)+(IF(J118="C",1,IF(J118="EA",0.5,0))*0.05)+(IF(K118="C",1,IF(K118="EA",0.5,0))*0.25)+(IF(L118="C",1,IF(L118="EA",0.5,0))*0.1)+(IF(M118="C",1,IF(M118="EA",0.5,0))*0.3)</f>
        <v>0.55000000000000004</v>
      </c>
      <c r="X118" s="129">
        <f t="shared" si="2"/>
        <v>8.8000000000000014E-4</v>
      </c>
      <c r="Y118" s="130" t="str">
        <f t="shared" si="3"/>
        <v>Em andamento</v>
      </c>
      <c r="Z118" s="130" t="str">
        <f>IF(C118="Supra-regional","abrange-cidade",IF(C118="Em definição","sem-mapa",IF(E118&lt;&gt;0,"local-def","local-em-def")))</f>
        <v>local-def</v>
      </c>
    </row>
    <row r="119" spans="1:26" ht="45" hidden="1" x14ac:dyDescent="0.25">
      <c r="A119" s="52">
        <v>84</v>
      </c>
      <c r="B119" s="52" t="s">
        <v>1103</v>
      </c>
      <c r="C119" s="52" t="s">
        <v>160</v>
      </c>
      <c r="D119" s="52" t="s">
        <v>1071</v>
      </c>
      <c r="E119" s="130" t="s">
        <v>1104</v>
      </c>
      <c r="F119" s="130" t="s">
        <v>1105</v>
      </c>
      <c r="G119" s="52" t="s">
        <v>212</v>
      </c>
      <c r="H119" s="52" t="s">
        <v>212</v>
      </c>
      <c r="I119" s="52" t="s">
        <v>212</v>
      </c>
      <c r="J119" s="52" t="s">
        <v>1388</v>
      </c>
      <c r="K119" s="52" t="s">
        <v>214</v>
      </c>
      <c r="L119" s="52" t="s">
        <v>212</v>
      </c>
      <c r="M119" s="52" t="s">
        <v>216</v>
      </c>
      <c r="N119" s="1032">
        <v>3.0999999999999999E-3</v>
      </c>
      <c r="O119" s="461">
        <v>0</v>
      </c>
      <c r="P119" s="461">
        <v>0</v>
      </c>
      <c r="Q119" s="130"/>
      <c r="R119" s="18"/>
      <c r="S119" s="18"/>
      <c r="T119" s="107" t="s">
        <v>5338</v>
      </c>
      <c r="U119" s="375"/>
      <c r="V119" s="107"/>
      <c r="W119" s="128">
        <f>(IF(G119="C",1,IF(G119="EA",0.5,0))*0.05)+(IF(H119="C",1,IF(H119="EA",0.5,0))*0.2)+(IF(I119="C",1,IF(I119="EA",0.5,0))*0.05)+(IF(J119="C",1,IF(J119="EA",0.5,0))*0.05)+(IF(K119="C",1,IF(K119="EA",0.5,0))*0.25)+(IF(L119="C",1,IF(L119="EA",0.5,0))*0.1)+(IF(M119="C",1,IF(M119="EA",0.5,0))*0.3)</f>
        <v>0.55000000000000004</v>
      </c>
      <c r="X119" s="129">
        <f t="shared" si="2"/>
        <v>1.7050000000000001E-3</v>
      </c>
      <c r="Y119" s="130" t="str">
        <f t="shared" si="3"/>
        <v>Em andamento</v>
      </c>
      <c r="Z119" s="130" t="str">
        <f>IF(C119="Supra-regional","abrange-cidade",IF(C119="Em definição","sem-mapa",IF(E119&lt;&gt;0,"local-def","local-em-def")))</f>
        <v>local-def</v>
      </c>
    </row>
    <row r="120" spans="1:26" ht="45" hidden="1" x14ac:dyDescent="0.25">
      <c r="A120" s="52">
        <v>84</v>
      </c>
      <c r="B120" s="52" t="s">
        <v>1106</v>
      </c>
      <c r="C120" s="52" t="s">
        <v>160</v>
      </c>
      <c r="D120" s="52" t="s">
        <v>1071</v>
      </c>
      <c r="E120" s="130" t="s">
        <v>1107</v>
      </c>
      <c r="F120" s="130" t="s">
        <v>1108</v>
      </c>
      <c r="G120" s="52" t="s">
        <v>212</v>
      </c>
      <c r="H120" s="52" t="s">
        <v>212</v>
      </c>
      <c r="I120" s="52" t="s">
        <v>212</v>
      </c>
      <c r="J120" s="52" t="s">
        <v>1388</v>
      </c>
      <c r="K120" s="52" t="s">
        <v>214</v>
      </c>
      <c r="L120" s="52" t="s">
        <v>212</v>
      </c>
      <c r="M120" s="52" t="s">
        <v>216</v>
      </c>
      <c r="N120" s="1032">
        <v>2.5999999999999999E-3</v>
      </c>
      <c r="O120" s="327">
        <v>0</v>
      </c>
      <c r="P120" s="327">
        <v>0</v>
      </c>
      <c r="Q120" s="130"/>
      <c r="R120" s="18" t="s">
        <v>4476</v>
      </c>
      <c r="S120" s="18" t="s">
        <v>4477</v>
      </c>
      <c r="T120" s="107" t="s">
        <v>5339</v>
      </c>
      <c r="U120" s="375"/>
      <c r="V120" s="107"/>
      <c r="W120" s="128">
        <f>(IF(G120="C",1,IF(G120="EA",0.5,0))*0.05)+(IF(H120="C",1,IF(H120="EA",0.5,0))*0.2)+(IF(I120="C",1,IF(I120="EA",0.5,0))*0.05)+(IF(J120="C",1,IF(J120="EA",0.5,0))*0.05)+(IF(K120="C",1,IF(K120="EA",0.5,0))*0.25)+(IF(L120="C",1,IF(L120="EA",0.5,0))*0.1)+(IF(M120="C",1,IF(M120="EA",0.5,0))*0.3)</f>
        <v>0.55000000000000004</v>
      </c>
      <c r="X120" s="129">
        <f t="shared" si="2"/>
        <v>1.4300000000000001E-3</v>
      </c>
      <c r="Y120" s="130" t="str">
        <f t="shared" si="3"/>
        <v>Em andamento</v>
      </c>
      <c r="Z120" s="130" t="str">
        <f>IF(C120="Supra-regional","abrange-cidade",IF(C120="Em definição","sem-mapa",IF(E120&lt;&gt;0,"local-def","local-em-def")))</f>
        <v>local-def</v>
      </c>
    </row>
    <row r="121" spans="1:26" ht="45" hidden="1" x14ac:dyDescent="0.25">
      <c r="A121" s="52">
        <v>84</v>
      </c>
      <c r="B121" s="52" t="s">
        <v>1109</v>
      </c>
      <c r="C121" s="52" t="s">
        <v>160</v>
      </c>
      <c r="D121" s="52" t="s">
        <v>1071</v>
      </c>
      <c r="E121" s="130" t="s">
        <v>1110</v>
      </c>
      <c r="F121" s="130" t="s">
        <v>1111</v>
      </c>
      <c r="G121" s="52" t="s">
        <v>212</v>
      </c>
      <c r="H121" s="52" t="s">
        <v>212</v>
      </c>
      <c r="I121" s="52" t="s">
        <v>212</v>
      </c>
      <c r="J121" s="52" t="s">
        <v>1388</v>
      </c>
      <c r="K121" s="52" t="s">
        <v>214</v>
      </c>
      <c r="L121" s="52" t="s">
        <v>212</v>
      </c>
      <c r="M121" s="52" t="s">
        <v>216</v>
      </c>
      <c r="N121" s="1032">
        <v>5.4999999999999997E-3</v>
      </c>
      <c r="O121" s="327">
        <v>0</v>
      </c>
      <c r="P121" s="327">
        <v>0</v>
      </c>
      <c r="Q121" s="130"/>
      <c r="R121" s="18" t="s">
        <v>4530</v>
      </c>
      <c r="S121" s="18"/>
      <c r="T121" s="107" t="s">
        <v>5340</v>
      </c>
      <c r="U121" s="375"/>
      <c r="V121" s="107"/>
      <c r="W121" s="128">
        <f>(IF(G121="C",1,IF(G121="EA",0.5,0))*0.05)+(IF(H121="C",1,IF(H121="EA",0.5,0))*0.2)+(IF(I121="C",1,IF(I121="EA",0.5,0))*0.05)+(IF(J121="C",1,IF(J121="EA",0.5,0))*0.05)+(IF(K121="C",1,IF(K121="EA",0.5,0))*0.25)+(IF(L121="C",1,IF(L121="EA",0.5,0))*0.1)+(IF(M121="C",1,IF(M121="EA",0.5,0))*0.3)</f>
        <v>0.55000000000000004</v>
      </c>
      <c r="X121" s="129">
        <f t="shared" si="2"/>
        <v>3.0249999999999999E-3</v>
      </c>
      <c r="Y121" s="130" t="str">
        <f t="shared" si="3"/>
        <v>Em andamento</v>
      </c>
      <c r="Z121" s="130" t="str">
        <f>IF(C121="Supra-regional","abrange-cidade",IF(C121="Em definição","sem-mapa",IF(E121&lt;&gt;0,"local-def","local-em-def")))</f>
        <v>local-def</v>
      </c>
    </row>
    <row r="122" spans="1:26" ht="45" hidden="1" x14ac:dyDescent="0.25">
      <c r="A122" s="52">
        <v>84</v>
      </c>
      <c r="B122" s="52" t="s">
        <v>1112</v>
      </c>
      <c r="C122" s="52" t="s">
        <v>160</v>
      </c>
      <c r="D122" s="52" t="s">
        <v>1071</v>
      </c>
      <c r="E122" s="130" t="s">
        <v>1113</v>
      </c>
      <c r="F122" s="130" t="s">
        <v>1114</v>
      </c>
      <c r="G122" s="52" t="s">
        <v>212</v>
      </c>
      <c r="H122" s="52" t="s">
        <v>212</v>
      </c>
      <c r="I122" s="52" t="s">
        <v>212</v>
      </c>
      <c r="J122" s="52" t="s">
        <v>1388</v>
      </c>
      <c r="K122" s="52" t="s">
        <v>214</v>
      </c>
      <c r="L122" s="52" t="s">
        <v>212</v>
      </c>
      <c r="M122" s="52" t="s">
        <v>216</v>
      </c>
      <c r="N122" s="1032">
        <v>4.7999999999999996E-3</v>
      </c>
      <c r="O122" s="327">
        <v>0</v>
      </c>
      <c r="P122" s="327">
        <v>2312191.37</v>
      </c>
      <c r="Q122" s="130"/>
      <c r="R122" s="196" t="s">
        <v>4481</v>
      </c>
      <c r="S122" s="197" t="s">
        <v>4482</v>
      </c>
      <c r="T122" s="107" t="s">
        <v>5341</v>
      </c>
      <c r="U122" s="375"/>
      <c r="V122" s="107"/>
      <c r="W122" s="128">
        <f>(IF(G122="C",1,IF(G122="EA",0.5,0))*0.05)+(IF(H122="C",1,IF(H122="EA",0.5,0))*0.2)+(IF(I122="C",1,IF(I122="EA",0.5,0))*0.05)+(IF(J122="C",1,IF(J122="EA",0.5,0))*0.05)+(IF(K122="C",1,IF(K122="EA",0.5,0))*0.25)+(IF(L122="C",1,IF(L122="EA",0.5,0))*0.1)+(IF(M122="C",1,IF(M122="EA",0.5,0))*0.3)</f>
        <v>0.55000000000000004</v>
      </c>
      <c r="X122" s="129">
        <f t="shared" si="2"/>
        <v>2.64E-3</v>
      </c>
      <c r="Y122" s="130" t="str">
        <f t="shared" si="3"/>
        <v>Em andamento</v>
      </c>
      <c r="Z122" s="130" t="str">
        <f>IF(C122="Supra-regional","abrange-cidade",IF(C122="Em definição","sem-mapa",IF(E122&lt;&gt;0,"local-def","local-em-def")))</f>
        <v>local-def</v>
      </c>
    </row>
    <row r="123" spans="1:26" ht="45" hidden="1" x14ac:dyDescent="0.25">
      <c r="A123" s="52">
        <v>84</v>
      </c>
      <c r="B123" s="52" t="s">
        <v>1115</v>
      </c>
      <c r="C123" s="52" t="s">
        <v>160</v>
      </c>
      <c r="D123" s="52" t="s">
        <v>1071</v>
      </c>
      <c r="E123" s="130" t="s">
        <v>1116</v>
      </c>
      <c r="F123" s="130" t="s">
        <v>1117</v>
      </c>
      <c r="G123" s="52" t="s">
        <v>212</v>
      </c>
      <c r="H123" s="52" t="s">
        <v>212</v>
      </c>
      <c r="I123" s="52" t="s">
        <v>212</v>
      </c>
      <c r="J123" s="52" t="s">
        <v>1388</v>
      </c>
      <c r="K123" s="52" t="s">
        <v>214</v>
      </c>
      <c r="L123" s="52" t="s">
        <v>212</v>
      </c>
      <c r="M123" s="52" t="s">
        <v>216</v>
      </c>
      <c r="N123" s="1032">
        <v>2.7000000000000001E-3</v>
      </c>
      <c r="O123" s="327">
        <v>0</v>
      </c>
      <c r="P123" s="327">
        <v>0</v>
      </c>
      <c r="Q123" s="130"/>
      <c r="R123" s="18"/>
      <c r="S123" s="18"/>
      <c r="T123" s="107" t="s">
        <v>5342</v>
      </c>
      <c r="U123" s="375"/>
      <c r="V123" s="107"/>
      <c r="W123" s="128">
        <f>(IF(G123="C",1,IF(G123="EA",0.5,0))*0.05)+(IF(H123="C",1,IF(H123="EA",0.5,0))*0.2)+(IF(I123="C",1,IF(I123="EA",0.5,0))*0.05)+(IF(J123="C",1,IF(J123="EA",0.5,0))*0.05)+(IF(K123="C",1,IF(K123="EA",0.5,0))*0.25)+(IF(L123="C",1,IF(L123="EA",0.5,0))*0.1)+(IF(M123="C",1,IF(M123="EA",0.5,0))*0.3)</f>
        <v>0.55000000000000004</v>
      </c>
      <c r="X123" s="129">
        <f t="shared" si="2"/>
        <v>1.4850000000000002E-3</v>
      </c>
      <c r="Y123" s="130" t="str">
        <f t="shared" si="3"/>
        <v>Em andamento</v>
      </c>
      <c r="Z123" s="130" t="str">
        <f>IF(C123="Supra-regional","abrange-cidade",IF(C123="Em definição","sem-mapa",IF(E123&lt;&gt;0,"local-def","local-em-def")))</f>
        <v>local-def</v>
      </c>
    </row>
    <row r="124" spans="1:26" ht="45" hidden="1" x14ac:dyDescent="0.25">
      <c r="A124" s="52">
        <v>84</v>
      </c>
      <c r="B124" s="52" t="s">
        <v>1118</v>
      </c>
      <c r="C124" s="52" t="s">
        <v>160</v>
      </c>
      <c r="D124" s="52" t="s">
        <v>1071</v>
      </c>
      <c r="E124" s="130" t="s">
        <v>1119</v>
      </c>
      <c r="F124" s="130" t="s">
        <v>1120</v>
      </c>
      <c r="G124" s="52" t="s">
        <v>212</v>
      </c>
      <c r="H124" s="52" t="s">
        <v>212</v>
      </c>
      <c r="I124" s="52" t="s">
        <v>212</v>
      </c>
      <c r="J124" s="52" t="s">
        <v>1388</v>
      </c>
      <c r="K124" s="52" t="s">
        <v>214</v>
      </c>
      <c r="L124" s="52" t="s">
        <v>212</v>
      </c>
      <c r="M124" s="52" t="s">
        <v>216</v>
      </c>
      <c r="N124" s="1032">
        <v>3.7000000000000002E-3</v>
      </c>
      <c r="O124" s="327">
        <v>0</v>
      </c>
      <c r="P124" s="327">
        <v>0</v>
      </c>
      <c r="Q124" s="130"/>
      <c r="R124" s="18" t="s">
        <v>4544</v>
      </c>
      <c r="S124" s="18"/>
      <c r="T124" s="107" t="s">
        <v>5343</v>
      </c>
      <c r="U124" s="375"/>
      <c r="V124" s="107"/>
      <c r="W124" s="128">
        <f>(IF(G124="C",1,IF(G124="EA",0.5,0))*0.05)+(IF(H124="C",1,IF(H124="EA",0.5,0))*0.2)+(IF(I124="C",1,IF(I124="EA",0.5,0))*0.05)+(IF(J124="C",1,IF(J124="EA",0.5,0))*0.05)+(IF(K124="C",1,IF(K124="EA",0.5,0))*0.25)+(IF(L124="C",1,IF(L124="EA",0.5,0))*0.1)+(IF(M124="C",1,IF(M124="EA",0.5,0))*0.3)</f>
        <v>0.55000000000000004</v>
      </c>
      <c r="X124" s="129">
        <f t="shared" si="2"/>
        <v>2.0350000000000004E-3</v>
      </c>
      <c r="Y124" s="130" t="str">
        <f t="shared" si="3"/>
        <v>Em andamento</v>
      </c>
      <c r="Z124" s="130" t="str">
        <f>IF(C124="Supra-regional","abrange-cidade",IF(C124="Em definição","sem-mapa",IF(E124&lt;&gt;0,"local-def","local-em-def")))</f>
        <v>local-def</v>
      </c>
    </row>
    <row r="125" spans="1:26" ht="30" hidden="1" x14ac:dyDescent="0.25">
      <c r="A125" s="52">
        <v>84</v>
      </c>
      <c r="B125" s="52" t="s">
        <v>1121</v>
      </c>
      <c r="C125" s="52" t="s">
        <v>160</v>
      </c>
      <c r="D125" s="52" t="s">
        <v>1071</v>
      </c>
      <c r="E125" s="130" t="s">
        <v>1122</v>
      </c>
      <c r="F125" s="130" t="s">
        <v>1123</v>
      </c>
      <c r="G125" s="52" t="s">
        <v>212</v>
      </c>
      <c r="H125" s="52" t="s">
        <v>212</v>
      </c>
      <c r="I125" s="52" t="s">
        <v>212</v>
      </c>
      <c r="J125" s="52" t="s">
        <v>1388</v>
      </c>
      <c r="K125" s="52" t="s">
        <v>214</v>
      </c>
      <c r="L125" s="52" t="s">
        <v>212</v>
      </c>
      <c r="M125" s="52" t="s">
        <v>216</v>
      </c>
      <c r="N125" s="1032">
        <v>1.2999999999999999E-3</v>
      </c>
      <c r="O125" s="327">
        <v>0</v>
      </c>
      <c r="P125" s="327">
        <v>0</v>
      </c>
      <c r="Q125" s="130"/>
      <c r="R125" s="18"/>
      <c r="S125" s="18"/>
      <c r="T125" s="107" t="s">
        <v>5344</v>
      </c>
      <c r="U125" s="375"/>
      <c r="V125" s="107"/>
      <c r="W125" s="128">
        <f>(IF(G125="C",1,IF(G125="EA",0.5,0))*0.05)+(IF(H125="C",1,IF(H125="EA",0.5,0))*0.2)+(IF(I125="C",1,IF(I125="EA",0.5,0))*0.05)+(IF(J125="C",1,IF(J125="EA",0.5,0))*0.05)+(IF(K125="C",1,IF(K125="EA",0.5,0))*0.25)+(IF(L125="C",1,IF(L125="EA",0.5,0))*0.1)+(IF(M125="C",1,IF(M125="EA",0.5,0))*0.3)</f>
        <v>0.55000000000000004</v>
      </c>
      <c r="X125" s="129">
        <f t="shared" si="2"/>
        <v>7.1500000000000003E-4</v>
      </c>
      <c r="Y125" s="130" t="str">
        <f t="shared" si="3"/>
        <v>Em andamento</v>
      </c>
      <c r="Z125" s="130" t="str">
        <f>IF(C125="Supra-regional","abrange-cidade",IF(C125="Em definição","sem-mapa",IF(E125&lt;&gt;0,"local-def","local-em-def")))</f>
        <v>local-def</v>
      </c>
    </row>
    <row r="126" spans="1:26" ht="45" hidden="1" x14ac:dyDescent="0.25">
      <c r="A126" s="52">
        <v>84</v>
      </c>
      <c r="B126" s="52" t="s">
        <v>1124</v>
      </c>
      <c r="C126" s="52" t="s">
        <v>160</v>
      </c>
      <c r="D126" s="52" t="s">
        <v>1071</v>
      </c>
      <c r="E126" s="130" t="s">
        <v>1125</v>
      </c>
      <c r="F126" s="130" t="s">
        <v>1126</v>
      </c>
      <c r="G126" s="52" t="s">
        <v>212</v>
      </c>
      <c r="H126" s="52" t="s">
        <v>212</v>
      </c>
      <c r="I126" s="52" t="s">
        <v>212</v>
      </c>
      <c r="J126" s="52" t="s">
        <v>1388</v>
      </c>
      <c r="K126" s="52" t="s">
        <v>214</v>
      </c>
      <c r="L126" s="52" t="s">
        <v>212</v>
      </c>
      <c r="M126" s="52" t="s">
        <v>216</v>
      </c>
      <c r="N126" s="1032">
        <v>3.8999999999999998E-3</v>
      </c>
      <c r="O126" s="327">
        <v>0</v>
      </c>
      <c r="P126" s="327">
        <v>0</v>
      </c>
      <c r="Q126" s="130"/>
      <c r="R126" s="18" t="s">
        <v>4553</v>
      </c>
      <c r="S126" s="18"/>
      <c r="T126" s="107" t="s">
        <v>5345</v>
      </c>
      <c r="U126" s="375"/>
      <c r="V126" s="107"/>
      <c r="W126" s="128">
        <f>(IF(G126="C",1,IF(G126="EA",0.5,0))*0.05)+(IF(H126="C",1,IF(H126="EA",0.5,0))*0.2)+(IF(I126="C",1,IF(I126="EA",0.5,0))*0.05)+(IF(J126="C",1,IF(J126="EA",0.5,0))*0.05)+(IF(K126="C",1,IF(K126="EA",0.5,0))*0.25)+(IF(L126="C",1,IF(L126="EA",0.5,0))*0.1)+(IF(M126="C",1,IF(M126="EA",0.5,0))*0.3)</f>
        <v>0.55000000000000004</v>
      </c>
      <c r="X126" s="129">
        <f t="shared" si="2"/>
        <v>2.1450000000000002E-3</v>
      </c>
      <c r="Y126" s="130" t="str">
        <f t="shared" si="3"/>
        <v>Em andamento</v>
      </c>
      <c r="Z126" s="130" t="str">
        <f>IF(C126="Supra-regional","abrange-cidade",IF(C126="Em definição","sem-mapa",IF(E126&lt;&gt;0,"local-def","local-em-def")))</f>
        <v>local-def</v>
      </c>
    </row>
    <row r="127" spans="1:26" ht="90" hidden="1" x14ac:dyDescent="0.25">
      <c r="A127" s="52">
        <v>84</v>
      </c>
      <c r="B127" s="52" t="s">
        <v>1127</v>
      </c>
      <c r="C127" s="52" t="s">
        <v>160</v>
      </c>
      <c r="D127" s="52" t="s">
        <v>1071</v>
      </c>
      <c r="E127" s="130" t="s">
        <v>1128</v>
      </c>
      <c r="F127" s="130" t="s">
        <v>1129</v>
      </c>
      <c r="G127" s="52" t="s">
        <v>212</v>
      </c>
      <c r="H127" s="52" t="s">
        <v>212</v>
      </c>
      <c r="I127" s="52" t="s">
        <v>212</v>
      </c>
      <c r="J127" s="52" t="s">
        <v>1388</v>
      </c>
      <c r="K127" s="52" t="s">
        <v>214</v>
      </c>
      <c r="L127" s="52" t="s">
        <v>212</v>
      </c>
      <c r="M127" s="52" t="s">
        <v>216</v>
      </c>
      <c r="N127" s="1032">
        <v>1E-3</v>
      </c>
      <c r="O127" s="327">
        <v>0</v>
      </c>
      <c r="P127" s="327">
        <v>0</v>
      </c>
      <c r="Q127" s="130"/>
      <c r="R127" s="18" t="s">
        <v>4558</v>
      </c>
      <c r="S127" s="18" t="s">
        <v>4559</v>
      </c>
      <c r="T127" s="107" t="s">
        <v>5346</v>
      </c>
      <c r="U127" s="375"/>
      <c r="V127" s="107"/>
      <c r="W127" s="128">
        <f>(IF(G127="C",1,IF(G127="EA",0.5,0))*0.05)+(IF(H127="C",1,IF(H127="EA",0.5,0))*0.2)+(IF(I127="C",1,IF(I127="EA",0.5,0))*0.05)+(IF(J127="C",1,IF(J127="EA",0.5,0))*0.05)+(IF(K127="C",1,IF(K127="EA",0.5,0))*0.25)+(IF(L127="C",1,IF(L127="EA",0.5,0))*0.1)+(IF(M127="C",1,IF(M127="EA",0.5,0))*0.3)</f>
        <v>0.55000000000000004</v>
      </c>
      <c r="X127" s="129">
        <f t="shared" si="2"/>
        <v>5.5000000000000003E-4</v>
      </c>
      <c r="Y127" s="130" t="str">
        <f t="shared" si="3"/>
        <v>Em andamento</v>
      </c>
      <c r="Z127" s="130" t="str">
        <f>IF(C127="Supra-regional","abrange-cidade",IF(C127="Em definição","sem-mapa",IF(E127&lt;&gt;0,"local-def","local-em-def")))</f>
        <v>local-def</v>
      </c>
    </row>
    <row r="128" spans="1:26" ht="90" hidden="1" x14ac:dyDescent="0.25">
      <c r="A128" s="52">
        <v>84</v>
      </c>
      <c r="B128" s="52" t="s">
        <v>1130</v>
      </c>
      <c r="C128" s="52" t="s">
        <v>160</v>
      </c>
      <c r="D128" s="52" t="s">
        <v>1071</v>
      </c>
      <c r="E128" s="130" t="s">
        <v>1131</v>
      </c>
      <c r="F128" s="130" t="s">
        <v>1132</v>
      </c>
      <c r="G128" s="52" t="s">
        <v>212</v>
      </c>
      <c r="H128" s="52" t="s">
        <v>212</v>
      </c>
      <c r="I128" s="52" t="s">
        <v>212</v>
      </c>
      <c r="J128" s="52" t="s">
        <v>1388</v>
      </c>
      <c r="K128" s="52" t="s">
        <v>214</v>
      </c>
      <c r="L128" s="52" t="s">
        <v>212</v>
      </c>
      <c r="M128" s="52" t="s">
        <v>216</v>
      </c>
      <c r="N128" s="1032">
        <v>1.43E-2</v>
      </c>
      <c r="O128" s="327">
        <v>439298.17</v>
      </c>
      <c r="P128" s="327">
        <v>0</v>
      </c>
      <c r="Q128" s="130"/>
      <c r="R128" s="18"/>
      <c r="S128" s="18"/>
      <c r="T128" s="107" t="s">
        <v>5312</v>
      </c>
      <c r="U128" s="375"/>
      <c r="V128" s="107"/>
      <c r="W128" s="128">
        <f>(IF(G128="C",1,IF(G128="EA",0.5,0))*0.05)+(IF(H128="C",1,IF(H128="EA",0.5,0))*0.2)+(IF(I128="C",1,IF(I128="EA",0.5,0))*0.05)+(IF(J128="C",1,IF(J128="EA",0.5,0))*0.05)+(IF(K128="C",1,IF(K128="EA",0.5,0))*0.25)+(IF(L128="C",1,IF(L128="EA",0.5,0))*0.1)+(IF(M128="C",1,IF(M128="EA",0.5,0))*0.3)</f>
        <v>0.55000000000000004</v>
      </c>
      <c r="X128" s="129">
        <f t="shared" si="2"/>
        <v>7.8650000000000005E-3</v>
      </c>
      <c r="Y128" s="130" t="str">
        <f t="shared" si="3"/>
        <v>Em andamento</v>
      </c>
      <c r="Z128" s="130" t="str">
        <f>IF(C128="Supra-regional","abrange-cidade",IF(C128="Em definição","sem-mapa",IF(E128&lt;&gt;0,"local-def","local-em-def")))</f>
        <v>local-def</v>
      </c>
    </row>
    <row r="129" spans="1:26" ht="45" hidden="1" x14ac:dyDescent="0.25">
      <c r="A129" s="52">
        <v>84</v>
      </c>
      <c r="B129" s="52" t="s">
        <v>1133</v>
      </c>
      <c r="C129" s="52" t="s">
        <v>160</v>
      </c>
      <c r="D129" s="52" t="s">
        <v>1071</v>
      </c>
      <c r="E129" s="130" t="s">
        <v>1134</v>
      </c>
      <c r="F129" s="130" t="s">
        <v>1135</v>
      </c>
      <c r="G129" s="52" t="s">
        <v>212</v>
      </c>
      <c r="H129" s="52" t="s">
        <v>212</v>
      </c>
      <c r="I129" s="52" t="s">
        <v>212</v>
      </c>
      <c r="J129" s="52" t="s">
        <v>1388</v>
      </c>
      <c r="K129" s="52" t="s">
        <v>214</v>
      </c>
      <c r="L129" s="52" t="s">
        <v>212</v>
      </c>
      <c r="M129" s="52" t="s">
        <v>216</v>
      </c>
      <c r="N129" s="1032">
        <v>6.7999999999999996E-3</v>
      </c>
      <c r="O129" s="327">
        <v>14844576.779999999</v>
      </c>
      <c r="P129" s="327">
        <v>0</v>
      </c>
      <c r="Q129" s="130" t="s">
        <v>1136</v>
      </c>
      <c r="R129" s="18" t="s">
        <v>4567</v>
      </c>
      <c r="S129" s="18"/>
      <c r="T129" s="107" t="s">
        <v>5347</v>
      </c>
      <c r="U129" s="375"/>
      <c r="V129" s="107"/>
      <c r="W129" s="128">
        <f>(IF(G129="C",1,IF(G129="EA",0.5,0))*0.05)+(IF(H129="C",1,IF(H129="EA",0.5,0))*0.2)+(IF(I129="C",1,IF(I129="EA",0.5,0))*0.05)+(IF(J129="C",1,IF(J129="EA",0.5,0))*0.05)+(IF(K129="C",1,IF(K129="EA",0.5,0))*0.25)+(IF(L129="C",1,IF(L129="EA",0.5,0))*0.1)+(IF(M129="C",1,IF(M129="EA",0.5,0))*0.3)</f>
        <v>0.55000000000000004</v>
      </c>
      <c r="X129" s="129">
        <f t="shared" si="2"/>
        <v>3.7400000000000003E-3</v>
      </c>
      <c r="Y129" s="130" t="str">
        <f t="shared" si="3"/>
        <v>Em andamento</v>
      </c>
      <c r="Z129" s="130" t="str">
        <f>IF(C129="Supra-regional","abrange-cidade",IF(C129="Em definição","sem-mapa",IF(E129&lt;&gt;0,"local-def","local-em-def")))</f>
        <v>local-def</v>
      </c>
    </row>
    <row r="130" spans="1:26" ht="30" hidden="1" x14ac:dyDescent="0.25">
      <c r="A130" s="52">
        <v>84</v>
      </c>
      <c r="B130" s="52" t="s">
        <v>1138</v>
      </c>
      <c r="C130" s="52" t="s">
        <v>160</v>
      </c>
      <c r="D130" s="52" t="s">
        <v>1071</v>
      </c>
      <c r="E130" s="130" t="s">
        <v>1139</v>
      </c>
      <c r="F130" s="130" t="s">
        <v>1140</v>
      </c>
      <c r="G130" s="52" t="s">
        <v>212</v>
      </c>
      <c r="H130" s="52" t="s">
        <v>212</v>
      </c>
      <c r="I130" s="52" t="s">
        <v>212</v>
      </c>
      <c r="J130" s="52" t="s">
        <v>1388</v>
      </c>
      <c r="K130" s="52" t="s">
        <v>214</v>
      </c>
      <c r="L130" s="52" t="s">
        <v>212</v>
      </c>
      <c r="M130" s="52" t="s">
        <v>216</v>
      </c>
      <c r="N130" s="1032">
        <v>4.4999999999999997E-3</v>
      </c>
      <c r="O130" s="327">
        <v>2967988.62</v>
      </c>
      <c r="P130" s="327">
        <v>0</v>
      </c>
      <c r="Q130" s="130" t="s">
        <v>1141</v>
      </c>
      <c r="R130" s="18"/>
      <c r="S130" s="18"/>
      <c r="T130" s="107" t="s">
        <v>5348</v>
      </c>
      <c r="U130" s="375"/>
      <c r="V130" s="107"/>
      <c r="W130" s="128">
        <f>(IF(G130="C",1,IF(G130="EA",0.5,0))*0.05)+(IF(H130="C",1,IF(H130="EA",0.5,0))*0.2)+(IF(I130="C",1,IF(I130="EA",0.5,0))*0.05)+(IF(J130="C",1,IF(J130="EA",0.5,0))*0.05)+(IF(K130="C",1,IF(K130="EA",0.5,0))*0.25)+(IF(L130="C",1,IF(L130="EA",0.5,0))*0.1)+(IF(M130="C",1,IF(M130="EA",0.5,0))*0.3)</f>
        <v>0.55000000000000004</v>
      </c>
      <c r="X130" s="129">
        <f t="shared" si="2"/>
        <v>2.4750000000000002E-3</v>
      </c>
      <c r="Y130" s="130" t="str">
        <f t="shared" si="3"/>
        <v>Em andamento</v>
      </c>
      <c r="Z130" s="130" t="str">
        <f>IF(C130="Supra-regional","abrange-cidade",IF(C130="Em definição","sem-mapa",IF(E130&lt;&gt;0,"local-def","local-em-def")))</f>
        <v>local-def</v>
      </c>
    </row>
    <row r="131" spans="1:26" ht="60" hidden="1" x14ac:dyDescent="0.25">
      <c r="A131" s="52">
        <v>84</v>
      </c>
      <c r="B131" s="52" t="s">
        <v>1143</v>
      </c>
      <c r="C131" s="52" t="s">
        <v>160</v>
      </c>
      <c r="D131" s="52" t="s">
        <v>1071</v>
      </c>
      <c r="E131" s="130" t="s">
        <v>1144</v>
      </c>
      <c r="F131" s="130" t="s">
        <v>1145</v>
      </c>
      <c r="G131" s="52" t="s">
        <v>212</v>
      </c>
      <c r="H131" s="52" t="s">
        <v>212</v>
      </c>
      <c r="I131" s="52" t="s">
        <v>212</v>
      </c>
      <c r="J131" s="52" t="s">
        <v>1388</v>
      </c>
      <c r="K131" s="52" t="s">
        <v>214</v>
      </c>
      <c r="L131" s="52" t="s">
        <v>212</v>
      </c>
      <c r="M131" s="52" t="s">
        <v>216</v>
      </c>
      <c r="N131" s="1032">
        <v>5.3E-3</v>
      </c>
      <c r="O131" s="327">
        <v>600963.82999999996</v>
      </c>
      <c r="P131" s="327">
        <v>0</v>
      </c>
      <c r="Q131" s="130"/>
      <c r="R131" s="18"/>
      <c r="S131" s="18"/>
      <c r="T131" s="107" t="s">
        <v>5349</v>
      </c>
      <c r="U131" s="375"/>
      <c r="V131" s="107"/>
      <c r="W131" s="128">
        <f>(IF(G131="C",1,IF(G131="EA",0.5,0))*0.05)+(IF(H131="C",1,IF(H131="EA",0.5,0))*0.2)+(IF(I131="C",1,IF(I131="EA",0.5,0))*0.05)+(IF(J131="C",1,IF(J131="EA",0.5,0))*0.05)+(IF(K131="C",1,IF(K131="EA",0.5,0))*0.25)+(IF(L131="C",1,IF(L131="EA",0.5,0))*0.1)+(IF(M131="C",1,IF(M131="EA",0.5,0))*0.3)</f>
        <v>0.55000000000000004</v>
      </c>
      <c r="X131" s="129">
        <f t="shared" ref="X131:X194" si="4">W131*N131</f>
        <v>2.9150000000000001E-3</v>
      </c>
      <c r="Y131" s="130" t="str">
        <f t="shared" ref="Y131:Y181" si="5">IF(W131=0,"Não Iniciado",IF(W131&lt;1,"Em andamento","Concluído"))</f>
        <v>Em andamento</v>
      </c>
      <c r="Z131" s="130" t="str">
        <f>IF(C131="Supra-regional","abrange-cidade",IF(C131="Em definição","sem-mapa",IF(E131&lt;&gt;0,"local-def","local-em-def")))</f>
        <v>local-def</v>
      </c>
    </row>
    <row r="132" spans="1:26" ht="45" hidden="1" x14ac:dyDescent="0.25">
      <c r="A132" s="52">
        <v>84</v>
      </c>
      <c r="B132" s="52" t="s">
        <v>1146</v>
      </c>
      <c r="C132" s="52" t="s">
        <v>160</v>
      </c>
      <c r="D132" s="52" t="s">
        <v>1071</v>
      </c>
      <c r="E132" s="130" t="s">
        <v>1147</v>
      </c>
      <c r="F132" s="130" t="s">
        <v>1148</v>
      </c>
      <c r="G132" s="52" t="s">
        <v>212</v>
      </c>
      <c r="H132" s="52" t="s">
        <v>212</v>
      </c>
      <c r="I132" s="52" t="s">
        <v>212</v>
      </c>
      <c r="J132" s="52" t="s">
        <v>1388</v>
      </c>
      <c r="K132" s="52" t="s">
        <v>214</v>
      </c>
      <c r="L132" s="52" t="s">
        <v>212</v>
      </c>
      <c r="M132" s="52" t="s">
        <v>216</v>
      </c>
      <c r="N132" s="1032">
        <v>4.7000000000000002E-3</v>
      </c>
      <c r="O132" s="327">
        <v>569664.67000000004</v>
      </c>
      <c r="P132" s="327">
        <v>0</v>
      </c>
      <c r="Q132" s="130" t="s">
        <v>1149</v>
      </c>
      <c r="R132" s="18"/>
      <c r="S132" s="18"/>
      <c r="T132" s="107" t="s">
        <v>5350</v>
      </c>
      <c r="U132" s="375"/>
      <c r="V132" s="107"/>
      <c r="W132" s="128">
        <f>(IF(G132="C",1,IF(G132="EA",0.5,0))*0.05)+(IF(H132="C",1,IF(H132="EA",0.5,0))*0.2)+(IF(I132="C",1,IF(I132="EA",0.5,0))*0.05)+(IF(J132="C",1,IF(J132="EA",0.5,0))*0.05)+(IF(K132="C",1,IF(K132="EA",0.5,0))*0.25)+(IF(L132="C",1,IF(L132="EA",0.5,0))*0.1)+(IF(M132="C",1,IF(M132="EA",0.5,0))*0.3)</f>
        <v>0.55000000000000004</v>
      </c>
      <c r="X132" s="129">
        <f t="shared" si="4"/>
        <v>2.5850000000000005E-3</v>
      </c>
      <c r="Y132" s="130" t="str">
        <f t="shared" si="5"/>
        <v>Em andamento</v>
      </c>
      <c r="Z132" s="130" t="str">
        <f>IF(C132="Supra-regional","abrange-cidade",IF(C132="Em definição","sem-mapa",IF(E132&lt;&gt;0,"local-def","local-em-def")))</f>
        <v>local-def</v>
      </c>
    </row>
    <row r="133" spans="1:26" ht="45" hidden="1" x14ac:dyDescent="0.25">
      <c r="A133" s="52">
        <v>84</v>
      </c>
      <c r="B133" s="52" t="s">
        <v>1150</v>
      </c>
      <c r="C133" s="52" t="s">
        <v>160</v>
      </c>
      <c r="D133" s="52" t="s">
        <v>1071</v>
      </c>
      <c r="E133" s="130" t="s">
        <v>1151</v>
      </c>
      <c r="F133" s="130" t="s">
        <v>1152</v>
      </c>
      <c r="G133" s="52" t="s">
        <v>212</v>
      </c>
      <c r="H133" s="52" t="s">
        <v>212</v>
      </c>
      <c r="I133" s="52" t="s">
        <v>212</v>
      </c>
      <c r="J133" s="52" t="s">
        <v>1388</v>
      </c>
      <c r="K133" s="52" t="s">
        <v>214</v>
      </c>
      <c r="L133" s="52" t="s">
        <v>212</v>
      </c>
      <c r="M133" s="52" t="s">
        <v>216</v>
      </c>
      <c r="N133" s="1032">
        <v>6.2899999999999998E-2</v>
      </c>
      <c r="O133" s="327">
        <v>452605.47</v>
      </c>
      <c r="P133" s="327">
        <v>0</v>
      </c>
      <c r="Q133" s="130"/>
      <c r="R133" s="18" t="s">
        <v>4582</v>
      </c>
      <c r="S133" s="18"/>
      <c r="T133" s="107" t="s">
        <v>5351</v>
      </c>
      <c r="U133" s="375"/>
      <c r="V133" s="107"/>
      <c r="W133" s="128">
        <f>(IF(G133="C",1,IF(G133="EA",0.5,0))*0.05)+(IF(H133="C",1,IF(H133="EA",0.5,0))*0.2)+(IF(I133="C",1,IF(I133="EA",0.5,0))*0.05)+(IF(J133="C",1,IF(J133="EA",0.5,0))*0.05)+(IF(K133="C",1,IF(K133="EA",0.5,0))*0.25)+(IF(L133="C",1,IF(L133="EA",0.5,0))*0.1)+(IF(M133="C",1,IF(M133="EA",0.5,0))*0.3)</f>
        <v>0.55000000000000004</v>
      </c>
      <c r="X133" s="129">
        <f t="shared" si="4"/>
        <v>3.4595000000000001E-2</v>
      </c>
      <c r="Y133" s="130" t="str">
        <f t="shared" si="5"/>
        <v>Em andamento</v>
      </c>
      <c r="Z133" s="130" t="str">
        <f>IF(C133="Supra-regional","abrange-cidade",IF(C133="Em definição","sem-mapa",IF(E133&lt;&gt;0,"local-def","local-em-def")))</f>
        <v>local-def</v>
      </c>
    </row>
    <row r="134" spans="1:26" ht="45" hidden="1" x14ac:dyDescent="0.25">
      <c r="A134" s="52">
        <v>84</v>
      </c>
      <c r="B134" s="52" t="s">
        <v>1153</v>
      </c>
      <c r="C134" s="52" t="s">
        <v>160</v>
      </c>
      <c r="D134" s="52" t="s">
        <v>1071</v>
      </c>
      <c r="E134" s="130" t="s">
        <v>1154</v>
      </c>
      <c r="F134" s="130" t="s">
        <v>2975</v>
      </c>
      <c r="G134" s="52" t="s">
        <v>212</v>
      </c>
      <c r="H134" s="52" t="s">
        <v>212</v>
      </c>
      <c r="I134" s="52" t="s">
        <v>212</v>
      </c>
      <c r="J134" s="52" t="s">
        <v>1388</v>
      </c>
      <c r="K134" s="52" t="s">
        <v>214</v>
      </c>
      <c r="L134" s="52" t="s">
        <v>212</v>
      </c>
      <c r="M134" s="52" t="s">
        <v>216</v>
      </c>
      <c r="N134" s="1032">
        <v>3.61E-2</v>
      </c>
      <c r="O134" s="327">
        <v>7023624.3499999996</v>
      </c>
      <c r="P134" s="327">
        <v>6806679.2999999998</v>
      </c>
      <c r="Q134" s="130" t="s">
        <v>1155</v>
      </c>
      <c r="R134" s="18"/>
      <c r="S134" s="18"/>
      <c r="T134" s="107" t="s">
        <v>5352</v>
      </c>
      <c r="U134" s="375"/>
      <c r="V134" s="107"/>
      <c r="W134" s="128">
        <f>(IF(G134="C",1,IF(G134="EA",0.5,0))*0.05)+(IF(H134="C",1,IF(H134="EA",0.5,0))*0.2)+(IF(I134="C",1,IF(I134="EA",0.5,0))*0.05)+(IF(J134="C",1,IF(J134="EA",0.5,0))*0.05)+(IF(K134="C",1,IF(K134="EA",0.5,0))*0.25)+(IF(L134="C",1,IF(L134="EA",0.5,0))*0.1)+(IF(M134="C",1,IF(M134="EA",0.5,0))*0.3)</f>
        <v>0.55000000000000004</v>
      </c>
      <c r="X134" s="129">
        <f t="shared" si="4"/>
        <v>1.9855000000000001E-2</v>
      </c>
      <c r="Y134" s="130" t="str">
        <f t="shared" si="5"/>
        <v>Em andamento</v>
      </c>
      <c r="Z134" s="130" t="str">
        <f>IF(C134="Supra-regional","abrange-cidade",IF(C134="Em definição","sem-mapa",IF(E134&lt;&gt;0,"local-def","local-em-def")))</f>
        <v>local-def</v>
      </c>
    </row>
    <row r="135" spans="1:26" ht="45" hidden="1" x14ac:dyDescent="0.25">
      <c r="A135" s="52">
        <v>84</v>
      </c>
      <c r="B135" s="52" t="s">
        <v>1157</v>
      </c>
      <c r="C135" s="52" t="s">
        <v>160</v>
      </c>
      <c r="D135" s="52" t="s">
        <v>1071</v>
      </c>
      <c r="E135" s="130" t="s">
        <v>1158</v>
      </c>
      <c r="F135" s="130" t="s">
        <v>1159</v>
      </c>
      <c r="G135" s="52" t="s">
        <v>212</v>
      </c>
      <c r="H135" s="52" t="s">
        <v>212</v>
      </c>
      <c r="I135" s="52" t="s">
        <v>212</v>
      </c>
      <c r="J135" s="52" t="s">
        <v>1388</v>
      </c>
      <c r="K135" s="52" t="s">
        <v>214</v>
      </c>
      <c r="L135" s="52" t="s">
        <v>212</v>
      </c>
      <c r="M135" s="52" t="s">
        <v>216</v>
      </c>
      <c r="N135" s="1032">
        <v>2.12E-2</v>
      </c>
      <c r="O135" s="327">
        <v>2848608.84</v>
      </c>
      <c r="P135" s="327">
        <v>0</v>
      </c>
      <c r="Q135" s="130" t="s">
        <v>1160</v>
      </c>
      <c r="R135" s="18"/>
      <c r="S135" s="18"/>
      <c r="T135" s="107" t="s">
        <v>5353</v>
      </c>
      <c r="U135" s="375"/>
      <c r="V135" s="107"/>
      <c r="W135" s="128">
        <f>(IF(G135="C",1,IF(G135="EA",0.5,0))*0.05)+(IF(H135="C",1,IF(H135="EA",0.5,0))*0.2)+(IF(I135="C",1,IF(I135="EA",0.5,0))*0.05)+(IF(J135="C",1,IF(J135="EA",0.5,0))*0.05)+(IF(K135="C",1,IF(K135="EA",0.5,0))*0.25)+(IF(L135="C",1,IF(L135="EA",0.5,0))*0.1)+(IF(M135="C",1,IF(M135="EA",0.5,0))*0.3)</f>
        <v>0.55000000000000004</v>
      </c>
      <c r="X135" s="129">
        <f t="shared" si="4"/>
        <v>1.166E-2</v>
      </c>
      <c r="Y135" s="130" t="str">
        <f t="shared" si="5"/>
        <v>Em andamento</v>
      </c>
      <c r="Z135" s="130" t="str">
        <f>IF(C135="Supra-regional","abrange-cidade",IF(C135="Em definição","sem-mapa",IF(E135&lt;&gt;0,"local-def","local-em-def")))</f>
        <v>local-def</v>
      </c>
    </row>
    <row r="136" spans="1:26" ht="45" hidden="1" x14ac:dyDescent="0.25">
      <c r="A136" s="52">
        <v>84</v>
      </c>
      <c r="B136" s="52" t="s">
        <v>1162</v>
      </c>
      <c r="C136" s="52" t="s">
        <v>160</v>
      </c>
      <c r="D136" s="52" t="s">
        <v>1071</v>
      </c>
      <c r="E136" s="130" t="s">
        <v>1163</v>
      </c>
      <c r="F136" s="130" t="s">
        <v>1164</v>
      </c>
      <c r="G136" s="52" t="s">
        <v>212</v>
      </c>
      <c r="H136" s="52" t="s">
        <v>212</v>
      </c>
      <c r="I136" s="52" t="s">
        <v>212</v>
      </c>
      <c r="J136" s="52" t="s">
        <v>1388</v>
      </c>
      <c r="K136" s="52" t="s">
        <v>214</v>
      </c>
      <c r="L136" s="52" t="s">
        <v>212</v>
      </c>
      <c r="M136" s="52" t="s">
        <v>216</v>
      </c>
      <c r="N136" s="1032">
        <v>1.0699999999999999E-2</v>
      </c>
      <c r="O136" s="327">
        <v>18865.599999999999</v>
      </c>
      <c r="P136" s="327">
        <v>0</v>
      </c>
      <c r="Q136" s="130"/>
      <c r="R136" s="322"/>
      <c r="S136" s="322"/>
      <c r="T136" s="107" t="s">
        <v>5354</v>
      </c>
      <c r="U136" s="375"/>
      <c r="V136" s="107"/>
      <c r="W136" s="128">
        <f>(IF(G136="C",1,IF(G136="EA",0.5,0))*0.05)+(IF(H136="C",1,IF(H136="EA",0.5,0))*0.2)+(IF(I136="C",1,IF(I136="EA",0.5,0))*0.05)+(IF(J136="C",1,IF(J136="EA",0.5,0))*0.05)+(IF(K136="C",1,IF(K136="EA",0.5,0))*0.25)+(IF(L136="C",1,IF(L136="EA",0.5,0))*0.1)+(IF(M136="C",1,IF(M136="EA",0.5,0))*0.3)</f>
        <v>0.55000000000000004</v>
      </c>
      <c r="X136" s="129">
        <f t="shared" si="4"/>
        <v>5.8850000000000005E-3</v>
      </c>
      <c r="Y136" s="130" t="str">
        <f t="shared" si="5"/>
        <v>Em andamento</v>
      </c>
      <c r="Z136" s="130" t="str">
        <f>IF(C136="Supra-regional","abrange-cidade",IF(C136="Em definição","sem-mapa",IF(E136&lt;&gt;0,"local-def","local-em-def")))</f>
        <v>local-def</v>
      </c>
    </row>
    <row r="137" spans="1:26" ht="45" hidden="1" x14ac:dyDescent="0.25">
      <c r="A137" s="52">
        <v>84</v>
      </c>
      <c r="B137" s="52" t="s">
        <v>1165</v>
      </c>
      <c r="C137" s="52" t="s">
        <v>160</v>
      </c>
      <c r="D137" s="52" t="s">
        <v>1071</v>
      </c>
      <c r="E137" s="130" t="s">
        <v>1166</v>
      </c>
      <c r="F137" s="130" t="s">
        <v>1167</v>
      </c>
      <c r="G137" s="52" t="s">
        <v>212</v>
      </c>
      <c r="H137" s="52" t="s">
        <v>212</v>
      </c>
      <c r="I137" s="52" t="s">
        <v>212</v>
      </c>
      <c r="J137" s="52" t="s">
        <v>1388</v>
      </c>
      <c r="K137" s="52" t="s">
        <v>214</v>
      </c>
      <c r="L137" s="52" t="s">
        <v>212</v>
      </c>
      <c r="M137" s="52" t="s">
        <v>216</v>
      </c>
      <c r="N137" s="1032">
        <v>1.5E-3</v>
      </c>
      <c r="O137" s="327">
        <v>291424.76</v>
      </c>
      <c r="P137" s="327">
        <v>0</v>
      </c>
      <c r="Q137" s="130"/>
      <c r="R137" s="322"/>
      <c r="S137" s="322"/>
      <c r="T137" s="107" t="s">
        <v>5355</v>
      </c>
      <c r="U137" s="375"/>
      <c r="V137" s="107"/>
      <c r="W137" s="128">
        <f>(IF(G137="C",1,IF(G137="EA",0.5,0))*0.05)+(IF(H137="C",1,IF(H137="EA",0.5,0))*0.2)+(IF(I137="C",1,IF(I137="EA",0.5,0))*0.05)+(IF(J137="C",1,IF(J137="EA",0.5,0))*0.05)+(IF(K137="C",1,IF(K137="EA",0.5,0))*0.25)+(IF(L137="C",1,IF(L137="EA",0.5,0))*0.1)+(IF(M137="C",1,IF(M137="EA",0.5,0))*0.3)</f>
        <v>0.55000000000000004</v>
      </c>
      <c r="X137" s="129">
        <f t="shared" si="4"/>
        <v>8.250000000000001E-4</v>
      </c>
      <c r="Y137" s="130" t="str">
        <f t="shared" si="5"/>
        <v>Em andamento</v>
      </c>
      <c r="Z137" s="130" t="str">
        <f>IF(C137="Supra-regional","abrange-cidade",IF(C137="Em definição","sem-mapa",IF(E137&lt;&gt;0,"local-def","local-em-def")))</f>
        <v>local-def</v>
      </c>
    </row>
    <row r="138" spans="1:26" ht="60" hidden="1" x14ac:dyDescent="0.25">
      <c r="A138" s="52">
        <v>84</v>
      </c>
      <c r="B138" s="52" t="s">
        <v>1168</v>
      </c>
      <c r="C138" s="52" t="s">
        <v>160</v>
      </c>
      <c r="D138" s="52" t="s">
        <v>1071</v>
      </c>
      <c r="E138" s="130" t="s">
        <v>1169</v>
      </c>
      <c r="F138" s="130" t="s">
        <v>1170</v>
      </c>
      <c r="G138" s="52" t="s">
        <v>212</v>
      </c>
      <c r="H138" s="52" t="s">
        <v>212</v>
      </c>
      <c r="I138" s="52" t="s">
        <v>212</v>
      </c>
      <c r="J138" s="52" t="s">
        <v>1388</v>
      </c>
      <c r="K138" s="52" t="s">
        <v>214</v>
      </c>
      <c r="L138" s="52" t="s">
        <v>212</v>
      </c>
      <c r="M138" s="52" t="s">
        <v>216</v>
      </c>
      <c r="N138" s="1032">
        <v>6.4999999999999997E-3</v>
      </c>
      <c r="O138" s="327">
        <v>392359.29</v>
      </c>
      <c r="P138" s="327">
        <v>0</v>
      </c>
      <c r="Q138" s="130"/>
      <c r="R138" s="322"/>
      <c r="S138" s="322"/>
      <c r="T138" s="107" t="s">
        <v>5356</v>
      </c>
      <c r="U138" s="375"/>
      <c r="V138" s="107"/>
      <c r="W138" s="128">
        <f>(IF(G138="C",1,IF(G138="EA",0.5,0))*0.05)+(IF(H138="C",1,IF(H138="EA",0.5,0))*0.2)+(IF(I138="C",1,IF(I138="EA",0.5,0))*0.05)+(IF(J138="C",1,IF(J138="EA",0.5,0))*0.05)+(IF(K138="C",1,IF(K138="EA",0.5,0))*0.25)+(IF(L138="C",1,IF(L138="EA",0.5,0))*0.1)+(IF(M138="C",1,IF(M138="EA",0.5,0))*0.3)</f>
        <v>0.55000000000000004</v>
      </c>
      <c r="X138" s="129">
        <f t="shared" si="4"/>
        <v>3.5750000000000001E-3</v>
      </c>
      <c r="Y138" s="130" t="str">
        <f t="shared" si="5"/>
        <v>Em andamento</v>
      </c>
      <c r="Z138" s="130" t="str">
        <f>IF(C138="Supra-regional","abrange-cidade",IF(C138="Em definição","sem-mapa",IF(E138&lt;&gt;0,"local-def","local-em-def")))</f>
        <v>local-def</v>
      </c>
    </row>
    <row r="139" spans="1:26" ht="45" hidden="1" x14ac:dyDescent="0.25">
      <c r="A139" s="52">
        <v>84</v>
      </c>
      <c r="B139" s="52" t="s">
        <v>1171</v>
      </c>
      <c r="C139" s="52" t="s">
        <v>160</v>
      </c>
      <c r="D139" s="52" t="s">
        <v>1071</v>
      </c>
      <c r="E139" s="130" t="s">
        <v>1172</v>
      </c>
      <c r="F139" s="130" t="s">
        <v>1173</v>
      </c>
      <c r="G139" s="52" t="s">
        <v>212</v>
      </c>
      <c r="H139" s="52" t="s">
        <v>212</v>
      </c>
      <c r="I139" s="52" t="s">
        <v>212</v>
      </c>
      <c r="J139" s="52" t="s">
        <v>1388</v>
      </c>
      <c r="K139" s="52" t="s">
        <v>214</v>
      </c>
      <c r="L139" s="52" t="s">
        <v>212</v>
      </c>
      <c r="M139" s="52" t="s">
        <v>216</v>
      </c>
      <c r="N139" s="1032">
        <v>3.7000000000000002E-3</v>
      </c>
      <c r="O139" s="327">
        <v>460018.78</v>
      </c>
      <c r="P139" s="327">
        <v>0</v>
      </c>
      <c r="Q139" s="130"/>
      <c r="R139" s="322"/>
      <c r="S139" s="322"/>
      <c r="T139" s="107" t="s">
        <v>5357</v>
      </c>
      <c r="U139" s="375"/>
      <c r="V139" s="107"/>
      <c r="W139" s="128">
        <f>(IF(G139="C",1,IF(G139="EA",0.5,0))*0.05)+(IF(H139="C",1,IF(H139="EA",0.5,0))*0.2)+(IF(I139="C",1,IF(I139="EA",0.5,0))*0.05)+(IF(J139="C",1,IF(J139="EA",0.5,0))*0.05)+(IF(K139="C",1,IF(K139="EA",0.5,0))*0.25)+(IF(L139="C",1,IF(L139="EA",0.5,0))*0.1)+(IF(M139="C",1,IF(M139="EA",0.5,0))*0.3)</f>
        <v>0.55000000000000004</v>
      </c>
      <c r="X139" s="129">
        <f t="shared" si="4"/>
        <v>2.0350000000000004E-3</v>
      </c>
      <c r="Y139" s="130" t="str">
        <f t="shared" si="5"/>
        <v>Em andamento</v>
      </c>
      <c r="Z139" s="130" t="str">
        <f>IF(C139="Supra-regional","abrange-cidade",IF(C139="Em definição","sem-mapa",IF(E139&lt;&gt;0,"local-def","local-em-def")))</f>
        <v>local-def</v>
      </c>
    </row>
    <row r="140" spans="1:26" ht="45" hidden="1" x14ac:dyDescent="0.25">
      <c r="A140" s="52">
        <v>84</v>
      </c>
      <c r="B140" s="52" t="s">
        <v>1203</v>
      </c>
      <c r="C140" s="52" t="s">
        <v>164</v>
      </c>
      <c r="D140" s="52" t="s">
        <v>1204</v>
      </c>
      <c r="E140" s="130" t="s">
        <v>1205</v>
      </c>
      <c r="F140" s="130" t="s">
        <v>1206</v>
      </c>
      <c r="G140" s="52" t="s">
        <v>212</v>
      </c>
      <c r="H140" s="52" t="s">
        <v>212</v>
      </c>
      <c r="I140" s="52" t="s">
        <v>212</v>
      </c>
      <c r="J140" s="52" t="s">
        <v>1388</v>
      </c>
      <c r="K140" s="52" t="s">
        <v>214</v>
      </c>
      <c r="L140" s="52" t="s">
        <v>212</v>
      </c>
      <c r="M140" s="52" t="s">
        <v>216</v>
      </c>
      <c r="N140" s="1032">
        <v>4.1999999999999997E-3</v>
      </c>
      <c r="O140" s="327">
        <v>469383.4</v>
      </c>
      <c r="P140" s="327">
        <v>0</v>
      </c>
      <c r="Q140" s="130"/>
      <c r="R140" s="322"/>
      <c r="S140" s="322"/>
      <c r="T140" s="107" t="s">
        <v>5358</v>
      </c>
      <c r="U140" s="375"/>
      <c r="V140" s="107"/>
      <c r="W140" s="128">
        <f>(IF(G140="C",1,IF(G140="EA",0.5,0))*0.05)+(IF(H140="C",1,IF(H140="EA",0.5,0))*0.2)+(IF(I140="C",1,IF(I140="EA",0.5,0))*0.05)+(IF(J140="C",1,IF(J140="EA",0.5,0))*0.05)+(IF(K140="C",1,IF(K140="EA",0.5,0))*0.25)+(IF(L140="C",1,IF(L140="EA",0.5,0))*0.1)+(IF(M140="C",1,IF(M140="EA",0.5,0))*0.3)</f>
        <v>0.55000000000000004</v>
      </c>
      <c r="X140" s="129">
        <f t="shared" si="4"/>
        <v>2.31E-3</v>
      </c>
      <c r="Y140" s="130" t="str">
        <f t="shared" si="5"/>
        <v>Em andamento</v>
      </c>
      <c r="Z140" s="130" t="str">
        <f>IF(C140="Supra-regional","abrange-cidade",IF(C140="Em definição","sem-mapa",IF(E140&lt;&gt;0,"local-def","local-em-def")))</f>
        <v>local-def</v>
      </c>
    </row>
    <row r="141" spans="1:26" ht="45" hidden="1" x14ac:dyDescent="0.25">
      <c r="A141" s="52">
        <v>84</v>
      </c>
      <c r="B141" s="52" t="s">
        <v>1207</v>
      </c>
      <c r="C141" s="52" t="s">
        <v>164</v>
      </c>
      <c r="D141" s="52" t="s">
        <v>1204</v>
      </c>
      <c r="E141" s="130" t="s">
        <v>1208</v>
      </c>
      <c r="F141" s="130" t="s">
        <v>1209</v>
      </c>
      <c r="G141" s="52" t="s">
        <v>212</v>
      </c>
      <c r="H141" s="52" t="s">
        <v>212</v>
      </c>
      <c r="I141" s="52" t="s">
        <v>212</v>
      </c>
      <c r="J141" s="52" t="s">
        <v>1388</v>
      </c>
      <c r="K141" s="52" t="s">
        <v>214</v>
      </c>
      <c r="L141" s="52" t="s">
        <v>212</v>
      </c>
      <c r="M141" s="52" t="s">
        <v>216</v>
      </c>
      <c r="N141" s="1032">
        <v>6.9999999999999999E-4</v>
      </c>
      <c r="O141" s="327">
        <v>438272.3</v>
      </c>
      <c r="P141" s="327">
        <v>0</v>
      </c>
      <c r="Q141" s="130"/>
      <c r="R141" s="322"/>
      <c r="S141" s="322"/>
      <c r="T141" s="107" t="s">
        <v>5359</v>
      </c>
      <c r="U141" s="375"/>
      <c r="V141" s="107"/>
      <c r="W141" s="128">
        <f>(IF(G141="C",1,IF(G141="EA",0.5,0))*0.05)+(IF(H141="C",1,IF(H141="EA",0.5,0))*0.2)+(IF(I141="C",1,IF(I141="EA",0.5,0))*0.05)+(IF(J141="C",1,IF(J141="EA",0.5,0))*0.05)+(IF(K141="C",1,IF(K141="EA",0.5,0))*0.25)+(IF(L141="C",1,IF(L141="EA",0.5,0))*0.1)+(IF(M141="C",1,IF(M141="EA",0.5,0))*0.3)</f>
        <v>0.55000000000000004</v>
      </c>
      <c r="X141" s="129">
        <f t="shared" si="4"/>
        <v>3.8500000000000003E-4</v>
      </c>
      <c r="Y141" s="130" t="str">
        <f t="shared" si="5"/>
        <v>Em andamento</v>
      </c>
      <c r="Z141" s="130" t="str">
        <f>IF(C141="Supra-regional","abrange-cidade",IF(C141="Em definição","sem-mapa",IF(E141&lt;&gt;0,"local-def","local-em-def")))</f>
        <v>local-def</v>
      </c>
    </row>
    <row r="142" spans="1:26" ht="75" hidden="1" x14ac:dyDescent="0.25">
      <c r="A142" s="52">
        <v>84</v>
      </c>
      <c r="B142" s="52" t="s">
        <v>1275</v>
      </c>
      <c r="C142" s="52" t="s">
        <v>164</v>
      </c>
      <c r="D142" s="52" t="s">
        <v>1204</v>
      </c>
      <c r="E142" s="130" t="s">
        <v>1276</v>
      </c>
      <c r="F142" s="130" t="s">
        <v>1277</v>
      </c>
      <c r="G142" s="52" t="s">
        <v>212</v>
      </c>
      <c r="H142" s="52" t="s">
        <v>212</v>
      </c>
      <c r="I142" s="52" t="s">
        <v>212</v>
      </c>
      <c r="J142" s="52" t="s">
        <v>1388</v>
      </c>
      <c r="K142" s="52" t="s">
        <v>214</v>
      </c>
      <c r="L142" s="52" t="s">
        <v>212</v>
      </c>
      <c r="M142" s="52" t="s">
        <v>216</v>
      </c>
      <c r="N142" s="1032">
        <v>1.23E-2</v>
      </c>
      <c r="O142" s="327">
        <v>9984274.7400000002</v>
      </c>
      <c r="P142" s="327">
        <v>5656874.3300000001</v>
      </c>
      <c r="Q142" s="130" t="s">
        <v>1278</v>
      </c>
      <c r="R142" s="322"/>
      <c r="S142" s="322"/>
      <c r="T142" s="107" t="s">
        <v>5360</v>
      </c>
      <c r="U142" s="375"/>
      <c r="V142" s="107"/>
      <c r="W142" s="128">
        <f>(IF(G142="C",1,IF(G142="EA",0.5,0))*0.05)+(IF(H142="C",1,IF(H142="EA",0.5,0))*0.2)+(IF(I142="C",1,IF(I142="EA",0.5,0))*0.05)+(IF(J142="C",1,IF(J142="EA",0.5,0))*0.05)+(IF(K142="C",1,IF(K142="EA",0.5,0))*0.25)+(IF(L142="C",1,IF(L142="EA",0.5,0))*0.1)+(IF(M142="C",1,IF(M142="EA",0.5,0))*0.3)</f>
        <v>0.55000000000000004</v>
      </c>
      <c r="X142" s="129">
        <f t="shared" si="4"/>
        <v>6.765000000000001E-3</v>
      </c>
      <c r="Y142" s="130" t="str">
        <f t="shared" si="5"/>
        <v>Em andamento</v>
      </c>
      <c r="Z142" s="130" t="str">
        <f>IF(C142="Supra-regional","abrange-cidade",IF(C142="Em definição","sem-mapa",IF(E142&lt;&gt;0,"local-def","local-em-def")))</f>
        <v>local-def</v>
      </c>
    </row>
    <row r="143" spans="1:26" ht="60" x14ac:dyDescent="0.25">
      <c r="A143" s="52">
        <v>93</v>
      </c>
      <c r="B143" s="18" t="s">
        <v>2629</v>
      </c>
      <c r="C143" s="18" t="s">
        <v>128</v>
      </c>
      <c r="D143" s="18"/>
      <c r="E143" s="18" t="s">
        <v>2630</v>
      </c>
      <c r="F143" s="18" t="s">
        <v>2631</v>
      </c>
      <c r="G143" s="52" t="s">
        <v>212</v>
      </c>
      <c r="H143" s="52" t="s">
        <v>212</v>
      </c>
      <c r="I143" s="52" t="s">
        <v>214</v>
      </c>
      <c r="J143" s="52" t="s">
        <v>1388</v>
      </c>
      <c r="K143" s="52" t="s">
        <v>216</v>
      </c>
      <c r="L143" s="52" t="s">
        <v>216</v>
      </c>
      <c r="M143" s="52" t="s">
        <v>216</v>
      </c>
      <c r="N143" s="1036">
        <v>9.3299999999999994E-2</v>
      </c>
      <c r="O143" s="93">
        <v>0</v>
      </c>
      <c r="P143" s="327">
        <v>0</v>
      </c>
      <c r="Q143" s="18"/>
      <c r="R143" s="322"/>
      <c r="S143" s="322"/>
      <c r="T143" s="174"/>
      <c r="U143" s="174"/>
      <c r="V143" s="174"/>
      <c r="W143" s="128">
        <f>(IF(G143="C",1,IF(G143="EA",0.5,0))*0.05)+(IF(H143="C",1,IF(H143="EA",0.5,0))*0.2)+(IF(I143="C",1,IF(I143="EA",0.5,0))*0.05)+(IF(J143="C",1,IF(J143="EA",0.5,0))*0.05)+(IF(K143="C",1,IF(K143="EA",0.5,0))*0.25)+(IF(L143="C",1,IF(L143="EA",0.5,0))*0.1)+(IF(M143="C",1,IF(M143="EA",0.5,0))*0.3)</f>
        <v>0.30000000000000004</v>
      </c>
      <c r="X143" s="686">
        <f t="shared" si="4"/>
        <v>2.7990000000000001E-2</v>
      </c>
      <c r="Y143" s="130" t="str">
        <f t="shared" si="5"/>
        <v>Em andamento</v>
      </c>
      <c r="Z143" s="130" t="str">
        <f>IF(C143="Supra-regional","abrange-cidade",IF(C143="Em definição","sem-mapa",IF(E143&lt;&gt;0,"local-def","local-em-def")))</f>
        <v>local-def</v>
      </c>
    </row>
    <row r="144" spans="1:26" ht="15.75" x14ac:dyDescent="0.25">
      <c r="A144" s="52">
        <v>93</v>
      </c>
      <c r="B144" s="18" t="s">
        <v>2632</v>
      </c>
      <c r="C144" s="18" t="s">
        <v>152</v>
      </c>
      <c r="D144" s="18"/>
      <c r="E144" s="18"/>
      <c r="F144" s="18"/>
      <c r="G144" s="52" t="s">
        <v>1286</v>
      </c>
      <c r="H144" s="52" t="s">
        <v>1286</v>
      </c>
      <c r="I144" s="52" t="s">
        <v>1286</v>
      </c>
      <c r="J144" s="52" t="s">
        <v>1388</v>
      </c>
      <c r="K144" s="52" t="s">
        <v>214</v>
      </c>
      <c r="L144" s="52" t="s">
        <v>2633</v>
      </c>
      <c r="M144" s="52" t="s">
        <v>216</v>
      </c>
      <c r="N144" s="1036">
        <v>0</v>
      </c>
      <c r="O144" s="93">
        <v>0</v>
      </c>
      <c r="P144" s="327">
        <v>0</v>
      </c>
      <c r="Q144" s="18"/>
      <c r="R144" s="322"/>
      <c r="S144" s="322"/>
      <c r="T144" s="174"/>
      <c r="U144" s="174"/>
      <c r="V144" s="174"/>
      <c r="W144" s="128">
        <f>(IF(G144="C",1,IF(G144="EA",0.5,0))*0.05)+(IF(H144="C",1,IF(H144="EA",0.5,0))*0.2)+(IF(I144="C",1,IF(I144="EA",0.5,0))*0.05)+(IF(J144="C",1,IF(J144="EA",0.5,0))*0.05)+(IF(K144="C",1,IF(K144="EA",0.5,0))*0.25)+(IF(L144="C",1,IF(L144="EA",0.5,0))*0.1)+(IF(M144="C",1,IF(M144="EA",0.5,0))*0.3)</f>
        <v>0.45</v>
      </c>
      <c r="X144" s="686">
        <f t="shared" si="4"/>
        <v>0</v>
      </c>
      <c r="Y144" s="130" t="str">
        <f t="shared" si="5"/>
        <v>Em andamento</v>
      </c>
      <c r="Z144" s="130" t="str">
        <f>IF(C144="Supra-regional","abrange-cidade",IF(C144="Em definição","sem-mapa",IF(E144&lt;&gt;0,"local-def","local-em-def")))</f>
        <v>local-em-def</v>
      </c>
    </row>
    <row r="145" spans="1:26" ht="60" x14ac:dyDescent="0.25">
      <c r="A145" s="52">
        <v>93</v>
      </c>
      <c r="B145" s="18" t="s">
        <v>2634</v>
      </c>
      <c r="C145" s="18" t="s">
        <v>134</v>
      </c>
      <c r="D145" s="18"/>
      <c r="E145" s="18" t="s">
        <v>2635</v>
      </c>
      <c r="F145" s="18" t="s">
        <v>2636</v>
      </c>
      <c r="G145" s="52" t="s">
        <v>212</v>
      </c>
      <c r="H145" s="52" t="s">
        <v>214</v>
      </c>
      <c r="I145" s="52" t="s">
        <v>214</v>
      </c>
      <c r="J145" s="52" t="s">
        <v>1388</v>
      </c>
      <c r="K145" s="52" t="s">
        <v>216</v>
      </c>
      <c r="L145" s="52" t="s">
        <v>216</v>
      </c>
      <c r="M145" s="52" t="s">
        <v>216</v>
      </c>
      <c r="N145" s="1036">
        <v>0</v>
      </c>
      <c r="O145" s="93">
        <v>1241558.98</v>
      </c>
      <c r="P145" s="327">
        <v>0</v>
      </c>
      <c r="Q145" s="18"/>
      <c r="R145" s="322"/>
      <c r="S145" s="322"/>
      <c r="T145" s="174"/>
      <c r="U145" s="174"/>
      <c r="V145" s="174"/>
      <c r="W145" s="128">
        <f>(IF(G145="C",1,IF(G145="EA",0.5,0))*0.05)+(IF(H145="C",1,IF(H145="EA",0.5,0))*0.2)+(IF(I145="C",1,IF(I145="EA",0.5,0))*0.05)+(IF(J145="C",1,IF(J145="EA",0.5,0))*0.05)+(IF(K145="C",1,IF(K145="EA",0.5,0))*0.25)+(IF(L145="C",1,IF(L145="EA",0.5,0))*0.1)+(IF(M145="C",1,IF(M145="EA",0.5,0))*0.3)</f>
        <v>0.2</v>
      </c>
      <c r="X145" s="686">
        <f t="shared" si="4"/>
        <v>0</v>
      </c>
      <c r="Y145" s="130" t="str">
        <f t="shared" si="5"/>
        <v>Em andamento</v>
      </c>
      <c r="Z145" s="130" t="str">
        <f>IF(C145="Supra-regional","abrange-cidade",IF(C145="Em definição","sem-mapa",IF(E145&lt;&gt;0,"local-def","local-em-def")))</f>
        <v>local-def</v>
      </c>
    </row>
    <row r="146" spans="1:26" ht="60" x14ac:dyDescent="0.25">
      <c r="A146" s="52">
        <v>93</v>
      </c>
      <c r="B146" s="18" t="s">
        <v>2637</v>
      </c>
      <c r="C146" s="18" t="s">
        <v>170</v>
      </c>
      <c r="D146" s="18"/>
      <c r="E146" s="18" t="s">
        <v>2638</v>
      </c>
      <c r="F146" s="18" t="s">
        <v>2639</v>
      </c>
      <c r="G146" s="52" t="s">
        <v>212</v>
      </c>
      <c r="H146" s="52" t="s">
        <v>212</v>
      </c>
      <c r="I146" s="52" t="s">
        <v>1286</v>
      </c>
      <c r="J146" s="52" t="s">
        <v>1388</v>
      </c>
      <c r="K146" s="52" t="s">
        <v>212</v>
      </c>
      <c r="L146" s="52" t="s">
        <v>214</v>
      </c>
      <c r="M146" s="52" t="s">
        <v>214</v>
      </c>
      <c r="N146" s="1036">
        <v>4.2000000000000003E-2</v>
      </c>
      <c r="O146" s="177">
        <v>1482410.1</v>
      </c>
      <c r="P146" s="327">
        <v>0</v>
      </c>
      <c r="Q146" s="18"/>
      <c r="R146" s="322"/>
      <c r="S146" s="322"/>
      <c r="T146" s="174"/>
      <c r="U146" s="174"/>
      <c r="V146" s="174"/>
      <c r="W146" s="128">
        <f>(IF(G146="C",1,IF(G146="EA",0.5,0))*0.05)+(IF(H146="C",1,IF(H146="EA",0.5,0))*0.2)+(IF(I146="C",1,IF(I146="EA",0.5,0))*0.05)+(IF(J146="C",1,IF(J146="EA",0.5,0))*0.05)+(IF(K146="C",1,IF(K146="EA",0.5,0))*0.25)+(IF(L146="C",1,IF(L146="EA",0.5,0))*0.1)+(IF(M146="C",1,IF(M146="EA",0.5,0))*0.3)</f>
        <v>0.77500000000000002</v>
      </c>
      <c r="X146" s="686">
        <f t="shared" si="4"/>
        <v>3.2550000000000003E-2</v>
      </c>
      <c r="Y146" s="130" t="str">
        <f t="shared" si="5"/>
        <v>Em andamento</v>
      </c>
      <c r="Z146" s="130" t="str">
        <f>IF(C146="Supra-regional","abrange-cidade",IF(C146="Em definição","sem-mapa",IF(E146&lt;&gt;0,"local-def","local-em-def")))</f>
        <v>local-def</v>
      </c>
    </row>
    <row r="147" spans="1:26" ht="45" x14ac:dyDescent="0.25">
      <c r="A147" s="52">
        <v>93</v>
      </c>
      <c r="B147" s="18" t="s">
        <v>2640</v>
      </c>
      <c r="C147" s="18" t="s">
        <v>134</v>
      </c>
      <c r="D147" s="18"/>
      <c r="E147" s="18" t="s">
        <v>2641</v>
      </c>
      <c r="F147" s="18" t="s">
        <v>2642</v>
      </c>
      <c r="G147" s="52" t="s">
        <v>212</v>
      </c>
      <c r="H147" s="52" t="s">
        <v>214</v>
      </c>
      <c r="I147" s="52" t="s">
        <v>214</v>
      </c>
      <c r="J147" s="52" t="s">
        <v>1388</v>
      </c>
      <c r="K147" s="52" t="s">
        <v>216</v>
      </c>
      <c r="L147" s="52" t="s">
        <v>216</v>
      </c>
      <c r="M147" s="52" t="s">
        <v>216</v>
      </c>
      <c r="N147" s="1036">
        <v>0</v>
      </c>
      <c r="O147" s="93">
        <v>1731033.726470588</v>
      </c>
      <c r="P147" s="327">
        <v>0</v>
      </c>
      <c r="Q147" s="18"/>
      <c r="R147" s="322"/>
      <c r="S147" s="322"/>
      <c r="T147" s="174"/>
      <c r="U147" s="174"/>
      <c r="V147" s="174"/>
      <c r="W147" s="128">
        <f>(IF(G147="C",1,IF(G147="EA",0.5,0))*0.05)+(IF(H147="C",1,IF(H147="EA",0.5,0))*0.2)+(IF(I147="C",1,IF(I147="EA",0.5,0))*0.05)+(IF(J147="C",1,IF(J147="EA",0.5,0))*0.05)+(IF(K147="C",1,IF(K147="EA",0.5,0))*0.25)+(IF(L147="C",1,IF(L147="EA",0.5,0))*0.1)+(IF(M147="C",1,IF(M147="EA",0.5,0))*0.3)</f>
        <v>0.2</v>
      </c>
      <c r="X147" s="686">
        <f t="shared" si="4"/>
        <v>0</v>
      </c>
      <c r="Y147" s="130" t="str">
        <f t="shared" si="5"/>
        <v>Em andamento</v>
      </c>
      <c r="Z147" s="130" t="str">
        <f>IF(C147="Supra-regional","abrange-cidade",IF(C147="Em definição","sem-mapa",IF(E147&lt;&gt;0,"local-def","local-em-def")))</f>
        <v>local-def</v>
      </c>
    </row>
    <row r="148" spans="1:26" ht="45" x14ac:dyDescent="0.25">
      <c r="A148" s="52">
        <v>93</v>
      </c>
      <c r="B148" s="18" t="s">
        <v>2643</v>
      </c>
      <c r="C148" s="18" t="s">
        <v>134</v>
      </c>
      <c r="D148" s="18"/>
      <c r="E148" s="18" t="s">
        <v>2641</v>
      </c>
      <c r="F148" s="18" t="s">
        <v>2642</v>
      </c>
      <c r="G148" s="52" t="s">
        <v>212</v>
      </c>
      <c r="H148" s="52" t="s">
        <v>214</v>
      </c>
      <c r="I148" s="52" t="s">
        <v>214</v>
      </c>
      <c r="J148" s="52" t="s">
        <v>1388</v>
      </c>
      <c r="K148" s="52" t="s">
        <v>216</v>
      </c>
      <c r="L148" s="52" t="s">
        <v>216</v>
      </c>
      <c r="M148" s="52" t="s">
        <v>216</v>
      </c>
      <c r="N148" s="1036">
        <v>0</v>
      </c>
      <c r="O148" s="93">
        <v>1483743.1941176469</v>
      </c>
      <c r="P148" s="327">
        <v>0</v>
      </c>
      <c r="Q148" s="18"/>
      <c r="R148" s="322"/>
      <c r="S148" s="322"/>
      <c r="T148" s="174"/>
      <c r="U148" s="174"/>
      <c r="V148" s="174"/>
      <c r="W148" s="128">
        <f>(IF(G148="C",1,IF(G148="EA",0.5,0))*0.05)+(IF(H148="C",1,IF(H148="EA",0.5,0))*0.2)+(IF(I148="C",1,IF(I148="EA",0.5,0))*0.05)+(IF(J148="C",1,IF(J148="EA",0.5,0))*0.05)+(IF(K148="C",1,IF(K148="EA",0.5,0))*0.25)+(IF(L148="C",1,IF(L148="EA",0.5,0))*0.1)+(IF(M148="C",1,IF(M148="EA",0.5,0))*0.3)</f>
        <v>0.2</v>
      </c>
      <c r="X148" s="686">
        <f t="shared" si="4"/>
        <v>0</v>
      </c>
      <c r="Y148" s="130" t="str">
        <f t="shared" si="5"/>
        <v>Em andamento</v>
      </c>
      <c r="Z148" s="130" t="str">
        <f>IF(C148="Supra-regional","abrange-cidade",IF(C148="Em definição","sem-mapa",IF(E148&lt;&gt;0,"local-def","local-em-def")))</f>
        <v>local-def</v>
      </c>
    </row>
    <row r="149" spans="1:26" ht="45" x14ac:dyDescent="0.25">
      <c r="A149" s="52">
        <v>93</v>
      </c>
      <c r="B149" s="18" t="s">
        <v>2644</v>
      </c>
      <c r="C149" s="18" t="s">
        <v>134</v>
      </c>
      <c r="D149" s="18"/>
      <c r="E149" s="18" t="s">
        <v>2641</v>
      </c>
      <c r="F149" s="18" t="s">
        <v>2642</v>
      </c>
      <c r="G149" s="52" t="s">
        <v>212</v>
      </c>
      <c r="H149" s="52" t="s">
        <v>214</v>
      </c>
      <c r="I149" s="52" t="s">
        <v>214</v>
      </c>
      <c r="J149" s="52" t="s">
        <v>1388</v>
      </c>
      <c r="K149" s="52" t="s">
        <v>216</v>
      </c>
      <c r="L149" s="52" t="s">
        <v>216</v>
      </c>
      <c r="M149" s="52" t="s">
        <v>216</v>
      </c>
      <c r="N149" s="1036">
        <v>0</v>
      </c>
      <c r="O149" s="93">
        <v>989162.12941176468</v>
      </c>
      <c r="P149" s="327">
        <v>0</v>
      </c>
      <c r="Q149" s="18"/>
      <c r="R149" s="322"/>
      <c r="S149" s="322"/>
      <c r="T149" s="174"/>
      <c r="U149" s="174"/>
      <c r="V149" s="174"/>
      <c r="W149" s="128">
        <f>(IF(G149="C",1,IF(G149="EA",0.5,0))*0.05)+(IF(H149="C",1,IF(H149="EA",0.5,0))*0.2)+(IF(I149="C",1,IF(I149="EA",0.5,0))*0.05)+(IF(J149="C",1,IF(J149="EA",0.5,0))*0.05)+(IF(K149="C",1,IF(K149="EA",0.5,0))*0.25)+(IF(L149="C",1,IF(L149="EA",0.5,0))*0.1)+(IF(M149="C",1,IF(M149="EA",0.5,0))*0.3)</f>
        <v>0.2</v>
      </c>
      <c r="X149" s="686">
        <f t="shared" si="4"/>
        <v>0</v>
      </c>
      <c r="Y149" s="130" t="str">
        <f t="shared" si="5"/>
        <v>Em andamento</v>
      </c>
      <c r="Z149" s="130" t="str">
        <f>IF(C149="Supra-regional","abrange-cidade",IF(C149="Em definição","sem-mapa",IF(E149&lt;&gt;0,"local-def","local-em-def")))</f>
        <v>local-def</v>
      </c>
    </row>
    <row r="150" spans="1:26" ht="90" x14ac:dyDescent="0.25">
      <c r="A150" s="52">
        <v>93</v>
      </c>
      <c r="B150" s="18" t="s">
        <v>2645</v>
      </c>
      <c r="C150" s="18" t="s">
        <v>2646</v>
      </c>
      <c r="D150" s="18"/>
      <c r="E150" s="18" t="s">
        <v>2647</v>
      </c>
      <c r="F150" s="18" t="s">
        <v>2648</v>
      </c>
      <c r="G150" s="52" t="s">
        <v>212</v>
      </c>
      <c r="H150" s="52" t="s">
        <v>212</v>
      </c>
      <c r="I150" s="52" t="s">
        <v>212</v>
      </c>
      <c r="J150" s="52" t="s">
        <v>1388</v>
      </c>
      <c r="K150" s="52" t="s">
        <v>214</v>
      </c>
      <c r="L150" s="52" t="s">
        <v>216</v>
      </c>
      <c r="M150" s="52" t="s">
        <v>216</v>
      </c>
      <c r="N150" s="1036">
        <v>0.08</v>
      </c>
      <c r="O150" s="93">
        <v>1674569.67</v>
      </c>
      <c r="P150" s="327">
        <v>0</v>
      </c>
      <c r="Q150" s="18"/>
      <c r="R150" s="322"/>
      <c r="S150" s="322"/>
      <c r="T150" s="174"/>
      <c r="U150" s="174"/>
      <c r="V150" s="174"/>
      <c r="W150" s="128">
        <f>(IF(G150="C",1,IF(G150="EA",0.5,0))*0.05)+(IF(H150="C",1,IF(H150="EA",0.5,0))*0.2)+(IF(I150="C",1,IF(I150="EA",0.5,0))*0.05)+(IF(J150="C",1,IF(J150="EA",0.5,0))*0.05)+(IF(K150="C",1,IF(K150="EA",0.5,0))*0.25)+(IF(L150="C",1,IF(L150="EA",0.5,0))*0.1)+(IF(M150="C",1,IF(M150="EA",0.5,0))*0.3)</f>
        <v>0.45</v>
      </c>
      <c r="X150" s="686">
        <f t="shared" si="4"/>
        <v>3.6000000000000004E-2</v>
      </c>
      <c r="Y150" s="130" t="str">
        <f t="shared" si="5"/>
        <v>Em andamento</v>
      </c>
      <c r="Z150" s="130" t="str">
        <f>IF(C150="Supra-regional","abrange-cidade",IF(C150="Em definição","sem-mapa",IF(E150&lt;&gt;0,"local-def","local-em-def")))</f>
        <v>local-def</v>
      </c>
    </row>
    <row r="151" spans="1:26" ht="90" x14ac:dyDescent="0.25">
      <c r="A151" s="52">
        <v>93</v>
      </c>
      <c r="B151" s="18" t="s">
        <v>2649</v>
      </c>
      <c r="C151" s="18" t="s">
        <v>2646</v>
      </c>
      <c r="D151" s="18"/>
      <c r="E151" s="18"/>
      <c r="F151" s="18"/>
      <c r="G151" s="52" t="s">
        <v>1286</v>
      </c>
      <c r="H151" s="52" t="s">
        <v>1286</v>
      </c>
      <c r="I151" s="52" t="s">
        <v>1286</v>
      </c>
      <c r="J151" s="52" t="s">
        <v>1388</v>
      </c>
      <c r="K151" s="52" t="s">
        <v>216</v>
      </c>
      <c r="L151" s="52" t="s">
        <v>216</v>
      </c>
      <c r="M151" s="52" t="s">
        <v>216</v>
      </c>
      <c r="N151" s="1036">
        <v>7.1999999999999998E-3</v>
      </c>
      <c r="O151" s="93">
        <v>0</v>
      </c>
      <c r="P151" s="327">
        <v>0</v>
      </c>
      <c r="Q151" s="18"/>
      <c r="R151" s="322"/>
      <c r="S151" s="322"/>
      <c r="T151" s="174"/>
      <c r="U151" s="174"/>
      <c r="V151" s="174"/>
      <c r="W151" s="128">
        <f>(IF(G151="C",1,IF(G151="EA",0.5,0))*0.05)+(IF(H151="C",1,IF(H151="EA",0.5,0))*0.2)+(IF(I151="C",1,IF(I151="EA",0.5,0))*0.05)+(IF(J151="C",1,IF(J151="EA",0.5,0))*0.05)+(IF(K151="C",1,IF(K151="EA",0.5,0))*0.25)+(IF(L151="C",1,IF(L151="EA",0.5,0))*0.1)+(IF(M151="C",1,IF(M151="EA",0.5,0))*0.3)</f>
        <v>0.32500000000000001</v>
      </c>
      <c r="X151" s="686">
        <f t="shared" si="4"/>
        <v>2.3400000000000001E-3</v>
      </c>
      <c r="Y151" s="130" t="str">
        <f t="shared" si="5"/>
        <v>Em andamento</v>
      </c>
      <c r="Z151" s="130" t="str">
        <f>IF(C151="Supra-regional","abrange-cidade",IF(C151="Em definição","sem-mapa",IF(E151&lt;&gt;0,"local-def","local-em-def")))</f>
        <v>local-em-def</v>
      </c>
    </row>
    <row r="152" spans="1:26" ht="90" x14ac:dyDescent="0.25">
      <c r="A152" s="52">
        <v>93</v>
      </c>
      <c r="B152" s="18" t="s">
        <v>2650</v>
      </c>
      <c r="C152" s="18" t="s">
        <v>2646</v>
      </c>
      <c r="D152" s="18"/>
      <c r="E152" s="18"/>
      <c r="F152" s="18"/>
      <c r="G152" s="52" t="s">
        <v>1286</v>
      </c>
      <c r="H152" s="52" t="s">
        <v>1286</v>
      </c>
      <c r="I152" s="52" t="s">
        <v>1286</v>
      </c>
      <c r="J152" s="52" t="s">
        <v>1388</v>
      </c>
      <c r="K152" s="52" t="s">
        <v>216</v>
      </c>
      <c r="L152" s="52" t="s">
        <v>216</v>
      </c>
      <c r="M152" s="52" t="s">
        <v>216</v>
      </c>
      <c r="N152" s="1036">
        <v>3.1333333333333331E-2</v>
      </c>
      <c r="O152" s="93">
        <v>0</v>
      </c>
      <c r="P152" s="327">
        <v>0</v>
      </c>
      <c r="Q152" s="18"/>
      <c r="R152" s="322"/>
      <c r="S152" s="322"/>
      <c r="T152" s="174"/>
      <c r="U152" s="174"/>
      <c r="V152" s="174"/>
      <c r="W152" s="128">
        <f>(IF(G152="C",1,IF(G152="EA",0.5,0))*0.05)+(IF(H152="C",1,IF(H152="EA",0.5,0))*0.2)+(IF(I152="C",1,IF(I152="EA",0.5,0))*0.05)+(IF(J152="C",1,IF(J152="EA",0.5,0))*0.05)+(IF(K152="C",1,IF(K152="EA",0.5,0))*0.25)+(IF(L152="C",1,IF(L152="EA",0.5,0))*0.1)+(IF(M152="C",1,IF(M152="EA",0.5,0))*0.3)</f>
        <v>0.32500000000000001</v>
      </c>
      <c r="X152" s="686">
        <f t="shared" si="4"/>
        <v>1.0183333333333332E-2</v>
      </c>
      <c r="Y152" s="130" t="str">
        <f t="shared" si="5"/>
        <v>Em andamento</v>
      </c>
      <c r="Z152" s="130" t="str">
        <f>IF(C152="Supra-regional","abrange-cidade",IF(C152="Em definição","sem-mapa",IF(E152&lt;&gt;0,"local-def","local-em-def")))</f>
        <v>local-em-def</v>
      </c>
    </row>
    <row r="153" spans="1:26" ht="60" x14ac:dyDescent="0.25">
      <c r="A153" s="52">
        <v>93</v>
      </c>
      <c r="B153" s="18" t="s">
        <v>2651</v>
      </c>
      <c r="C153" s="18" t="s">
        <v>128</v>
      </c>
      <c r="D153" s="18"/>
      <c r="E153" s="18" t="s">
        <v>2652</v>
      </c>
      <c r="F153" s="18" t="s">
        <v>2653</v>
      </c>
      <c r="G153" s="52" t="s">
        <v>212</v>
      </c>
      <c r="H153" s="52" t="s">
        <v>212</v>
      </c>
      <c r="I153" s="52" t="s">
        <v>1286</v>
      </c>
      <c r="J153" s="52" t="s">
        <v>1388</v>
      </c>
      <c r="K153" s="52" t="s">
        <v>214</v>
      </c>
      <c r="L153" s="52" t="s">
        <v>216</v>
      </c>
      <c r="M153" s="52" t="s">
        <v>216</v>
      </c>
      <c r="N153" s="1036">
        <v>9.4E-2</v>
      </c>
      <c r="O153" s="93">
        <v>651632.63</v>
      </c>
      <c r="P153" s="327">
        <v>0</v>
      </c>
      <c r="Q153" s="18"/>
      <c r="R153" s="322"/>
      <c r="S153" s="322"/>
      <c r="T153" s="174"/>
      <c r="U153" s="174"/>
      <c r="V153" s="174"/>
      <c r="W153" s="128">
        <f>(IF(G153="C",1,IF(G153="EA",0.5,0))*0.05)+(IF(H153="C",1,IF(H153="EA",0.5,0))*0.2)+(IF(I153="C",1,IF(I153="EA",0.5,0))*0.05)+(IF(J153="C",1,IF(J153="EA",0.5,0))*0.05)+(IF(K153="C",1,IF(K153="EA",0.5,0))*0.25)+(IF(L153="C",1,IF(L153="EA",0.5,0))*0.1)+(IF(M153="C",1,IF(M153="EA",0.5,0))*0.3)</f>
        <v>0.45</v>
      </c>
      <c r="X153" s="686">
        <f t="shared" si="4"/>
        <v>4.2300000000000004E-2</v>
      </c>
      <c r="Y153" s="130" t="str">
        <f t="shared" si="5"/>
        <v>Em andamento</v>
      </c>
      <c r="Z153" s="130" t="str">
        <f>IF(C153="Supra-regional","abrange-cidade",IF(C153="Em definição","sem-mapa",IF(E153&lt;&gt;0,"local-def","local-em-def")))</f>
        <v>local-def</v>
      </c>
    </row>
    <row r="154" spans="1:26" ht="60" x14ac:dyDescent="0.25">
      <c r="A154" s="52">
        <v>93</v>
      </c>
      <c r="B154" s="18" t="s">
        <v>2654</v>
      </c>
      <c r="C154" s="18" t="s">
        <v>192</v>
      </c>
      <c r="D154" s="18"/>
      <c r="E154" s="18"/>
      <c r="F154" s="18"/>
      <c r="G154" s="52" t="s">
        <v>1286</v>
      </c>
      <c r="H154" s="52" t="s">
        <v>1286</v>
      </c>
      <c r="I154" s="52" t="s">
        <v>1286</v>
      </c>
      <c r="J154" s="52" t="s">
        <v>1388</v>
      </c>
      <c r="K154" s="52" t="s">
        <v>214</v>
      </c>
      <c r="L154" s="52" t="s">
        <v>216</v>
      </c>
      <c r="M154" s="52" t="s">
        <v>216</v>
      </c>
      <c r="N154" s="1036">
        <v>5.3333333333333337E-2</v>
      </c>
      <c r="O154" s="93">
        <v>0</v>
      </c>
      <c r="P154" s="327">
        <v>0</v>
      </c>
      <c r="Q154" s="18"/>
      <c r="R154" s="322"/>
      <c r="S154" s="322"/>
      <c r="T154" s="174"/>
      <c r="U154" s="174"/>
      <c r="V154" s="174"/>
      <c r="W154" s="128">
        <f>(IF(G154="C",1,IF(G154="EA",0.5,0))*0.05)+(IF(H154="C",1,IF(H154="EA",0.5,0))*0.2)+(IF(I154="C",1,IF(I154="EA",0.5,0))*0.05)+(IF(J154="C",1,IF(J154="EA",0.5,0))*0.05)+(IF(K154="C",1,IF(K154="EA",0.5,0))*0.25)+(IF(L154="C",1,IF(L154="EA",0.5,0))*0.1)+(IF(M154="C",1,IF(M154="EA",0.5,0))*0.3)</f>
        <v>0.45</v>
      </c>
      <c r="X154" s="686">
        <f t="shared" si="4"/>
        <v>2.4E-2</v>
      </c>
      <c r="Y154" s="130" t="str">
        <f t="shared" si="5"/>
        <v>Em andamento</v>
      </c>
      <c r="Z154" s="130" t="str">
        <f>IF(C154="Supra-regional","abrange-cidade",IF(C154="Em definição","sem-mapa",IF(E154&lt;&gt;0,"local-def","local-em-def")))</f>
        <v>abrange-cidade</v>
      </c>
    </row>
    <row r="155" spans="1:26" ht="60" x14ac:dyDescent="0.25">
      <c r="A155" s="52">
        <v>93</v>
      </c>
      <c r="B155" s="18" t="s">
        <v>2655</v>
      </c>
      <c r="C155" s="18" t="s">
        <v>2656</v>
      </c>
      <c r="D155" s="18"/>
      <c r="E155" s="18" t="s">
        <v>2657</v>
      </c>
      <c r="F155" s="18" t="s">
        <v>2658</v>
      </c>
      <c r="G155" s="52" t="s">
        <v>212</v>
      </c>
      <c r="H155" s="52" t="s">
        <v>212</v>
      </c>
      <c r="I155" s="52" t="s">
        <v>212</v>
      </c>
      <c r="J155" s="52" t="s">
        <v>1388</v>
      </c>
      <c r="K155" s="52" t="s">
        <v>214</v>
      </c>
      <c r="L155" s="52" t="s">
        <v>214</v>
      </c>
      <c r="M155" s="52" t="s">
        <v>216</v>
      </c>
      <c r="N155" s="1036">
        <v>0.08</v>
      </c>
      <c r="O155" s="93">
        <v>1898467.62</v>
      </c>
      <c r="P155" s="327">
        <v>0</v>
      </c>
      <c r="Q155" s="18"/>
      <c r="R155" s="322"/>
      <c r="S155" s="322"/>
      <c r="T155" s="174"/>
      <c r="U155" s="174"/>
      <c r="V155" s="174"/>
      <c r="W155" s="128">
        <f>(IF(G155="C",1,IF(G155="EA",0.5,0))*0.05)+(IF(H155="C",1,IF(H155="EA",0.5,0))*0.2)+(IF(I155="C",1,IF(I155="EA",0.5,0))*0.05)+(IF(J155="C",1,IF(J155="EA",0.5,0))*0.05)+(IF(K155="C",1,IF(K155="EA",0.5,0))*0.25)+(IF(L155="C",1,IF(L155="EA",0.5,0))*0.1)+(IF(M155="C",1,IF(M155="EA",0.5,0))*0.3)</f>
        <v>0.5</v>
      </c>
      <c r="X155" s="686">
        <f t="shared" si="4"/>
        <v>0.04</v>
      </c>
      <c r="Y155" s="130" t="str">
        <f t="shared" si="5"/>
        <v>Em andamento</v>
      </c>
      <c r="Z155" s="130" t="str">
        <f>IF(C155="Supra-regional","abrange-cidade",IF(C155="Em definição","sem-mapa",IF(E155&lt;&gt;0,"local-def","local-em-def")))</f>
        <v>local-def</v>
      </c>
    </row>
    <row r="156" spans="1:26" ht="60" x14ac:dyDescent="0.25">
      <c r="A156" s="52">
        <v>93</v>
      </c>
      <c r="B156" s="18" t="s">
        <v>2659</v>
      </c>
      <c r="C156" s="18" t="s">
        <v>152</v>
      </c>
      <c r="D156" s="18"/>
      <c r="E156" s="18" t="s">
        <v>2657</v>
      </c>
      <c r="F156" s="18" t="s">
        <v>2660</v>
      </c>
      <c r="G156" s="52" t="s">
        <v>212</v>
      </c>
      <c r="H156" s="52" t="s">
        <v>212</v>
      </c>
      <c r="I156" s="52" t="s">
        <v>212</v>
      </c>
      <c r="J156" s="52" t="s">
        <v>1388</v>
      </c>
      <c r="K156" s="52" t="s">
        <v>214</v>
      </c>
      <c r="L156" s="52" t="s">
        <v>216</v>
      </c>
      <c r="M156" s="52" t="s">
        <v>216</v>
      </c>
      <c r="N156" s="1036">
        <v>3.3300000000000003E-2</v>
      </c>
      <c r="O156" s="177">
        <v>137626.16</v>
      </c>
      <c r="P156" s="327">
        <v>0</v>
      </c>
      <c r="Q156" s="18"/>
      <c r="R156" s="322" t="s">
        <v>4800</v>
      </c>
      <c r="S156" s="322" t="s">
        <v>4801</v>
      </c>
      <c r="T156" s="322" t="s">
        <v>4802</v>
      </c>
      <c r="U156" s="174"/>
      <c r="V156" s="174"/>
      <c r="W156" s="128">
        <f>(IF(G156="C",1,IF(G156="EA",0.5,0))*0.05)+(IF(H156="C",1,IF(H156="EA",0.5,0))*0.2)+(IF(I156="C",1,IF(I156="EA",0.5,0))*0.05)+(IF(J156="C",1,IF(J156="EA",0.5,0))*0.05)+(IF(K156="C",1,IF(K156="EA",0.5,0))*0.25)+(IF(L156="C",1,IF(L156="EA",0.5,0))*0.1)+(IF(M156="C",1,IF(M156="EA",0.5,0))*0.3)</f>
        <v>0.45</v>
      </c>
      <c r="X156" s="686">
        <f t="shared" si="4"/>
        <v>1.4985000000000002E-2</v>
      </c>
      <c r="Y156" s="130" t="str">
        <f t="shared" si="5"/>
        <v>Em andamento</v>
      </c>
      <c r="Z156" s="130" t="str">
        <f>IF(C156="Supra-regional","abrange-cidade",IF(C156="Em definição","sem-mapa",IF(E156&lt;&gt;0,"local-def","local-em-def")))</f>
        <v>local-def</v>
      </c>
    </row>
    <row r="157" spans="1:26" ht="60" x14ac:dyDescent="0.25">
      <c r="A157" s="52">
        <v>93</v>
      </c>
      <c r="B157" s="528" t="s">
        <v>2661</v>
      </c>
      <c r="C157" s="18" t="s">
        <v>2662</v>
      </c>
      <c r="D157" s="18"/>
      <c r="E157" s="18" t="s">
        <v>2657</v>
      </c>
      <c r="F157" s="18" t="s">
        <v>2663</v>
      </c>
      <c r="G157" s="52" t="s">
        <v>212</v>
      </c>
      <c r="H157" s="52" t="s">
        <v>212</v>
      </c>
      <c r="I157" s="52" t="s">
        <v>214</v>
      </c>
      <c r="J157" s="52" t="s">
        <v>1388</v>
      </c>
      <c r="K157" s="52" t="s">
        <v>214</v>
      </c>
      <c r="L157" s="52" t="s">
        <v>216</v>
      </c>
      <c r="M157" s="52" t="s">
        <v>216</v>
      </c>
      <c r="N157" s="1036">
        <v>0.04</v>
      </c>
      <c r="O157" s="93">
        <v>2260362.1800000002</v>
      </c>
      <c r="P157" s="327">
        <v>0</v>
      </c>
      <c r="Q157" s="18"/>
      <c r="R157" s="322" t="s">
        <v>4806</v>
      </c>
      <c r="S157" s="174" t="s">
        <v>4807</v>
      </c>
      <c r="T157" s="322" t="s">
        <v>4808</v>
      </c>
      <c r="U157" s="174"/>
      <c r="V157" s="482"/>
      <c r="W157" s="128">
        <f>(IF(G157="C",1,IF(G157="EA",0.5,0))*0.05)+(IF(H157="C",1,IF(H157="EA",0.5,0))*0.2)+(IF(I157="C",1,IF(I157="EA",0.5,0))*0.05)+(IF(J157="C",1,IF(J157="EA",0.5,0))*0.05)+(IF(K157="C",1,IF(K157="EA",0.5,0))*0.25)+(IF(L157="C",1,IF(L157="EA",0.5,0))*0.1)+(IF(M157="C",1,IF(M157="EA",0.5,0))*0.3)</f>
        <v>0.42500000000000004</v>
      </c>
      <c r="X157" s="686">
        <f t="shared" si="4"/>
        <v>1.7000000000000001E-2</v>
      </c>
      <c r="Y157" s="130" t="str">
        <f t="shared" si="5"/>
        <v>Em andamento</v>
      </c>
      <c r="Z157" s="130" t="str">
        <f>IF(C157="Supra-regional","abrange-cidade",IF(C157="Em definição","sem-mapa",IF(E157&lt;&gt;0,"local-def","local-em-def")))</f>
        <v>local-def</v>
      </c>
    </row>
    <row r="158" spans="1:26" s="370" customFormat="1" ht="60" x14ac:dyDescent="0.25">
      <c r="A158" s="52">
        <v>93</v>
      </c>
      <c r="B158" s="528" t="s">
        <v>2664</v>
      </c>
      <c r="C158" s="18" t="s">
        <v>176</v>
      </c>
      <c r="D158" s="18"/>
      <c r="E158" s="18" t="s">
        <v>2665</v>
      </c>
      <c r="F158" s="18" t="s">
        <v>2666</v>
      </c>
      <c r="G158" s="52" t="s">
        <v>212</v>
      </c>
      <c r="H158" s="52" t="s">
        <v>214</v>
      </c>
      <c r="I158" s="52" t="s">
        <v>214</v>
      </c>
      <c r="J158" s="52" t="s">
        <v>1388</v>
      </c>
      <c r="K158" s="52" t="s">
        <v>214</v>
      </c>
      <c r="L158" s="52" t="s">
        <v>216</v>
      </c>
      <c r="M158" s="52" t="s">
        <v>216</v>
      </c>
      <c r="N158" s="1036">
        <v>2.8000000000000001E-2</v>
      </c>
      <c r="O158" s="93">
        <v>1199555.71</v>
      </c>
      <c r="P158" s="327">
        <v>0</v>
      </c>
      <c r="Q158" s="18"/>
      <c r="R158" s="322" t="s">
        <v>4806</v>
      </c>
      <c r="S158" s="174" t="s">
        <v>4807</v>
      </c>
      <c r="T158" s="322" t="s">
        <v>4808</v>
      </c>
      <c r="U158" s="174"/>
      <c r="V158" s="482"/>
      <c r="W158" s="128">
        <f>(IF(G158="C",1,IF(G158="EA",0.5,0))*0.05)+(IF(H158="C",1,IF(H158="EA",0.5,0))*0.2)+(IF(I158="C",1,IF(I158="EA",0.5,0))*0.05)+(IF(J158="C",1,IF(J158="EA",0.5,0))*0.05)+(IF(K158="C",1,IF(K158="EA",0.5,0))*0.25)+(IF(L158="C",1,IF(L158="EA",0.5,0))*0.1)+(IF(M158="C",1,IF(M158="EA",0.5,0))*0.3)</f>
        <v>0.32500000000000001</v>
      </c>
      <c r="X158" s="686">
        <f t="shared" si="4"/>
        <v>9.1000000000000004E-3</v>
      </c>
      <c r="Y158" s="130" t="str">
        <f>IF(W158=0,"Não Iniciado",IF(W158&lt;1,"Em andamento","Concluído"))</f>
        <v>Em andamento</v>
      </c>
      <c r="Z158" s="130" t="str">
        <f>IF(C158="Supra-regional","abrange-cidade",IF(C158="Em definição","sem-mapa",IF(E158&lt;&gt;0,"local-def","local-em-def")))</f>
        <v>local-def</v>
      </c>
    </row>
    <row r="159" spans="1:26" ht="75" x14ac:dyDescent="0.25">
      <c r="A159" s="52">
        <v>93</v>
      </c>
      <c r="B159" s="18" t="s">
        <v>2667</v>
      </c>
      <c r="C159" s="18" t="s">
        <v>178</v>
      </c>
      <c r="D159" s="18"/>
      <c r="E159" s="18" t="s">
        <v>2668</v>
      </c>
      <c r="F159" s="18" t="s">
        <v>2669</v>
      </c>
      <c r="G159" s="52" t="s">
        <v>212</v>
      </c>
      <c r="H159" s="52" t="s">
        <v>214</v>
      </c>
      <c r="I159" s="52" t="s">
        <v>214</v>
      </c>
      <c r="J159" s="52" t="s">
        <v>1388</v>
      </c>
      <c r="K159" s="52" t="s">
        <v>214</v>
      </c>
      <c r="L159" s="52" t="s">
        <v>216</v>
      </c>
      <c r="M159" s="52" t="s">
        <v>216</v>
      </c>
      <c r="N159" s="1036">
        <v>0</v>
      </c>
      <c r="O159" s="93">
        <v>1508129.2035658914</v>
      </c>
      <c r="P159" s="327">
        <v>0</v>
      </c>
      <c r="Q159" s="18"/>
      <c r="R159" s="322"/>
      <c r="S159" s="174"/>
      <c r="T159" s="174"/>
      <c r="U159" s="174"/>
      <c r="V159" s="482"/>
      <c r="W159" s="128">
        <f>(IF(G159="C",1,IF(G159="EA",0.5,0))*0.05)+(IF(H159="C",1,IF(H159="EA",0.5,0))*0.2)+(IF(I159="C",1,IF(I159="EA",0.5,0))*0.05)+(IF(J159="C",1,IF(J159="EA",0.5,0))*0.05)+(IF(K159="C",1,IF(K159="EA",0.5,0))*0.25)+(IF(L159="C",1,IF(L159="EA",0.5,0))*0.1)+(IF(M159="C",1,IF(M159="EA",0.5,0))*0.3)</f>
        <v>0.32500000000000001</v>
      </c>
      <c r="X159" s="686">
        <f t="shared" si="4"/>
        <v>0</v>
      </c>
      <c r="Y159" s="130" t="str">
        <f t="shared" si="5"/>
        <v>Em andamento</v>
      </c>
      <c r="Z159" s="130" t="str">
        <f>IF(C159="Supra-regional","abrange-cidade",IF(C159="Em definição","sem-mapa",IF(E159&lt;&gt;0,"local-def","local-em-def")))</f>
        <v>local-def</v>
      </c>
    </row>
    <row r="160" spans="1:26" ht="75" x14ac:dyDescent="0.25">
      <c r="A160" s="52">
        <v>93</v>
      </c>
      <c r="B160" s="18" t="s">
        <v>2670</v>
      </c>
      <c r="C160" s="18" t="s">
        <v>2671</v>
      </c>
      <c r="D160" s="18"/>
      <c r="E160" s="18" t="s">
        <v>2668</v>
      </c>
      <c r="F160" s="18" t="s">
        <v>2669</v>
      </c>
      <c r="G160" s="52" t="s">
        <v>212</v>
      </c>
      <c r="H160" s="52" t="s">
        <v>214</v>
      </c>
      <c r="I160" s="52" t="s">
        <v>214</v>
      </c>
      <c r="J160" s="52" t="s">
        <v>1388</v>
      </c>
      <c r="K160" s="52" t="s">
        <v>214</v>
      </c>
      <c r="L160" s="52" t="s">
        <v>216</v>
      </c>
      <c r="M160" s="52" t="s">
        <v>216</v>
      </c>
      <c r="N160" s="1036">
        <v>0</v>
      </c>
      <c r="O160" s="93">
        <v>1309691.1504651164</v>
      </c>
      <c r="P160" s="327">
        <v>0</v>
      </c>
      <c r="Q160" s="18"/>
      <c r="R160" s="322"/>
      <c r="S160" s="174"/>
      <c r="T160" s="174"/>
      <c r="U160" s="174"/>
      <c r="V160" s="482"/>
      <c r="W160" s="128">
        <f>(IF(G160="C",1,IF(G160="EA",0.5,0))*0.05)+(IF(H160="C",1,IF(H160="EA",0.5,0))*0.2)+(IF(I160="C",1,IF(I160="EA",0.5,0))*0.05)+(IF(J160="C",1,IF(J160="EA",0.5,0))*0.05)+(IF(K160="C",1,IF(K160="EA",0.5,0))*0.25)+(IF(L160="C",1,IF(L160="EA",0.5,0))*0.1)+(IF(M160="C",1,IF(M160="EA",0.5,0))*0.3)</f>
        <v>0.32500000000000001</v>
      </c>
      <c r="X160" s="686">
        <f t="shared" si="4"/>
        <v>0</v>
      </c>
      <c r="Y160" s="130" t="str">
        <f t="shared" si="5"/>
        <v>Em andamento</v>
      </c>
      <c r="Z160" s="130" t="str">
        <f>IF(C160="Supra-regional","abrange-cidade",IF(C160="Em definição","sem-mapa",IF(E160&lt;&gt;0,"local-def","local-em-def")))</f>
        <v>local-def</v>
      </c>
    </row>
    <row r="161" spans="1:26" ht="75" x14ac:dyDescent="0.25">
      <c r="A161" s="52">
        <v>93</v>
      </c>
      <c r="B161" s="18" t="s">
        <v>2672</v>
      </c>
      <c r="C161" s="18" t="s">
        <v>2673</v>
      </c>
      <c r="D161" s="18"/>
      <c r="E161" s="18" t="s">
        <v>2668</v>
      </c>
      <c r="F161" s="18" t="s">
        <v>2669</v>
      </c>
      <c r="G161" s="52" t="s">
        <v>212</v>
      </c>
      <c r="H161" s="52" t="s">
        <v>214</v>
      </c>
      <c r="I161" s="52" t="s">
        <v>214</v>
      </c>
      <c r="J161" s="52" t="s">
        <v>1388</v>
      </c>
      <c r="K161" s="52" t="s">
        <v>214</v>
      </c>
      <c r="L161" s="52" t="s">
        <v>216</v>
      </c>
      <c r="M161" s="52" t="s">
        <v>216</v>
      </c>
      <c r="N161" s="1036">
        <v>0</v>
      </c>
      <c r="O161" s="93">
        <v>2301881.4159689923</v>
      </c>
      <c r="P161" s="327">
        <v>0</v>
      </c>
      <c r="Q161" s="18"/>
      <c r="R161" s="322"/>
      <c r="S161" s="174"/>
      <c r="T161" s="174"/>
      <c r="U161" s="174"/>
      <c r="V161" s="482"/>
      <c r="W161" s="128">
        <f>(IF(G161="C",1,IF(G161="EA",0.5,0))*0.05)+(IF(H161="C",1,IF(H161="EA",0.5,0))*0.2)+(IF(I161="C",1,IF(I161="EA",0.5,0))*0.05)+(IF(J161="C",1,IF(J161="EA",0.5,0))*0.05)+(IF(K161="C",1,IF(K161="EA",0.5,0))*0.25)+(IF(L161="C",1,IF(L161="EA",0.5,0))*0.1)+(IF(M161="C",1,IF(M161="EA",0.5,0))*0.3)</f>
        <v>0.32500000000000001</v>
      </c>
      <c r="X161" s="686">
        <f t="shared" si="4"/>
        <v>0</v>
      </c>
      <c r="Y161" s="130" t="str">
        <f t="shared" si="5"/>
        <v>Em andamento</v>
      </c>
      <c r="Z161" s="130" t="str">
        <f>IF(C161="Supra-regional","abrange-cidade",IF(C161="Em definição","sem-mapa",IF(E161&lt;&gt;0,"local-def","local-em-def")))</f>
        <v>local-def</v>
      </c>
    </row>
    <row r="162" spans="1:26" ht="75" x14ac:dyDescent="0.25">
      <c r="A162" s="52">
        <v>93</v>
      </c>
      <c r="B162" s="18" t="s">
        <v>2674</v>
      </c>
      <c r="C162" s="18" t="s">
        <v>2675</v>
      </c>
      <c r="D162" s="18"/>
      <c r="E162" s="18" t="s">
        <v>2676</v>
      </c>
      <c r="F162" s="18" t="s">
        <v>2677</v>
      </c>
      <c r="G162" s="52" t="s">
        <v>212</v>
      </c>
      <c r="H162" s="52" t="s">
        <v>212</v>
      </c>
      <c r="I162" s="52" t="s">
        <v>212</v>
      </c>
      <c r="J162" s="52" t="s">
        <v>1388</v>
      </c>
      <c r="K162" s="52" t="s">
        <v>214</v>
      </c>
      <c r="L162" s="52" t="s">
        <v>214</v>
      </c>
      <c r="M162" s="52" t="s">
        <v>214</v>
      </c>
      <c r="N162" s="1036">
        <v>0.10929999999999999</v>
      </c>
      <c r="O162" s="93">
        <v>14434884.280000001</v>
      </c>
      <c r="P162" s="327">
        <v>0</v>
      </c>
      <c r="Q162" s="18"/>
      <c r="R162" s="326" t="s">
        <v>1357</v>
      </c>
      <c r="S162" s="326" t="s">
        <v>1358</v>
      </c>
      <c r="T162" s="326" t="s">
        <v>1359</v>
      </c>
      <c r="U162" s="326" t="s">
        <v>1360</v>
      </c>
      <c r="V162" s="482"/>
      <c r="W162" s="128">
        <f>(IF(G162="C",1,IF(G162="EA",0.5,0))*0.05)+(IF(H162="C",1,IF(H162="EA",0.5,0))*0.2)+(IF(I162="C",1,IF(I162="EA",0.5,0))*0.05)+(IF(J162="C",1,IF(J162="EA",0.5,0))*0.05)+(IF(K162="C",1,IF(K162="EA",0.5,0))*0.25)+(IF(L162="C",1,IF(L162="EA",0.5,0))*0.1)+(IF(M162="C",1,IF(M162="EA",0.5,0))*0.3)</f>
        <v>0.65</v>
      </c>
      <c r="X162" s="686">
        <f t="shared" si="4"/>
        <v>7.1044999999999997E-2</v>
      </c>
      <c r="Y162" s="130" t="str">
        <f t="shared" si="5"/>
        <v>Em andamento</v>
      </c>
      <c r="Z162" s="130" t="str">
        <f>IF(C162="Supra-regional","abrange-cidade",IF(C162="Em definição","sem-mapa",IF(E162&lt;&gt;0,"local-def","local-em-def")))</f>
        <v>local-def</v>
      </c>
    </row>
    <row r="163" spans="1:26" ht="60" x14ac:dyDescent="0.25">
      <c r="A163" s="52">
        <v>93</v>
      </c>
      <c r="B163" s="18" t="s">
        <v>2678</v>
      </c>
      <c r="C163" s="18" t="s">
        <v>134</v>
      </c>
      <c r="D163" s="18"/>
      <c r="E163" s="18" t="s">
        <v>2679</v>
      </c>
      <c r="F163" s="18" t="s">
        <v>2680</v>
      </c>
      <c r="G163" s="52" t="s">
        <v>212</v>
      </c>
      <c r="H163" s="52" t="s">
        <v>214</v>
      </c>
      <c r="I163" s="52" t="s">
        <v>214</v>
      </c>
      <c r="J163" s="52" t="s">
        <v>1388</v>
      </c>
      <c r="K163" s="52" t="s">
        <v>214</v>
      </c>
      <c r="L163" s="52" t="s">
        <v>216</v>
      </c>
      <c r="M163" s="52" t="s">
        <v>216</v>
      </c>
      <c r="N163" s="1036">
        <v>0</v>
      </c>
      <c r="O163" s="93">
        <v>1482919.0017460317</v>
      </c>
      <c r="P163" s="327">
        <v>0</v>
      </c>
      <c r="Q163" s="18"/>
      <c r="R163" s="322"/>
      <c r="S163" s="174"/>
      <c r="T163" s="174"/>
      <c r="U163" s="174"/>
      <c r="V163" s="482"/>
      <c r="W163" s="128">
        <f>(IF(G163="C",1,IF(G163="EA",0.5,0))*0.05)+(IF(H163="C",1,IF(H163="EA",0.5,0))*0.2)+(IF(I163="C",1,IF(I163="EA",0.5,0))*0.05)+(IF(J163="C",1,IF(J163="EA",0.5,0))*0.05)+(IF(K163="C",1,IF(K163="EA",0.5,0))*0.25)+(IF(L163="C",1,IF(L163="EA",0.5,0))*0.1)+(IF(M163="C",1,IF(M163="EA",0.5,0))*0.3)</f>
        <v>0.32500000000000001</v>
      </c>
      <c r="X163" s="686">
        <f t="shared" si="4"/>
        <v>0</v>
      </c>
      <c r="Y163" s="130" t="str">
        <f t="shared" si="5"/>
        <v>Em andamento</v>
      </c>
      <c r="Z163" s="130" t="str">
        <f>IF(C163="Supra-regional","abrange-cidade",IF(C163="Em definição","sem-mapa",IF(E163&lt;&gt;0,"local-def","local-em-def")))</f>
        <v>local-def</v>
      </c>
    </row>
    <row r="164" spans="1:26" ht="60" x14ac:dyDescent="0.25">
      <c r="A164" s="52">
        <v>93</v>
      </c>
      <c r="B164" s="18" t="s">
        <v>2681</v>
      </c>
      <c r="C164" s="18" t="s">
        <v>134</v>
      </c>
      <c r="D164" s="18"/>
      <c r="E164" s="18" t="s">
        <v>2679</v>
      </c>
      <c r="F164" s="18" t="s">
        <v>2680</v>
      </c>
      <c r="G164" s="52" t="s">
        <v>212</v>
      </c>
      <c r="H164" s="52" t="s">
        <v>214</v>
      </c>
      <c r="I164" s="52" t="s">
        <v>214</v>
      </c>
      <c r="J164" s="52" t="s">
        <v>1388</v>
      </c>
      <c r="K164" s="52" t="s">
        <v>214</v>
      </c>
      <c r="L164" s="52" t="s">
        <v>216</v>
      </c>
      <c r="M164" s="52" t="s">
        <v>216</v>
      </c>
      <c r="N164" s="1036">
        <v>0</v>
      </c>
      <c r="O164" s="93">
        <v>689729.76825396833</v>
      </c>
      <c r="P164" s="327">
        <v>0</v>
      </c>
      <c r="Q164" s="18"/>
      <c r="R164" s="322"/>
      <c r="S164" s="174"/>
      <c r="T164" s="174"/>
      <c r="U164" s="174"/>
      <c r="V164" s="482"/>
      <c r="W164" s="128">
        <f>(IF(G164="C",1,IF(G164="EA",0.5,0))*0.05)+(IF(H164="C",1,IF(H164="EA",0.5,0))*0.2)+(IF(I164="C",1,IF(I164="EA",0.5,0))*0.05)+(IF(J164="C",1,IF(J164="EA",0.5,0))*0.05)+(IF(K164="C",1,IF(K164="EA",0.5,0))*0.25)+(IF(L164="C",1,IF(L164="EA",0.5,0))*0.1)+(IF(M164="C",1,IF(M164="EA",0.5,0))*0.3)</f>
        <v>0.32500000000000001</v>
      </c>
      <c r="X164" s="686">
        <f t="shared" si="4"/>
        <v>0</v>
      </c>
      <c r="Y164" s="130" t="str">
        <f t="shared" si="5"/>
        <v>Em andamento</v>
      </c>
      <c r="Z164" s="130" t="str">
        <f>IF(C164="Supra-regional","abrange-cidade",IF(C164="Em definição","sem-mapa",IF(E164&lt;&gt;0,"local-def","local-em-def")))</f>
        <v>local-def</v>
      </c>
    </row>
    <row r="165" spans="1:26" ht="45" x14ac:dyDescent="0.25">
      <c r="A165" s="52">
        <v>93</v>
      </c>
      <c r="B165" s="18" t="s">
        <v>2682</v>
      </c>
      <c r="C165" s="18" t="s">
        <v>160</v>
      </c>
      <c r="D165" s="18"/>
      <c r="E165" s="18" t="s">
        <v>160</v>
      </c>
      <c r="F165" s="18" t="s">
        <v>2683</v>
      </c>
      <c r="G165" s="52" t="s">
        <v>212</v>
      </c>
      <c r="H165" s="52" t="s">
        <v>212</v>
      </c>
      <c r="I165" s="52" t="s">
        <v>212</v>
      </c>
      <c r="J165" s="52" t="s">
        <v>1388</v>
      </c>
      <c r="K165" s="52" t="s">
        <v>212</v>
      </c>
      <c r="L165" s="52" t="s">
        <v>214</v>
      </c>
      <c r="M165" s="52" t="s">
        <v>214</v>
      </c>
      <c r="N165" s="1036">
        <v>5.33E-2</v>
      </c>
      <c r="O165" s="93">
        <v>2271726.91</v>
      </c>
      <c r="P165" s="327">
        <v>0</v>
      </c>
      <c r="Q165" s="18"/>
      <c r="R165" s="322"/>
      <c r="S165" s="322"/>
      <c r="T165" s="322"/>
      <c r="U165" s="322"/>
      <c r="V165" s="482"/>
      <c r="W165" s="128">
        <f>(IF(G165="C",1,IF(G165="EA",0.5,0))*0.05)+(IF(H165="C",1,IF(H165="EA",0.5,0))*0.2)+(IF(I165="C",1,IF(I165="EA",0.5,0))*0.05)+(IF(J165="C",1,IF(J165="EA",0.5,0))*0.05)+(IF(K165="C",1,IF(K165="EA",0.5,0))*0.25)+(IF(L165="C",1,IF(L165="EA",0.5,0))*0.1)+(IF(M165="C",1,IF(M165="EA",0.5,0))*0.3)</f>
        <v>0.77500000000000002</v>
      </c>
      <c r="X165" s="686">
        <f t="shared" si="4"/>
        <v>4.1307500000000004E-2</v>
      </c>
      <c r="Y165" s="130" t="str">
        <f t="shared" si="5"/>
        <v>Em andamento</v>
      </c>
      <c r="Z165" s="130" t="str">
        <f>IF(C165="Supra-regional","abrange-cidade",IF(C165="Em definição","sem-mapa",IF(E165&lt;&gt;0,"local-def","local-em-def")))</f>
        <v>local-def</v>
      </c>
    </row>
    <row r="166" spans="1:26" ht="45" x14ac:dyDescent="0.25">
      <c r="A166" s="52">
        <v>93</v>
      </c>
      <c r="B166" s="18" t="s">
        <v>2684</v>
      </c>
      <c r="C166" s="18" t="s">
        <v>176</v>
      </c>
      <c r="D166" s="18"/>
      <c r="E166" s="18" t="s">
        <v>2685</v>
      </c>
      <c r="F166" s="18" t="s">
        <v>2686</v>
      </c>
      <c r="G166" s="52" t="s">
        <v>212</v>
      </c>
      <c r="H166" s="52" t="s">
        <v>212</v>
      </c>
      <c r="I166" s="52" t="s">
        <v>212</v>
      </c>
      <c r="J166" s="52" t="s">
        <v>1388</v>
      </c>
      <c r="K166" s="52" t="s">
        <v>214</v>
      </c>
      <c r="L166" s="52" t="s">
        <v>214</v>
      </c>
      <c r="M166" s="52" t="s">
        <v>214</v>
      </c>
      <c r="N166" s="1036">
        <v>5.33E-2</v>
      </c>
      <c r="O166" s="177">
        <v>999928.38</v>
      </c>
      <c r="P166" s="327">
        <v>0</v>
      </c>
      <c r="Q166" s="18"/>
      <c r="R166" s="322" t="s">
        <v>5288</v>
      </c>
      <c r="S166" s="111" t="s">
        <v>4476</v>
      </c>
      <c r="T166" s="111" t="s">
        <v>5287</v>
      </c>
      <c r="U166" s="111" t="s">
        <v>5286</v>
      </c>
      <c r="V166" s="322"/>
      <c r="W166" s="128">
        <f>(IF(G166="C",1,IF(G166="EA",0.5,0))*0.05)+(IF(H166="C",1,IF(H166="EA",0.5,0))*0.2)+(IF(I166="C",1,IF(I166="EA",0.5,0))*0.05)+(IF(J166="C",1,IF(J166="EA",0.5,0))*0.05)+(IF(K166="C",1,IF(K166="EA",0.5,0))*0.25)+(IF(L166="C",1,IF(L166="EA",0.5,0))*0.1)+(IF(M166="C",1,IF(M166="EA",0.5,0))*0.3)</f>
        <v>0.65</v>
      </c>
      <c r="X166" s="686">
        <f t="shared" si="4"/>
        <v>3.4645000000000002E-2</v>
      </c>
      <c r="Y166" s="130" t="str">
        <f t="shared" si="5"/>
        <v>Em andamento</v>
      </c>
      <c r="Z166" s="130" t="str">
        <f>IF(C166="Supra-regional","abrange-cidade",IF(C166="Em definição","sem-mapa",IF(E166&lt;&gt;0,"local-def","local-em-def")))</f>
        <v>local-def</v>
      </c>
    </row>
    <row r="167" spans="1:26" ht="60" x14ac:dyDescent="0.25">
      <c r="A167" s="52">
        <v>93</v>
      </c>
      <c r="B167" s="18" t="s">
        <v>2687</v>
      </c>
      <c r="C167" s="18" t="s">
        <v>2656</v>
      </c>
      <c r="D167" s="18"/>
      <c r="E167" s="18" t="s">
        <v>2688</v>
      </c>
      <c r="F167" s="18" t="s">
        <v>2689</v>
      </c>
      <c r="G167" s="52" t="s">
        <v>212</v>
      </c>
      <c r="H167" s="52" t="s">
        <v>214</v>
      </c>
      <c r="I167" s="52" t="s">
        <v>214</v>
      </c>
      <c r="J167" s="52" t="s">
        <v>1388</v>
      </c>
      <c r="K167" s="52" t="s">
        <v>214</v>
      </c>
      <c r="L167" s="52" t="s">
        <v>216</v>
      </c>
      <c r="M167" s="52" t="s">
        <v>216</v>
      </c>
      <c r="N167" s="1036">
        <v>0</v>
      </c>
      <c r="O167" s="93">
        <v>1882492.4350188682</v>
      </c>
      <c r="P167" s="327">
        <v>0</v>
      </c>
      <c r="Q167" s="18"/>
      <c r="R167" s="322" t="s">
        <v>4841</v>
      </c>
      <c r="S167" s="322"/>
      <c r="T167" s="322"/>
      <c r="U167" s="322"/>
      <c r="V167" s="322"/>
      <c r="W167" s="128">
        <f>(IF(G167="C",1,IF(G167="EA",0.5,0))*0.05)+(IF(H167="C",1,IF(H167="EA",0.5,0))*0.2)+(IF(I167="C",1,IF(I167="EA",0.5,0))*0.05)+(IF(J167="C",1,IF(J167="EA",0.5,0))*0.05)+(IF(K167="C",1,IF(K167="EA",0.5,0))*0.25)+(IF(L167="C",1,IF(L167="EA",0.5,0))*0.1)+(IF(M167="C",1,IF(M167="EA",0.5,0))*0.3)</f>
        <v>0.32500000000000001</v>
      </c>
      <c r="X167" s="686">
        <f t="shared" si="4"/>
        <v>0</v>
      </c>
      <c r="Y167" s="130" t="str">
        <f t="shared" si="5"/>
        <v>Em andamento</v>
      </c>
      <c r="Z167" s="130" t="str">
        <f>IF(C167="Supra-regional","abrange-cidade",IF(C167="Em definição","sem-mapa",IF(E167&lt;&gt;0,"local-def","local-em-def")))</f>
        <v>local-def</v>
      </c>
    </row>
    <row r="168" spans="1:26" ht="113.25" customHeight="1" x14ac:dyDescent="0.25">
      <c r="A168" s="52">
        <v>93</v>
      </c>
      <c r="B168" s="18" t="s">
        <v>2690</v>
      </c>
      <c r="C168" s="18" t="s">
        <v>2691</v>
      </c>
      <c r="D168" s="18"/>
      <c r="E168" s="18" t="s">
        <v>2688</v>
      </c>
      <c r="F168" s="18" t="s">
        <v>2692</v>
      </c>
      <c r="G168" s="52" t="s">
        <v>212</v>
      </c>
      <c r="H168" s="52" t="s">
        <v>214</v>
      </c>
      <c r="I168" s="52" t="s">
        <v>214</v>
      </c>
      <c r="J168" s="52" t="s">
        <v>1388</v>
      </c>
      <c r="K168" s="52" t="s">
        <v>214</v>
      </c>
      <c r="L168" s="52" t="s">
        <v>216</v>
      </c>
      <c r="M168" s="52" t="s">
        <v>216</v>
      </c>
      <c r="N168" s="1036">
        <v>0</v>
      </c>
      <c r="O168" s="93">
        <v>4427343.3193962267</v>
      </c>
      <c r="P168" s="327">
        <v>0</v>
      </c>
      <c r="Q168" s="18"/>
      <c r="R168" s="322" t="s">
        <v>5292</v>
      </c>
      <c r="S168" s="322"/>
      <c r="T168" s="322"/>
      <c r="U168" s="322"/>
      <c r="V168" s="322"/>
      <c r="W168" s="128">
        <f>(IF(G168="C",1,IF(G168="EA",0.5,0))*0.05)+(IF(H168="C",1,IF(H168="EA",0.5,0))*0.2)+(IF(I168="C",1,IF(I168="EA",0.5,0))*0.05)+(IF(J168="C",1,IF(J168="EA",0.5,0))*0.05)+(IF(K168="C",1,IF(K168="EA",0.5,0))*0.25)+(IF(L168="C",1,IF(L168="EA",0.5,0))*0.1)+(IF(M168="C",1,IF(M168="EA",0.5,0))*0.3)</f>
        <v>0.32500000000000001</v>
      </c>
      <c r="X168" s="686">
        <f t="shared" si="4"/>
        <v>0</v>
      </c>
      <c r="Y168" s="130" t="str">
        <f t="shared" si="5"/>
        <v>Em andamento</v>
      </c>
      <c r="Z168" s="130" t="str">
        <f>IF(C168="Supra-regional","abrange-cidade",IF(C168="Em definição","sem-mapa",IF(E168&lt;&gt;0,"local-def","local-em-def")))</f>
        <v>local-def</v>
      </c>
    </row>
    <row r="169" spans="1:26" ht="90" x14ac:dyDescent="0.25">
      <c r="A169" s="52">
        <v>93</v>
      </c>
      <c r="B169" s="18" t="s">
        <v>2693</v>
      </c>
      <c r="C169" s="18" t="s">
        <v>2694</v>
      </c>
      <c r="D169" s="18"/>
      <c r="E169" s="18" t="s">
        <v>2688</v>
      </c>
      <c r="F169" s="18" t="s">
        <v>2695</v>
      </c>
      <c r="G169" s="52" t="s">
        <v>212</v>
      </c>
      <c r="H169" s="52" t="s">
        <v>214</v>
      </c>
      <c r="I169" s="52" t="s">
        <v>214</v>
      </c>
      <c r="J169" s="52" t="s">
        <v>1388</v>
      </c>
      <c r="K169" s="52" t="s">
        <v>214</v>
      </c>
      <c r="L169" s="52" t="s">
        <v>216</v>
      </c>
      <c r="M169" s="52" t="s">
        <v>216</v>
      </c>
      <c r="N169" s="1036">
        <v>0</v>
      </c>
      <c r="O169" s="93">
        <v>2928321.5655849059</v>
      </c>
      <c r="P169" s="327">
        <v>0</v>
      </c>
      <c r="Q169" s="18"/>
      <c r="R169" s="322" t="s">
        <v>5296</v>
      </c>
      <c r="S169" s="322"/>
      <c r="T169" s="322"/>
      <c r="U169" s="322"/>
      <c r="V169" s="322"/>
      <c r="W169" s="128">
        <f>(IF(G169="C",1,IF(G169="EA",0.5,0))*0.05)+(IF(H169="C",1,IF(H169="EA",0.5,0))*0.2)+(IF(I169="C",1,IF(I169="EA",0.5,0))*0.05)+(IF(J169="C",1,IF(J169="EA",0.5,0))*0.05)+(IF(K169="C",1,IF(K169="EA",0.5,0))*0.25)+(IF(L169="C",1,IF(L169="EA",0.5,0))*0.1)+(IF(M169="C",1,IF(M169="EA",0.5,0))*0.3)</f>
        <v>0.32500000000000001</v>
      </c>
      <c r="X169" s="686">
        <f t="shared" si="4"/>
        <v>0</v>
      </c>
      <c r="Y169" s="130" t="str">
        <f t="shared" si="5"/>
        <v>Em andamento</v>
      </c>
      <c r="Z169" s="130" t="str">
        <f>IF(C169="Supra-regional","abrange-cidade",IF(C169="Em definição","sem-mapa",IF(E169&lt;&gt;0,"local-def","local-em-def")))</f>
        <v>local-def</v>
      </c>
    </row>
    <row r="170" spans="1:26" ht="75" x14ac:dyDescent="0.25">
      <c r="A170" s="52">
        <v>93</v>
      </c>
      <c r="B170" s="18" t="s">
        <v>2696</v>
      </c>
      <c r="C170" s="18" t="s">
        <v>2697</v>
      </c>
      <c r="D170" s="18"/>
      <c r="E170" s="18" t="s">
        <v>2698</v>
      </c>
      <c r="F170" s="18" t="s">
        <v>2699</v>
      </c>
      <c r="G170" s="52" t="s">
        <v>212</v>
      </c>
      <c r="H170" s="52" t="s">
        <v>214</v>
      </c>
      <c r="I170" s="52" t="s">
        <v>214</v>
      </c>
      <c r="J170" s="52" t="s">
        <v>1388</v>
      </c>
      <c r="K170" s="52" t="s">
        <v>214</v>
      </c>
      <c r="L170" s="52" t="s">
        <v>216</v>
      </c>
      <c r="M170" s="52" t="s">
        <v>216</v>
      </c>
      <c r="N170" s="1036">
        <v>0.11070000000000001</v>
      </c>
      <c r="O170" s="93">
        <v>4713422.93</v>
      </c>
      <c r="P170" s="327">
        <v>0</v>
      </c>
      <c r="Q170" s="18"/>
      <c r="R170" s="322" t="s">
        <v>5297</v>
      </c>
      <c r="S170" s="322"/>
      <c r="T170" s="322"/>
      <c r="U170" s="322"/>
      <c r="V170" s="322"/>
      <c r="W170" s="128">
        <f>(IF(G170="C",1,IF(G170="EA",0.5,0))*0.05)+(IF(H170="C",1,IF(H170="EA",0.5,0))*0.2)+(IF(I170="C",1,IF(I170="EA",0.5,0))*0.05)+(IF(J170="C",1,IF(J170="EA",0.5,0))*0.05)+(IF(K170="C",1,IF(K170="EA",0.5,0))*0.25)+(IF(L170="C",1,IF(L170="EA",0.5,0))*0.1)+(IF(M170="C",1,IF(M170="EA",0.5,0))*0.3)</f>
        <v>0.32500000000000001</v>
      </c>
      <c r="X170" s="686">
        <f t="shared" si="4"/>
        <v>3.5977500000000003E-2</v>
      </c>
      <c r="Y170" s="130" t="str">
        <f t="shared" si="5"/>
        <v>Em andamento</v>
      </c>
      <c r="Z170" s="130" t="str">
        <f>IF(C170="Supra-regional","abrange-cidade",IF(C170="Em definição","sem-mapa",IF(E170&lt;&gt;0,"local-def","local-em-def")))</f>
        <v>local-def</v>
      </c>
    </row>
    <row r="171" spans="1:26" ht="45" x14ac:dyDescent="0.25">
      <c r="A171" s="52">
        <v>93</v>
      </c>
      <c r="B171" s="18" t="s">
        <v>2700</v>
      </c>
      <c r="C171" s="18" t="s">
        <v>6228</v>
      </c>
      <c r="D171" s="18"/>
      <c r="E171" s="18" t="s">
        <v>2701</v>
      </c>
      <c r="F171" s="18" t="s">
        <v>2702</v>
      </c>
      <c r="G171" s="52" t="s">
        <v>212</v>
      </c>
      <c r="H171" s="52" t="s">
        <v>214</v>
      </c>
      <c r="I171" s="52" t="s">
        <v>214</v>
      </c>
      <c r="J171" s="52" t="s">
        <v>1388</v>
      </c>
      <c r="K171" s="52" t="s">
        <v>214</v>
      </c>
      <c r="L171" s="52" t="s">
        <v>216</v>
      </c>
      <c r="M171" s="52" t="s">
        <v>216</v>
      </c>
      <c r="N171" s="1036">
        <v>3.4700000000000002E-2</v>
      </c>
      <c r="O171" s="93">
        <v>2111966.9598529413</v>
      </c>
      <c r="P171" s="327">
        <v>0</v>
      </c>
      <c r="Q171" s="18"/>
      <c r="R171" s="322"/>
      <c r="S171" s="322"/>
      <c r="T171" s="322"/>
      <c r="U171" s="322"/>
      <c r="V171" s="322"/>
      <c r="W171" s="128">
        <f>(IF(G171="C",1,IF(G171="EA",0.5,0))*0.05)+(IF(H171="C",1,IF(H171="EA",0.5,0))*0.2)+(IF(I171="C",1,IF(I171="EA",0.5,0))*0.05)+(IF(J171="C",1,IF(J171="EA",0.5,0))*0.05)+(IF(K171="C",1,IF(K171="EA",0.5,0))*0.25)+(IF(L171="C",1,IF(L171="EA",0.5,0))*0.1)+(IF(M171="C",1,IF(M171="EA",0.5,0))*0.3)</f>
        <v>0.32500000000000001</v>
      </c>
      <c r="X171" s="1040">
        <f t="shared" si="4"/>
        <v>1.1277500000000001E-2</v>
      </c>
      <c r="Y171" s="130" t="str">
        <f t="shared" si="5"/>
        <v>Em andamento</v>
      </c>
      <c r="Z171" s="130" t="str">
        <f>IF(C171="Supra-regional","abrange-cidade",IF(C171="Em definição","sem-mapa",IF(E171&lt;&gt;0,"local-def","local-em-def")))</f>
        <v>local-def</v>
      </c>
    </row>
    <row r="172" spans="1:26" ht="135" x14ac:dyDescent="0.25">
      <c r="A172" s="52">
        <v>93</v>
      </c>
      <c r="B172" s="18" t="s">
        <v>2703</v>
      </c>
      <c r="C172" s="18" t="s">
        <v>2704</v>
      </c>
      <c r="D172" s="18"/>
      <c r="E172" s="18" t="s">
        <v>2701</v>
      </c>
      <c r="F172" s="18" t="s">
        <v>2705</v>
      </c>
      <c r="G172" s="52" t="s">
        <v>212</v>
      </c>
      <c r="H172" s="52" t="s">
        <v>214</v>
      </c>
      <c r="I172" s="52" t="s">
        <v>214</v>
      </c>
      <c r="J172" s="52" t="s">
        <v>1388</v>
      </c>
      <c r="K172" s="52" t="s">
        <v>214</v>
      </c>
      <c r="L172" s="52" t="s">
        <v>216</v>
      </c>
      <c r="M172" s="52" t="s">
        <v>216</v>
      </c>
      <c r="N172" s="1036">
        <v>0.06</v>
      </c>
      <c r="O172" s="93">
        <v>3655327.4305147054</v>
      </c>
      <c r="P172" s="327">
        <v>0</v>
      </c>
      <c r="Q172" s="18"/>
      <c r="R172" s="322" t="s">
        <v>5298</v>
      </c>
      <c r="S172" s="322"/>
      <c r="T172" s="322"/>
      <c r="U172" s="322"/>
      <c r="V172" s="322"/>
      <c r="W172" s="128">
        <f>(IF(G172="C",1,IF(G172="EA",0.5,0))*0.05)+(IF(H172="C",1,IF(H172="EA",0.5,0))*0.2)+(IF(I172="C",1,IF(I172="EA",0.5,0))*0.05)+(IF(J172="C",1,IF(J172="EA",0.5,0))*0.05)+(IF(K172="C",1,IF(K172="EA",0.5,0))*0.25)+(IF(L172="C",1,IF(L172="EA",0.5,0))*0.1)+(IF(M172="C",1,IF(M172="EA",0.5,0))*0.3)</f>
        <v>0.32500000000000001</v>
      </c>
      <c r="X172" s="686">
        <f t="shared" si="4"/>
        <v>1.95E-2</v>
      </c>
      <c r="Y172" s="130" t="str">
        <f t="shared" si="5"/>
        <v>Em andamento</v>
      </c>
      <c r="Z172" s="130" t="str">
        <f>IF(C172="Supra-regional","abrange-cidade",IF(C172="Em definição","sem-mapa",IF(E172&lt;&gt;0,"local-def","local-em-def")))</f>
        <v>local-def</v>
      </c>
    </row>
    <row r="173" spans="1:26" ht="45" x14ac:dyDescent="0.25">
      <c r="A173" s="52">
        <v>93</v>
      </c>
      <c r="B173" s="18" t="s">
        <v>2706</v>
      </c>
      <c r="C173" s="18" t="s">
        <v>2707</v>
      </c>
      <c r="D173" s="18"/>
      <c r="E173" s="18" t="s">
        <v>2701</v>
      </c>
      <c r="F173" s="18" t="s">
        <v>2708</v>
      </c>
      <c r="G173" s="52" t="s">
        <v>212</v>
      </c>
      <c r="H173" s="52" t="s">
        <v>214</v>
      </c>
      <c r="I173" s="52" t="s">
        <v>214</v>
      </c>
      <c r="J173" s="52" t="s">
        <v>1388</v>
      </c>
      <c r="K173" s="52" t="s">
        <v>214</v>
      </c>
      <c r="L173" s="52" t="s">
        <v>216</v>
      </c>
      <c r="M173" s="52" t="s">
        <v>216</v>
      </c>
      <c r="N173" s="1036">
        <v>0</v>
      </c>
      <c r="O173" s="93">
        <v>5279917.3996323524</v>
      </c>
      <c r="P173" s="327">
        <v>0</v>
      </c>
      <c r="Q173" s="18"/>
      <c r="R173" s="322"/>
      <c r="S173" s="322"/>
      <c r="T173" s="322"/>
      <c r="U173" s="322"/>
      <c r="V173" s="322"/>
      <c r="W173" s="128">
        <f>(IF(G173="C",1,IF(G173="EA",0.5,0))*0.05)+(IF(H173="C",1,IF(H173="EA",0.5,0))*0.2)+(IF(I173="C",1,IF(I173="EA",0.5,0))*0.05)+(IF(J173="C",1,IF(J173="EA",0.5,0))*0.05)+(IF(K173="C",1,IF(K173="EA",0.5,0))*0.25)+(IF(L173="C",1,IF(L173="EA",0.5,0))*0.1)+(IF(M173="C",1,IF(M173="EA",0.5,0))*0.3)</f>
        <v>0.32500000000000001</v>
      </c>
      <c r="X173" s="686">
        <f t="shared" si="4"/>
        <v>0</v>
      </c>
      <c r="Y173" s="130" t="str">
        <f t="shared" si="5"/>
        <v>Em andamento</v>
      </c>
      <c r="Z173" s="130" t="str">
        <f>IF(C173="Supra-regional","abrange-cidade",IF(C173="Em definição","sem-mapa",IF(E173&lt;&gt;0,"local-def","local-em-def")))</f>
        <v>local-def</v>
      </c>
    </row>
    <row r="174" spans="1:26" ht="30" x14ac:dyDescent="0.25">
      <c r="A174" s="52">
        <v>93</v>
      </c>
      <c r="B174" s="18" t="s">
        <v>2709</v>
      </c>
      <c r="C174" s="18" t="s">
        <v>142</v>
      </c>
      <c r="D174" s="18" t="s">
        <v>2710</v>
      </c>
      <c r="E174" s="18"/>
      <c r="F174" s="18" t="s">
        <v>2711</v>
      </c>
      <c r="G174" s="52" t="s">
        <v>212</v>
      </c>
      <c r="H174" s="52" t="s">
        <v>214</v>
      </c>
      <c r="I174" s="52" t="s">
        <v>214</v>
      </c>
      <c r="J174" s="52" t="s">
        <v>1388</v>
      </c>
      <c r="K174" s="52" t="s">
        <v>214</v>
      </c>
      <c r="L174" s="52" t="s">
        <v>216</v>
      </c>
      <c r="M174" s="52" t="s">
        <v>216</v>
      </c>
      <c r="N174" s="1036">
        <v>0</v>
      </c>
      <c r="O174" s="93">
        <v>1643190.54</v>
      </c>
      <c r="P174" s="327">
        <v>0</v>
      </c>
      <c r="Q174" s="18"/>
      <c r="R174" s="322"/>
      <c r="S174" s="322"/>
      <c r="T174" s="322"/>
      <c r="U174" s="322"/>
      <c r="V174" s="322"/>
      <c r="W174" s="128">
        <f>(IF(G174="C",1,IF(G174="EA",0.5,0))*0.05)+(IF(H174="C",1,IF(H174="EA",0.5,0))*0.2)+(IF(I174="C",1,IF(I174="EA",0.5,0))*0.05)+(IF(J174="C",1,IF(J174="EA",0.5,0))*0.05)+(IF(K174="C",1,IF(K174="EA",0.5,0))*0.25)+(IF(L174="C",1,IF(L174="EA",0.5,0))*0.1)+(IF(M174="C",1,IF(M174="EA",0.5,0))*0.3)</f>
        <v>0.32500000000000001</v>
      </c>
      <c r="X174" s="686">
        <f t="shared" si="4"/>
        <v>0</v>
      </c>
      <c r="Y174" s="130" t="str">
        <f t="shared" si="5"/>
        <v>Em andamento</v>
      </c>
      <c r="Z174" s="130" t="str">
        <f>IF(C174="Supra-regional","abrange-cidade",IF(C174="Em definição","sem-mapa",IF(E174&lt;&gt;0,"local-def","local-em-def")))</f>
        <v>local-em-def</v>
      </c>
    </row>
    <row r="175" spans="1:26" ht="30" x14ac:dyDescent="0.25">
      <c r="A175" s="52">
        <v>93</v>
      </c>
      <c r="B175" s="18" t="s">
        <v>2712</v>
      </c>
      <c r="C175" s="18" t="s">
        <v>162</v>
      </c>
      <c r="D175" s="18" t="s">
        <v>2613</v>
      </c>
      <c r="E175" s="18"/>
      <c r="F175" s="18" t="s">
        <v>2713</v>
      </c>
      <c r="G175" s="52" t="s">
        <v>212</v>
      </c>
      <c r="H175" s="52" t="s">
        <v>214</v>
      </c>
      <c r="I175" s="52" t="s">
        <v>214</v>
      </c>
      <c r="J175" s="52" t="s">
        <v>1388</v>
      </c>
      <c r="K175" s="52" t="s">
        <v>214</v>
      </c>
      <c r="L175" s="52" t="s">
        <v>216</v>
      </c>
      <c r="M175" s="52" t="s">
        <v>216</v>
      </c>
      <c r="N175" s="1036">
        <v>0</v>
      </c>
      <c r="O175" s="93">
        <v>1076207.58</v>
      </c>
      <c r="P175" s="327">
        <v>0</v>
      </c>
      <c r="Q175" s="18"/>
      <c r="R175" s="322"/>
      <c r="S175" s="322"/>
      <c r="T175" s="322"/>
      <c r="U175" s="322"/>
      <c r="V175" s="322"/>
      <c r="W175" s="128">
        <f>(IF(G175="C",1,IF(G175="EA",0.5,0))*0.05)+(IF(H175="C",1,IF(H175="EA",0.5,0))*0.2)+(IF(I175="C",1,IF(I175="EA",0.5,0))*0.05)+(IF(J175="C",1,IF(J175="EA",0.5,0))*0.05)+(IF(K175="C",1,IF(K175="EA",0.5,0))*0.25)+(IF(L175="C",1,IF(L175="EA",0.5,0))*0.1)+(IF(M175="C",1,IF(M175="EA",0.5,0))*0.3)</f>
        <v>0.32500000000000001</v>
      </c>
      <c r="X175" s="686">
        <f t="shared" si="4"/>
        <v>0</v>
      </c>
      <c r="Y175" s="130" t="str">
        <f t="shared" si="5"/>
        <v>Em andamento</v>
      </c>
      <c r="Z175" s="130" t="str">
        <f>IF(C175="Supra-regional","abrange-cidade",IF(C175="Em definição","sem-mapa",IF(E175&lt;&gt;0,"local-def","local-em-def")))</f>
        <v>local-em-def</v>
      </c>
    </row>
    <row r="176" spans="1:26" ht="30" x14ac:dyDescent="0.25">
      <c r="A176" s="52">
        <v>93</v>
      </c>
      <c r="B176" s="18" t="s">
        <v>2714</v>
      </c>
      <c r="C176" s="18" t="s">
        <v>128</v>
      </c>
      <c r="D176" s="18" t="s">
        <v>1642</v>
      </c>
      <c r="E176" s="18"/>
      <c r="F176" s="18" t="s">
        <v>2715</v>
      </c>
      <c r="G176" s="52" t="s">
        <v>212</v>
      </c>
      <c r="H176" s="52" t="s">
        <v>214</v>
      </c>
      <c r="I176" s="52" t="s">
        <v>214</v>
      </c>
      <c r="J176" s="52" t="s">
        <v>1388</v>
      </c>
      <c r="K176" s="52" t="s">
        <v>214</v>
      </c>
      <c r="L176" s="52" t="s">
        <v>216</v>
      </c>
      <c r="M176" s="52" t="s">
        <v>216</v>
      </c>
      <c r="N176" s="1036">
        <v>0</v>
      </c>
      <c r="O176" s="93">
        <v>44722.28</v>
      </c>
      <c r="P176" s="327">
        <v>0</v>
      </c>
      <c r="Q176" s="18"/>
      <c r="R176" s="322"/>
      <c r="S176" s="322"/>
      <c r="T176" s="322"/>
      <c r="U176" s="322"/>
      <c r="V176" s="322"/>
      <c r="W176" s="128">
        <f>(IF(G176="C",1,IF(G176="EA",0.5,0))*0.05)+(IF(H176="C",1,IF(H176="EA",0.5,0))*0.2)+(IF(I176="C",1,IF(I176="EA",0.5,0))*0.05)+(IF(J176="C",1,IF(J176="EA",0.5,0))*0.05)+(IF(K176="C",1,IF(K176="EA",0.5,0))*0.25)+(IF(L176="C",1,IF(L176="EA",0.5,0))*0.1)+(IF(M176="C",1,IF(M176="EA",0.5,0))*0.3)</f>
        <v>0.32500000000000001</v>
      </c>
      <c r="X176" s="686">
        <f t="shared" si="4"/>
        <v>0</v>
      </c>
      <c r="Y176" s="130" t="str">
        <f t="shared" si="5"/>
        <v>Em andamento</v>
      </c>
      <c r="Z176" s="130" t="str">
        <f>IF(C176="Supra-regional","abrange-cidade",IF(C176="Em definição","sem-mapa",IF(E176&lt;&gt;0,"local-def","local-em-def")))</f>
        <v>local-em-def</v>
      </c>
    </row>
    <row r="177" spans="1:26" ht="30" x14ac:dyDescent="0.25">
      <c r="A177" s="52">
        <v>93</v>
      </c>
      <c r="B177" s="18" t="s">
        <v>2716</v>
      </c>
      <c r="C177" s="18" t="s">
        <v>180</v>
      </c>
      <c r="D177" s="18" t="s">
        <v>180</v>
      </c>
      <c r="E177" s="18"/>
      <c r="F177" s="18" t="s">
        <v>2717</v>
      </c>
      <c r="G177" s="52" t="s">
        <v>212</v>
      </c>
      <c r="H177" s="52" t="s">
        <v>214</v>
      </c>
      <c r="I177" s="52" t="s">
        <v>214</v>
      </c>
      <c r="J177" s="52" t="s">
        <v>1388</v>
      </c>
      <c r="K177" s="52" t="s">
        <v>214</v>
      </c>
      <c r="L177" s="52" t="s">
        <v>216</v>
      </c>
      <c r="M177" s="52" t="s">
        <v>216</v>
      </c>
      <c r="N177" s="1036">
        <v>0</v>
      </c>
      <c r="O177" s="93">
        <v>40014.67</v>
      </c>
      <c r="P177" s="327">
        <v>0</v>
      </c>
      <c r="Q177" s="18"/>
      <c r="R177" s="322"/>
      <c r="S177" s="322"/>
      <c r="T177" s="322"/>
      <c r="U177" s="322"/>
      <c r="V177" s="322"/>
      <c r="W177" s="128">
        <f>(IF(G177="C",1,IF(G177="EA",0.5,0))*0.05)+(IF(H177="C",1,IF(H177="EA",0.5,0))*0.2)+(IF(I177="C",1,IF(I177="EA",0.5,0))*0.05)+(IF(J177="C",1,IF(J177="EA",0.5,0))*0.05)+(IF(K177="C",1,IF(K177="EA",0.5,0))*0.25)+(IF(L177="C",1,IF(L177="EA",0.5,0))*0.1)+(IF(M177="C",1,IF(M177="EA",0.5,0))*0.3)</f>
        <v>0.32500000000000001</v>
      </c>
      <c r="X177" s="686">
        <f t="shared" si="4"/>
        <v>0</v>
      </c>
      <c r="Y177" s="130" t="str">
        <f t="shared" si="5"/>
        <v>Em andamento</v>
      </c>
      <c r="Z177" s="130" t="str">
        <f>IF(C177="Supra-regional","abrange-cidade",IF(C177="Em definição","sem-mapa",IF(E177&lt;&gt;0,"local-def","local-em-def")))</f>
        <v>local-em-def</v>
      </c>
    </row>
    <row r="178" spans="1:26" ht="30" x14ac:dyDescent="0.25">
      <c r="A178" s="52">
        <v>93</v>
      </c>
      <c r="B178" s="18" t="s">
        <v>2718</v>
      </c>
      <c r="C178" s="18" t="s">
        <v>178</v>
      </c>
      <c r="D178" s="18" t="s">
        <v>178</v>
      </c>
      <c r="E178" s="18"/>
      <c r="F178" s="18" t="s">
        <v>2719</v>
      </c>
      <c r="G178" s="52" t="s">
        <v>212</v>
      </c>
      <c r="H178" s="52" t="s">
        <v>214</v>
      </c>
      <c r="I178" s="52" t="s">
        <v>214</v>
      </c>
      <c r="J178" s="52" t="s">
        <v>1388</v>
      </c>
      <c r="K178" s="52" t="s">
        <v>214</v>
      </c>
      <c r="L178" s="52" t="s">
        <v>216</v>
      </c>
      <c r="M178" s="52" t="s">
        <v>216</v>
      </c>
      <c r="N178" s="1036">
        <v>0</v>
      </c>
      <c r="O178" s="93">
        <v>2096823.74</v>
      </c>
      <c r="P178" s="327">
        <v>0</v>
      </c>
      <c r="Q178" s="18"/>
      <c r="R178" s="322"/>
      <c r="S178" s="322"/>
      <c r="T178" s="322"/>
      <c r="U178" s="322"/>
      <c r="V178" s="322"/>
      <c r="W178" s="128">
        <f>(IF(G178="C",1,IF(G178="EA",0.5,0))*0.05)+(IF(H178="C",1,IF(H178="EA",0.5,0))*0.2)+(IF(I178="C",1,IF(I178="EA",0.5,0))*0.05)+(IF(J178="C",1,IF(J178="EA",0.5,0))*0.05)+(IF(K178="C",1,IF(K178="EA",0.5,0))*0.25)+(IF(L178="C",1,IF(L178="EA",0.5,0))*0.1)+(IF(M178="C",1,IF(M178="EA",0.5,0))*0.3)</f>
        <v>0.32500000000000001</v>
      </c>
      <c r="X178" s="686">
        <f t="shared" si="4"/>
        <v>0</v>
      </c>
      <c r="Y178" s="130" t="str">
        <f t="shared" si="5"/>
        <v>Em andamento</v>
      </c>
      <c r="Z178" s="130" t="str">
        <f>IF(C178="Supra-regional","abrange-cidade",IF(C178="Em definição","sem-mapa",IF(E178&lt;&gt;0,"local-def","local-em-def")))</f>
        <v>local-em-def</v>
      </c>
    </row>
    <row r="179" spans="1:26" ht="30" x14ac:dyDescent="0.25">
      <c r="A179" s="52">
        <v>93</v>
      </c>
      <c r="B179" s="18" t="s">
        <v>2720</v>
      </c>
      <c r="C179" s="18" t="s">
        <v>150</v>
      </c>
      <c r="D179" s="18" t="s">
        <v>150</v>
      </c>
      <c r="E179" s="18"/>
      <c r="F179" s="18" t="s">
        <v>2721</v>
      </c>
      <c r="G179" s="52" t="s">
        <v>212</v>
      </c>
      <c r="H179" s="52" t="s">
        <v>214</v>
      </c>
      <c r="I179" s="52" t="s">
        <v>214</v>
      </c>
      <c r="J179" s="52" t="s">
        <v>1388</v>
      </c>
      <c r="K179" s="52" t="s">
        <v>214</v>
      </c>
      <c r="L179" s="52" t="s">
        <v>216</v>
      </c>
      <c r="M179" s="52" t="s">
        <v>216</v>
      </c>
      <c r="N179" s="1036">
        <v>0</v>
      </c>
      <c r="O179" s="93">
        <v>2197889.59</v>
      </c>
      <c r="P179" s="327">
        <v>0</v>
      </c>
      <c r="Q179" s="18"/>
      <c r="R179" s="322"/>
      <c r="S179" s="322"/>
      <c r="T179" s="322"/>
      <c r="U179" s="322"/>
      <c r="V179" s="322"/>
      <c r="W179" s="128">
        <f>(IF(G179="C",1,IF(G179="EA",0.5,0))*0.05)+(IF(H179="C",1,IF(H179="EA",0.5,0))*0.2)+(IF(I179="C",1,IF(I179="EA",0.5,0))*0.05)+(IF(J179="C",1,IF(J179="EA",0.5,0))*0.05)+(IF(K179="C",1,IF(K179="EA",0.5,0))*0.25)+(IF(L179="C",1,IF(L179="EA",0.5,0))*0.1)+(IF(M179="C",1,IF(M179="EA",0.5,0))*0.3)</f>
        <v>0.32500000000000001</v>
      </c>
      <c r="X179" s="686">
        <f t="shared" si="4"/>
        <v>0</v>
      </c>
      <c r="Y179" s="130" t="str">
        <f t="shared" si="5"/>
        <v>Em andamento</v>
      </c>
      <c r="Z179" s="130" t="str">
        <f>IF(C179="Supra-regional","abrange-cidade",IF(C179="Em definição","sem-mapa",IF(E179&lt;&gt;0,"local-def","local-em-def")))</f>
        <v>local-em-def</v>
      </c>
    </row>
    <row r="180" spans="1:26" ht="45" x14ac:dyDescent="0.25">
      <c r="A180" s="52">
        <v>93</v>
      </c>
      <c r="B180" s="18" t="s">
        <v>2722</v>
      </c>
      <c r="C180" s="18" t="s">
        <v>180</v>
      </c>
      <c r="D180" s="18" t="s">
        <v>2094</v>
      </c>
      <c r="E180" s="18"/>
      <c r="F180" s="18" t="s">
        <v>2723</v>
      </c>
      <c r="G180" s="52" t="s">
        <v>212</v>
      </c>
      <c r="H180" s="52" t="s">
        <v>214</v>
      </c>
      <c r="I180" s="52" t="s">
        <v>214</v>
      </c>
      <c r="J180" s="52" t="s">
        <v>1388</v>
      </c>
      <c r="K180" s="52" t="s">
        <v>214</v>
      </c>
      <c r="L180" s="52" t="s">
        <v>216</v>
      </c>
      <c r="M180" s="52" t="s">
        <v>216</v>
      </c>
      <c r="N180" s="1036">
        <v>0</v>
      </c>
      <c r="O180" s="93">
        <v>290202.62</v>
      </c>
      <c r="P180" s="327">
        <v>0</v>
      </c>
      <c r="Q180" s="18"/>
      <c r="R180" s="322" t="s">
        <v>5299</v>
      </c>
      <c r="S180" s="322"/>
      <c r="T180" s="322"/>
      <c r="U180" s="322"/>
      <c r="V180" s="322"/>
      <c r="W180" s="128">
        <f>(IF(G180="C",1,IF(G180="EA",0.5,0))*0.05)+(IF(H180="C",1,IF(H180="EA",0.5,0))*0.2)+(IF(I180="C",1,IF(I180="EA",0.5,0))*0.05)+(IF(J180="C",1,IF(J180="EA",0.5,0))*0.05)+(IF(K180="C",1,IF(K180="EA",0.5,0))*0.25)+(IF(L180="C",1,IF(L180="EA",0.5,0))*0.1)+(IF(M180="C",1,IF(M180="EA",0.5,0))*0.3)</f>
        <v>0.32500000000000001</v>
      </c>
      <c r="X180" s="686">
        <f t="shared" si="4"/>
        <v>0</v>
      </c>
      <c r="Y180" s="130" t="str">
        <f t="shared" si="5"/>
        <v>Em andamento</v>
      </c>
      <c r="Z180" s="130" t="str">
        <f>IF(C180="Supra-regional","abrange-cidade",IF(C180="Em definição","sem-mapa",IF(E180&lt;&gt;0,"local-def","local-em-def")))</f>
        <v>local-em-def</v>
      </c>
    </row>
    <row r="181" spans="1:26" ht="75" x14ac:dyDescent="0.25">
      <c r="A181" s="52">
        <v>93</v>
      </c>
      <c r="B181" s="18" t="s">
        <v>2724</v>
      </c>
      <c r="C181" s="18" t="s">
        <v>176</v>
      </c>
      <c r="D181" s="18" t="s">
        <v>1334</v>
      </c>
      <c r="E181" s="18"/>
      <c r="F181" s="18" t="s">
        <v>2725</v>
      </c>
      <c r="G181" s="52" t="s">
        <v>212</v>
      </c>
      <c r="H181" s="52" t="s">
        <v>214</v>
      </c>
      <c r="I181" s="52" t="s">
        <v>214</v>
      </c>
      <c r="J181" s="52" t="s">
        <v>1388</v>
      </c>
      <c r="K181" s="52" t="s">
        <v>214</v>
      </c>
      <c r="L181" s="52" t="s">
        <v>216</v>
      </c>
      <c r="M181" s="52" t="s">
        <v>216</v>
      </c>
      <c r="N181" s="1036">
        <v>0</v>
      </c>
      <c r="O181" s="93">
        <v>1705394.0300000003</v>
      </c>
      <c r="P181" s="327">
        <v>0</v>
      </c>
      <c r="Q181" s="18"/>
      <c r="R181" s="322" t="s">
        <v>5300</v>
      </c>
      <c r="S181" s="322"/>
      <c r="T181" s="322"/>
      <c r="U181" s="322"/>
      <c r="V181" s="322"/>
      <c r="W181" s="128">
        <f>(IF(G181="C",1,IF(G181="EA",0.5,0))*0.05)+(IF(H181="C",1,IF(H181="EA",0.5,0))*0.2)+(IF(I181="C",1,IF(I181="EA",0.5,0))*0.05)+(IF(J181="C",1,IF(J181="EA",0.5,0))*0.05)+(IF(K181="C",1,IF(K181="EA",0.5,0))*0.25)+(IF(L181="C",1,IF(L181="EA",0.5,0))*0.1)+(IF(M181="C",1,IF(M181="EA",0.5,0))*0.3)</f>
        <v>0.32500000000000001</v>
      </c>
      <c r="X181" s="686">
        <f t="shared" si="4"/>
        <v>0</v>
      </c>
      <c r="Y181" s="130" t="str">
        <f t="shared" si="5"/>
        <v>Em andamento</v>
      </c>
      <c r="Z181" s="130" t="str">
        <f>IF(C181="Supra-regional","abrange-cidade",IF(C181="Em definição","sem-mapa",IF(E181&lt;&gt;0,"local-def","local-em-def")))</f>
        <v>local-em-def</v>
      </c>
    </row>
    <row r="182" spans="1:26" ht="30" x14ac:dyDescent="0.25">
      <c r="A182" s="83">
        <v>93</v>
      </c>
      <c r="B182" s="173" t="s">
        <v>2726</v>
      </c>
      <c r="C182" s="173" t="s">
        <v>138</v>
      </c>
      <c r="D182" s="173" t="s">
        <v>138</v>
      </c>
      <c r="E182" s="173"/>
      <c r="F182" s="173" t="s">
        <v>2727</v>
      </c>
      <c r="G182" s="83" t="s">
        <v>212</v>
      </c>
      <c r="H182" s="83" t="s">
        <v>214</v>
      </c>
      <c r="I182" s="83" t="s">
        <v>214</v>
      </c>
      <c r="J182" s="83" t="s">
        <v>1388</v>
      </c>
      <c r="K182" s="83" t="s">
        <v>214</v>
      </c>
      <c r="L182" s="83" t="s">
        <v>216</v>
      </c>
      <c r="M182" s="83" t="s">
        <v>216</v>
      </c>
      <c r="N182" s="1036">
        <v>0</v>
      </c>
      <c r="O182" s="203">
        <v>1705394.0300000003</v>
      </c>
      <c r="P182" s="533">
        <v>0</v>
      </c>
      <c r="Q182" s="173"/>
      <c r="R182" s="27"/>
      <c r="S182" s="27"/>
      <c r="T182" s="27"/>
      <c r="U182" s="27"/>
      <c r="V182" s="27"/>
      <c r="W182" s="128">
        <f>(IF(G182="C",1,IF(G182="EA",0.5,0))*0.05)+(IF(H182="C",1,IF(H182="EA",0.5,0))*0.2)+(IF(I182="C",1,IF(I182="EA",0.5,0))*0.05)+(IF(J182="C",1,IF(J182="EA",0.5,0))*0.05)+(IF(K182="C",1,IF(K182="EA",0.5,0))*0.25)+(IF(L182="C",1,IF(L182="EA",0.5,0))*0.1)+(IF(M182="C",1,IF(M182="EA",0.5,0))*0.3)</f>
        <v>0.32500000000000001</v>
      </c>
      <c r="X182" s="686">
        <f t="shared" si="4"/>
        <v>0</v>
      </c>
      <c r="Y182" s="130" t="str">
        <f t="shared" ref="Y182:Y213" si="6">IF(W182=0,"Não Iniciado",IF(W182&lt;1,"Em andamento","Concluído"))</f>
        <v>Em andamento</v>
      </c>
      <c r="Z182" s="130" t="str">
        <f>IF(C182="Supra-regional","abrange-cidade",IF(C182="Em definição","sem-mapa",IF(E182&lt;&gt;0,"local-def","local-em-def")))</f>
        <v>local-em-def</v>
      </c>
    </row>
    <row r="183" spans="1:26" ht="30" x14ac:dyDescent="0.25">
      <c r="A183" s="83">
        <v>93</v>
      </c>
      <c r="B183" s="173" t="s">
        <v>2728</v>
      </c>
      <c r="C183" s="173" t="s">
        <v>160</v>
      </c>
      <c r="D183" s="173" t="s">
        <v>2729</v>
      </c>
      <c r="E183" s="173"/>
      <c r="F183" s="173" t="s">
        <v>2730</v>
      </c>
      <c r="G183" s="83" t="s">
        <v>212</v>
      </c>
      <c r="H183" s="83" t="s">
        <v>214</v>
      </c>
      <c r="I183" s="83" t="s">
        <v>214</v>
      </c>
      <c r="J183" s="83" t="s">
        <v>1388</v>
      </c>
      <c r="K183" s="83" t="s">
        <v>214</v>
      </c>
      <c r="L183" s="83" t="s">
        <v>216</v>
      </c>
      <c r="M183" s="83" t="s">
        <v>216</v>
      </c>
      <c r="N183" s="1036">
        <v>0</v>
      </c>
      <c r="O183" s="203">
        <v>1591460.25</v>
      </c>
      <c r="P183" s="533">
        <v>0</v>
      </c>
      <c r="Q183" s="173"/>
      <c r="R183" s="27"/>
      <c r="S183" s="27"/>
      <c r="T183" s="27"/>
      <c r="U183" s="27"/>
      <c r="V183" s="27"/>
      <c r="W183" s="128">
        <f>(IF(G183="C",1,IF(G183="EA",0.5,0))*0.05)+(IF(H183="C",1,IF(H183="EA",0.5,0))*0.2)+(IF(I183="C",1,IF(I183="EA",0.5,0))*0.05)+(IF(J183="C",1,IF(J183="EA",0.5,0))*0.05)+(IF(K183="C",1,IF(K183="EA",0.5,0))*0.25)+(IF(L183="C",1,IF(L183="EA",0.5,0))*0.1)+(IF(M183="C",1,IF(M183="EA",0.5,0))*0.3)</f>
        <v>0.32500000000000001</v>
      </c>
      <c r="X183" s="686">
        <f t="shared" si="4"/>
        <v>0</v>
      </c>
      <c r="Y183" s="130" t="str">
        <f t="shared" si="6"/>
        <v>Em andamento</v>
      </c>
      <c r="Z183" s="130" t="str">
        <f>IF(C183="Supra-regional","abrange-cidade",IF(C183="Em definição","sem-mapa",IF(E183&lt;&gt;0,"local-def","local-em-def")))</f>
        <v>local-em-def</v>
      </c>
    </row>
    <row r="184" spans="1:26" ht="15.75" x14ac:dyDescent="0.25">
      <c r="A184" s="83">
        <v>93</v>
      </c>
      <c r="B184" s="173" t="s">
        <v>2731</v>
      </c>
      <c r="C184" s="173" t="s">
        <v>174</v>
      </c>
      <c r="D184" s="173" t="s">
        <v>619</v>
      </c>
      <c r="E184" s="173"/>
      <c r="F184" s="173" t="s">
        <v>2732</v>
      </c>
      <c r="G184" s="83" t="s">
        <v>212</v>
      </c>
      <c r="H184" s="83" t="s">
        <v>214</v>
      </c>
      <c r="I184" s="83" t="s">
        <v>214</v>
      </c>
      <c r="J184" s="83" t="s">
        <v>1388</v>
      </c>
      <c r="K184" s="83" t="s">
        <v>214</v>
      </c>
      <c r="L184" s="83" t="s">
        <v>216</v>
      </c>
      <c r="M184" s="83" t="s">
        <v>216</v>
      </c>
      <c r="N184" s="1036">
        <v>0</v>
      </c>
      <c r="O184" s="203">
        <v>303265.80000000005</v>
      </c>
      <c r="P184" s="533">
        <v>0</v>
      </c>
      <c r="Q184" s="173"/>
      <c r="R184" s="27"/>
      <c r="S184" s="27"/>
      <c r="T184" s="27"/>
      <c r="U184" s="27"/>
      <c r="V184" s="27"/>
      <c r="W184" s="128">
        <f>(IF(G184="C",1,IF(G184="EA",0.5,0))*0.05)+(IF(H184="C",1,IF(H184="EA",0.5,0))*0.2)+(IF(I184="C",1,IF(I184="EA",0.5,0))*0.05)+(IF(J184="C",1,IF(J184="EA",0.5,0))*0.05)+(IF(K184="C",1,IF(K184="EA",0.5,0))*0.25)+(IF(L184="C",1,IF(L184="EA",0.5,0))*0.1)+(IF(M184="C",1,IF(M184="EA",0.5,0))*0.3)</f>
        <v>0.32500000000000001</v>
      </c>
      <c r="X184" s="686">
        <f t="shared" si="4"/>
        <v>0</v>
      </c>
      <c r="Y184" s="130" t="str">
        <f t="shared" si="6"/>
        <v>Em andamento</v>
      </c>
      <c r="Z184" s="130" t="str">
        <f>IF(C184="Supra-regional","abrange-cidade",IF(C184="Em definição","sem-mapa",IF(E184&lt;&gt;0,"local-def","local-em-def")))</f>
        <v>local-em-def</v>
      </c>
    </row>
    <row r="185" spans="1:26" ht="30" x14ac:dyDescent="0.25">
      <c r="A185" s="83">
        <v>93</v>
      </c>
      <c r="B185" s="173" t="s">
        <v>2733</v>
      </c>
      <c r="C185" s="173" t="s">
        <v>134</v>
      </c>
      <c r="D185" s="173" t="s">
        <v>1062</v>
      </c>
      <c r="E185" s="173"/>
      <c r="F185" s="173" t="s">
        <v>2734</v>
      </c>
      <c r="G185" s="83" t="s">
        <v>212</v>
      </c>
      <c r="H185" s="83" t="s">
        <v>214</v>
      </c>
      <c r="I185" s="83" t="s">
        <v>214</v>
      </c>
      <c r="J185" s="83" t="s">
        <v>1388</v>
      </c>
      <c r="K185" s="83" t="s">
        <v>214</v>
      </c>
      <c r="L185" s="83" t="s">
        <v>216</v>
      </c>
      <c r="M185" s="83" t="s">
        <v>216</v>
      </c>
      <c r="N185" s="1036">
        <v>0</v>
      </c>
      <c r="O185" s="203">
        <v>1636126.7700000005</v>
      </c>
      <c r="P185" s="533">
        <v>0</v>
      </c>
      <c r="Q185" s="173"/>
      <c r="R185" s="27"/>
      <c r="S185" s="27"/>
      <c r="T185" s="27"/>
      <c r="U185" s="27"/>
      <c r="V185" s="27"/>
      <c r="W185" s="128">
        <f>(IF(G185="C",1,IF(G185="EA",0.5,0))*0.05)+(IF(H185="C",1,IF(H185="EA",0.5,0))*0.2)+(IF(I185="C",1,IF(I185="EA",0.5,0))*0.05)+(IF(J185="C",1,IF(J185="EA",0.5,0))*0.05)+(IF(K185="C",1,IF(K185="EA",0.5,0))*0.25)+(IF(L185="C",1,IF(L185="EA",0.5,0))*0.1)+(IF(M185="C",1,IF(M185="EA",0.5,0))*0.3)</f>
        <v>0.32500000000000001</v>
      </c>
      <c r="X185" s="686">
        <f t="shared" si="4"/>
        <v>0</v>
      </c>
      <c r="Y185" s="130" t="str">
        <f t="shared" si="6"/>
        <v>Em andamento</v>
      </c>
      <c r="Z185" s="130" t="str">
        <f>IF(C185="Supra-regional","abrange-cidade",IF(C185="Em definição","sem-mapa",IF(E185&lt;&gt;0,"local-def","local-em-def")))</f>
        <v>local-em-def</v>
      </c>
    </row>
    <row r="186" spans="1:26" ht="30" x14ac:dyDescent="0.25">
      <c r="A186" s="83">
        <v>93</v>
      </c>
      <c r="B186" s="173" t="s">
        <v>2735</v>
      </c>
      <c r="C186" s="173" t="s">
        <v>138</v>
      </c>
      <c r="D186" s="173" t="s">
        <v>2273</v>
      </c>
      <c r="E186" s="173"/>
      <c r="F186" s="173" t="s">
        <v>2736</v>
      </c>
      <c r="G186" s="83" t="s">
        <v>212</v>
      </c>
      <c r="H186" s="83" t="s">
        <v>214</v>
      </c>
      <c r="I186" s="83" t="s">
        <v>214</v>
      </c>
      <c r="J186" s="83" t="s">
        <v>1388</v>
      </c>
      <c r="K186" s="83" t="s">
        <v>214</v>
      </c>
      <c r="L186" s="83" t="s">
        <v>216</v>
      </c>
      <c r="M186" s="83" t="s">
        <v>216</v>
      </c>
      <c r="N186" s="1036">
        <v>0</v>
      </c>
      <c r="O186" s="203">
        <v>1963856.99</v>
      </c>
      <c r="P186" s="533">
        <v>0</v>
      </c>
      <c r="Q186" s="173"/>
      <c r="R186" s="27"/>
      <c r="S186" s="27"/>
      <c r="T186" s="27"/>
      <c r="U186" s="27"/>
      <c r="V186" s="27"/>
      <c r="W186" s="128">
        <f>(IF(G186="C",1,IF(G186="EA",0.5,0))*0.05)+(IF(H186="C",1,IF(H186="EA",0.5,0))*0.2)+(IF(I186="C",1,IF(I186="EA",0.5,0))*0.05)+(IF(J186="C",1,IF(J186="EA",0.5,0))*0.05)+(IF(K186="C",1,IF(K186="EA",0.5,0))*0.25)+(IF(L186="C",1,IF(L186="EA",0.5,0))*0.1)+(IF(M186="C",1,IF(M186="EA",0.5,0))*0.3)</f>
        <v>0.32500000000000001</v>
      </c>
      <c r="X186" s="686">
        <f t="shared" si="4"/>
        <v>0</v>
      </c>
      <c r="Y186" s="130" t="str">
        <f t="shared" si="6"/>
        <v>Em andamento</v>
      </c>
      <c r="Z186" s="130" t="str">
        <f>IF(C186="Supra-regional","abrange-cidade",IF(C186="Em definição","sem-mapa",IF(E186&lt;&gt;0,"local-def","local-em-def")))</f>
        <v>local-em-def</v>
      </c>
    </row>
    <row r="187" spans="1:26" ht="30" x14ac:dyDescent="0.25">
      <c r="A187" s="83">
        <v>93</v>
      </c>
      <c r="B187" s="173" t="s">
        <v>2737</v>
      </c>
      <c r="C187" s="173" t="s">
        <v>134</v>
      </c>
      <c r="D187" s="173" t="s">
        <v>1062</v>
      </c>
      <c r="E187" s="173"/>
      <c r="F187" s="173" t="s">
        <v>2738</v>
      </c>
      <c r="G187" s="83" t="s">
        <v>212</v>
      </c>
      <c r="H187" s="83" t="s">
        <v>214</v>
      </c>
      <c r="I187" s="83" t="s">
        <v>214</v>
      </c>
      <c r="J187" s="83" t="s">
        <v>1388</v>
      </c>
      <c r="K187" s="83" t="s">
        <v>214</v>
      </c>
      <c r="L187" s="83" t="s">
        <v>216</v>
      </c>
      <c r="M187" s="83" t="s">
        <v>216</v>
      </c>
      <c r="N187" s="1036">
        <v>0</v>
      </c>
      <c r="O187" s="203">
        <v>1636126.7700000005</v>
      </c>
      <c r="P187" s="533">
        <v>0</v>
      </c>
      <c r="Q187" s="173"/>
      <c r="R187" s="27"/>
      <c r="S187" s="27"/>
      <c r="T187" s="27"/>
      <c r="U187" s="27"/>
      <c r="V187" s="27"/>
      <c r="W187" s="128">
        <f>(IF(G187="C",1,IF(G187="EA",0.5,0))*0.05)+(IF(H187="C",1,IF(H187="EA",0.5,0))*0.2)+(IF(I187="C",1,IF(I187="EA",0.5,0))*0.05)+(IF(J187="C",1,IF(J187="EA",0.5,0))*0.05)+(IF(K187="C",1,IF(K187="EA",0.5,0))*0.25)+(IF(L187="C",1,IF(L187="EA",0.5,0))*0.1)+(IF(M187="C",1,IF(M187="EA",0.5,0))*0.3)</f>
        <v>0.32500000000000001</v>
      </c>
      <c r="X187" s="686">
        <f t="shared" si="4"/>
        <v>0</v>
      </c>
      <c r="Y187" s="130" t="str">
        <f t="shared" si="6"/>
        <v>Em andamento</v>
      </c>
      <c r="Z187" s="130" t="str">
        <f>IF(C187="Supra-regional","abrange-cidade",IF(C187="Em definição","sem-mapa",IF(E187&lt;&gt;0,"local-def","local-em-def")))</f>
        <v>local-em-def</v>
      </c>
    </row>
    <row r="188" spans="1:26" ht="30" x14ac:dyDescent="0.25">
      <c r="A188" s="83">
        <v>93</v>
      </c>
      <c r="B188" s="173" t="s">
        <v>2739</v>
      </c>
      <c r="C188" s="173" t="s">
        <v>168</v>
      </c>
      <c r="D188" s="173" t="s">
        <v>2740</v>
      </c>
      <c r="E188" s="173"/>
      <c r="F188" s="173" t="s">
        <v>2741</v>
      </c>
      <c r="G188" s="83" t="s">
        <v>212</v>
      </c>
      <c r="H188" s="83" t="s">
        <v>214</v>
      </c>
      <c r="I188" s="83" t="s">
        <v>214</v>
      </c>
      <c r="J188" s="83" t="s">
        <v>1388</v>
      </c>
      <c r="K188" s="83" t="s">
        <v>214</v>
      </c>
      <c r="L188" s="83" t="s">
        <v>216</v>
      </c>
      <c r="M188" s="83" t="s">
        <v>216</v>
      </c>
      <c r="N188" s="1036">
        <v>0</v>
      </c>
      <c r="O188" s="203">
        <v>0</v>
      </c>
      <c r="P188" s="533">
        <v>0</v>
      </c>
      <c r="Q188" s="173"/>
      <c r="R188" s="27"/>
      <c r="S188" s="27"/>
      <c r="T188" s="27"/>
      <c r="U188" s="27"/>
      <c r="V188" s="27"/>
      <c r="W188" s="128">
        <f>(IF(G188="C",1,IF(G188="EA",0.5,0))*0.05)+(IF(H188="C",1,IF(H188="EA",0.5,0))*0.2)+(IF(I188="C",1,IF(I188="EA",0.5,0))*0.05)+(IF(J188="C",1,IF(J188="EA",0.5,0))*0.05)+(IF(K188="C",1,IF(K188="EA",0.5,0))*0.25)+(IF(L188="C",1,IF(L188="EA",0.5,0))*0.1)+(IF(M188="C",1,IF(M188="EA",0.5,0))*0.3)</f>
        <v>0.32500000000000001</v>
      </c>
      <c r="X188" s="686">
        <f t="shared" si="4"/>
        <v>0</v>
      </c>
      <c r="Y188" s="130" t="str">
        <f t="shared" si="6"/>
        <v>Em andamento</v>
      </c>
      <c r="Z188" s="130" t="str">
        <f>IF(C188="Supra-regional","abrange-cidade",IF(C188="Em definição","sem-mapa",IF(E188&lt;&gt;0,"local-def","local-em-def")))</f>
        <v>local-em-def</v>
      </c>
    </row>
    <row r="189" spans="1:26" ht="90" hidden="1" x14ac:dyDescent="0.25">
      <c r="A189" s="83">
        <v>99</v>
      </c>
      <c r="B189" s="82" t="s">
        <v>5281</v>
      </c>
      <c r="C189" s="173" t="s">
        <v>160</v>
      </c>
      <c r="D189" s="173" t="s">
        <v>693</v>
      </c>
      <c r="E189" s="173" t="s">
        <v>4499</v>
      </c>
      <c r="F189" s="173" t="s">
        <v>4500</v>
      </c>
      <c r="G189" s="83" t="s">
        <v>212</v>
      </c>
      <c r="H189" s="83" t="s">
        <v>212</v>
      </c>
      <c r="I189" s="83" t="s">
        <v>212</v>
      </c>
      <c r="J189" s="83" t="s">
        <v>1286</v>
      </c>
      <c r="K189" s="83" t="s">
        <v>212</v>
      </c>
      <c r="L189" s="83" t="s">
        <v>212</v>
      </c>
      <c r="M189" s="83" t="s">
        <v>212</v>
      </c>
      <c r="N189" s="1032">
        <v>0.05</v>
      </c>
      <c r="O189" s="203">
        <v>10946571.359999999</v>
      </c>
      <c r="P189" s="533">
        <v>0</v>
      </c>
      <c r="Q189" s="535" t="s">
        <v>4805</v>
      </c>
      <c r="R189" s="27"/>
      <c r="S189" s="27"/>
      <c r="T189" s="27"/>
      <c r="U189" s="27"/>
      <c r="V189" s="27"/>
      <c r="W189" s="128">
        <f>(IF(G189="C",1,IF(G189="EA",0.5,0))*0.05)+(IF(H189="C",1,IF(H189="EA",0.5,0))*0.2)+(IF(I189="C",1,IF(I189="EA",0.5,0))*0.05)+(IF(J189="C",1,IF(J189="EA",0.5,0))*0.05)+(IF(K189="C",1,IF(K189="EA",0.5,0))*0.25)+(IF(L189="C",1,IF(L189="EA",0.5,0))*0.1)+(IF(M189="C",1,IF(M189="EA",0.5,0))*0.3)</f>
        <v>1</v>
      </c>
      <c r="X189" s="129">
        <f t="shared" si="4"/>
        <v>0.05</v>
      </c>
      <c r="Y189" s="130" t="str">
        <f t="shared" si="6"/>
        <v>Concluído</v>
      </c>
      <c r="Z189" s="130" t="str">
        <f>IF(C189="Supra-regional","abrange-cidade",IF(C189="Em definição","sem-mapa",IF(E189&lt;&gt;0,"local-def","local-em-def")))</f>
        <v>local-def</v>
      </c>
    </row>
    <row r="190" spans="1:26" ht="90" hidden="1" x14ac:dyDescent="0.25">
      <c r="A190" s="83">
        <v>99</v>
      </c>
      <c r="B190" s="82" t="s">
        <v>5282</v>
      </c>
      <c r="C190" s="173" t="s">
        <v>160</v>
      </c>
      <c r="D190" s="173" t="s">
        <v>693</v>
      </c>
      <c r="E190" s="173" t="s">
        <v>4499</v>
      </c>
      <c r="F190" s="173" t="s">
        <v>4500</v>
      </c>
      <c r="G190" s="83" t="s">
        <v>212</v>
      </c>
      <c r="H190" s="83" t="s">
        <v>212</v>
      </c>
      <c r="I190" s="83" t="s">
        <v>212</v>
      </c>
      <c r="J190" s="83" t="s">
        <v>1286</v>
      </c>
      <c r="K190" s="83" t="s">
        <v>212</v>
      </c>
      <c r="L190" s="83" t="s">
        <v>212</v>
      </c>
      <c r="M190" s="83" t="s">
        <v>214</v>
      </c>
      <c r="N190" s="1032">
        <v>0.05</v>
      </c>
      <c r="O190" s="203">
        <v>10946571.359999999</v>
      </c>
      <c r="P190" s="533">
        <v>0</v>
      </c>
      <c r="Q190" s="535" t="s">
        <v>4805</v>
      </c>
      <c r="R190" s="27"/>
      <c r="S190" s="27"/>
      <c r="T190" s="27"/>
      <c r="U190" s="27"/>
      <c r="V190" s="27"/>
      <c r="W190" s="128">
        <f>(IF(G190="C",1,IF(G190="EA",0.5,0))*0.05)+(IF(H190="C",1,IF(H190="EA",0.5,0))*0.2)+(IF(I190="C",1,IF(I190="EA",0.5,0))*0.05)+(IF(J190="C",1,IF(J190="EA",0.5,0))*0.05)+(IF(K190="C",1,IF(K190="EA",0.5,0))*0.25)+(IF(L190="C",1,IF(L190="EA",0.5,0))*0.1)+(IF(M190="C",1,IF(M190="EA",0.5,0))*0.3)</f>
        <v>0.85</v>
      </c>
      <c r="X190" s="129">
        <f t="shared" si="4"/>
        <v>4.2500000000000003E-2</v>
      </c>
      <c r="Y190" s="130" t="str">
        <f t="shared" si="6"/>
        <v>Em andamento</v>
      </c>
      <c r="Z190" s="130" t="str">
        <f>IF(C190="Supra-regional","abrange-cidade",IF(C190="Em definição","sem-mapa",IF(E190&lt;&gt;0,"local-def","local-em-def")))</f>
        <v>local-def</v>
      </c>
    </row>
    <row r="191" spans="1:26" ht="75" hidden="1" x14ac:dyDescent="0.25">
      <c r="A191" s="83">
        <v>99</v>
      </c>
      <c r="B191" s="82" t="s">
        <v>4501</v>
      </c>
      <c r="C191" s="173" t="s">
        <v>134</v>
      </c>
      <c r="D191" s="173"/>
      <c r="E191" s="173" t="s">
        <v>4502</v>
      </c>
      <c r="F191" s="173" t="s">
        <v>4503</v>
      </c>
      <c r="G191" s="83" t="s">
        <v>212</v>
      </c>
      <c r="H191" s="83" t="s">
        <v>214</v>
      </c>
      <c r="I191" s="83" t="s">
        <v>214</v>
      </c>
      <c r="J191" s="83" t="s">
        <v>1388</v>
      </c>
      <c r="K191" s="83" t="s">
        <v>216</v>
      </c>
      <c r="L191" s="83" t="s">
        <v>216</v>
      </c>
      <c r="M191" s="83" t="s">
        <v>216</v>
      </c>
      <c r="N191" s="1032">
        <v>7.6799999999999993E-2</v>
      </c>
      <c r="O191" s="530">
        <v>507588.31922865007</v>
      </c>
      <c r="P191" s="530">
        <v>232575.95170798892</v>
      </c>
      <c r="Q191" s="535"/>
      <c r="R191" s="27"/>
      <c r="S191" s="27"/>
      <c r="T191" s="27"/>
      <c r="U191" s="27"/>
      <c r="V191" s="27"/>
      <c r="W191" s="128">
        <f>(IF(G191="C",1,IF(G191="EA",0.5,0))*0.05)+(IF(H191="C",1,IF(H191="EA",0.5,0))*0.2)+(IF(I191="C",1,IF(I191="EA",0.5,0))*0.05)+(IF(J191="C",1,IF(J191="EA",0.5,0))*0.05)+(IF(K191="C",1,IF(K191="EA",0.5,0))*0.25)+(IF(L191="C",1,IF(L191="EA",0.5,0))*0.1)+(IF(M191="C",1,IF(M191="EA",0.5,0))*0.3)</f>
        <v>0.2</v>
      </c>
      <c r="X191" s="129">
        <f t="shared" si="4"/>
        <v>1.5359999999999999E-2</v>
      </c>
      <c r="Y191" s="130" t="str">
        <f t="shared" si="6"/>
        <v>Em andamento</v>
      </c>
      <c r="Z191" s="130" t="str">
        <f>IF(C191="Supra-regional","abrange-cidade",IF(C191="Em definição","sem-mapa",IF(E191&lt;&gt;0,"local-def","local-em-def")))</f>
        <v>local-def</v>
      </c>
    </row>
    <row r="192" spans="1:26" ht="90" hidden="1" x14ac:dyDescent="0.25">
      <c r="A192" s="83">
        <v>99</v>
      </c>
      <c r="B192" s="82" t="s">
        <v>4504</v>
      </c>
      <c r="C192" s="173" t="s">
        <v>160</v>
      </c>
      <c r="D192" s="173"/>
      <c r="E192" s="173" t="s">
        <v>4505</v>
      </c>
      <c r="F192" s="173" t="s">
        <v>4506</v>
      </c>
      <c r="G192" s="83" t="s">
        <v>214</v>
      </c>
      <c r="H192" s="83" t="s">
        <v>214</v>
      </c>
      <c r="I192" s="83" t="s">
        <v>214</v>
      </c>
      <c r="J192" s="83" t="s">
        <v>1388</v>
      </c>
      <c r="K192" s="83" t="s">
        <v>216</v>
      </c>
      <c r="L192" s="83" t="s">
        <v>216</v>
      </c>
      <c r="M192" s="83" t="s">
        <v>216</v>
      </c>
      <c r="N192" s="1032">
        <v>0.14130000000000001</v>
      </c>
      <c r="O192" s="530">
        <v>933307.55471074407</v>
      </c>
      <c r="P192" s="530">
        <v>427639.65314049594</v>
      </c>
      <c r="Q192" s="535"/>
      <c r="R192" s="27"/>
      <c r="S192" s="27"/>
      <c r="T192" s="27"/>
      <c r="U192" s="27"/>
      <c r="V192" s="27"/>
      <c r="W192" s="128">
        <f>(IF(G192="C",1,IF(G192="EA",0.5,0))*0.05)+(IF(H192="C",1,IF(H192="EA",0.5,0))*0.2)+(IF(I192="C",1,IF(I192="EA",0.5,0))*0.05)+(IF(J192="C",1,IF(J192="EA",0.5,0))*0.05)+(IF(K192="C",1,IF(K192="EA",0.5,0))*0.25)+(IF(L192="C",1,IF(L192="EA",0.5,0))*0.1)+(IF(M192="C",1,IF(M192="EA",0.5,0))*0.3)</f>
        <v>0.17499999999999999</v>
      </c>
      <c r="X192" s="129">
        <f t="shared" si="4"/>
        <v>2.4727499999999999E-2</v>
      </c>
      <c r="Y192" s="130" t="str">
        <f t="shared" si="6"/>
        <v>Em andamento</v>
      </c>
      <c r="Z192" s="130" t="str">
        <f>IF(C192="Supra-regional","abrange-cidade",IF(C192="Em definição","sem-mapa",IF(E192&lt;&gt;0,"local-def","local-em-def")))</f>
        <v>local-def</v>
      </c>
    </row>
    <row r="193" spans="1:26" ht="75" hidden="1" x14ac:dyDescent="0.25">
      <c r="A193" s="83">
        <v>99</v>
      </c>
      <c r="B193" s="82" t="s">
        <v>4507</v>
      </c>
      <c r="C193" s="173" t="s">
        <v>160</v>
      </c>
      <c r="D193" s="173"/>
      <c r="E193" s="173" t="s">
        <v>4508</v>
      </c>
      <c r="F193" s="173" t="s">
        <v>4509</v>
      </c>
      <c r="G193" s="83" t="s">
        <v>212</v>
      </c>
      <c r="H193" s="83" t="s">
        <v>214</v>
      </c>
      <c r="I193" s="83" t="s">
        <v>214</v>
      </c>
      <c r="J193" s="83" t="s">
        <v>1388</v>
      </c>
      <c r="K193" s="83" t="s">
        <v>216</v>
      </c>
      <c r="L193" s="83" t="s">
        <v>216</v>
      </c>
      <c r="M193" s="83" t="s">
        <v>216</v>
      </c>
      <c r="N193" s="1032">
        <v>0.186</v>
      </c>
      <c r="O193" s="530">
        <v>1228036.2561983473</v>
      </c>
      <c r="P193" s="530">
        <v>562683.75413223146</v>
      </c>
      <c r="Q193" s="535"/>
      <c r="R193" s="27"/>
      <c r="S193" s="27"/>
      <c r="T193" s="27"/>
      <c r="U193" s="27"/>
      <c r="V193" s="27"/>
      <c r="W193" s="128">
        <f>(IF(G193="C",1,IF(G193="EA",0.5,0))*0.05)+(IF(H193="C",1,IF(H193="EA",0.5,0))*0.2)+(IF(I193="C",1,IF(I193="EA",0.5,0))*0.05)+(IF(J193="C",1,IF(J193="EA",0.5,0))*0.05)+(IF(K193="C",1,IF(K193="EA",0.5,0))*0.25)+(IF(L193="C",1,IF(L193="EA",0.5,0))*0.1)+(IF(M193="C",1,IF(M193="EA",0.5,0))*0.3)</f>
        <v>0.2</v>
      </c>
      <c r="X193" s="129">
        <f t="shared" si="4"/>
        <v>3.7200000000000004E-2</v>
      </c>
      <c r="Y193" s="130" t="str">
        <f t="shared" si="6"/>
        <v>Em andamento</v>
      </c>
      <c r="Z193" s="130" t="str">
        <f>IF(C193="Supra-regional","abrange-cidade",IF(C193="Em definição","sem-mapa",IF(E193&lt;&gt;0,"local-def","local-em-def")))</f>
        <v>local-def</v>
      </c>
    </row>
    <row r="194" spans="1:26" ht="90" hidden="1" x14ac:dyDescent="0.25">
      <c r="A194" s="83">
        <v>99</v>
      </c>
      <c r="B194" s="82" t="s">
        <v>4510</v>
      </c>
      <c r="C194" s="173" t="s">
        <v>160</v>
      </c>
      <c r="D194" s="173"/>
      <c r="E194" s="173" t="s">
        <v>4511</v>
      </c>
      <c r="F194" s="173" t="s">
        <v>4512</v>
      </c>
      <c r="G194" s="83" t="s">
        <v>212</v>
      </c>
      <c r="H194" s="83" t="s">
        <v>214</v>
      </c>
      <c r="I194" s="83" t="s">
        <v>214</v>
      </c>
      <c r="J194" s="83" t="s">
        <v>1388</v>
      </c>
      <c r="K194" s="83" t="s">
        <v>216</v>
      </c>
      <c r="L194" s="83" t="s">
        <v>216</v>
      </c>
      <c r="M194" s="83" t="s">
        <v>216</v>
      </c>
      <c r="N194" s="1032">
        <v>8.1900000000000001E-2</v>
      </c>
      <c r="O194" s="530">
        <v>540335.95272727287</v>
      </c>
      <c r="P194" s="530">
        <v>247580.85181818187</v>
      </c>
      <c r="Q194" s="536" t="s">
        <v>1356</v>
      </c>
      <c r="R194" s="27"/>
      <c r="S194" s="27"/>
      <c r="T194" s="27"/>
      <c r="U194" s="27"/>
      <c r="V194" s="27"/>
      <c r="W194" s="128">
        <f>(IF(G194="C",1,IF(G194="EA",0.5,0))*0.05)+(IF(H194="C",1,IF(H194="EA",0.5,0))*0.2)+(IF(I194="C",1,IF(I194="EA",0.5,0))*0.05)+(IF(J194="C",1,IF(J194="EA",0.5,0))*0.05)+(IF(K194="C",1,IF(K194="EA",0.5,0))*0.25)+(IF(L194="C",1,IF(L194="EA",0.5,0))*0.1)+(IF(M194="C",1,IF(M194="EA",0.5,0))*0.3)</f>
        <v>0.2</v>
      </c>
      <c r="X194" s="129">
        <f t="shared" si="4"/>
        <v>1.6380000000000002E-2</v>
      </c>
      <c r="Y194" s="130" t="str">
        <f t="shared" si="6"/>
        <v>Em andamento</v>
      </c>
      <c r="Z194" s="130" t="str">
        <f>IF(C194="Supra-regional","abrange-cidade",IF(C194="Em definição","sem-mapa",IF(E194&lt;&gt;0,"local-def","local-em-def")))</f>
        <v>local-def</v>
      </c>
    </row>
    <row r="195" spans="1:26" ht="75" hidden="1" x14ac:dyDescent="0.25">
      <c r="A195" s="83">
        <v>99</v>
      </c>
      <c r="B195" s="82" t="s">
        <v>4513</v>
      </c>
      <c r="C195" s="173" t="s">
        <v>160</v>
      </c>
      <c r="D195" s="173"/>
      <c r="E195" s="173" t="s">
        <v>4514</v>
      </c>
      <c r="F195" s="173" t="s">
        <v>4515</v>
      </c>
      <c r="G195" s="83" t="s">
        <v>212</v>
      </c>
      <c r="H195" s="83" t="s">
        <v>214</v>
      </c>
      <c r="I195" s="83" t="s">
        <v>214</v>
      </c>
      <c r="J195" s="83" t="s">
        <v>1388</v>
      </c>
      <c r="K195" s="83" t="s">
        <v>216</v>
      </c>
      <c r="L195" s="83" t="s">
        <v>216</v>
      </c>
      <c r="M195" s="83" t="s">
        <v>216</v>
      </c>
      <c r="N195" s="1032">
        <v>0.1363</v>
      </c>
      <c r="O195" s="530">
        <v>900559.9212121215</v>
      </c>
      <c r="P195" s="530">
        <v>412634.75303030317</v>
      </c>
      <c r="Q195" s="535" t="s">
        <v>1347</v>
      </c>
      <c r="R195" s="27"/>
      <c r="S195" s="27"/>
      <c r="T195" s="27"/>
      <c r="U195" s="27"/>
      <c r="V195" s="27"/>
      <c r="W195" s="128">
        <f>(IF(G195="C",1,IF(G195="EA",0.5,0))*0.05)+(IF(H195="C",1,IF(H195="EA",0.5,0))*0.2)+(IF(I195="C",1,IF(I195="EA",0.5,0))*0.05)+(IF(J195="C",1,IF(J195="EA",0.5,0))*0.05)+(IF(K195="C",1,IF(K195="EA",0.5,0))*0.25)+(IF(L195="C",1,IF(L195="EA",0.5,0))*0.1)+(IF(M195="C",1,IF(M195="EA",0.5,0))*0.3)</f>
        <v>0.2</v>
      </c>
      <c r="X195" s="129">
        <f t="shared" ref="X195:X213" si="7">W195*N195</f>
        <v>2.7260000000000003E-2</v>
      </c>
      <c r="Y195" s="130" t="str">
        <f t="shared" si="6"/>
        <v>Em andamento</v>
      </c>
      <c r="Z195" s="130" t="str">
        <f>IF(C195="Supra-regional","abrange-cidade",IF(C195="Em definição","sem-mapa",IF(E195&lt;&gt;0,"local-def","local-em-def")))</f>
        <v>local-def</v>
      </c>
    </row>
    <row r="196" spans="1:26" ht="60" hidden="1" x14ac:dyDescent="0.25">
      <c r="A196" s="83">
        <v>99</v>
      </c>
      <c r="B196" s="82" t="s">
        <v>4516</v>
      </c>
      <c r="C196" s="173" t="s">
        <v>160</v>
      </c>
      <c r="D196" s="173"/>
      <c r="E196" s="173" t="s">
        <v>4517</v>
      </c>
      <c r="F196" s="173" t="s">
        <v>4518</v>
      </c>
      <c r="G196" s="83" t="s">
        <v>212</v>
      </c>
      <c r="H196" s="83" t="s">
        <v>214</v>
      </c>
      <c r="I196" s="83" t="s">
        <v>214</v>
      </c>
      <c r="J196" s="83" t="s">
        <v>214</v>
      </c>
      <c r="K196" s="83" t="s">
        <v>216</v>
      </c>
      <c r="L196" s="83" t="s">
        <v>216</v>
      </c>
      <c r="M196" s="83" t="s">
        <v>216</v>
      </c>
      <c r="N196" s="1032">
        <v>0.1215</v>
      </c>
      <c r="O196" s="530">
        <v>802317.02071625367</v>
      </c>
      <c r="P196" s="530">
        <v>367620.05269972456</v>
      </c>
      <c r="Q196" s="535" t="s">
        <v>1347</v>
      </c>
      <c r="R196" s="27"/>
      <c r="S196" s="27"/>
      <c r="T196" s="27"/>
      <c r="U196" s="27"/>
      <c r="V196" s="27"/>
      <c r="W196" s="128">
        <f>(IF(G196="C",1,IF(G196="EA",0.5,0))*0.05)+(IF(H196="C",1,IF(H196="EA",0.5,0))*0.2)+(IF(I196="C",1,IF(I196="EA",0.5,0))*0.05)+(IF(J196="C",1,IF(J196="EA",0.5,0))*0.05)+(IF(K196="C",1,IF(K196="EA",0.5,0))*0.25)+(IF(L196="C",1,IF(L196="EA",0.5,0))*0.1)+(IF(M196="C",1,IF(M196="EA",0.5,0))*0.3)</f>
        <v>0.2</v>
      </c>
      <c r="X196" s="129">
        <f t="shared" si="7"/>
        <v>2.4300000000000002E-2</v>
      </c>
      <c r="Y196" s="130" t="str">
        <f t="shared" si="6"/>
        <v>Em andamento</v>
      </c>
      <c r="Z196" s="130" t="str">
        <f>IF(C196="Supra-regional","abrange-cidade",IF(C196="Em definição","sem-mapa",IF(E196&lt;&gt;0,"local-def","local-em-def")))</f>
        <v>local-def</v>
      </c>
    </row>
    <row r="197" spans="1:26" ht="75" hidden="1" x14ac:dyDescent="0.25">
      <c r="A197" s="83">
        <v>99</v>
      </c>
      <c r="B197" s="82" t="s">
        <v>4519</v>
      </c>
      <c r="C197" s="173" t="s">
        <v>138</v>
      </c>
      <c r="D197" s="173"/>
      <c r="E197" s="173" t="s">
        <v>4520</v>
      </c>
      <c r="F197" s="173" t="s">
        <v>4521</v>
      </c>
      <c r="G197" s="83" t="s">
        <v>214</v>
      </c>
      <c r="H197" s="83" t="s">
        <v>214</v>
      </c>
      <c r="I197" s="83" t="s">
        <v>214</v>
      </c>
      <c r="J197" s="83" t="s">
        <v>214</v>
      </c>
      <c r="K197" s="83" t="s">
        <v>216</v>
      </c>
      <c r="L197" s="83" t="s">
        <v>216</v>
      </c>
      <c r="M197" s="83" t="s">
        <v>216</v>
      </c>
      <c r="N197" s="1032">
        <v>0.15620000000000001</v>
      </c>
      <c r="O197" s="530">
        <v>1031550.4552066118</v>
      </c>
      <c r="P197" s="530">
        <v>472654.35347107449</v>
      </c>
      <c r="Q197" s="535" t="s">
        <v>4832</v>
      </c>
      <c r="R197" s="27"/>
      <c r="S197" s="27"/>
      <c r="T197" s="27"/>
      <c r="U197" s="27"/>
      <c r="V197" s="27"/>
      <c r="W197" s="128">
        <f>(IF(G197="C",1,IF(G197="EA",0.5,0))*0.05)+(IF(H197="C",1,IF(H197="EA",0.5,0))*0.2)+(IF(I197="C",1,IF(I197="EA",0.5,0))*0.05)+(IF(J197="C",1,IF(J197="EA",0.5,0))*0.05)+(IF(K197="C",1,IF(K197="EA",0.5,0))*0.25)+(IF(L197="C",1,IF(L197="EA",0.5,0))*0.1)+(IF(M197="C",1,IF(M197="EA",0.5,0))*0.3)</f>
        <v>0.17499999999999999</v>
      </c>
      <c r="X197" s="129">
        <f t="shared" si="7"/>
        <v>2.7334999999999998E-2</v>
      </c>
      <c r="Y197" s="130" t="str">
        <f t="shared" si="6"/>
        <v>Em andamento</v>
      </c>
      <c r="Z197" s="130" t="str">
        <f>IF(C197="Supra-regional","abrange-cidade",IF(C197="Em definição","sem-mapa",IF(E197&lt;&gt;0,"local-def","local-em-def")))</f>
        <v>local-def</v>
      </c>
    </row>
    <row r="198" spans="1:26" ht="120" hidden="1" x14ac:dyDescent="0.25">
      <c r="A198" s="83">
        <v>100</v>
      </c>
      <c r="B198" s="173" t="s">
        <v>4522</v>
      </c>
      <c r="C198" s="173" t="s">
        <v>4523</v>
      </c>
      <c r="D198" s="173"/>
      <c r="E198" s="173" t="s">
        <v>2657</v>
      </c>
      <c r="F198" s="173" t="s">
        <v>4524</v>
      </c>
      <c r="G198" s="83" t="s">
        <v>212</v>
      </c>
      <c r="H198" s="83" t="s">
        <v>214</v>
      </c>
      <c r="I198" s="83" t="s">
        <v>212</v>
      </c>
      <c r="J198" s="83" t="s">
        <v>1286</v>
      </c>
      <c r="K198" s="83" t="s">
        <v>214</v>
      </c>
      <c r="L198" s="83" t="s">
        <v>214</v>
      </c>
      <c r="M198" s="83" t="s">
        <v>214</v>
      </c>
      <c r="N198" s="1032">
        <v>1</v>
      </c>
      <c r="O198" s="532">
        <v>17341379.989999998</v>
      </c>
      <c r="P198" s="534">
        <v>2433858.87</v>
      </c>
      <c r="Q198" s="173" t="s">
        <v>4475</v>
      </c>
      <c r="R198" s="27"/>
      <c r="S198" s="27"/>
      <c r="T198" s="27"/>
      <c r="U198" s="27"/>
      <c r="V198" s="27"/>
      <c r="W198" s="128">
        <f>(IF(G198="C",1,IF(G198="EA",0.5,0))*0.05)+(IF(H198="C",1,IF(H198="EA",0.5,0))*0.2)+(IF(I198="C",1,IF(I198="EA",0.5,0))*0.05)+(IF(J198="C",1,IF(J198="EA",0.5,0))*0.05)+(IF(K198="C",1,IF(K198="EA",0.5,0))*0.25)+(IF(L198="C",1,IF(L198="EA",0.5,0))*0.1)+(IF(M198="C",1,IF(M198="EA",0.5,0))*0.3)</f>
        <v>0.57499999999999996</v>
      </c>
      <c r="X198" s="129">
        <f t="shared" si="7"/>
        <v>0.57499999999999996</v>
      </c>
      <c r="Y198" s="130" t="str">
        <f t="shared" si="6"/>
        <v>Em andamento</v>
      </c>
      <c r="Z198" s="130" t="str">
        <f>IF(C198="Supra-regional","abrange-cidade",IF(C198="Em definição","sem-mapa",IF(E198&lt;&gt;0,"local-def","local-em-def")))</f>
        <v>local-def</v>
      </c>
    </row>
    <row r="199" spans="1:26" ht="45" hidden="1" x14ac:dyDescent="0.25">
      <c r="A199" s="83">
        <v>101</v>
      </c>
      <c r="B199" s="173" t="s">
        <v>4525</v>
      </c>
      <c r="C199" s="173" t="s">
        <v>4526</v>
      </c>
      <c r="D199" s="173" t="s">
        <v>4526</v>
      </c>
      <c r="E199" s="173" t="s">
        <v>4527</v>
      </c>
      <c r="F199" s="173" t="s">
        <v>4528</v>
      </c>
      <c r="G199" s="83" t="s">
        <v>214</v>
      </c>
      <c r="H199" s="83" t="s">
        <v>214</v>
      </c>
      <c r="I199" s="83" t="s">
        <v>216</v>
      </c>
      <c r="J199" s="83" t="s">
        <v>1493</v>
      </c>
      <c r="K199" s="83" t="s">
        <v>216</v>
      </c>
      <c r="L199" s="83" t="s">
        <v>216</v>
      </c>
      <c r="M199" s="83" t="s">
        <v>216</v>
      </c>
      <c r="N199" s="1032">
        <v>1</v>
      </c>
      <c r="O199" s="532">
        <v>11870.09</v>
      </c>
      <c r="P199" s="534">
        <v>2652.53</v>
      </c>
      <c r="Q199" s="173" t="s">
        <v>4529</v>
      </c>
      <c r="R199" s="27"/>
      <c r="S199" s="27"/>
      <c r="T199" s="27"/>
      <c r="U199" s="27"/>
      <c r="V199" s="27"/>
      <c r="W199" s="128">
        <f>(IF(G199="C",1,IF(G199="EA",0.5,0))*0.05)+(IF(H199="C",1,IF(H199="EA",0.5,0))*0.2)+(IF(I199="C",1,IF(I199="EA",0.5,0))*0.05)+(IF(J199="C",1,IF(J199="EA",0.5,0))*0.05)+(IF(K199="C",1,IF(K199="EA",0.5,0))*0.25)+(IF(L199="C",1,IF(L199="EA",0.5,0))*0.1)+(IF(M199="C",1,IF(M199="EA",0.5,0))*0.3)</f>
        <v>0.125</v>
      </c>
      <c r="X199" s="129">
        <f t="shared" si="7"/>
        <v>0.125</v>
      </c>
      <c r="Y199" s="130" t="str">
        <f t="shared" si="6"/>
        <v>Em andamento</v>
      </c>
      <c r="Z199" s="130" t="str">
        <f>IF(C199="Supra-regional","abrange-cidade",IF(C199="Em definição","sem-mapa",IF(E199&lt;&gt;0,"local-def","local-em-def")))</f>
        <v>local-def</v>
      </c>
    </row>
    <row r="200" spans="1:26" ht="45" hidden="1" x14ac:dyDescent="0.25">
      <c r="A200" s="83">
        <v>103</v>
      </c>
      <c r="B200" s="173" t="s">
        <v>4531</v>
      </c>
      <c r="C200" s="173" t="s">
        <v>2656</v>
      </c>
      <c r="D200" s="173" t="s">
        <v>4532</v>
      </c>
      <c r="E200" s="173" t="s">
        <v>4533</v>
      </c>
      <c r="F200" s="173" t="s">
        <v>4534</v>
      </c>
      <c r="G200" s="83" t="s">
        <v>212</v>
      </c>
      <c r="H200" s="83" t="s">
        <v>214</v>
      </c>
      <c r="I200" s="83" t="s">
        <v>216</v>
      </c>
      <c r="J200" s="83" t="s">
        <v>1493</v>
      </c>
      <c r="K200" s="83" t="s">
        <v>216</v>
      </c>
      <c r="L200" s="83" t="s">
        <v>216</v>
      </c>
      <c r="M200" s="83" t="s">
        <v>216</v>
      </c>
      <c r="N200" s="1032">
        <v>1</v>
      </c>
      <c r="O200" s="532">
        <v>13139.65</v>
      </c>
      <c r="P200" s="534">
        <v>122106.87999999999</v>
      </c>
      <c r="Q200" s="82" t="s">
        <v>4535</v>
      </c>
      <c r="R200" s="27"/>
      <c r="S200" s="27"/>
      <c r="T200" s="27"/>
      <c r="U200" s="27"/>
      <c r="V200" s="27"/>
      <c r="W200" s="128">
        <f>(IF(G200="C",1,IF(G200="EA",0.5,0))*0.05)+(IF(H200="C",1,IF(H200="EA",0.5,0))*0.2)+(IF(I200="C",1,IF(I200="EA",0.5,0))*0.05)+(IF(J200="C",1,IF(J200="EA",0.5,0))*0.05)+(IF(K200="C",1,IF(K200="EA",0.5,0))*0.25)+(IF(L200="C",1,IF(L200="EA",0.5,0))*0.1)+(IF(M200="C",1,IF(M200="EA",0.5,0))*0.3)</f>
        <v>0.15000000000000002</v>
      </c>
      <c r="X200" s="129">
        <f t="shared" si="7"/>
        <v>0.15000000000000002</v>
      </c>
      <c r="Y200" s="130" t="str">
        <f t="shared" si="6"/>
        <v>Em andamento</v>
      </c>
      <c r="Z200" s="130" t="str">
        <f>IF(C200="Supra-regional","abrange-cidade",IF(C200="Em definição","sem-mapa",IF(E200&lt;&gt;0,"local-def","local-em-def")))</f>
        <v>local-def</v>
      </c>
    </row>
    <row r="201" spans="1:26" ht="60" hidden="1" x14ac:dyDescent="0.25">
      <c r="A201" s="83">
        <v>105</v>
      </c>
      <c r="B201" s="173" t="s">
        <v>4536</v>
      </c>
      <c r="C201" s="173" t="s">
        <v>182</v>
      </c>
      <c r="D201" s="173"/>
      <c r="E201" s="173" t="s">
        <v>4537</v>
      </c>
      <c r="F201" s="173" t="s">
        <v>4538</v>
      </c>
      <c r="G201" s="83" t="s">
        <v>214</v>
      </c>
      <c r="H201" s="83" t="s">
        <v>214</v>
      </c>
      <c r="I201" s="83" t="s">
        <v>216</v>
      </c>
      <c r="J201" s="83" t="s">
        <v>1388</v>
      </c>
      <c r="K201" s="83" t="s">
        <v>216</v>
      </c>
      <c r="L201" s="83" t="s">
        <v>216</v>
      </c>
      <c r="M201" s="83" t="s">
        <v>216</v>
      </c>
      <c r="N201" s="1032">
        <v>7.6899999999999996E-2</v>
      </c>
      <c r="O201" s="532">
        <v>600000</v>
      </c>
      <c r="P201" s="534">
        <v>0</v>
      </c>
      <c r="Q201" s="173" t="s">
        <v>4539</v>
      </c>
      <c r="R201" s="27"/>
      <c r="S201" s="27"/>
      <c r="T201" s="27"/>
      <c r="U201" s="27"/>
      <c r="V201" s="27"/>
      <c r="W201" s="128">
        <f>(IF(G201="C",1,IF(G201="EA",0.5,0))*0.05)+(IF(H201="C",1,IF(H201="EA",0.5,0))*0.2)+(IF(I201="C",1,IF(I201="EA",0.5,0))*0.05)+(IF(J201="C",1,IF(J201="EA",0.5,0))*0.05)+(IF(K201="C",1,IF(K201="EA",0.5,0))*0.25)+(IF(L201="C",1,IF(L201="EA",0.5,0))*0.1)+(IF(M201="C",1,IF(M201="EA",0.5,0))*0.3)</f>
        <v>0.15</v>
      </c>
      <c r="X201" s="129">
        <f t="shared" si="7"/>
        <v>1.1534999999999998E-2</v>
      </c>
      <c r="Y201" s="130" t="str">
        <f t="shared" si="6"/>
        <v>Em andamento</v>
      </c>
      <c r="Z201" s="130" t="str">
        <f>IF(C201="Supra-regional","abrange-cidade",IF(C201="Em definição","sem-mapa",IF(E201&lt;&gt;0,"local-def","local-em-def")))</f>
        <v>local-def</v>
      </c>
    </row>
    <row r="202" spans="1:26" ht="45" hidden="1" x14ac:dyDescent="0.25">
      <c r="A202" s="83">
        <v>105</v>
      </c>
      <c r="B202" s="173" t="s">
        <v>4540</v>
      </c>
      <c r="C202" s="173" t="s">
        <v>128</v>
      </c>
      <c r="D202" s="173"/>
      <c r="E202" s="173" t="s">
        <v>4541</v>
      </c>
      <c r="F202" s="173" t="s">
        <v>4542</v>
      </c>
      <c r="G202" s="83" t="s">
        <v>212</v>
      </c>
      <c r="H202" s="83" t="s">
        <v>212</v>
      </c>
      <c r="I202" s="83" t="s">
        <v>214</v>
      </c>
      <c r="J202" s="83" t="s">
        <v>1388</v>
      </c>
      <c r="K202" s="83" t="s">
        <v>216</v>
      </c>
      <c r="L202" s="83" t="s">
        <v>216</v>
      </c>
      <c r="M202" s="83" t="s">
        <v>216</v>
      </c>
      <c r="N202" s="1032">
        <v>7.6899999999999996E-2</v>
      </c>
      <c r="O202" s="531">
        <v>0</v>
      </c>
      <c r="P202" s="534">
        <v>5640278.0900000017</v>
      </c>
      <c r="Q202" s="173" t="s">
        <v>4543</v>
      </c>
      <c r="R202" s="27"/>
      <c r="S202" s="27"/>
      <c r="T202" s="27"/>
      <c r="U202" s="27"/>
      <c r="V202" s="27"/>
      <c r="W202" s="128">
        <f>(IF(G202="C",1,IF(G202="EA",0.5,0))*0.05)+(IF(H202="C",1,IF(H202="EA",0.5,0))*0.2)+(IF(I202="C",1,IF(I202="EA",0.5,0))*0.05)+(IF(J202="C",1,IF(J202="EA",0.5,0))*0.05)+(IF(K202="C",1,IF(K202="EA",0.5,0))*0.25)+(IF(L202="C",1,IF(L202="EA",0.5,0))*0.1)+(IF(M202="C",1,IF(M202="EA",0.5,0))*0.3)</f>
        <v>0.30000000000000004</v>
      </c>
      <c r="X202" s="129">
        <f t="shared" si="7"/>
        <v>2.3070000000000004E-2</v>
      </c>
      <c r="Y202" s="130" t="str">
        <f t="shared" si="6"/>
        <v>Em andamento</v>
      </c>
      <c r="Z202" s="130" t="str">
        <f>IF(C202="Supra-regional","abrange-cidade",IF(C202="Em definição","sem-mapa",IF(E202&lt;&gt;0,"local-def","local-em-def")))</f>
        <v>local-def</v>
      </c>
    </row>
    <row r="203" spans="1:26" ht="60" hidden="1" x14ac:dyDescent="0.25">
      <c r="A203" s="83">
        <v>105</v>
      </c>
      <c r="B203" s="173" t="s">
        <v>4545</v>
      </c>
      <c r="C203" s="173" t="s">
        <v>158</v>
      </c>
      <c r="D203" s="173"/>
      <c r="E203" s="173" t="s">
        <v>4546</v>
      </c>
      <c r="F203" s="173" t="s">
        <v>4547</v>
      </c>
      <c r="G203" s="83" t="s">
        <v>212</v>
      </c>
      <c r="H203" s="83" t="s">
        <v>212</v>
      </c>
      <c r="I203" s="83" t="s">
        <v>212</v>
      </c>
      <c r="J203" s="83" t="s">
        <v>1388</v>
      </c>
      <c r="K203" s="83" t="s">
        <v>212</v>
      </c>
      <c r="L203" s="83" t="s">
        <v>214</v>
      </c>
      <c r="M203" s="83" t="s">
        <v>214</v>
      </c>
      <c r="N203" s="1032">
        <v>7.6999999999999999E-2</v>
      </c>
      <c r="O203" s="532">
        <v>5273430.5399999991</v>
      </c>
      <c r="P203" s="534">
        <v>13879001.119999999</v>
      </c>
      <c r="Q203" s="173" t="s">
        <v>4548</v>
      </c>
      <c r="R203" s="27"/>
      <c r="S203" s="27"/>
      <c r="T203" s="27"/>
      <c r="U203" s="27"/>
      <c r="V203" s="27"/>
      <c r="W203" s="128">
        <f>(IF(G203="C",1,IF(G203="EA",0.5,0))*0.05)+(IF(H203="C",1,IF(H203="EA",0.5,0))*0.2)+(IF(I203="C",1,IF(I203="EA",0.5,0))*0.05)+(IF(J203="C",1,IF(J203="EA",0.5,0))*0.05)+(IF(K203="C",1,IF(K203="EA",0.5,0))*0.25)+(IF(L203="C",1,IF(L203="EA",0.5,0))*0.1)+(IF(M203="C",1,IF(M203="EA",0.5,0))*0.3)</f>
        <v>0.77500000000000002</v>
      </c>
      <c r="X203" s="129">
        <f t="shared" si="7"/>
        <v>5.9674999999999999E-2</v>
      </c>
      <c r="Y203" s="130" t="str">
        <f t="shared" si="6"/>
        <v>Em andamento</v>
      </c>
      <c r="Z203" s="130" t="str">
        <f>IF(C203="Supra-regional","abrange-cidade",IF(C203="Em definição","sem-mapa",IF(E203&lt;&gt;0,"local-def","local-em-def")))</f>
        <v>local-def</v>
      </c>
    </row>
    <row r="204" spans="1:26" ht="45" hidden="1" x14ac:dyDescent="0.25">
      <c r="A204" s="83">
        <v>105</v>
      </c>
      <c r="B204" s="173" t="s">
        <v>4549</v>
      </c>
      <c r="C204" s="173" t="s">
        <v>176</v>
      </c>
      <c r="D204" s="173"/>
      <c r="E204" s="173" t="s">
        <v>4550</v>
      </c>
      <c r="F204" s="173" t="s">
        <v>4551</v>
      </c>
      <c r="G204" s="83" t="s">
        <v>212</v>
      </c>
      <c r="H204" s="83" t="s">
        <v>214</v>
      </c>
      <c r="I204" s="83" t="s">
        <v>212</v>
      </c>
      <c r="J204" s="83" t="s">
        <v>1388</v>
      </c>
      <c r="K204" s="83" t="s">
        <v>214</v>
      </c>
      <c r="L204" s="83" t="s">
        <v>214</v>
      </c>
      <c r="M204" s="83" t="s">
        <v>214</v>
      </c>
      <c r="N204" s="1032">
        <v>7.6999999999999999E-2</v>
      </c>
      <c r="O204" s="532">
        <v>15560364.93</v>
      </c>
      <c r="P204" s="534">
        <v>31112474.390000001</v>
      </c>
      <c r="Q204" s="173" t="s">
        <v>4552</v>
      </c>
      <c r="R204" s="27"/>
      <c r="S204" s="27"/>
      <c r="T204" s="27"/>
      <c r="U204" s="27"/>
      <c r="V204" s="27"/>
      <c r="W204" s="128">
        <f>(IF(G204="C",1,IF(G204="EA",0.5,0))*0.05)+(IF(H204="C",1,IF(H204="EA",0.5,0))*0.2)+(IF(I204="C",1,IF(I204="EA",0.5,0))*0.05)+(IF(J204="C",1,IF(J204="EA",0.5,0))*0.05)+(IF(K204="C",1,IF(K204="EA",0.5,0))*0.25)+(IF(L204="C",1,IF(L204="EA",0.5,0))*0.1)+(IF(M204="C",1,IF(M204="EA",0.5,0))*0.3)</f>
        <v>0.54999999999999993</v>
      </c>
      <c r="X204" s="129">
        <f t="shared" si="7"/>
        <v>4.2349999999999992E-2</v>
      </c>
      <c r="Y204" s="130" t="str">
        <f t="shared" si="6"/>
        <v>Em andamento</v>
      </c>
      <c r="Z204" s="130" t="str">
        <f>IF(C204="Supra-regional","abrange-cidade",IF(C204="Em definição","sem-mapa",IF(E204&lt;&gt;0,"local-def","local-em-def")))</f>
        <v>local-def</v>
      </c>
    </row>
    <row r="205" spans="1:26" ht="60" hidden="1" x14ac:dyDescent="0.25">
      <c r="A205" s="83">
        <v>105</v>
      </c>
      <c r="B205" s="173" t="s">
        <v>4554</v>
      </c>
      <c r="C205" s="173" t="s">
        <v>132</v>
      </c>
      <c r="D205" s="173"/>
      <c r="E205" s="173" t="s">
        <v>4555</v>
      </c>
      <c r="F205" s="173" t="s">
        <v>4556</v>
      </c>
      <c r="G205" s="83" t="s">
        <v>214</v>
      </c>
      <c r="H205" s="83" t="s">
        <v>214</v>
      </c>
      <c r="I205" s="83" t="s">
        <v>214</v>
      </c>
      <c r="J205" s="83" t="s">
        <v>1388</v>
      </c>
      <c r="K205" s="83" t="s">
        <v>216</v>
      </c>
      <c r="L205" s="83" t="s">
        <v>216</v>
      </c>
      <c r="M205" s="83" t="s">
        <v>216</v>
      </c>
      <c r="N205" s="1032">
        <v>7.6899999999999996E-2</v>
      </c>
      <c r="O205" s="531">
        <v>224021.87</v>
      </c>
      <c r="P205" s="534">
        <v>0</v>
      </c>
      <c r="Q205" s="173" t="s">
        <v>4557</v>
      </c>
      <c r="R205" s="27"/>
      <c r="S205" s="27"/>
      <c r="T205" s="27"/>
      <c r="U205" s="27"/>
      <c r="V205" s="27"/>
      <c r="W205" s="128">
        <f>(IF(G205="C",1,IF(G205="EA",0.5,0))*0.05)+(IF(H205="C",1,IF(H205="EA",0.5,0))*0.2)+(IF(I205="C",1,IF(I205="EA",0.5,0))*0.05)+(IF(J205="C",1,IF(J205="EA",0.5,0))*0.05)+(IF(K205="C",1,IF(K205="EA",0.5,0))*0.25)+(IF(L205="C",1,IF(L205="EA",0.5,0))*0.1)+(IF(M205="C",1,IF(M205="EA",0.5,0))*0.3)</f>
        <v>0.17499999999999999</v>
      </c>
      <c r="X205" s="129">
        <f t="shared" si="7"/>
        <v>1.3457499999999999E-2</v>
      </c>
      <c r="Y205" s="130" t="str">
        <f t="shared" si="6"/>
        <v>Em andamento</v>
      </c>
      <c r="Z205" s="130" t="str">
        <f>IF(C205="Supra-regional","abrange-cidade",IF(C205="Em definição","sem-mapa",IF(E205&lt;&gt;0,"local-def","local-em-def")))</f>
        <v>local-def</v>
      </c>
    </row>
    <row r="206" spans="1:26" ht="45" hidden="1" x14ac:dyDescent="0.25">
      <c r="A206" s="83">
        <v>105</v>
      </c>
      <c r="B206" s="173" t="s">
        <v>4560</v>
      </c>
      <c r="C206" s="173" t="s">
        <v>4561</v>
      </c>
      <c r="D206" s="173"/>
      <c r="E206" s="173" t="s">
        <v>1911</v>
      </c>
      <c r="F206" s="173" t="s">
        <v>4562</v>
      </c>
      <c r="G206" s="83" t="s">
        <v>214</v>
      </c>
      <c r="H206" s="83" t="s">
        <v>212</v>
      </c>
      <c r="I206" s="83" t="s">
        <v>214</v>
      </c>
      <c r="J206" s="83" t="s">
        <v>1388</v>
      </c>
      <c r="K206" s="83" t="s">
        <v>216</v>
      </c>
      <c r="L206" s="83" t="s">
        <v>216</v>
      </c>
      <c r="M206" s="83" t="s">
        <v>216</v>
      </c>
      <c r="N206" s="1032">
        <v>7.6899999999999996E-2</v>
      </c>
      <c r="O206" s="531">
        <v>0</v>
      </c>
      <c r="P206" s="534">
        <v>627542.72</v>
      </c>
      <c r="Q206" s="173" t="s">
        <v>4557</v>
      </c>
      <c r="R206" s="27"/>
      <c r="S206" s="27"/>
      <c r="T206" s="27"/>
      <c r="U206" s="27"/>
      <c r="V206" s="27"/>
      <c r="W206" s="128">
        <f>(IF(G206="C",1,IF(G206="EA",0.5,0))*0.05)+(IF(H206="C",1,IF(H206="EA",0.5,0))*0.2)+(IF(I206="C",1,IF(I206="EA",0.5,0))*0.05)+(IF(J206="C",1,IF(J206="EA",0.5,0))*0.05)+(IF(K206="C",1,IF(K206="EA",0.5,0))*0.25)+(IF(L206="C",1,IF(L206="EA",0.5,0))*0.1)+(IF(M206="C",1,IF(M206="EA",0.5,0))*0.3)</f>
        <v>0.27500000000000002</v>
      </c>
      <c r="X206" s="129">
        <f t="shared" si="7"/>
        <v>2.11475E-2</v>
      </c>
      <c r="Y206" s="130" t="str">
        <f t="shared" si="6"/>
        <v>Em andamento</v>
      </c>
      <c r="Z206" s="130" t="str">
        <f>IF(C206="Supra-regional","abrange-cidade",IF(C206="Em definição","sem-mapa",IF(E206&lt;&gt;0,"local-def","local-em-def")))</f>
        <v>local-def</v>
      </c>
    </row>
    <row r="207" spans="1:26" ht="89.25" hidden="1" x14ac:dyDescent="0.25">
      <c r="A207" s="83">
        <v>105</v>
      </c>
      <c r="B207" s="173" t="s">
        <v>4563</v>
      </c>
      <c r="C207" s="173" t="s">
        <v>160</v>
      </c>
      <c r="D207" s="173"/>
      <c r="E207" s="173" t="s">
        <v>4564</v>
      </c>
      <c r="F207" s="173" t="s">
        <v>4565</v>
      </c>
      <c r="G207" s="83" t="s">
        <v>212</v>
      </c>
      <c r="H207" s="83" t="s">
        <v>212</v>
      </c>
      <c r="I207" s="83" t="s">
        <v>212</v>
      </c>
      <c r="J207" s="83" t="s">
        <v>1388</v>
      </c>
      <c r="K207" s="83" t="s">
        <v>214</v>
      </c>
      <c r="L207" s="83" t="s">
        <v>214</v>
      </c>
      <c r="M207" s="83" t="s">
        <v>214</v>
      </c>
      <c r="N207" s="1032">
        <v>7.6999999999999999E-2</v>
      </c>
      <c r="O207" s="532">
        <v>124267520</v>
      </c>
      <c r="P207" s="534">
        <v>142564247.10999998</v>
      </c>
      <c r="Q207" s="173" t="s">
        <v>4566</v>
      </c>
      <c r="R207" s="27" t="s">
        <v>5838</v>
      </c>
      <c r="S207" s="27"/>
      <c r="T207" s="27"/>
      <c r="U207" s="27"/>
      <c r="V207" s="27"/>
      <c r="W207" s="128">
        <f>(IF(G207="C",1,IF(G207="EA",0.5,0))*0.05)+(IF(H207="C",1,IF(H207="EA",0.5,0))*0.2)+(IF(I207="C",1,IF(I207="EA",0.5,0))*0.05)+(IF(J207="C",1,IF(J207="EA",0.5,0))*0.05)+(IF(K207="C",1,IF(K207="EA",0.5,0))*0.25)+(IF(L207="C",1,IF(L207="EA",0.5,0))*0.1)+(IF(M207="C",1,IF(M207="EA",0.5,0))*0.3)</f>
        <v>0.65</v>
      </c>
      <c r="X207" s="129">
        <f t="shared" si="7"/>
        <v>5.0050000000000004E-2</v>
      </c>
      <c r="Y207" s="130" t="str">
        <f t="shared" si="6"/>
        <v>Em andamento</v>
      </c>
      <c r="Z207" s="130" t="str">
        <f>IF(C207="Supra-regional","abrange-cidade",IF(C207="Em definição","sem-mapa",IF(E207&lt;&gt;0,"local-def","local-em-def")))</f>
        <v>local-def</v>
      </c>
    </row>
    <row r="208" spans="1:26" ht="45" hidden="1" x14ac:dyDescent="0.25">
      <c r="A208" s="83">
        <v>105</v>
      </c>
      <c r="B208" s="173" t="s">
        <v>4568</v>
      </c>
      <c r="C208" s="173" t="s">
        <v>156</v>
      </c>
      <c r="D208" s="173"/>
      <c r="E208" s="173" t="s">
        <v>4569</v>
      </c>
      <c r="F208" s="173" t="s">
        <v>4570</v>
      </c>
      <c r="G208" s="83" t="s">
        <v>212</v>
      </c>
      <c r="H208" s="83" t="s">
        <v>212</v>
      </c>
      <c r="I208" s="83" t="s">
        <v>214</v>
      </c>
      <c r="J208" s="83" t="s">
        <v>1388</v>
      </c>
      <c r="K208" s="83" t="s">
        <v>216</v>
      </c>
      <c r="L208" s="83" t="s">
        <v>216</v>
      </c>
      <c r="M208" s="83" t="s">
        <v>216</v>
      </c>
      <c r="N208" s="1032">
        <v>7.6899999999999996E-2</v>
      </c>
      <c r="O208" s="531">
        <v>0</v>
      </c>
      <c r="P208" s="534">
        <v>0</v>
      </c>
      <c r="Q208" s="173" t="s">
        <v>4557</v>
      </c>
      <c r="R208" s="27"/>
      <c r="S208" s="27"/>
      <c r="T208" s="27"/>
      <c r="U208" s="27"/>
      <c r="V208" s="27"/>
      <c r="W208" s="128">
        <f>(IF(G208="C",1,IF(G208="EA",0.5,0))*0.05)+(IF(H208="C",1,IF(H208="EA",0.5,0))*0.2)+(IF(I208="C",1,IF(I208="EA",0.5,0))*0.05)+(IF(J208="C",1,IF(J208="EA",0.5,0))*0.05)+(IF(K208="C",1,IF(K208="EA",0.5,0))*0.25)+(IF(L208="C",1,IF(L208="EA",0.5,0))*0.1)+(IF(M208="C",1,IF(M208="EA",0.5,0))*0.3)</f>
        <v>0.30000000000000004</v>
      </c>
      <c r="X208" s="129">
        <f t="shared" si="7"/>
        <v>2.3070000000000004E-2</v>
      </c>
      <c r="Y208" s="130" t="str">
        <f t="shared" si="6"/>
        <v>Em andamento</v>
      </c>
      <c r="Z208" s="130" t="str">
        <f>IF(C208="Supra-regional","abrange-cidade",IF(C208="Em definição","sem-mapa",IF(E208&lt;&gt;0,"local-def","local-em-def")))</f>
        <v>local-def</v>
      </c>
    </row>
    <row r="209" spans="1:26" ht="60" hidden="1" x14ac:dyDescent="0.25">
      <c r="A209" s="83">
        <v>105</v>
      </c>
      <c r="B209" s="173" t="s">
        <v>4571</v>
      </c>
      <c r="C209" s="173" t="s">
        <v>186</v>
      </c>
      <c r="D209" s="173"/>
      <c r="E209" s="173" t="s">
        <v>4572</v>
      </c>
      <c r="F209" s="173" t="s">
        <v>4573</v>
      </c>
      <c r="G209" s="83" t="s">
        <v>212</v>
      </c>
      <c r="H209" s="83" t="s">
        <v>212</v>
      </c>
      <c r="I209" s="83" t="s">
        <v>214</v>
      </c>
      <c r="J209" s="83" t="s">
        <v>1388</v>
      </c>
      <c r="K209" s="83" t="s">
        <v>216</v>
      </c>
      <c r="L209" s="83" t="s">
        <v>216</v>
      </c>
      <c r="M209" s="83" t="s">
        <v>216</v>
      </c>
      <c r="N209" s="1032">
        <v>7.6899999999999996E-2</v>
      </c>
      <c r="O209" s="531">
        <v>0</v>
      </c>
      <c r="P209" s="534">
        <v>0</v>
      </c>
      <c r="Q209" s="173" t="s">
        <v>4574</v>
      </c>
      <c r="R209" s="27"/>
      <c r="S209" s="27"/>
      <c r="T209" s="27"/>
      <c r="U209" s="27"/>
      <c r="V209" s="27"/>
      <c r="W209" s="128">
        <f>(IF(G209="C",1,IF(G209="EA",0.5,0))*0.05)+(IF(H209="C",1,IF(H209="EA",0.5,0))*0.2)+(IF(I209="C",1,IF(I209="EA",0.5,0))*0.05)+(IF(J209="C",1,IF(J209="EA",0.5,0))*0.05)+(IF(K209="C",1,IF(K209="EA",0.5,0))*0.25)+(IF(L209="C",1,IF(L209="EA",0.5,0))*0.1)+(IF(M209="C",1,IF(M209="EA",0.5,0))*0.3)</f>
        <v>0.30000000000000004</v>
      </c>
      <c r="X209" s="129">
        <f t="shared" si="7"/>
        <v>2.3070000000000004E-2</v>
      </c>
      <c r="Y209" s="130" t="str">
        <f t="shared" si="6"/>
        <v>Em andamento</v>
      </c>
      <c r="Z209" s="130" t="str">
        <f>IF(C209="Supra-regional","abrange-cidade",IF(C209="Em definição","sem-mapa",IF(E209&lt;&gt;0,"local-def","local-em-def")))</f>
        <v>local-def</v>
      </c>
    </row>
    <row r="210" spans="1:26" ht="45" hidden="1" x14ac:dyDescent="0.25">
      <c r="A210" s="83">
        <v>105</v>
      </c>
      <c r="B210" s="173" t="s">
        <v>4575</v>
      </c>
      <c r="C210" s="173" t="s">
        <v>4576</v>
      </c>
      <c r="D210" s="173"/>
      <c r="E210" s="173" t="s">
        <v>4577</v>
      </c>
      <c r="F210" s="173" t="s">
        <v>4578</v>
      </c>
      <c r="G210" s="83" t="s">
        <v>212</v>
      </c>
      <c r="H210" s="83" t="s">
        <v>212</v>
      </c>
      <c r="I210" s="83" t="s">
        <v>214</v>
      </c>
      <c r="J210" s="83" t="s">
        <v>1388</v>
      </c>
      <c r="K210" s="83" t="s">
        <v>214</v>
      </c>
      <c r="L210" s="83" t="s">
        <v>216</v>
      </c>
      <c r="M210" s="83" t="s">
        <v>216</v>
      </c>
      <c r="N210" s="1032">
        <v>7.6899999999999996E-2</v>
      </c>
      <c r="O210" s="531">
        <v>0</v>
      </c>
      <c r="P210" s="534">
        <v>6733.95</v>
      </c>
      <c r="Q210" s="173" t="s">
        <v>4543</v>
      </c>
      <c r="R210" s="27"/>
      <c r="S210" s="27"/>
      <c r="T210" s="27"/>
      <c r="U210" s="27"/>
      <c r="V210" s="27"/>
      <c r="W210" s="128">
        <f>(IF(G210="C",1,IF(G210="EA",0.5,0))*0.05)+(IF(H210="C",1,IF(H210="EA",0.5,0))*0.2)+(IF(I210="C",1,IF(I210="EA",0.5,0))*0.05)+(IF(J210="C",1,IF(J210="EA",0.5,0))*0.05)+(IF(K210="C",1,IF(K210="EA",0.5,0))*0.25)+(IF(L210="C",1,IF(L210="EA",0.5,0))*0.1)+(IF(M210="C",1,IF(M210="EA",0.5,0))*0.3)</f>
        <v>0.42500000000000004</v>
      </c>
      <c r="X210" s="129">
        <f t="shared" si="7"/>
        <v>3.2682500000000003E-2</v>
      </c>
      <c r="Y210" s="130" t="str">
        <f t="shared" si="6"/>
        <v>Em andamento</v>
      </c>
      <c r="Z210" s="130" t="str">
        <f>IF(C210="Supra-regional","abrange-cidade",IF(C210="Em definição","sem-mapa",IF(E210&lt;&gt;0,"local-def","local-em-def")))</f>
        <v>local-def</v>
      </c>
    </row>
    <row r="211" spans="1:26" ht="45" hidden="1" x14ac:dyDescent="0.25">
      <c r="A211" s="83">
        <v>105</v>
      </c>
      <c r="B211" s="173" t="s">
        <v>4579</v>
      </c>
      <c r="C211" s="173" t="s">
        <v>148</v>
      </c>
      <c r="D211" s="173"/>
      <c r="E211" s="173" t="s">
        <v>4580</v>
      </c>
      <c r="F211" s="173" t="s">
        <v>4581</v>
      </c>
      <c r="G211" s="83" t="s">
        <v>212</v>
      </c>
      <c r="H211" s="83" t="s">
        <v>212</v>
      </c>
      <c r="I211" s="83" t="s">
        <v>214</v>
      </c>
      <c r="J211" s="83" t="s">
        <v>1388</v>
      </c>
      <c r="K211" s="83" t="s">
        <v>216</v>
      </c>
      <c r="L211" s="83" t="s">
        <v>216</v>
      </c>
      <c r="M211" s="83" t="s">
        <v>216</v>
      </c>
      <c r="N211" s="1032">
        <v>7.6899999999999996E-2</v>
      </c>
      <c r="O211" s="531">
        <v>0</v>
      </c>
      <c r="P211" s="534">
        <v>0</v>
      </c>
      <c r="Q211" s="173" t="s">
        <v>4557</v>
      </c>
      <c r="R211" s="27"/>
      <c r="S211" s="27"/>
      <c r="T211" s="27"/>
      <c r="U211" s="27"/>
      <c r="V211" s="27"/>
      <c r="W211" s="128">
        <f>(IF(G211="C",1,IF(G211="EA",0.5,0))*0.05)+(IF(H211="C",1,IF(H211="EA",0.5,0))*0.2)+(IF(I211="C",1,IF(I211="EA",0.5,0))*0.05)+(IF(J211="C",1,IF(J211="EA",0.5,0))*0.05)+(IF(K211="C",1,IF(K211="EA",0.5,0))*0.25)+(IF(L211="C",1,IF(L211="EA",0.5,0))*0.1)+(IF(M211="C",1,IF(M211="EA",0.5,0))*0.3)</f>
        <v>0.30000000000000004</v>
      </c>
      <c r="X211" s="129">
        <f t="shared" si="7"/>
        <v>2.3070000000000004E-2</v>
      </c>
      <c r="Y211" s="130" t="str">
        <f t="shared" si="6"/>
        <v>Em andamento</v>
      </c>
      <c r="Z211" s="130" t="str">
        <f>IF(C211="Supra-regional","abrange-cidade",IF(C211="Em definição","sem-mapa",IF(E211&lt;&gt;0,"local-def","local-em-def")))</f>
        <v>local-def</v>
      </c>
    </row>
    <row r="212" spans="1:26" ht="45" hidden="1" x14ac:dyDescent="0.25">
      <c r="A212" s="83">
        <v>105</v>
      </c>
      <c r="B212" s="173" t="s">
        <v>4583</v>
      </c>
      <c r="C212" s="173" t="s">
        <v>168</v>
      </c>
      <c r="D212" s="173"/>
      <c r="E212" s="173" t="s">
        <v>4584</v>
      </c>
      <c r="F212" s="173" t="s">
        <v>4585</v>
      </c>
      <c r="G212" s="83" t="s">
        <v>212</v>
      </c>
      <c r="H212" s="83" t="s">
        <v>214</v>
      </c>
      <c r="I212" s="83" t="s">
        <v>214</v>
      </c>
      <c r="J212" s="83" t="s">
        <v>1388</v>
      </c>
      <c r="K212" s="83" t="s">
        <v>216</v>
      </c>
      <c r="L212" s="83" t="s">
        <v>216</v>
      </c>
      <c r="M212" s="83" t="s">
        <v>216</v>
      </c>
      <c r="N212" s="1032">
        <v>7.6899999999999996E-2</v>
      </c>
      <c r="O212" s="531">
        <v>0</v>
      </c>
      <c r="P212" s="534">
        <v>0</v>
      </c>
      <c r="Q212" s="173" t="s">
        <v>4557</v>
      </c>
      <c r="R212" s="27"/>
      <c r="S212" s="27"/>
      <c r="T212" s="27"/>
      <c r="U212" s="27"/>
      <c r="V212" s="27"/>
      <c r="W212" s="128">
        <f>(IF(G212="C",1,IF(G212="EA",0.5,0))*0.05)+(IF(H212="C",1,IF(H212="EA",0.5,0))*0.2)+(IF(I212="C",1,IF(I212="EA",0.5,0))*0.05)+(IF(J212="C",1,IF(J212="EA",0.5,0))*0.05)+(IF(K212="C",1,IF(K212="EA",0.5,0))*0.25)+(IF(L212="C",1,IF(L212="EA",0.5,0))*0.1)+(IF(M212="C",1,IF(M212="EA",0.5,0))*0.3)</f>
        <v>0.2</v>
      </c>
      <c r="X212" s="129">
        <f t="shared" si="7"/>
        <v>1.538E-2</v>
      </c>
      <c r="Y212" s="130" t="str">
        <f t="shared" si="6"/>
        <v>Em andamento</v>
      </c>
      <c r="Z212" s="130" t="str">
        <f>IF(C212="Supra-regional","abrange-cidade",IF(C212="Em definição","sem-mapa",IF(E212&lt;&gt;0,"local-def","local-em-def")))</f>
        <v>local-def</v>
      </c>
    </row>
    <row r="213" spans="1:26" ht="135" hidden="1" x14ac:dyDescent="0.25">
      <c r="A213" s="83">
        <v>105</v>
      </c>
      <c r="B213" s="173" t="s">
        <v>4586</v>
      </c>
      <c r="C213" s="173" t="s">
        <v>150</v>
      </c>
      <c r="D213" s="173"/>
      <c r="E213" s="173" t="s">
        <v>150</v>
      </c>
      <c r="F213" s="173" t="s">
        <v>4587</v>
      </c>
      <c r="G213" s="83" t="s">
        <v>216</v>
      </c>
      <c r="H213" s="83" t="s">
        <v>216</v>
      </c>
      <c r="I213" s="83" t="s">
        <v>216</v>
      </c>
      <c r="J213" s="83" t="s">
        <v>1493</v>
      </c>
      <c r="K213" s="83" t="s">
        <v>216</v>
      </c>
      <c r="L213" s="83" t="s">
        <v>216</v>
      </c>
      <c r="M213" s="83" t="s">
        <v>216</v>
      </c>
      <c r="N213" s="1032">
        <v>7.6899999999999996E-2</v>
      </c>
      <c r="O213" s="531">
        <v>0</v>
      </c>
      <c r="P213" s="534">
        <v>0</v>
      </c>
      <c r="Q213" s="173"/>
      <c r="R213" s="27"/>
      <c r="S213" s="27"/>
      <c r="T213" s="27"/>
      <c r="U213" s="27"/>
      <c r="V213" s="27"/>
      <c r="W213" s="128">
        <f>(IF(G213="C",1,IF(G213="EA",0.5,0))*0.05)+(IF(H213="C",1,IF(H213="EA",0.5,0))*0.2)+(IF(I213="C",1,IF(I213="EA",0.5,0))*0.05)+(IF(J213="C",1,IF(J213="EA",0.5,0))*0.05)+(IF(K213="C",1,IF(K213="EA",0.5,0))*0.25)+(IF(L213="C",1,IF(L213="EA",0.5,0))*0.1)+(IF(M213="C",1,IF(M213="EA",0.5,0))*0.3)</f>
        <v>0</v>
      </c>
      <c r="X213" s="129">
        <f t="shared" si="7"/>
        <v>0</v>
      </c>
      <c r="Y213" s="130" t="str">
        <f t="shared" si="6"/>
        <v>Não Iniciado</v>
      </c>
      <c r="Z213" s="130" t="str">
        <f>IF(C213="Supra-regional","abrange-cidade",IF(C213="Em definição","sem-mapa",IF(E213&lt;&gt;0,"local-def","local-em-def")))</f>
        <v>local-def</v>
      </c>
    </row>
  </sheetData>
  <autoFilter ref="A1:Z213">
    <filterColumn colId="0">
      <filters>
        <filter val="93"/>
      </filters>
    </filterColumn>
  </autoFilter>
  <customSheetViews>
    <customSheetView guid="{1A1B4AE5-7447-43F9-B975-80AA2988EA6D}" scale="80" showAutoFilter="1" topLeftCell="P1">
      <pane ySplit="1" topLeftCell="A2" activePane="bottomLeft" state="frozen"/>
      <selection pane="bottomLeft" activeCell="G46" sqref="G46"/>
      <pageMargins left="0.511811024" right="0.511811024" top="0.78740157499999996" bottom="0.78740157499999996" header="0.31496062000000002" footer="0.31496062000000002"/>
      <pageSetup paperSize="9" orientation="portrait" r:id="rId1"/>
      <autoFilter ref="A1:Z213"/>
    </customSheetView>
    <customSheetView guid="{9D03371E-5064-42DE-B686-D0B44E4C5768}" scale="80" showAutoFilter="1">
      <pane ySplit="1" topLeftCell="A2" activePane="bottomLeft" state="frozen"/>
      <selection pane="bottomLeft" activeCell="G46" sqref="G46"/>
      <pageMargins left="0.511811024" right="0.511811024" top="0.78740157499999996" bottom="0.78740157499999996" header="0.31496062000000002" footer="0.31496062000000002"/>
      <pageSetup paperSize="9" orientation="portrait" r:id="rId2"/>
      <autoFilter ref="A1:Z213"/>
    </customSheetView>
  </customSheetViews>
  <dataValidations count="1">
    <dataValidation showInputMessage="1" showErrorMessage="1" sqref="G136:M181"/>
  </dataValidations>
  <pageMargins left="0.511811024" right="0.511811024" top="0.78740157499999996" bottom="0.78740157499999996" header="0.31496062000000002" footer="0.31496062000000002"/>
  <pageSetup paperSize="9" orientation="portrait" r:id="rId3"/>
  <legacyDrawing r:id="rId4"/>
  <extLst>
    <ext xmlns:x14="http://schemas.microsoft.com/office/spreadsheetml/2009/9/main" uri="{CCE6A557-97BC-4b89-ADB6-D9C93CAAB3DF}">
      <x14:dataValidations xmlns:xm="http://schemas.microsoft.com/office/excel/2006/main" count="1">
        <x14:dataValidation type="list" allowBlank="1" showInputMessage="1" showErrorMessage="1">
          <x14:formula1>
            <xm:f>Subs!$B$2:$B$36</xm:f>
          </x14:formula1>
          <xm:sqref>C2:C26 C28:C34 C36:C170 C172:C213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X19"/>
  <sheetViews>
    <sheetView topLeftCell="H1" zoomScale="80" zoomScaleNormal="80" zoomScalePageLayoutView="80" workbookViewId="0">
      <selection activeCell="S13" sqref="S13"/>
    </sheetView>
  </sheetViews>
  <sheetFormatPr defaultColWidth="8.85546875" defaultRowHeight="15" x14ac:dyDescent="0.25"/>
  <cols>
    <col min="1" max="12" width="22.7109375" customWidth="1"/>
    <col min="13" max="14" width="22.7109375" style="265" customWidth="1"/>
    <col min="15" max="24" width="22.7109375" customWidth="1"/>
  </cols>
  <sheetData>
    <row r="1" spans="1:24" ht="45" x14ac:dyDescent="0.25">
      <c r="A1" s="6" t="s">
        <v>0</v>
      </c>
      <c r="B1" s="6" t="s">
        <v>39</v>
      </c>
      <c r="C1" s="6" t="s">
        <v>13</v>
      </c>
      <c r="D1" s="6" t="s">
        <v>14</v>
      </c>
      <c r="E1" s="6" t="s">
        <v>15</v>
      </c>
      <c r="F1" s="6" t="s">
        <v>16</v>
      </c>
      <c r="G1" s="6" t="s">
        <v>40</v>
      </c>
      <c r="H1" s="6" t="s">
        <v>41</v>
      </c>
      <c r="I1" s="6" t="s">
        <v>42</v>
      </c>
      <c r="J1" s="6" t="s">
        <v>43</v>
      </c>
      <c r="K1" s="6" t="s">
        <v>44</v>
      </c>
      <c r="L1" s="7" t="s">
        <v>37</v>
      </c>
      <c r="M1" s="20" t="s">
        <v>38</v>
      </c>
      <c r="N1" s="20" t="s">
        <v>219</v>
      </c>
      <c r="O1" s="8" t="s">
        <v>4</v>
      </c>
      <c r="P1" s="8" t="s">
        <v>5</v>
      </c>
      <c r="Q1" s="8" t="s">
        <v>6</v>
      </c>
      <c r="R1" s="8" t="s">
        <v>7</v>
      </c>
      <c r="S1" s="8" t="s">
        <v>8</v>
      </c>
      <c r="T1" s="8" t="s">
        <v>9</v>
      </c>
      <c r="U1" s="8" t="s">
        <v>26</v>
      </c>
      <c r="V1" s="8" t="s">
        <v>27</v>
      </c>
      <c r="W1" s="8" t="s">
        <v>28</v>
      </c>
      <c r="X1" s="8" t="s">
        <v>29</v>
      </c>
    </row>
    <row r="2" spans="1:24" ht="45" hidden="1" x14ac:dyDescent="0.25">
      <c r="A2" s="21">
        <v>12</v>
      </c>
      <c r="B2" s="74" t="s">
        <v>778</v>
      </c>
      <c r="C2" s="82" t="s">
        <v>162</v>
      </c>
      <c r="D2" s="83" t="s">
        <v>162</v>
      </c>
      <c r="E2" s="82" t="s">
        <v>779</v>
      </c>
      <c r="F2" s="83" t="s">
        <v>780</v>
      </c>
      <c r="G2" s="83" t="s">
        <v>212</v>
      </c>
      <c r="H2" s="83" t="s">
        <v>212</v>
      </c>
      <c r="I2" s="21" t="s">
        <v>212</v>
      </c>
      <c r="J2" s="21" t="s">
        <v>212</v>
      </c>
      <c r="K2" s="21" t="s">
        <v>212</v>
      </c>
      <c r="L2" s="84">
        <v>0</v>
      </c>
      <c r="M2" s="90">
        <v>0</v>
      </c>
      <c r="N2" s="19">
        <v>0</v>
      </c>
      <c r="O2" s="91"/>
      <c r="P2" s="91"/>
      <c r="Q2" s="91"/>
      <c r="R2" s="91"/>
      <c r="S2" s="91"/>
      <c r="T2" s="91"/>
      <c r="U2" s="25">
        <f>(IF(G2="C",1,IF(G2="EA",0.5,0))*0.25)+(IF(H2="C",1,IF(H2="EA",0.5,0))*0.05)+(IF(I2="C",1,IF(I2="EA",0.5,0))*0.15)+(IF(J2="C",1,IF(J2="EA",0.5,0))*0.25)+(IF(K2="C",1,IF(K2="EA",0.5,0))*0.3)</f>
        <v>1</v>
      </c>
      <c r="V2" s="85">
        <f>U2*L2</f>
        <v>0</v>
      </c>
      <c r="W2" s="22" t="str">
        <f>IF(U2=0,"Não Iniciado",IF(U2&lt;1,"Em andamento","Concluído"))</f>
        <v>Concluído</v>
      </c>
      <c r="X2" s="21" t="str">
        <f>IF(C2="Supra-regional","abrange-cidade",IF(C2="Em definição","sem-mapa",IF(E2&lt;&gt;0,"local-def","local-em-def")))</f>
        <v>local-def</v>
      </c>
    </row>
    <row r="3" spans="1:24" ht="127.5" hidden="1" customHeight="1" x14ac:dyDescent="0.25">
      <c r="A3" s="21">
        <v>41</v>
      </c>
      <c r="B3" s="74" t="s">
        <v>518</v>
      </c>
      <c r="C3" s="81" t="s">
        <v>192</v>
      </c>
      <c r="D3" s="82" t="s">
        <v>5761</v>
      </c>
      <c r="E3" s="82" t="s">
        <v>5762</v>
      </c>
      <c r="F3" s="83"/>
      <c r="G3" s="76" t="s">
        <v>212</v>
      </c>
      <c r="H3" s="24" t="s">
        <v>214</v>
      </c>
      <c r="I3" s="24" t="s">
        <v>212</v>
      </c>
      <c r="J3" s="21" t="s">
        <v>216</v>
      </c>
      <c r="K3" s="21" t="s">
        <v>216</v>
      </c>
      <c r="L3" s="84">
        <v>0.5</v>
      </c>
      <c r="M3" s="34">
        <v>0</v>
      </c>
      <c r="N3" s="19">
        <v>0</v>
      </c>
      <c r="O3" s="111" t="s">
        <v>5945</v>
      </c>
      <c r="P3" s="979" t="s">
        <v>5947</v>
      </c>
      <c r="Q3" s="23"/>
      <c r="R3" s="23"/>
      <c r="S3" s="23"/>
      <c r="T3" s="23"/>
      <c r="U3" s="25">
        <f>(IF(G3="C",1,IF(G3="EA",0.5,0))*0.25)+(IF(H3="C",1,IF(H3="EA",0.5,0))*0.05)+(IF(I3="C",1,IF(I3="EA",0.5,0))*0.15)+(IF(J3="C",1,IF(J3="EA",0.5,0))*0.25)+(IF(K3="C",1,IF(K3="EA",0.5,0))*0.3)</f>
        <v>0.42500000000000004</v>
      </c>
      <c r="V3" s="85">
        <f>U3*L3</f>
        <v>0.21250000000000002</v>
      </c>
      <c r="W3" s="22" t="str">
        <f>IF(U3=0,"Não Iniciado",IF(U3&lt;1,"Em andamento","Concluído"))</f>
        <v>Em andamento</v>
      </c>
      <c r="X3" s="21" t="str">
        <f>IF(C3="Supra-regional","abrange-cidade",IF(C3="Em definição","sem-mapa",IF(E3&lt;&gt;0,"local-def","local-em-def")))</f>
        <v>abrange-cidade</v>
      </c>
    </row>
    <row r="4" spans="1:24" ht="15.75" hidden="1" x14ac:dyDescent="0.25">
      <c r="A4" s="21">
        <v>8</v>
      </c>
      <c r="B4" s="22" t="s">
        <v>5559</v>
      </c>
      <c r="C4" s="22" t="s">
        <v>182</v>
      </c>
      <c r="D4" s="626" t="s">
        <v>2162</v>
      </c>
      <c r="E4" s="626" t="s">
        <v>5560</v>
      </c>
      <c r="F4" s="627" t="s">
        <v>5561</v>
      </c>
      <c r="G4" s="628" t="s">
        <v>212</v>
      </c>
      <c r="H4" s="628" t="s">
        <v>212</v>
      </c>
      <c r="I4" s="628" t="s">
        <v>212</v>
      </c>
      <c r="J4" s="628" t="s">
        <v>212</v>
      </c>
      <c r="K4" s="628" t="s">
        <v>214</v>
      </c>
      <c r="L4" s="87">
        <v>0.2</v>
      </c>
      <c r="M4" s="34">
        <v>0</v>
      </c>
      <c r="N4" s="562"/>
      <c r="O4" s="23"/>
      <c r="P4" s="23"/>
      <c r="Q4" s="23"/>
      <c r="R4" s="23"/>
      <c r="S4" s="23"/>
      <c r="T4" s="23"/>
      <c r="U4" s="25">
        <f>(IF(G4="C",1,IF(G4="EA",0.5,0))*0.25)+(IF(H4="C",1,IF(H4="EA",0.5,0))*0.05)+(IF(I4="C",1,IF(I4="EA",0.5,0))*0.15)+(IF(J4="C",1,IF(J4="EA",0.5,0))*0.25)+(IF(K4="C",1,IF(K4="EA",0.5,0))*0.3)</f>
        <v>0.85</v>
      </c>
      <c r="V4" s="85">
        <f>U4*L4</f>
        <v>0.17</v>
      </c>
      <c r="W4" s="22" t="str">
        <f t="shared" ref="W4:W19" si="0">IF(U4=0,"Não Iniciado",IF(U4&lt;1,"Em andamento","Concluído"))</f>
        <v>Em andamento</v>
      </c>
      <c r="X4" s="21" t="str">
        <f t="shared" ref="X4:X19" si="1">IF(C4="Supra-regional","abrange-cidade",IF(C4="Em definição","sem-mapa",IF(E4&lt;&gt;0,"local-def","local-em-def")))</f>
        <v>local-def</v>
      </c>
    </row>
    <row r="5" spans="1:24" ht="25.5" hidden="1" x14ac:dyDescent="0.25">
      <c r="A5" s="21">
        <v>8</v>
      </c>
      <c r="B5" s="22" t="s">
        <v>5562</v>
      </c>
      <c r="C5" s="112" t="s">
        <v>162</v>
      </c>
      <c r="D5" s="629"/>
      <c r="E5" s="553"/>
      <c r="F5" s="630"/>
      <c r="G5" s="24" t="s">
        <v>214</v>
      </c>
      <c r="H5" s="24" t="s">
        <v>216</v>
      </c>
      <c r="I5" s="24" t="s">
        <v>216</v>
      </c>
      <c r="J5" s="24" t="s">
        <v>216</v>
      </c>
      <c r="K5" s="24" t="s">
        <v>216</v>
      </c>
      <c r="L5" s="87">
        <v>0</v>
      </c>
      <c r="M5" s="34">
        <v>0</v>
      </c>
      <c r="N5" s="562"/>
      <c r="O5" s="489" t="s">
        <v>5563</v>
      </c>
      <c r="P5" s="23"/>
      <c r="Q5" s="23"/>
      <c r="R5" s="23"/>
      <c r="S5" s="23"/>
      <c r="T5" s="23"/>
      <c r="U5" s="25">
        <f>(IF(G5="C",1,IF(G5="EA",0.5,0))*0.25)+(IF(H5="C",1,IF(H5="EA",0.5,0))*0.05)+(IF(I5="C",1,IF(I5="EA",0.5,0))*0.15)+(IF(J5="C",1,IF(J5="EA",0.5,0))*0.25)+(IF(K5="C",1,IF(K5="EA",0.5,0))*0.3)</f>
        <v>0.125</v>
      </c>
      <c r="V5" s="85">
        <f>U5*L5</f>
        <v>0</v>
      </c>
      <c r="W5" s="22" t="str">
        <f t="shared" si="0"/>
        <v>Em andamento</v>
      </c>
      <c r="X5" s="21" t="str">
        <f t="shared" si="1"/>
        <v>local-em-def</v>
      </c>
    </row>
    <row r="6" spans="1:24" ht="25.5" hidden="1" x14ac:dyDescent="0.25">
      <c r="A6" s="21">
        <v>8</v>
      </c>
      <c r="B6" s="22" t="s">
        <v>5564</v>
      </c>
      <c r="C6" s="112" t="s">
        <v>174</v>
      </c>
      <c r="D6" s="629"/>
      <c r="E6" s="553"/>
      <c r="F6" s="630"/>
      <c r="G6" s="24" t="s">
        <v>214</v>
      </c>
      <c r="H6" s="24" t="s">
        <v>216</v>
      </c>
      <c r="I6" s="24" t="s">
        <v>216</v>
      </c>
      <c r="J6" s="24" t="s">
        <v>216</v>
      </c>
      <c r="K6" s="24" t="s">
        <v>216</v>
      </c>
      <c r="L6" s="87">
        <v>0.2</v>
      </c>
      <c r="M6" s="34">
        <v>0</v>
      </c>
      <c r="N6" s="562"/>
      <c r="O6" s="489" t="s">
        <v>5563</v>
      </c>
      <c r="P6" s="23"/>
      <c r="Q6" s="23"/>
      <c r="R6" s="23"/>
      <c r="S6" s="23"/>
      <c r="T6" s="23"/>
      <c r="U6" s="25">
        <f>(IF(G6="C",1,IF(G6="EA",0.5,0))*0.25)+(IF(H6="C",1,IF(H6="EA",0.5,0))*0.05)+(IF(I6="C",1,IF(I6="EA",0.5,0))*0.15)+(IF(J6="C",1,IF(J6="EA",0.5,0))*0.25)+(IF(K6="C",1,IF(K6="EA",0.5,0))*0.3)</f>
        <v>0.125</v>
      </c>
      <c r="V6" s="85">
        <f>U6*L6</f>
        <v>2.5000000000000001E-2</v>
      </c>
      <c r="W6" s="22" t="str">
        <f t="shared" si="0"/>
        <v>Em andamento</v>
      </c>
      <c r="X6" s="21" t="str">
        <f t="shared" si="1"/>
        <v>local-em-def</v>
      </c>
    </row>
    <row r="7" spans="1:24" ht="30" hidden="1" x14ac:dyDescent="0.25">
      <c r="A7" s="21">
        <v>8</v>
      </c>
      <c r="B7" s="22" t="s">
        <v>5565</v>
      </c>
      <c r="C7" s="22" t="s">
        <v>176</v>
      </c>
      <c r="D7" s="631" t="s">
        <v>176</v>
      </c>
      <c r="E7" s="631" t="s">
        <v>5566</v>
      </c>
      <c r="F7" s="563" t="s">
        <v>5567</v>
      </c>
      <c r="G7" s="628" t="s">
        <v>1286</v>
      </c>
      <c r="H7" s="628" t="s">
        <v>1286</v>
      </c>
      <c r="I7" s="628" t="s">
        <v>1286</v>
      </c>
      <c r="J7" s="24" t="s">
        <v>216</v>
      </c>
      <c r="K7" s="24" t="s">
        <v>216</v>
      </c>
      <c r="L7" s="87">
        <v>0.2</v>
      </c>
      <c r="M7" s="34">
        <v>0</v>
      </c>
      <c r="N7" s="562"/>
      <c r="O7" s="23"/>
      <c r="P7" s="23"/>
      <c r="Q7" s="23"/>
      <c r="R7" s="23"/>
      <c r="S7" s="23"/>
      <c r="T7" s="23"/>
      <c r="U7" s="25">
        <f>(IF(G7="C",1,IF(G7="EA",0.5,0))*0.25)+(IF(H7="C",1,IF(H7="EA",0.5,0))*0.05)+(IF(I7="C",1,IF(I7="EA",0.5,0))*0.15)+(IF(J7="C",1,IF(J7="EA",0.5,0))*0.25)+(IF(K7="C",1,IF(K7="EA",0.5,0))*0.3)</f>
        <v>0.44999999999999996</v>
      </c>
      <c r="V7" s="85">
        <f>U7*L7</f>
        <v>0.09</v>
      </c>
      <c r="W7" s="22" t="str">
        <f t="shared" si="0"/>
        <v>Em andamento</v>
      </c>
      <c r="X7" s="21" t="str">
        <f t="shared" si="1"/>
        <v>local-def</v>
      </c>
    </row>
    <row r="8" spans="1:24" ht="15.75" hidden="1" x14ac:dyDescent="0.25">
      <c r="A8" s="21">
        <v>8</v>
      </c>
      <c r="B8" s="22" t="s">
        <v>5568</v>
      </c>
      <c r="C8" s="74" t="s">
        <v>154</v>
      </c>
      <c r="D8" s="218"/>
      <c r="E8" s="218"/>
      <c r="F8" s="632"/>
      <c r="G8" s="24" t="s">
        <v>214</v>
      </c>
      <c r="H8" s="24" t="s">
        <v>216</v>
      </c>
      <c r="I8" s="24" t="s">
        <v>216</v>
      </c>
      <c r="J8" s="24" t="s">
        <v>216</v>
      </c>
      <c r="K8" s="24" t="s">
        <v>216</v>
      </c>
      <c r="L8" s="87">
        <v>0.2</v>
      </c>
      <c r="M8" s="34">
        <v>0</v>
      </c>
      <c r="N8" s="562"/>
      <c r="O8" s="23"/>
      <c r="P8" s="23"/>
      <c r="Q8" s="23"/>
      <c r="R8" s="23"/>
      <c r="S8" s="23"/>
      <c r="T8" s="23"/>
      <c r="U8" s="25">
        <f>(IF(G8="C",1,IF(G8="EA",0.5,0))*0.25)+(IF(H8="C",1,IF(H8="EA",0.5,0))*0.05)+(IF(I8="C",1,IF(I8="EA",0.5,0))*0.15)+(IF(J8="C",1,IF(J8="EA",0.5,0))*0.25)+(IF(K8="C",1,IF(K8="EA",0.5,0))*0.3)</f>
        <v>0.125</v>
      </c>
      <c r="V8" s="85">
        <f>U8*L8</f>
        <v>2.5000000000000001E-2</v>
      </c>
      <c r="W8" s="22" t="str">
        <f t="shared" si="0"/>
        <v>Em andamento</v>
      </c>
      <c r="X8" s="21" t="str">
        <f t="shared" si="1"/>
        <v>local-em-def</v>
      </c>
    </row>
    <row r="9" spans="1:24" ht="30" hidden="1" x14ac:dyDescent="0.25">
      <c r="A9" s="564">
        <v>8</v>
      </c>
      <c r="B9" s="633" t="s">
        <v>5569</v>
      </c>
      <c r="C9" s="633" t="s">
        <v>184</v>
      </c>
      <c r="D9" s="633" t="s">
        <v>1857</v>
      </c>
      <c r="E9" s="633" t="s">
        <v>5570</v>
      </c>
      <c r="F9" s="563" t="s">
        <v>5571</v>
      </c>
      <c r="G9" s="564" t="s">
        <v>212</v>
      </c>
      <c r="H9" s="564" t="s">
        <v>212</v>
      </c>
      <c r="I9" s="564" t="s">
        <v>212</v>
      </c>
      <c r="J9" s="564" t="s">
        <v>212</v>
      </c>
      <c r="K9" s="564" t="s">
        <v>212</v>
      </c>
      <c r="L9" s="566">
        <v>0.2</v>
      </c>
      <c r="M9" s="567">
        <v>0</v>
      </c>
      <c r="N9" s="634"/>
      <c r="O9" s="565"/>
      <c r="P9" s="565"/>
      <c r="Q9" s="565"/>
      <c r="R9" s="565"/>
      <c r="S9" s="565"/>
      <c r="T9" s="565"/>
      <c r="U9" s="25">
        <f>(IF(G9="C",1,IF(G9="EA",0.5,0))*0.25)+(IF(H9="C",1,IF(H9="EA",0.5,0))*0.05)+(IF(I9="C",1,IF(I9="EA",0.5,0))*0.15)+(IF(J9="C",1,IF(J9="EA",0.5,0))*0.25)+(IF(K9="C",1,IF(K9="EA",0.5,0))*0.3)</f>
        <v>1</v>
      </c>
      <c r="V9" s="85">
        <f>U9*L9</f>
        <v>0.2</v>
      </c>
      <c r="W9" s="22" t="str">
        <f t="shared" si="0"/>
        <v>Concluído</v>
      </c>
      <c r="X9" s="21" t="str">
        <f t="shared" si="1"/>
        <v>local-def</v>
      </c>
    </row>
    <row r="10" spans="1:24" ht="30" hidden="1" x14ac:dyDescent="0.25">
      <c r="A10" s="21">
        <v>10</v>
      </c>
      <c r="B10" s="74" t="s">
        <v>5572</v>
      </c>
      <c r="C10" s="74" t="s">
        <v>166</v>
      </c>
      <c r="D10" s="83" t="s">
        <v>166</v>
      </c>
      <c r="E10" s="82" t="s">
        <v>5573</v>
      </c>
      <c r="F10" s="635" t="s">
        <v>5574</v>
      </c>
      <c r="G10" s="21" t="s">
        <v>212</v>
      </c>
      <c r="H10" s="21" t="s">
        <v>212</v>
      </c>
      <c r="I10" s="21" t="s">
        <v>212</v>
      </c>
      <c r="J10" s="21" t="s">
        <v>214</v>
      </c>
      <c r="K10" s="21" t="s">
        <v>214</v>
      </c>
      <c r="L10" s="84">
        <f>1/22</f>
        <v>4.5454545454545456E-2</v>
      </c>
      <c r="M10" s="90">
        <v>0</v>
      </c>
      <c r="N10" s="562"/>
      <c r="O10" s="91"/>
      <c r="P10" s="91"/>
      <c r="Q10" s="91"/>
      <c r="R10" s="91"/>
      <c r="S10" s="91"/>
      <c r="T10" s="91"/>
      <c r="U10" s="25">
        <f>(IF(G10="C",1,IF(G10="EA",0.5,0))*0.25)+(IF(H10="C",1,IF(H10="EA",0.5,0))*0.05)+(IF(I10="C",1,IF(I10="EA",0.5,0))*0.15)+(IF(J10="C",1,IF(J10="EA",0.5,0))*0.25)+(IF(K10="C",1,IF(K10="EA",0.5,0))*0.3)</f>
        <v>0.72499999999999998</v>
      </c>
      <c r="V10" s="85">
        <f>U10*L10</f>
        <v>3.2954545454545452E-2</v>
      </c>
      <c r="W10" s="22" t="str">
        <f t="shared" si="0"/>
        <v>Em andamento</v>
      </c>
      <c r="X10" s="21" t="str">
        <f t="shared" si="1"/>
        <v>local-def</v>
      </c>
    </row>
    <row r="11" spans="1:24" ht="90" hidden="1" x14ac:dyDescent="0.25">
      <c r="A11" s="24">
        <v>10</v>
      </c>
      <c r="B11" s="23" t="s">
        <v>5575</v>
      </c>
      <c r="C11" s="22" t="s">
        <v>162</v>
      </c>
      <c r="D11" s="24" t="s">
        <v>679</v>
      </c>
      <c r="E11" s="23" t="s">
        <v>5576</v>
      </c>
      <c r="F11" s="632" t="s">
        <v>5577</v>
      </c>
      <c r="G11" s="21" t="s">
        <v>212</v>
      </c>
      <c r="H11" s="21" t="s">
        <v>212</v>
      </c>
      <c r="I11" s="21" t="s">
        <v>212</v>
      </c>
      <c r="J11" s="21" t="s">
        <v>212</v>
      </c>
      <c r="K11" s="21" t="s">
        <v>212</v>
      </c>
      <c r="L11" s="84">
        <f>1/22</f>
        <v>4.5454545454545456E-2</v>
      </c>
      <c r="M11" s="88">
        <v>719455.54</v>
      </c>
      <c r="N11" s="562"/>
      <c r="O11" s="23" t="s">
        <v>5578</v>
      </c>
      <c r="P11" s="23" t="s">
        <v>5579</v>
      </c>
      <c r="Q11" s="23"/>
      <c r="R11" s="23"/>
      <c r="S11" s="23"/>
      <c r="T11" s="23"/>
      <c r="U11" s="25">
        <f>(IF(G11="C",1,IF(G11="EA",0.5,0))*0.25)+(IF(H11="C",1,IF(H11="EA",0.5,0))*0.05)+(IF(I11="C",1,IF(I11="EA",0.5,0))*0.15)+(IF(J11="C",1,IF(J11="EA",0.5,0))*0.25)+(IF(K11="C",1,IF(K11="EA",0.5,0))*0.3)</f>
        <v>1</v>
      </c>
      <c r="V11" s="85">
        <f>U11*L11</f>
        <v>4.5454545454545456E-2</v>
      </c>
      <c r="W11" s="22" t="str">
        <f t="shared" si="0"/>
        <v>Concluído</v>
      </c>
      <c r="X11" s="21" t="str">
        <f t="shared" si="1"/>
        <v>local-def</v>
      </c>
    </row>
    <row r="12" spans="1:24" ht="51" x14ac:dyDescent="0.25">
      <c r="A12" s="542">
        <v>44</v>
      </c>
      <c r="B12" s="546" t="s">
        <v>5580</v>
      </c>
      <c r="C12" s="545" t="s">
        <v>178</v>
      </c>
      <c r="D12" s="21" t="s">
        <v>178</v>
      </c>
      <c r="E12" s="91" t="s">
        <v>5581</v>
      </c>
      <c r="F12" s="636" t="s">
        <v>5582</v>
      </c>
      <c r="G12" s="21" t="s">
        <v>212</v>
      </c>
      <c r="H12" s="21" t="s">
        <v>212</v>
      </c>
      <c r="I12" s="21" t="s">
        <v>212</v>
      </c>
      <c r="J12" s="21" t="s">
        <v>212</v>
      </c>
      <c r="K12" s="21" t="s">
        <v>212</v>
      </c>
      <c r="L12" s="87">
        <f>1/10</f>
        <v>0.1</v>
      </c>
      <c r="M12" s="637"/>
      <c r="N12" s="562"/>
      <c r="O12" s="546" t="s">
        <v>5583</v>
      </c>
      <c r="P12" s="638"/>
      <c r="Q12" s="638"/>
      <c r="R12" s="638"/>
      <c r="S12" s="638"/>
      <c r="T12" s="638"/>
      <c r="U12" s="25">
        <f>(IF(G12="C",1,IF(G12="EA",0.5,0))*0.25)+(IF(H12="C",1,IF(H12="EA",0.5,0))*0.05)+(IF(I12="C",1,IF(I12="EA",0.5,0))*0.15)+(IF(J12="C",1,IF(J12="EA",0.5,0))*0.25)+(IF(K12="C",1,IF(K12="EA",0.5,0))*0.3)</f>
        <v>1</v>
      </c>
      <c r="V12" s="85">
        <f>U12*L12</f>
        <v>0.1</v>
      </c>
      <c r="W12" s="22" t="str">
        <f t="shared" si="0"/>
        <v>Concluído</v>
      </c>
      <c r="X12" s="21" t="str">
        <f t="shared" si="1"/>
        <v>local-def</v>
      </c>
    </row>
    <row r="13" spans="1:24" ht="51" x14ac:dyDescent="0.25">
      <c r="A13" s="542">
        <v>44</v>
      </c>
      <c r="B13" s="546" t="s">
        <v>5584</v>
      </c>
      <c r="C13" s="545" t="s">
        <v>156</v>
      </c>
      <c r="D13" s="21"/>
      <c r="E13" s="564" t="s">
        <v>5585</v>
      </c>
      <c r="F13" s="563" t="s">
        <v>5586</v>
      </c>
      <c r="G13" s="564" t="s">
        <v>212</v>
      </c>
      <c r="H13" s="564" t="s">
        <v>214</v>
      </c>
      <c r="I13" s="564" t="s">
        <v>212</v>
      </c>
      <c r="J13" s="21" t="s">
        <v>216</v>
      </c>
      <c r="K13" s="21" t="s">
        <v>216</v>
      </c>
      <c r="L13" s="87">
        <f>1/10</f>
        <v>0.1</v>
      </c>
      <c r="M13" s="637"/>
      <c r="N13" s="562"/>
      <c r="O13" s="639"/>
      <c r="P13" s="638"/>
      <c r="Q13" s="638"/>
      <c r="R13" s="638"/>
      <c r="S13" s="638"/>
      <c r="T13" s="638"/>
      <c r="U13" s="25">
        <f>(IF(G13="C",1,IF(G13="EA",0.5,0))*0.25)+(IF(H13="C",1,IF(H13="EA",0.5,0))*0.05)+(IF(I13="C",1,IF(I13="EA",0.5,0))*0.15)+(IF(J13="C",1,IF(J13="EA",0.5,0))*0.25)+(IF(K13="C",1,IF(K13="EA",0.5,0))*0.3)</f>
        <v>0.42500000000000004</v>
      </c>
      <c r="V13" s="85">
        <f>U13*L13</f>
        <v>4.250000000000001E-2</v>
      </c>
      <c r="W13" s="22" t="str">
        <f t="shared" si="0"/>
        <v>Em andamento</v>
      </c>
      <c r="X13" s="21" t="str">
        <f t="shared" si="1"/>
        <v>local-def</v>
      </c>
    </row>
    <row r="14" spans="1:24" s="539" customFormat="1" ht="51" x14ac:dyDescent="0.25">
      <c r="A14" s="909">
        <v>44</v>
      </c>
      <c r="B14" s="910" t="s">
        <v>5587</v>
      </c>
      <c r="C14" s="911" t="s">
        <v>188</v>
      </c>
      <c r="D14" s="916"/>
      <c r="E14" s="762"/>
      <c r="F14" s="563"/>
      <c r="G14" s="758" t="s">
        <v>214</v>
      </c>
      <c r="H14" s="758" t="s">
        <v>216</v>
      </c>
      <c r="I14" s="758" t="s">
        <v>214</v>
      </c>
      <c r="J14" s="754" t="s">
        <v>216</v>
      </c>
      <c r="K14" s="754" t="s">
        <v>216</v>
      </c>
      <c r="L14" s="912">
        <v>0.1</v>
      </c>
      <c r="M14" s="913"/>
      <c r="N14" s="562"/>
      <c r="O14" s="914"/>
      <c r="P14" s="915"/>
      <c r="Q14" s="915"/>
      <c r="R14" s="915"/>
      <c r="S14" s="915"/>
      <c r="T14" s="915"/>
      <c r="U14" s="917">
        <f>(IF(G14="C",1,IF(G14="EA",0.5,0))*0.25)+(IF(H14="C",1,IF(H14="EA",0.5,0))*0.05)+(IF(I14="C",1,IF(I14="EA",0.5,0))*0.15)+(IF(J14="C",1,IF(J14="EA",0.5,0))*0.25)+(IF(K14="C",1,IF(K14="EA",0.5,0))*0.3)</f>
        <v>0.2</v>
      </c>
      <c r="V14" s="918">
        <f>U14*L14</f>
        <v>2.0000000000000004E-2</v>
      </c>
      <c r="W14" s="919" t="str">
        <f>IF(U14=0,"Não Iniciado",IF(U14&lt;1,"Em andamento","Concluído"))</f>
        <v>Em andamento</v>
      </c>
      <c r="X14" s="920" t="str">
        <f>IF(C14="Supra-regional","abrange-cidade",IF(C14="Em definição","sem-mapa",IF(E14&lt;&gt;0,"local-def","local-em-def")))</f>
        <v>local-em-def</v>
      </c>
    </row>
    <row r="15" spans="1:24" ht="51" x14ac:dyDescent="0.25">
      <c r="A15" s="542">
        <v>44</v>
      </c>
      <c r="B15" s="546" t="s">
        <v>5587</v>
      </c>
      <c r="C15" s="545" t="s">
        <v>146</v>
      </c>
      <c r="D15" s="564" t="s">
        <v>2960</v>
      </c>
      <c r="E15" s="564" t="s">
        <v>5588</v>
      </c>
      <c r="F15" s="635"/>
      <c r="G15" s="21" t="s">
        <v>212</v>
      </c>
      <c r="H15" s="21" t="s">
        <v>212</v>
      </c>
      <c r="I15" s="21" t="s">
        <v>212</v>
      </c>
      <c r="J15" s="21" t="s">
        <v>212</v>
      </c>
      <c r="K15" s="21" t="s">
        <v>212</v>
      </c>
      <c r="L15" s="87">
        <f>1/10</f>
        <v>0.1</v>
      </c>
      <c r="M15" s="637"/>
      <c r="N15" s="562"/>
      <c r="O15" s="639"/>
      <c r="P15" s="638"/>
      <c r="Q15" s="638"/>
      <c r="R15" s="638"/>
      <c r="S15" s="638"/>
      <c r="T15" s="638"/>
      <c r="U15" s="25">
        <f>(IF(G15="C",1,IF(G15="EA",0.5,0))*0.25)+(IF(H15="C",1,IF(H15="EA",0.5,0))*0.05)+(IF(I15="C",1,IF(I15="EA",0.5,0))*0.15)+(IF(J15="C",1,IF(J15="EA",0.5,0))*0.25)+(IF(K15="C",1,IF(K15="EA",0.5,0))*0.3)</f>
        <v>1</v>
      </c>
      <c r="V15" s="85">
        <f>U15*L15</f>
        <v>0.1</v>
      </c>
      <c r="W15" s="22" t="str">
        <f t="shared" si="0"/>
        <v>Concluído</v>
      </c>
      <c r="X15" s="21" t="str">
        <f t="shared" si="1"/>
        <v>local-def</v>
      </c>
    </row>
    <row r="16" spans="1:24" ht="60" hidden="1" x14ac:dyDescent="0.25">
      <c r="A16" s="21">
        <v>55</v>
      </c>
      <c r="B16" s="91" t="s">
        <v>5589</v>
      </c>
      <c r="C16" s="82" t="s">
        <v>176</v>
      </c>
      <c r="D16" s="83" t="s">
        <v>176</v>
      </c>
      <c r="E16" s="83" t="s">
        <v>5590</v>
      </c>
      <c r="F16" s="635" t="s">
        <v>5591</v>
      </c>
      <c r="G16" s="83" t="s">
        <v>212</v>
      </c>
      <c r="H16" s="83" t="s">
        <v>212</v>
      </c>
      <c r="I16" s="83" t="s">
        <v>212</v>
      </c>
      <c r="J16" s="83" t="s">
        <v>212</v>
      </c>
      <c r="K16" s="83" t="s">
        <v>212</v>
      </c>
      <c r="L16" s="84">
        <v>0.1</v>
      </c>
      <c r="M16" s="90">
        <v>280000</v>
      </c>
      <c r="N16" s="562"/>
      <c r="O16" s="91" t="s">
        <v>5592</v>
      </c>
      <c r="P16" s="91"/>
      <c r="Q16" s="91"/>
      <c r="R16" s="91"/>
      <c r="S16" s="91"/>
      <c r="T16" s="91"/>
      <c r="U16" s="25">
        <f>(IF(G16="C",1,IF(G16="EA",0.5,0))*0.25)+(IF(H16="C",1,IF(H16="EA",0.5,0))*0.05)+(IF(I16="C",1,IF(I16="EA",0.5,0))*0.15)+(IF(J16="C",1,IF(J16="EA",0.5,0))*0.25)+(IF(K16="C",1,IF(K16="EA",0.5,0))*0.3)</f>
        <v>1</v>
      </c>
      <c r="V16" s="85">
        <f>U16*L16</f>
        <v>0.1</v>
      </c>
      <c r="W16" s="22" t="str">
        <f t="shared" si="0"/>
        <v>Concluído</v>
      </c>
      <c r="X16" s="21" t="str">
        <f t="shared" si="1"/>
        <v>local-def</v>
      </c>
    </row>
    <row r="17" spans="1:24" ht="60" hidden="1" x14ac:dyDescent="0.25">
      <c r="A17" s="21">
        <v>55</v>
      </c>
      <c r="B17" s="91" t="s">
        <v>5593</v>
      </c>
      <c r="C17" s="82" t="s">
        <v>176</v>
      </c>
      <c r="D17" s="83" t="s">
        <v>176</v>
      </c>
      <c r="E17" s="83" t="s">
        <v>5594</v>
      </c>
      <c r="F17" s="640" t="s">
        <v>5595</v>
      </c>
      <c r="G17" s="83" t="s">
        <v>212</v>
      </c>
      <c r="H17" s="83" t="s">
        <v>212</v>
      </c>
      <c r="I17" s="83" t="s">
        <v>212</v>
      </c>
      <c r="J17" s="83" t="s">
        <v>212</v>
      </c>
      <c r="K17" s="83" t="s">
        <v>212</v>
      </c>
      <c r="L17" s="84">
        <v>0.1</v>
      </c>
      <c r="M17" s="90">
        <v>280000</v>
      </c>
      <c r="N17" s="562"/>
      <c r="O17" s="91" t="s">
        <v>5592</v>
      </c>
      <c r="P17" s="91"/>
      <c r="Q17" s="91"/>
      <c r="R17" s="91"/>
      <c r="S17" s="91"/>
      <c r="T17" s="91"/>
      <c r="U17" s="25">
        <f>(IF(G17="C",1,IF(G17="EA",0.5,0))*0.25)+(IF(H17="C",1,IF(H17="EA",0.5,0))*0.05)+(IF(I17="C",1,IF(I17="EA",0.5,0))*0.15)+(IF(J17="C",1,IF(J17="EA",0.5,0))*0.25)+(IF(K17="C",1,IF(K17="EA",0.5,0))*0.3)</f>
        <v>1</v>
      </c>
      <c r="V17" s="85">
        <f>U17*L17</f>
        <v>0.1</v>
      </c>
      <c r="W17" s="22" t="str">
        <f t="shared" si="0"/>
        <v>Concluído</v>
      </c>
      <c r="X17" s="21" t="str">
        <f t="shared" si="1"/>
        <v>local-def</v>
      </c>
    </row>
    <row r="18" spans="1:24" ht="60" hidden="1" x14ac:dyDescent="0.25">
      <c r="A18" s="24">
        <v>55</v>
      </c>
      <c r="B18" s="23" t="s">
        <v>5596</v>
      </c>
      <c r="C18" s="82" t="s">
        <v>182</v>
      </c>
      <c r="D18" s="83" t="s">
        <v>672</v>
      </c>
      <c r="E18" s="83" t="s">
        <v>5597</v>
      </c>
      <c r="F18" s="632" t="s">
        <v>5598</v>
      </c>
      <c r="G18" s="83" t="s">
        <v>212</v>
      </c>
      <c r="H18" s="83" t="s">
        <v>212</v>
      </c>
      <c r="I18" s="24" t="s">
        <v>212</v>
      </c>
      <c r="J18" s="24" t="s">
        <v>212</v>
      </c>
      <c r="K18" s="24" t="s">
        <v>212</v>
      </c>
      <c r="L18" s="84">
        <v>0.1</v>
      </c>
      <c r="M18" s="90">
        <v>280000</v>
      </c>
      <c r="N18" s="562"/>
      <c r="O18" s="23" t="s">
        <v>5592</v>
      </c>
      <c r="P18" s="23"/>
      <c r="Q18" s="23"/>
      <c r="R18" s="23"/>
      <c r="S18" s="23"/>
      <c r="T18" s="23"/>
      <c r="U18" s="25">
        <f>(IF(G18="C",1,IF(G18="EA",0.5,0))*0.25)+(IF(H18="C",1,IF(H18="EA",0.5,0))*0.05)+(IF(I18="C",1,IF(I18="EA",0.5,0))*0.15)+(IF(J18="C",1,IF(J18="EA",0.5,0))*0.25)+(IF(K18="C",1,IF(K18="EA",0.5,0))*0.3)</f>
        <v>1</v>
      </c>
      <c r="V18" s="85">
        <f>U18*L18</f>
        <v>0.1</v>
      </c>
      <c r="W18" s="22" t="str">
        <f t="shared" si="0"/>
        <v>Concluído</v>
      </c>
      <c r="X18" s="21" t="str">
        <f t="shared" si="1"/>
        <v>local-def</v>
      </c>
    </row>
    <row r="19" spans="1:24" ht="60" hidden="1" x14ac:dyDescent="0.25">
      <c r="A19" s="24">
        <v>55</v>
      </c>
      <c r="B19" s="23" t="s">
        <v>5599</v>
      </c>
      <c r="C19" s="82" t="s">
        <v>182</v>
      </c>
      <c r="D19" s="83" t="s">
        <v>2585</v>
      </c>
      <c r="E19" s="564" t="s">
        <v>5600</v>
      </c>
      <c r="F19" s="635"/>
      <c r="G19" s="83" t="s">
        <v>212</v>
      </c>
      <c r="H19" s="83" t="s">
        <v>214</v>
      </c>
      <c r="I19" s="21" t="s">
        <v>212</v>
      </c>
      <c r="J19" s="21" t="s">
        <v>216</v>
      </c>
      <c r="K19" s="21" t="s">
        <v>216</v>
      </c>
      <c r="L19" s="84">
        <v>0.1</v>
      </c>
      <c r="M19" s="90">
        <v>280000</v>
      </c>
      <c r="N19" s="562"/>
      <c r="O19" s="91"/>
      <c r="P19" s="23"/>
      <c r="Q19" s="23"/>
      <c r="R19" s="23"/>
      <c r="S19" s="23"/>
      <c r="T19" s="23"/>
      <c r="U19" s="25">
        <f>(IF(G19="C",1,IF(G19="EA",0.5,0))*0.25)+(IF(H19="C",1,IF(H19="EA",0.5,0))*0.05)+(IF(I19="C",1,IF(I19="EA",0.5,0))*0.15)+(IF(J19="C",1,IF(J19="EA",0.5,0))*0.25)+(IF(K19="C",1,IF(K19="EA",0.5,0))*0.3)</f>
        <v>0.42500000000000004</v>
      </c>
      <c r="V19" s="85">
        <f>U19*L19</f>
        <v>4.250000000000001E-2</v>
      </c>
      <c r="W19" s="22" t="str">
        <f t="shared" si="0"/>
        <v>Em andamento</v>
      </c>
      <c r="X19" s="21" t="str">
        <f t="shared" si="1"/>
        <v>local-def</v>
      </c>
    </row>
  </sheetData>
  <autoFilter ref="A1:X19">
    <filterColumn colId="0">
      <filters>
        <filter val="44"/>
      </filters>
    </filterColumn>
  </autoFilter>
  <customSheetViews>
    <customSheetView guid="{1A1B4AE5-7447-43F9-B975-80AA2988EA6D}" scale="80" filter="1" showAutoFilter="1">
      <selection activeCell="F29" sqref="F29"/>
      <pageMargins left="0.511811024" right="0.511811024" top="0.78740157499999996" bottom="0.78740157499999996" header="0.31496062000000002" footer="0.31496062000000002"/>
      <autoFilter ref="A1:X19">
        <filterColumn colId="0">
          <filters>
            <filter val="8"/>
          </filters>
        </filterColumn>
      </autoFilter>
    </customSheetView>
    <customSheetView guid="{9D03371E-5064-42DE-B686-D0B44E4C5768}" scale="80" filter="1" showAutoFilter="1" topLeftCell="E1">
      <selection activeCell="A8" sqref="A8"/>
      <pageMargins left="0.511811024" right="0.511811024" top="0.78740157499999996" bottom="0.78740157499999996" header="0.31496062000000002" footer="0.31496062000000002"/>
      <autoFilter ref="A1:X19">
        <filterColumn colId="0">
          <filters>
            <filter val="8"/>
          </filters>
        </filterColumn>
      </autoFilter>
    </customSheetView>
  </customSheetViews>
  <dataValidations count="1">
    <dataValidation showInputMessage="1" showErrorMessage="1" sqref="G2:K19"/>
  </dataValidations>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1">
        <x14:dataValidation type="list" allowBlank="1" showInputMessage="1" showErrorMessage="1">
          <x14:formula1>
            <xm:f>Subs!$B$2:$B$36</xm:f>
          </x14:formula1>
          <xm:sqref>C2:C19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X319"/>
  <sheetViews>
    <sheetView zoomScale="80" zoomScaleNormal="80" zoomScalePageLayoutView="80" workbookViewId="0">
      <selection activeCell="B322" sqref="B322"/>
    </sheetView>
  </sheetViews>
  <sheetFormatPr defaultColWidth="8.85546875" defaultRowHeight="15" x14ac:dyDescent="0.25"/>
  <cols>
    <col min="1" max="1" width="15.85546875" customWidth="1"/>
    <col min="2" max="2" width="71.28515625" customWidth="1"/>
    <col min="3" max="3" width="27.140625" customWidth="1"/>
    <col min="4" max="4" width="21" customWidth="1"/>
    <col min="5" max="11" width="16.7109375" customWidth="1"/>
    <col min="12" max="12" width="21" style="1033" customWidth="1"/>
    <col min="13" max="14" width="16.7109375" style="265" customWidth="1"/>
    <col min="15" max="15" width="47.28515625" customWidth="1"/>
    <col min="16" max="16" width="52.85546875" customWidth="1"/>
    <col min="17" max="24" width="16.7109375" customWidth="1"/>
  </cols>
  <sheetData>
    <row r="1" spans="1:24" ht="60" x14ac:dyDescent="0.25">
      <c r="A1" s="9" t="s">
        <v>0</v>
      </c>
      <c r="B1" s="9" t="s">
        <v>45</v>
      </c>
      <c r="C1" s="9" t="s">
        <v>13</v>
      </c>
      <c r="D1" s="9" t="s">
        <v>14</v>
      </c>
      <c r="E1" s="9" t="s">
        <v>15</v>
      </c>
      <c r="F1" s="9" t="s">
        <v>16</v>
      </c>
      <c r="G1" s="9" t="s">
        <v>46</v>
      </c>
      <c r="H1" s="9" t="s">
        <v>47</v>
      </c>
      <c r="I1" s="9" t="s">
        <v>48</v>
      </c>
      <c r="J1" s="9" t="s">
        <v>49</v>
      </c>
      <c r="K1" s="9" t="s">
        <v>50</v>
      </c>
      <c r="L1" s="10" t="s">
        <v>37</v>
      </c>
      <c r="M1" s="20" t="s">
        <v>38</v>
      </c>
      <c r="N1" s="20" t="s">
        <v>219</v>
      </c>
      <c r="O1" s="9" t="s">
        <v>4</v>
      </c>
      <c r="P1" s="9" t="s">
        <v>5</v>
      </c>
      <c r="Q1" s="9" t="s">
        <v>6</v>
      </c>
      <c r="R1" s="9" t="s">
        <v>7</v>
      </c>
      <c r="S1" s="9" t="s">
        <v>8</v>
      </c>
      <c r="T1" s="9" t="s">
        <v>9</v>
      </c>
      <c r="U1" s="15" t="s">
        <v>26</v>
      </c>
      <c r="V1" s="15" t="s">
        <v>27</v>
      </c>
      <c r="W1" s="15" t="s">
        <v>28</v>
      </c>
      <c r="X1" s="15" t="s">
        <v>29</v>
      </c>
    </row>
    <row r="2" spans="1:24" ht="45" hidden="1" x14ac:dyDescent="0.25">
      <c r="A2" s="21">
        <v>3</v>
      </c>
      <c r="B2" s="173" t="s">
        <v>5601</v>
      </c>
      <c r="C2" s="91" t="s">
        <v>150</v>
      </c>
      <c r="D2" s="91" t="s">
        <v>150</v>
      </c>
      <c r="E2" s="91" t="s">
        <v>5602</v>
      </c>
      <c r="F2" s="91" t="s">
        <v>5603</v>
      </c>
      <c r="G2" s="21" t="s">
        <v>212</v>
      </c>
      <c r="H2" s="21" t="s">
        <v>212</v>
      </c>
      <c r="I2" s="21" t="s">
        <v>212</v>
      </c>
      <c r="J2" s="21" t="s">
        <v>212</v>
      </c>
      <c r="K2" s="564" t="s">
        <v>214</v>
      </c>
      <c r="L2" s="753">
        <v>1.67E-2</v>
      </c>
      <c r="M2" s="88">
        <v>0</v>
      </c>
      <c r="N2" s="690"/>
      <c r="O2" s="91" t="s">
        <v>5604</v>
      </c>
      <c r="P2" s="74"/>
      <c r="Q2" s="74"/>
      <c r="R2" s="74"/>
      <c r="S2" s="74"/>
      <c r="T2" s="74"/>
      <c r="U2" s="30">
        <f>(IF(G2="C",1,IF(G2="EA",0.5,0))*0.1)+(IF(H2="C",1,IF(H2="EA",0.5,0))*0.1)+(IF(I2="C",1,IF(I2="EA",0.5,0))*0.1)+(IF(J2="C",1,IF(J2="EA",0.5,0))*0.45)+(IF(K2="C",1,IF(K2="EA",0.5,0))*0.25)</f>
        <v>0.875</v>
      </c>
      <c r="V2" s="36">
        <f>U2*L2</f>
        <v>1.46125E-2</v>
      </c>
      <c r="W2" s="31" t="str">
        <f t="shared" ref="W2:W65" si="0">IF(U2=0,"Não Iniciado",IF(U2&lt;1,"Em andamento","Concluído"))</f>
        <v>Em andamento</v>
      </c>
      <c r="X2" s="24" t="str">
        <f>IF(C2="Supra-regional","abrange-cidade",IF(C2="Em definição","sem-mapa",IF(E2&lt;&gt;0,"local-def","local-em-def")))</f>
        <v>local-def</v>
      </c>
    </row>
    <row r="3" spans="1:24" ht="30" hidden="1" x14ac:dyDescent="0.25">
      <c r="A3" s="21">
        <v>3</v>
      </c>
      <c r="B3" s="173" t="s">
        <v>5605</v>
      </c>
      <c r="C3" s="91" t="s">
        <v>156</v>
      </c>
      <c r="D3" s="91" t="s">
        <v>597</v>
      </c>
      <c r="E3" s="91" t="s">
        <v>5606</v>
      </c>
      <c r="F3" s="91" t="s">
        <v>5607</v>
      </c>
      <c r="G3" s="21" t="s">
        <v>212</v>
      </c>
      <c r="H3" s="21" t="s">
        <v>212</v>
      </c>
      <c r="I3" s="21" t="s">
        <v>212</v>
      </c>
      <c r="J3" s="21" t="s">
        <v>212</v>
      </c>
      <c r="K3" s="564" t="s">
        <v>214</v>
      </c>
      <c r="L3" s="753">
        <v>1.67E-2</v>
      </c>
      <c r="M3" s="88">
        <v>0</v>
      </c>
      <c r="N3" s="690"/>
      <c r="O3" s="91" t="s">
        <v>5608</v>
      </c>
      <c r="P3" s="74"/>
      <c r="Q3" s="74"/>
      <c r="R3" s="74"/>
      <c r="S3" s="74"/>
      <c r="T3" s="74"/>
      <c r="U3" s="30">
        <f>(IF(G3="C",1,IF(G3="EA",0.5,0))*0.1)+(IF(H3="C",1,IF(H3="EA",0.5,0))*0.1)+(IF(I3="C",1,IF(I3="EA",0.5,0))*0.1)+(IF(J3="C",1,IF(J3="EA",0.5,0))*0.45)+(IF(K3="C",1,IF(K3="EA",0.5,0))*0.25)</f>
        <v>0.875</v>
      </c>
      <c r="V3" s="36">
        <f t="shared" ref="V3:V66" si="1">U3*L3</f>
        <v>1.46125E-2</v>
      </c>
      <c r="W3" s="31" t="str">
        <f t="shared" si="0"/>
        <v>Em andamento</v>
      </c>
      <c r="X3" s="24" t="str">
        <f>IF(C3="Supra-regional","abrange-cidade",IF(C3="Em definição","sem-mapa",IF(E3&lt;&gt;0,"local-def","local-em-def")))</f>
        <v>local-def</v>
      </c>
    </row>
    <row r="4" spans="1:24" ht="30" hidden="1" x14ac:dyDescent="0.25">
      <c r="A4" s="21">
        <v>3</v>
      </c>
      <c r="B4" s="173" t="s">
        <v>5609</v>
      </c>
      <c r="C4" s="91" t="s">
        <v>134</v>
      </c>
      <c r="D4" s="91" t="s">
        <v>4332</v>
      </c>
      <c r="E4" s="91" t="s">
        <v>5610</v>
      </c>
      <c r="F4" s="91"/>
      <c r="G4" s="21" t="s">
        <v>212</v>
      </c>
      <c r="H4" s="21" t="s">
        <v>212</v>
      </c>
      <c r="I4" s="21" t="s">
        <v>212</v>
      </c>
      <c r="J4" s="564" t="s">
        <v>214</v>
      </c>
      <c r="K4" s="564" t="s">
        <v>214</v>
      </c>
      <c r="L4" s="753">
        <v>1.67E-2</v>
      </c>
      <c r="M4" s="88">
        <v>0</v>
      </c>
      <c r="N4" s="690"/>
      <c r="O4" s="91" t="s">
        <v>5611</v>
      </c>
      <c r="P4" s="74"/>
      <c r="Q4" s="74"/>
      <c r="R4" s="74"/>
      <c r="S4" s="74"/>
      <c r="T4" s="74"/>
      <c r="U4" s="30">
        <f>(IF(G4="C",1,IF(G4="EA",0.5,0))*0.1)+(IF(H4="C",1,IF(H4="EA",0.5,0))*0.1)+(IF(I4="C",1,IF(I4="EA",0.5,0))*0.1)+(IF(J4="C",1,IF(J4="EA",0.5,0))*0.45)+(IF(K4="C",1,IF(K4="EA",0.5,0))*0.25)</f>
        <v>0.65</v>
      </c>
      <c r="V4" s="36">
        <f t="shared" si="1"/>
        <v>1.0855E-2</v>
      </c>
      <c r="W4" s="31" t="str">
        <f t="shared" si="0"/>
        <v>Em andamento</v>
      </c>
      <c r="X4" s="24" t="str">
        <f>IF(C4="Supra-regional","abrange-cidade",IF(C4="Em definição","sem-mapa",IF(E4&lt;&gt;0,"local-def","local-em-def")))</f>
        <v>local-def</v>
      </c>
    </row>
    <row r="5" spans="1:24" ht="45" hidden="1" x14ac:dyDescent="0.25">
      <c r="A5" s="21">
        <v>3</v>
      </c>
      <c r="B5" s="173" t="s">
        <v>5612</v>
      </c>
      <c r="C5" s="91" t="s">
        <v>132</v>
      </c>
      <c r="D5" s="91" t="s">
        <v>582</v>
      </c>
      <c r="E5" s="91" t="s">
        <v>5613</v>
      </c>
      <c r="F5" s="91" t="s">
        <v>5614</v>
      </c>
      <c r="G5" s="564" t="s">
        <v>212</v>
      </c>
      <c r="H5" s="564" t="s">
        <v>212</v>
      </c>
      <c r="I5" s="564" t="s">
        <v>212</v>
      </c>
      <c r="J5" s="564" t="s">
        <v>214</v>
      </c>
      <c r="K5" s="564" t="s">
        <v>214</v>
      </c>
      <c r="L5" s="753">
        <v>1.67E-2</v>
      </c>
      <c r="M5" s="88">
        <v>0</v>
      </c>
      <c r="N5" s="690"/>
      <c r="O5" s="91" t="s">
        <v>5615</v>
      </c>
      <c r="P5" s="74"/>
      <c r="Q5" s="74"/>
      <c r="R5" s="74"/>
      <c r="S5" s="74"/>
      <c r="T5" s="74"/>
      <c r="U5" s="30">
        <f>(IF(G5="C",1,IF(G5="EA",0.5,0))*0.1)+(IF(H5="C",1,IF(H5="EA",0.5,0))*0.1)+(IF(I5="C",1,IF(I5="EA",0.5,0))*0.1)+(IF(J5="C",1,IF(J5="EA",0.5,0))*0.45)+(IF(K5="C",1,IF(K5="EA",0.5,0))*0.25)</f>
        <v>0.65</v>
      </c>
      <c r="V5" s="36">
        <f t="shared" si="1"/>
        <v>1.0855E-2</v>
      </c>
      <c r="W5" s="31" t="str">
        <f t="shared" si="0"/>
        <v>Em andamento</v>
      </c>
      <c r="X5" s="24" t="str">
        <f>IF(C5="Supra-regional","abrange-cidade",IF(C5="Em definição","sem-mapa",IF(E5&lt;&gt;0,"local-def","local-em-def")))</f>
        <v>local-def</v>
      </c>
    </row>
    <row r="6" spans="1:24" ht="60" hidden="1" x14ac:dyDescent="0.25">
      <c r="A6" s="21">
        <v>3</v>
      </c>
      <c r="B6" s="91" t="s">
        <v>5616</v>
      </c>
      <c r="C6" s="91" t="s">
        <v>140</v>
      </c>
      <c r="D6" s="21" t="s">
        <v>140</v>
      </c>
      <c r="E6" s="21" t="s">
        <v>5617</v>
      </c>
      <c r="F6" s="674" t="s">
        <v>5536</v>
      </c>
      <c r="G6" s="21" t="s">
        <v>212</v>
      </c>
      <c r="H6" s="21" t="s">
        <v>212</v>
      </c>
      <c r="I6" s="564" t="s">
        <v>212</v>
      </c>
      <c r="J6" s="564" t="s">
        <v>214</v>
      </c>
      <c r="K6" s="564" t="s">
        <v>216</v>
      </c>
      <c r="L6" s="753">
        <v>0.02</v>
      </c>
      <c r="M6" s="564">
        <v>0</v>
      </c>
      <c r="N6" s="564"/>
      <c r="O6" s="564"/>
      <c r="P6" s="74"/>
      <c r="Q6" s="564"/>
      <c r="R6" s="564"/>
      <c r="S6" s="564"/>
      <c r="T6" s="564"/>
      <c r="U6" s="30">
        <f>(IF(G6="C",1,IF(G6="EA",0.5,0))*0.1)+(IF(H6="C",1,IF(H6="EA",0.5,0))*0.1)+(IF(I6="C",1,IF(I6="EA",0.5,0))*0.1)+(IF(J6="C",1,IF(J6="EA",0.5,0))*0.45)+(IF(K6="C",1,IF(K6="EA",0.5,0))*0.25)</f>
        <v>0.52500000000000002</v>
      </c>
      <c r="V6" s="36">
        <f t="shared" si="1"/>
        <v>1.0500000000000001E-2</v>
      </c>
      <c r="W6" s="31" t="str">
        <f t="shared" si="0"/>
        <v>Em andamento</v>
      </c>
      <c r="X6" s="24" t="str">
        <f>IF(C6="Supra-regional","abrange-cidade",IF(C6="Em definição","sem-mapa",IF(E6&lt;&gt;0,"local-def","local-em-def")))</f>
        <v>local-def</v>
      </c>
    </row>
    <row r="7" spans="1:24" ht="30" hidden="1" x14ac:dyDescent="0.25">
      <c r="A7" s="564">
        <v>4</v>
      </c>
      <c r="B7" s="656" t="s">
        <v>5618</v>
      </c>
      <c r="C7" s="565" t="s">
        <v>170</v>
      </c>
      <c r="D7" s="565" t="s">
        <v>170</v>
      </c>
      <c r="E7" s="565" t="s">
        <v>5619</v>
      </c>
      <c r="F7" s="676" t="s">
        <v>5620</v>
      </c>
      <c r="G7" s="564" t="s">
        <v>212</v>
      </c>
      <c r="H7" s="564" t="s">
        <v>212</v>
      </c>
      <c r="I7" s="564" t="s">
        <v>212</v>
      </c>
      <c r="J7" s="564" t="s">
        <v>212</v>
      </c>
      <c r="K7" s="564" t="s">
        <v>214</v>
      </c>
      <c r="L7" s="753">
        <v>0</v>
      </c>
      <c r="M7" s="567">
        <v>0</v>
      </c>
      <c r="N7" s="696"/>
      <c r="O7" s="565"/>
      <c r="P7" s="74"/>
      <c r="Q7" s="74"/>
      <c r="R7" s="74"/>
      <c r="S7" s="74"/>
      <c r="T7" s="74"/>
      <c r="U7" s="30">
        <f>(IF(G7="C",1,IF(G7="EA",0.5,0))*0.1)+(IF(H7="C",1,IF(H7="EA",0.5,0))*0.1)+(IF(I7="C",1,IF(I7="EA",0.5,0))*0.1)+(IF(J7="C",1,IF(J7="EA",0.5,0))*0.45)+(IF(K7="C",1,IF(K7="EA",0.5,0))*0.25)</f>
        <v>0.875</v>
      </c>
      <c r="V7" s="36">
        <f t="shared" si="1"/>
        <v>0</v>
      </c>
      <c r="W7" s="31" t="str">
        <f t="shared" si="0"/>
        <v>Em andamento</v>
      </c>
      <c r="X7" s="24" t="str">
        <f>IF(C7="Supra-regional","abrange-cidade",IF(C7="Em definição","sem-mapa",IF(E7&lt;&gt;0,"local-def","local-em-def")))</f>
        <v>local-def</v>
      </c>
    </row>
    <row r="8" spans="1:24" hidden="1" x14ac:dyDescent="0.25">
      <c r="A8" s="86">
        <v>7</v>
      </c>
      <c r="B8" s="75" t="s">
        <v>4310</v>
      </c>
      <c r="C8" s="75" t="s">
        <v>178</v>
      </c>
      <c r="D8" s="75"/>
      <c r="E8" s="75"/>
      <c r="F8" s="86"/>
      <c r="G8" s="83" t="s">
        <v>216</v>
      </c>
      <c r="H8" s="83" t="s">
        <v>216</v>
      </c>
      <c r="I8" s="83" t="s">
        <v>216</v>
      </c>
      <c r="J8" s="83" t="s">
        <v>216</v>
      </c>
      <c r="K8" s="83" t="s">
        <v>216</v>
      </c>
      <c r="L8" s="753">
        <v>0.16669999999999999</v>
      </c>
      <c r="M8" s="203">
        <v>0</v>
      </c>
      <c r="N8" s="278">
        <v>0</v>
      </c>
      <c r="O8" s="203"/>
      <c r="P8" s="218"/>
      <c r="Q8" s="218"/>
      <c r="R8" s="218"/>
      <c r="S8" s="218"/>
      <c r="T8" s="218"/>
      <c r="U8" s="30">
        <f>(IF(G8="C",1,IF(G8="EA",0.5,0))*0.1)+(IF(H8="C",1,IF(H8="EA",0.5,0))*0.1)+(IF(I8="C",1,IF(I8="EA",0.5,0))*0.1)+(IF(J8="C",1,IF(J8="EA",0.5,0))*0.45)+(IF(K8="C",1,IF(K8="EA",0.5,0))*0.25)</f>
        <v>0</v>
      </c>
      <c r="V8" s="36">
        <f t="shared" si="1"/>
        <v>0</v>
      </c>
      <c r="W8" s="31" t="str">
        <f t="shared" si="0"/>
        <v>Não Iniciado</v>
      </c>
      <c r="X8" s="24" t="str">
        <f>IF(C8="Supra-regional","abrange-cidade",IF(C8="Em definição","sem-mapa",IF(E8&lt;&gt;0,"local-def","local-em-def")))</f>
        <v>local-em-def</v>
      </c>
    </row>
    <row r="9" spans="1:24" hidden="1" x14ac:dyDescent="0.25">
      <c r="A9" s="86">
        <v>7</v>
      </c>
      <c r="B9" s="75" t="s">
        <v>4311</v>
      </c>
      <c r="C9" s="75" t="s">
        <v>172</v>
      </c>
      <c r="D9" s="75"/>
      <c r="E9" s="75"/>
      <c r="F9" s="86"/>
      <c r="G9" s="83" t="s">
        <v>216</v>
      </c>
      <c r="H9" s="83" t="s">
        <v>216</v>
      </c>
      <c r="I9" s="83" t="s">
        <v>216</v>
      </c>
      <c r="J9" s="83" t="s">
        <v>216</v>
      </c>
      <c r="K9" s="83" t="s">
        <v>216</v>
      </c>
      <c r="L9" s="753">
        <v>0.16669999999999999</v>
      </c>
      <c r="M9" s="203">
        <v>0</v>
      </c>
      <c r="N9" s="278">
        <v>0</v>
      </c>
      <c r="O9" s="203"/>
      <c r="P9" s="218"/>
      <c r="Q9" s="218"/>
      <c r="R9" s="218"/>
      <c r="S9" s="218"/>
      <c r="T9" s="218"/>
      <c r="U9" s="30">
        <f>(IF(G9="C",1,IF(G9="EA",0.5,0))*0.1)+(IF(H9="C",1,IF(H9="EA",0.5,0))*0.1)+(IF(I9="C",1,IF(I9="EA",0.5,0))*0.1)+(IF(J9="C",1,IF(J9="EA",0.5,0))*0.45)+(IF(K9="C",1,IF(K9="EA",0.5,0))*0.25)</f>
        <v>0</v>
      </c>
      <c r="V9" s="36">
        <f t="shared" si="1"/>
        <v>0</v>
      </c>
      <c r="W9" s="31" t="str">
        <f t="shared" si="0"/>
        <v>Não Iniciado</v>
      </c>
      <c r="X9" s="24" t="str">
        <f>IF(C9="Supra-regional","abrange-cidade",IF(C9="Em definição","sem-mapa",IF(E9&lt;&gt;0,"local-def","local-em-def")))</f>
        <v>local-em-def</v>
      </c>
    </row>
    <row r="10" spans="1:24" hidden="1" x14ac:dyDescent="0.25">
      <c r="A10" s="86">
        <v>7</v>
      </c>
      <c r="B10" s="75" t="s">
        <v>4312</v>
      </c>
      <c r="C10" s="75" t="s">
        <v>180</v>
      </c>
      <c r="D10" s="75"/>
      <c r="E10" s="75"/>
      <c r="F10" s="86"/>
      <c r="G10" s="83" t="s">
        <v>216</v>
      </c>
      <c r="H10" s="83" t="s">
        <v>216</v>
      </c>
      <c r="I10" s="83" t="s">
        <v>216</v>
      </c>
      <c r="J10" s="83" t="s">
        <v>216</v>
      </c>
      <c r="K10" s="83" t="s">
        <v>216</v>
      </c>
      <c r="L10" s="753">
        <v>0.16669999999999999</v>
      </c>
      <c r="M10" s="203">
        <v>0</v>
      </c>
      <c r="N10" s="448">
        <v>0</v>
      </c>
      <c r="O10" s="203"/>
      <c r="P10" s="218"/>
      <c r="Q10" s="218"/>
      <c r="R10" s="218"/>
      <c r="S10" s="218"/>
      <c r="T10" s="218"/>
      <c r="U10" s="30">
        <f>(IF(G10="C",1,IF(G10="EA",0.5,0))*0.1)+(IF(H10="C",1,IF(H10="EA",0.5,0))*0.1)+(IF(I10="C",1,IF(I10="EA",0.5,0))*0.1)+(IF(J10="C",1,IF(J10="EA",0.5,0))*0.45)+(IF(K10="C",1,IF(K10="EA",0.5,0))*0.25)</f>
        <v>0</v>
      </c>
      <c r="V10" s="36">
        <f t="shared" si="1"/>
        <v>0</v>
      </c>
      <c r="W10" s="31" t="str">
        <f t="shared" si="0"/>
        <v>Não Iniciado</v>
      </c>
      <c r="X10" s="24" t="str">
        <f>IF(C10="Supra-regional","abrange-cidade",IF(C10="Em definição","sem-mapa",IF(E10&lt;&gt;0,"local-def","local-em-def")))</f>
        <v>local-em-def</v>
      </c>
    </row>
    <row r="11" spans="1:24" hidden="1" x14ac:dyDescent="0.25">
      <c r="A11" s="24">
        <v>9</v>
      </c>
      <c r="B11" s="75" t="s">
        <v>5621</v>
      </c>
      <c r="C11" s="23" t="s">
        <v>182</v>
      </c>
      <c r="D11" s="23"/>
      <c r="E11" s="23"/>
      <c r="F11" s="74"/>
      <c r="G11" s="24" t="s">
        <v>216</v>
      </c>
      <c r="H11" s="24" t="s">
        <v>216</v>
      </c>
      <c r="I11" s="24" t="s">
        <v>216</v>
      </c>
      <c r="J11" s="24" t="s">
        <v>216</v>
      </c>
      <c r="K11" s="24" t="s">
        <v>216</v>
      </c>
      <c r="L11" s="753">
        <v>0.5</v>
      </c>
      <c r="M11" s="88">
        <v>0</v>
      </c>
      <c r="N11" s="690"/>
      <c r="O11" s="22"/>
      <c r="P11" s="22"/>
      <c r="Q11" s="22"/>
      <c r="R11" s="22"/>
      <c r="S11" s="22"/>
      <c r="T11" s="22"/>
      <c r="U11" s="30">
        <f>(IF(G11="C",1,IF(G11="EA",0.5,0))*0.1)+(IF(H11="C",1,IF(H11="EA",0.5,0))*0.1)+(IF(I11="C",1,IF(I11="EA",0.5,0))*0.1)+(IF(J11="C",1,IF(J11="EA",0.5,0))*0.45)+(IF(K11="C",1,IF(K11="EA",0.5,0))*0.25)</f>
        <v>0</v>
      </c>
      <c r="V11" s="36">
        <f t="shared" si="1"/>
        <v>0</v>
      </c>
      <c r="W11" s="31" t="str">
        <f t="shared" si="0"/>
        <v>Não Iniciado</v>
      </c>
      <c r="X11" s="24" t="str">
        <f>IF(C11="Supra-regional","abrange-cidade",IF(C11="Em definição","sem-mapa",IF(E11&lt;&gt;0,"local-def","local-em-def")))</f>
        <v>local-em-def</v>
      </c>
    </row>
    <row r="12" spans="1:24" hidden="1" x14ac:dyDescent="0.25">
      <c r="A12" s="24">
        <v>9</v>
      </c>
      <c r="B12" s="75" t="s">
        <v>5622</v>
      </c>
      <c r="C12" s="23" t="s">
        <v>162</v>
      </c>
      <c r="D12" s="23"/>
      <c r="E12" s="23"/>
      <c r="F12" s="22"/>
      <c r="G12" s="83" t="s">
        <v>216</v>
      </c>
      <c r="H12" s="83" t="s">
        <v>216</v>
      </c>
      <c r="I12" s="24" t="s">
        <v>216</v>
      </c>
      <c r="J12" s="24" t="s">
        <v>216</v>
      </c>
      <c r="K12" s="24" t="s">
        <v>216</v>
      </c>
      <c r="L12" s="753">
        <v>0.5</v>
      </c>
      <c r="M12" s="88">
        <v>0</v>
      </c>
      <c r="N12" s="690"/>
      <c r="O12" s="22"/>
      <c r="P12" s="22"/>
      <c r="Q12" s="22"/>
      <c r="R12" s="22"/>
      <c r="S12" s="22"/>
      <c r="T12" s="22"/>
      <c r="U12" s="30">
        <f>(IF(G12="C",1,IF(G12="EA",0.5,0))*0.1)+(IF(H12="C",1,IF(H12="EA",0.5,0))*0.1)+(IF(I12="C",1,IF(I12="EA",0.5,0))*0.1)+(IF(J12="C",1,IF(J12="EA",0.5,0))*0.45)+(IF(K12="C",1,IF(K12="EA",0.5,0))*0.25)</f>
        <v>0</v>
      </c>
      <c r="V12" s="36">
        <f t="shared" si="1"/>
        <v>0</v>
      </c>
      <c r="W12" s="31" t="str">
        <f t="shared" si="0"/>
        <v>Não Iniciado</v>
      </c>
      <c r="X12" s="24" t="str">
        <f>IF(C12="Supra-regional","abrange-cidade",IF(C12="Em definição","sem-mapa",IF(E12&lt;&gt;0,"local-def","local-em-def")))</f>
        <v>local-em-def</v>
      </c>
    </row>
    <row r="13" spans="1:24" x14ac:dyDescent="0.25">
      <c r="A13" s="21">
        <v>10</v>
      </c>
      <c r="B13" s="173" t="s">
        <v>5623</v>
      </c>
      <c r="C13" s="91" t="s">
        <v>130</v>
      </c>
      <c r="D13" s="91"/>
      <c r="E13" s="91"/>
      <c r="F13" s="91"/>
      <c r="G13" s="21" t="s">
        <v>216</v>
      </c>
      <c r="H13" s="21" t="s">
        <v>216</v>
      </c>
      <c r="I13" s="21" t="s">
        <v>216</v>
      </c>
      <c r="J13" s="21" t="s">
        <v>216</v>
      </c>
      <c r="K13" s="21" t="s">
        <v>216</v>
      </c>
      <c r="L13" s="753">
        <v>4.5499999999999999E-2</v>
      </c>
      <c r="M13" s="88">
        <v>0</v>
      </c>
      <c r="N13" s="692"/>
      <c r="O13" s="91"/>
      <c r="P13" s="74"/>
      <c r="Q13" s="74"/>
      <c r="R13" s="74"/>
      <c r="S13" s="74"/>
      <c r="T13" s="74"/>
      <c r="U13" s="30">
        <f>(IF(G13="C",1,IF(G13="EA",0.5,0))*0.1)+(IF(H13="C",1,IF(H13="EA",0.5,0))*0.1)+(IF(I13="C",1,IF(I13="EA",0.5,0))*0.1)+(IF(J13="C",1,IF(J13="EA",0.5,0))*0.45)+(IF(K13="C",1,IF(K13="EA",0.5,0))*0.25)</f>
        <v>0</v>
      </c>
      <c r="V13" s="36">
        <f>U13*L13</f>
        <v>0</v>
      </c>
      <c r="W13" s="31" t="str">
        <f>IF(U13=0,"Não Iniciado",IF(U13&lt;1,"Em andamento","Concluído"))</f>
        <v>Não Iniciado</v>
      </c>
      <c r="X13" s="24" t="str">
        <f>IF(C13="Supra-regional","abrange-cidade",IF(C13="Em definição","sem-mapa",IF(E13&lt;&gt;0,"local-def","local-em-def")))</f>
        <v>local-em-def</v>
      </c>
    </row>
    <row r="14" spans="1:24" x14ac:dyDescent="0.25">
      <c r="A14" s="21">
        <v>10</v>
      </c>
      <c r="B14" s="173" t="s">
        <v>5624</v>
      </c>
      <c r="C14" s="91" t="s">
        <v>132</v>
      </c>
      <c r="D14" s="91"/>
      <c r="E14" s="91"/>
      <c r="F14" s="91"/>
      <c r="G14" s="21" t="s">
        <v>216</v>
      </c>
      <c r="H14" s="21" t="s">
        <v>216</v>
      </c>
      <c r="I14" s="21" t="s">
        <v>216</v>
      </c>
      <c r="J14" s="21" t="s">
        <v>216</v>
      </c>
      <c r="K14" s="21" t="s">
        <v>216</v>
      </c>
      <c r="L14" s="753">
        <v>4.5499999999999999E-2</v>
      </c>
      <c r="M14" s="88">
        <v>0</v>
      </c>
      <c r="N14" s="692"/>
      <c r="O14" s="91"/>
      <c r="P14" s="74"/>
      <c r="Q14" s="74"/>
      <c r="R14" s="74"/>
      <c r="S14" s="74"/>
      <c r="T14" s="74"/>
      <c r="U14" s="30">
        <f>(IF(G14="C",1,IF(G14="EA",0.5,0))*0.1)+(IF(H14="C",1,IF(H14="EA",0.5,0))*0.1)+(IF(I14="C",1,IF(I14="EA",0.5,0))*0.1)+(IF(J14="C",1,IF(J14="EA",0.5,0))*0.45)+(IF(K14="C",1,IF(K14="EA",0.5,0))*0.25)</f>
        <v>0</v>
      </c>
      <c r="V14" s="36">
        <f>U14*L14</f>
        <v>0</v>
      </c>
      <c r="W14" s="31" t="str">
        <f>IF(U14=0,"Não Iniciado",IF(U14&lt;1,"Em andamento","Concluído"))</f>
        <v>Não Iniciado</v>
      </c>
      <c r="X14" s="24" t="str">
        <f>IF(C14="Supra-regional","abrange-cidade",IF(C14="Em definição","sem-mapa",IF(E14&lt;&gt;0,"local-def","local-em-def")))</f>
        <v>local-em-def</v>
      </c>
    </row>
    <row r="15" spans="1:24" ht="30" x14ac:dyDescent="0.25">
      <c r="A15" s="21">
        <v>10</v>
      </c>
      <c r="B15" s="173" t="s">
        <v>5625</v>
      </c>
      <c r="C15" s="91" t="s">
        <v>134</v>
      </c>
      <c r="D15" s="91"/>
      <c r="E15" s="91" t="s">
        <v>5626</v>
      </c>
      <c r="F15" s="91" t="s">
        <v>5627</v>
      </c>
      <c r="G15" s="21" t="s">
        <v>212</v>
      </c>
      <c r="H15" s="21" t="s">
        <v>212</v>
      </c>
      <c r="I15" s="21" t="s">
        <v>212</v>
      </c>
      <c r="J15" s="21" t="s">
        <v>212</v>
      </c>
      <c r="K15" s="21" t="s">
        <v>212</v>
      </c>
      <c r="L15" s="753">
        <v>4.5499999999999999E-2</v>
      </c>
      <c r="M15" s="88">
        <v>0</v>
      </c>
      <c r="N15" s="692"/>
      <c r="O15" s="91" t="s">
        <v>5628</v>
      </c>
      <c r="P15" s="91"/>
      <c r="Q15" s="21"/>
      <c r="R15" s="74"/>
      <c r="S15" s="74"/>
      <c r="T15" s="74"/>
      <c r="U15" s="30">
        <f>(IF(G15="C",1,IF(G15="EA",0.5,0))*0.1)+(IF(H15="C",1,IF(H15="EA",0.5,0))*0.1)+(IF(I15="C",1,IF(I15="EA",0.5,0))*0.1)+(IF(J15="C",1,IF(J15="EA",0.5,0))*0.45)+(IF(K15="C",1,IF(K15="EA",0.5,0))*0.25)</f>
        <v>1</v>
      </c>
      <c r="V15" s="36">
        <f>U15*L15</f>
        <v>4.5499999999999999E-2</v>
      </c>
      <c r="W15" s="31" t="str">
        <f>IF(U15=0,"Não Iniciado",IF(U15&lt;1,"Em andamento","Concluído"))</f>
        <v>Concluído</v>
      </c>
      <c r="X15" s="24" t="str">
        <f>IF(C15="Supra-regional","abrange-cidade",IF(C15="Em definição","sem-mapa",IF(E15&lt;&gt;0,"local-def","local-em-def")))</f>
        <v>local-def</v>
      </c>
    </row>
    <row r="16" spans="1:24" ht="45" x14ac:dyDescent="0.25">
      <c r="A16" s="21">
        <v>10</v>
      </c>
      <c r="B16" s="173" t="s">
        <v>5629</v>
      </c>
      <c r="C16" s="173" t="s">
        <v>136</v>
      </c>
      <c r="D16" s="91" t="s">
        <v>630</v>
      </c>
      <c r="E16" s="91" t="s">
        <v>5630</v>
      </c>
      <c r="F16" s="91" t="s">
        <v>5631</v>
      </c>
      <c r="G16" s="21" t="s">
        <v>212</v>
      </c>
      <c r="H16" s="21" t="s">
        <v>212</v>
      </c>
      <c r="I16" s="21" t="s">
        <v>212</v>
      </c>
      <c r="J16" s="564" t="s">
        <v>212</v>
      </c>
      <c r="K16" s="564" t="s">
        <v>212</v>
      </c>
      <c r="L16" s="753">
        <v>4.5499999999999999E-2</v>
      </c>
      <c r="M16" s="88">
        <v>0</v>
      </c>
      <c r="N16" s="692"/>
      <c r="O16" s="91" t="s">
        <v>5628</v>
      </c>
      <c r="P16" s="633"/>
      <c r="Q16" s="74"/>
      <c r="R16" s="74"/>
      <c r="S16" s="74"/>
      <c r="T16" s="74"/>
      <c r="U16" s="30">
        <f>(IF(G16="C",1,IF(G16="EA",0.5,0))*0.1)+(IF(H16="C",1,IF(H16="EA",0.5,0))*0.1)+(IF(I16="C",1,IF(I16="EA",0.5,0))*0.1)+(IF(J16="C",1,IF(J16="EA",0.5,0))*0.45)+(IF(K16="C",1,IF(K16="EA",0.5,0))*0.25)</f>
        <v>1</v>
      </c>
      <c r="V16" s="36">
        <f>U16*L16</f>
        <v>4.5499999999999999E-2</v>
      </c>
      <c r="W16" s="31" t="str">
        <f>IF(U16=0,"Não Iniciado",IF(U16&lt;1,"Em andamento","Concluído"))</f>
        <v>Concluído</v>
      </c>
      <c r="X16" s="24" t="str">
        <f>IF(C16="Supra-regional","abrange-cidade",IF(C16="Em definição","sem-mapa",IF(E16&lt;&gt;0,"local-def","local-em-def")))</f>
        <v>local-def</v>
      </c>
    </row>
    <row r="17" spans="1:24" ht="45" x14ac:dyDescent="0.25">
      <c r="A17" s="641">
        <v>10</v>
      </c>
      <c r="B17" s="642" t="s">
        <v>5632</v>
      </c>
      <c r="C17" s="642" t="s">
        <v>142</v>
      </c>
      <c r="D17" s="642" t="s">
        <v>142</v>
      </c>
      <c r="E17" s="642" t="s">
        <v>5633</v>
      </c>
      <c r="F17" s="643" t="s">
        <v>5634</v>
      </c>
      <c r="G17" s="644" t="s">
        <v>1286</v>
      </c>
      <c r="H17" s="644" t="s">
        <v>1286</v>
      </c>
      <c r="I17" s="644" t="s">
        <v>1286</v>
      </c>
      <c r="J17" s="641" t="s">
        <v>214</v>
      </c>
      <c r="K17" s="641" t="s">
        <v>214</v>
      </c>
      <c r="L17" s="753">
        <v>0</v>
      </c>
      <c r="M17" s="88">
        <v>0</v>
      </c>
      <c r="N17" s="697"/>
      <c r="O17" s="572"/>
      <c r="P17" s="645"/>
      <c r="Q17" s="645"/>
      <c r="R17" s="645"/>
      <c r="S17" s="645"/>
      <c r="T17" s="645"/>
      <c r="U17" s="30">
        <f>(IF(G17="C",1,IF(G17="EA",0.5,0))*0.1)+(IF(H17="C",1,IF(H17="EA",0.5,0))*0.1)+(IF(I17="C",1,IF(I17="EA",0.5,0))*0.1)+(IF(J17="C",1,IF(J17="EA",0.5,0))*0.45)+(IF(K17="C",1,IF(K17="EA",0.5,0))*0.25)</f>
        <v>0.65</v>
      </c>
      <c r="V17" s="36">
        <f>U17*L17</f>
        <v>0</v>
      </c>
      <c r="W17" s="31" t="str">
        <f>IF(U17=0,"Não Iniciado",IF(U17&lt;1,"Em andamento","Concluído"))</f>
        <v>Em andamento</v>
      </c>
      <c r="X17" s="24" t="str">
        <f>IF(C17="Supra-regional","abrange-cidade",IF(C17="Em definição","sem-mapa",IF(E17&lt;&gt;0,"local-def","local-em-def")))</f>
        <v>local-def</v>
      </c>
    </row>
    <row r="18" spans="1:24" x14ac:dyDescent="0.25">
      <c r="A18" s="21">
        <v>10</v>
      </c>
      <c r="B18" s="173" t="s">
        <v>5635</v>
      </c>
      <c r="C18" s="91" t="s">
        <v>144</v>
      </c>
      <c r="D18" s="91"/>
      <c r="E18" s="91"/>
      <c r="F18" s="91"/>
      <c r="G18" s="21" t="s">
        <v>216</v>
      </c>
      <c r="H18" s="21" t="s">
        <v>216</v>
      </c>
      <c r="I18" s="21" t="s">
        <v>216</v>
      </c>
      <c r="J18" s="21" t="s">
        <v>216</v>
      </c>
      <c r="K18" s="21" t="s">
        <v>216</v>
      </c>
      <c r="L18" s="753">
        <v>4.5499999999999999E-2</v>
      </c>
      <c r="M18" s="88">
        <v>0</v>
      </c>
      <c r="N18" s="692"/>
      <c r="O18" s="91"/>
      <c r="P18" s="74"/>
      <c r="Q18" s="74"/>
      <c r="R18" s="74"/>
      <c r="S18" s="74"/>
      <c r="T18" s="74"/>
      <c r="U18" s="30">
        <f>(IF(G18="C",1,IF(G18="EA",0.5,0))*0.1)+(IF(H18="C",1,IF(H18="EA",0.5,0))*0.1)+(IF(I18="C",1,IF(I18="EA",0.5,0))*0.1)+(IF(J18="C",1,IF(J18="EA",0.5,0))*0.45)+(IF(K18="C",1,IF(K18="EA",0.5,0))*0.25)</f>
        <v>0</v>
      </c>
      <c r="V18" s="36">
        <f>U18*L18</f>
        <v>0</v>
      </c>
      <c r="W18" s="31" t="str">
        <f>IF(U18=0,"Não Iniciado",IF(U18&lt;1,"Em andamento","Concluído"))</f>
        <v>Não Iniciado</v>
      </c>
      <c r="X18" s="24" t="str">
        <f>IF(C18="Supra-regional","abrange-cidade",IF(C18="Em definição","sem-mapa",IF(E18&lt;&gt;0,"local-def","local-em-def")))</f>
        <v>local-em-def</v>
      </c>
    </row>
    <row r="19" spans="1:24" x14ac:dyDescent="0.25">
      <c r="A19" s="21">
        <v>10</v>
      </c>
      <c r="B19" s="173" t="s">
        <v>5636</v>
      </c>
      <c r="C19" s="91" t="s">
        <v>146</v>
      </c>
      <c r="D19" s="91"/>
      <c r="E19" s="91"/>
      <c r="F19" s="91"/>
      <c r="G19" s="21" t="s">
        <v>216</v>
      </c>
      <c r="H19" s="21" t="s">
        <v>216</v>
      </c>
      <c r="I19" s="21" t="s">
        <v>216</v>
      </c>
      <c r="J19" s="21" t="s">
        <v>216</v>
      </c>
      <c r="K19" s="21" t="s">
        <v>216</v>
      </c>
      <c r="L19" s="753">
        <v>4.5499999999999999E-2</v>
      </c>
      <c r="M19" s="88">
        <v>0</v>
      </c>
      <c r="N19" s="692"/>
      <c r="O19" s="91"/>
      <c r="P19" s="74"/>
      <c r="Q19" s="74"/>
      <c r="R19" s="74"/>
      <c r="S19" s="74"/>
      <c r="T19" s="74"/>
      <c r="U19" s="30">
        <f>(IF(G19="C",1,IF(G19="EA",0.5,0))*0.1)+(IF(H19="C",1,IF(H19="EA",0.5,0))*0.1)+(IF(I19="C",1,IF(I19="EA",0.5,0))*0.1)+(IF(J19="C",1,IF(J19="EA",0.5,0))*0.45)+(IF(K19="C",1,IF(K19="EA",0.5,0))*0.25)</f>
        <v>0</v>
      </c>
      <c r="V19" s="36">
        <f>U19*L19</f>
        <v>0</v>
      </c>
      <c r="W19" s="31" t="str">
        <f>IF(U19=0,"Não Iniciado",IF(U19&lt;1,"Em andamento","Concluído"))</f>
        <v>Não Iniciado</v>
      </c>
      <c r="X19" s="24" t="str">
        <f>IF(C19="Supra-regional","abrange-cidade",IF(C19="Em definição","sem-mapa",IF(E19&lt;&gt;0,"local-def","local-em-def")))</f>
        <v>local-em-def</v>
      </c>
    </row>
    <row r="20" spans="1:24" x14ac:dyDescent="0.25">
      <c r="A20" s="21">
        <v>10</v>
      </c>
      <c r="B20" s="173" t="s">
        <v>5637</v>
      </c>
      <c r="C20" s="91" t="s">
        <v>146</v>
      </c>
      <c r="D20" s="91"/>
      <c r="E20" s="91"/>
      <c r="F20" s="91"/>
      <c r="G20" s="21" t="s">
        <v>216</v>
      </c>
      <c r="H20" s="21" t="s">
        <v>216</v>
      </c>
      <c r="I20" s="21" t="s">
        <v>216</v>
      </c>
      <c r="J20" s="21" t="s">
        <v>216</v>
      </c>
      <c r="K20" s="21" t="s">
        <v>216</v>
      </c>
      <c r="L20" s="753">
        <v>4.5499999999999999E-2</v>
      </c>
      <c r="M20" s="88">
        <v>0</v>
      </c>
      <c r="N20" s="692"/>
      <c r="O20" s="91"/>
      <c r="P20" s="74"/>
      <c r="Q20" s="74"/>
      <c r="R20" s="74"/>
      <c r="S20" s="74"/>
      <c r="T20" s="74"/>
      <c r="U20" s="30">
        <f>(IF(G20="C",1,IF(G20="EA",0.5,0))*0.1)+(IF(H20="C",1,IF(H20="EA",0.5,0))*0.1)+(IF(I20="C",1,IF(I20="EA",0.5,0))*0.1)+(IF(J20="C",1,IF(J20="EA",0.5,0))*0.45)+(IF(K20="C",1,IF(K20="EA",0.5,0))*0.25)</f>
        <v>0</v>
      </c>
      <c r="V20" s="36">
        <f>U20*L20</f>
        <v>0</v>
      </c>
      <c r="W20" s="31" t="str">
        <f>IF(U20=0,"Não Iniciado",IF(U20&lt;1,"Em andamento","Concluído"))</f>
        <v>Não Iniciado</v>
      </c>
      <c r="X20" s="24" t="str">
        <f>IF(C20="Supra-regional","abrange-cidade",IF(C20="Em definição","sem-mapa",IF(E20&lt;&gt;0,"local-def","local-em-def")))</f>
        <v>local-em-def</v>
      </c>
    </row>
    <row r="21" spans="1:24" x14ac:dyDescent="0.25">
      <c r="A21" s="21">
        <v>10</v>
      </c>
      <c r="B21" s="173" t="s">
        <v>5638</v>
      </c>
      <c r="C21" s="91" t="s">
        <v>154</v>
      </c>
      <c r="D21" s="91"/>
      <c r="E21" s="91"/>
      <c r="F21" s="91"/>
      <c r="G21" s="21" t="s">
        <v>216</v>
      </c>
      <c r="H21" s="21" t="s">
        <v>216</v>
      </c>
      <c r="I21" s="21" t="s">
        <v>216</v>
      </c>
      <c r="J21" s="21" t="s">
        <v>216</v>
      </c>
      <c r="K21" s="21" t="s">
        <v>216</v>
      </c>
      <c r="L21" s="753">
        <v>4.5499999999999999E-2</v>
      </c>
      <c r="M21" s="88">
        <v>0</v>
      </c>
      <c r="N21" s="692"/>
      <c r="O21" s="91"/>
      <c r="P21" s="74"/>
      <c r="Q21" s="74"/>
      <c r="R21" s="74"/>
      <c r="S21" s="74"/>
      <c r="T21" s="74"/>
      <c r="U21" s="30">
        <f>(IF(G21="C",1,IF(G21="EA",0.5,0))*0.1)+(IF(H21="C",1,IF(H21="EA",0.5,0))*0.1)+(IF(I21="C",1,IF(I21="EA",0.5,0))*0.1)+(IF(J21="C",1,IF(J21="EA",0.5,0))*0.45)+(IF(K21="C",1,IF(K21="EA",0.5,0))*0.25)</f>
        <v>0</v>
      </c>
      <c r="V21" s="36">
        <f>U21*L21</f>
        <v>0</v>
      </c>
      <c r="W21" s="31" t="str">
        <f>IF(U21=0,"Não Iniciado",IF(U21&lt;1,"Em andamento","Concluído"))</f>
        <v>Não Iniciado</v>
      </c>
      <c r="X21" s="24" t="str">
        <f>IF(C21="Supra-regional","abrange-cidade",IF(C21="Em definição","sem-mapa",IF(E21&lt;&gt;0,"local-def","local-em-def")))</f>
        <v>local-em-def</v>
      </c>
    </row>
    <row r="22" spans="1:24" x14ac:dyDescent="0.25">
      <c r="A22" s="21">
        <v>10</v>
      </c>
      <c r="B22" s="173" t="s">
        <v>5639</v>
      </c>
      <c r="C22" s="91" t="s">
        <v>158</v>
      </c>
      <c r="D22" s="91"/>
      <c r="E22" s="91"/>
      <c r="F22" s="91"/>
      <c r="G22" s="21" t="s">
        <v>216</v>
      </c>
      <c r="H22" s="21" t="s">
        <v>216</v>
      </c>
      <c r="I22" s="21" t="s">
        <v>216</v>
      </c>
      <c r="J22" s="21" t="s">
        <v>216</v>
      </c>
      <c r="K22" s="21" t="s">
        <v>216</v>
      </c>
      <c r="L22" s="753">
        <v>4.5499999999999999E-2</v>
      </c>
      <c r="M22" s="88">
        <v>0</v>
      </c>
      <c r="N22" s="692"/>
      <c r="O22" s="91"/>
      <c r="P22" s="74"/>
      <c r="Q22" s="74"/>
      <c r="R22" s="74"/>
      <c r="S22" s="74"/>
      <c r="T22" s="74"/>
      <c r="U22" s="30">
        <f>(IF(G22="C",1,IF(G22="EA",0.5,0))*0.1)+(IF(H22="C",1,IF(H22="EA",0.5,0))*0.1)+(IF(I22="C",1,IF(I22="EA",0.5,0))*0.1)+(IF(J22="C",1,IF(J22="EA",0.5,0))*0.45)+(IF(K22="C",1,IF(K22="EA",0.5,0))*0.25)</f>
        <v>0</v>
      </c>
      <c r="V22" s="36">
        <f>U22*L22</f>
        <v>0</v>
      </c>
      <c r="W22" s="31" t="str">
        <f>IF(U22=0,"Não Iniciado",IF(U22&lt;1,"Em andamento","Concluído"))</f>
        <v>Não Iniciado</v>
      </c>
      <c r="X22" s="24" t="str">
        <f>IF(C22="Supra-regional","abrange-cidade",IF(C22="Em definição","sem-mapa",IF(E22&lt;&gt;0,"local-def","local-em-def")))</f>
        <v>local-em-def</v>
      </c>
    </row>
    <row r="23" spans="1:24" x14ac:dyDescent="0.25">
      <c r="A23" s="21">
        <v>10</v>
      </c>
      <c r="B23" s="173" t="s">
        <v>5640</v>
      </c>
      <c r="C23" s="91" t="s">
        <v>162</v>
      </c>
      <c r="D23" s="91"/>
      <c r="E23" s="91"/>
      <c r="F23" s="91"/>
      <c r="G23" s="21" t="s">
        <v>216</v>
      </c>
      <c r="H23" s="21" t="s">
        <v>216</v>
      </c>
      <c r="I23" s="21" t="s">
        <v>216</v>
      </c>
      <c r="J23" s="21" t="s">
        <v>216</v>
      </c>
      <c r="K23" s="21" t="s">
        <v>216</v>
      </c>
      <c r="L23" s="753">
        <v>4.5499999999999999E-2</v>
      </c>
      <c r="M23" s="88">
        <v>0</v>
      </c>
      <c r="N23" s="692"/>
      <c r="O23" s="91"/>
      <c r="P23" s="74"/>
      <c r="Q23" s="74"/>
      <c r="R23" s="74"/>
      <c r="S23" s="74"/>
      <c r="T23" s="74"/>
      <c r="U23" s="30">
        <f>(IF(G23="C",1,IF(G23="EA",0.5,0))*0.1)+(IF(H23="C",1,IF(H23="EA",0.5,0))*0.1)+(IF(I23="C",1,IF(I23="EA",0.5,0))*0.1)+(IF(J23="C",1,IF(J23="EA",0.5,0))*0.45)+(IF(K23="C",1,IF(K23="EA",0.5,0))*0.25)</f>
        <v>0</v>
      </c>
      <c r="V23" s="36">
        <f>U23*L23</f>
        <v>0</v>
      </c>
      <c r="W23" s="31" t="str">
        <f>IF(U23=0,"Não Iniciado",IF(U23&lt;1,"Em andamento","Concluído"))</f>
        <v>Não Iniciado</v>
      </c>
      <c r="X23" s="24" t="str">
        <f>IF(C23="Supra-regional","abrange-cidade",IF(C23="Em definição","sem-mapa",IF(E23&lt;&gt;0,"local-def","local-em-def")))</f>
        <v>local-em-def</v>
      </c>
    </row>
    <row r="24" spans="1:24" x14ac:dyDescent="0.25">
      <c r="A24" s="21">
        <v>10</v>
      </c>
      <c r="B24" s="173" t="s">
        <v>5641</v>
      </c>
      <c r="C24" s="91" t="s">
        <v>174</v>
      </c>
      <c r="D24" s="565"/>
      <c r="E24" s="91"/>
      <c r="F24" s="91"/>
      <c r="G24" s="21" t="s">
        <v>216</v>
      </c>
      <c r="H24" s="21" t="s">
        <v>216</v>
      </c>
      <c r="I24" s="21" t="s">
        <v>216</v>
      </c>
      <c r="J24" s="21" t="s">
        <v>216</v>
      </c>
      <c r="K24" s="21" t="s">
        <v>216</v>
      </c>
      <c r="L24" s="753">
        <v>4.5499999999999999E-2</v>
      </c>
      <c r="M24" s="88">
        <v>0</v>
      </c>
      <c r="N24" s="692"/>
      <c r="O24" s="91"/>
      <c r="P24" s="74"/>
      <c r="Q24" s="74"/>
      <c r="R24" s="74"/>
      <c r="S24" s="74"/>
      <c r="T24" s="74"/>
      <c r="U24" s="30">
        <f>(IF(G24="C",1,IF(G24="EA",0.5,0))*0.1)+(IF(H24="C",1,IF(H24="EA",0.5,0))*0.1)+(IF(I24="C",1,IF(I24="EA",0.5,0))*0.1)+(IF(J24="C",1,IF(J24="EA",0.5,0))*0.45)+(IF(K24="C",1,IF(K24="EA",0.5,0))*0.25)</f>
        <v>0</v>
      </c>
      <c r="V24" s="36">
        <f>U24*L24</f>
        <v>0</v>
      </c>
      <c r="W24" s="31" t="str">
        <f>IF(U24=0,"Não Iniciado",IF(U24&lt;1,"Em andamento","Concluído"))</f>
        <v>Não Iniciado</v>
      </c>
      <c r="X24" s="24" t="str">
        <f>IF(C24="Supra-regional","abrange-cidade",IF(C24="Em definição","sem-mapa",IF(E24&lt;&gt;0,"local-def","local-em-def")))</f>
        <v>local-em-def</v>
      </c>
    </row>
    <row r="25" spans="1:24" ht="30" x14ac:dyDescent="0.25">
      <c r="A25" s="21">
        <v>10</v>
      </c>
      <c r="B25" s="173" t="s">
        <v>5642</v>
      </c>
      <c r="C25" s="91" t="s">
        <v>176</v>
      </c>
      <c r="D25" s="91"/>
      <c r="E25" s="91" t="s">
        <v>5643</v>
      </c>
      <c r="F25" s="91" t="s">
        <v>5644</v>
      </c>
      <c r="G25" s="21" t="s">
        <v>212</v>
      </c>
      <c r="H25" s="21" t="s">
        <v>212</v>
      </c>
      <c r="I25" s="21" t="s">
        <v>212</v>
      </c>
      <c r="J25" s="21" t="s">
        <v>214</v>
      </c>
      <c r="K25" s="21" t="s">
        <v>214</v>
      </c>
      <c r="L25" s="753">
        <v>4.5499999999999999E-2</v>
      </c>
      <c r="M25" s="88">
        <v>0</v>
      </c>
      <c r="N25" s="692"/>
      <c r="O25" s="91"/>
      <c r="P25" s="74"/>
      <c r="Q25" s="74"/>
      <c r="R25" s="74"/>
      <c r="S25" s="74"/>
      <c r="T25" s="74"/>
      <c r="U25" s="30">
        <f>(IF(G25="C",1,IF(G25="EA",0.5,0))*0.1)+(IF(H25="C",1,IF(H25="EA",0.5,0))*0.1)+(IF(I25="C",1,IF(I25="EA",0.5,0))*0.1)+(IF(J25="C",1,IF(J25="EA",0.5,0))*0.45)+(IF(K25="C",1,IF(K25="EA",0.5,0))*0.25)</f>
        <v>0.65</v>
      </c>
      <c r="V25" s="36">
        <f>U25*L25</f>
        <v>2.9575000000000001E-2</v>
      </c>
      <c r="W25" s="31" t="str">
        <f>IF(U25=0,"Não Iniciado",IF(U25&lt;1,"Em andamento","Concluído"))</f>
        <v>Em andamento</v>
      </c>
      <c r="X25" s="24" t="str">
        <f>IF(C25="Supra-regional","abrange-cidade",IF(C25="Em definição","sem-mapa",IF(E25&lt;&gt;0,"local-def","local-em-def")))</f>
        <v>local-def</v>
      </c>
    </row>
    <row r="26" spans="1:24" ht="60" x14ac:dyDescent="0.25">
      <c r="A26" s="21">
        <v>10</v>
      </c>
      <c r="B26" s="173" t="s">
        <v>5645</v>
      </c>
      <c r="C26" s="91" t="s">
        <v>176</v>
      </c>
      <c r="D26" s="91"/>
      <c r="E26" s="91" t="s">
        <v>5646</v>
      </c>
      <c r="F26" s="91" t="s">
        <v>5647</v>
      </c>
      <c r="G26" s="21" t="s">
        <v>216</v>
      </c>
      <c r="H26" s="21" t="s">
        <v>216</v>
      </c>
      <c r="I26" s="21" t="s">
        <v>216</v>
      </c>
      <c r="J26" s="21" t="s">
        <v>216</v>
      </c>
      <c r="K26" s="21" t="s">
        <v>216</v>
      </c>
      <c r="L26" s="753">
        <v>4.5499999999999999E-2</v>
      </c>
      <c r="M26" s="88">
        <v>0</v>
      </c>
      <c r="N26" s="692"/>
      <c r="O26" s="91"/>
      <c r="P26" s="74"/>
      <c r="Q26" s="74"/>
      <c r="R26" s="74"/>
      <c r="S26" s="74"/>
      <c r="T26" s="74"/>
      <c r="U26" s="30">
        <f>(IF(G26="C",1,IF(G26="EA",0.5,0))*0.1)+(IF(H26="C",1,IF(H26="EA",0.5,0))*0.1)+(IF(I26="C",1,IF(I26="EA",0.5,0))*0.1)+(IF(J26="C",1,IF(J26="EA",0.5,0))*0.45)+(IF(K26="C",1,IF(K26="EA",0.5,0))*0.25)</f>
        <v>0</v>
      </c>
      <c r="V26" s="36">
        <f>U26*L26</f>
        <v>0</v>
      </c>
      <c r="W26" s="31" t="str">
        <f>IF(U26=0,"Não Iniciado",IF(U26&lt;1,"Em andamento","Concluído"))</f>
        <v>Não Iniciado</v>
      </c>
      <c r="X26" s="24" t="str">
        <f>IF(C26="Supra-regional","abrange-cidade",IF(C26="Em definição","sem-mapa",IF(E26&lt;&gt;0,"local-def","local-em-def")))</f>
        <v>local-def</v>
      </c>
    </row>
    <row r="27" spans="1:24" x14ac:dyDescent="0.25">
      <c r="A27" s="21">
        <v>10</v>
      </c>
      <c r="B27" s="173" t="s">
        <v>5648</v>
      </c>
      <c r="C27" s="91" t="s">
        <v>180</v>
      </c>
      <c r="D27" s="91"/>
      <c r="E27" s="91"/>
      <c r="F27" s="91"/>
      <c r="G27" s="21" t="s">
        <v>216</v>
      </c>
      <c r="H27" s="21" t="s">
        <v>216</v>
      </c>
      <c r="I27" s="21" t="s">
        <v>216</v>
      </c>
      <c r="J27" s="21" t="s">
        <v>216</v>
      </c>
      <c r="K27" s="21" t="s">
        <v>216</v>
      </c>
      <c r="L27" s="753">
        <v>4.5499999999999999E-2</v>
      </c>
      <c r="M27" s="88">
        <v>0</v>
      </c>
      <c r="N27" s="692"/>
      <c r="O27" s="91"/>
      <c r="P27" s="74"/>
      <c r="Q27" s="74"/>
      <c r="R27" s="74"/>
      <c r="S27" s="74"/>
      <c r="T27" s="74"/>
      <c r="U27" s="30">
        <f>(IF(G27="C",1,IF(G27="EA",0.5,0))*0.1)+(IF(H27="C",1,IF(H27="EA",0.5,0))*0.1)+(IF(I27="C",1,IF(I27="EA",0.5,0))*0.1)+(IF(J27="C",1,IF(J27="EA",0.5,0))*0.45)+(IF(K27="C",1,IF(K27="EA",0.5,0))*0.25)</f>
        <v>0</v>
      </c>
      <c r="V27" s="36">
        <f>U27*L27</f>
        <v>0</v>
      </c>
      <c r="W27" s="31" t="str">
        <f>IF(U27=0,"Não Iniciado",IF(U27&lt;1,"Em andamento","Concluído"))</f>
        <v>Não Iniciado</v>
      </c>
      <c r="X27" s="24" t="str">
        <f>IF(C27="Supra-regional","abrange-cidade",IF(C27="Em definição","sem-mapa",IF(E27&lt;&gt;0,"local-def","local-em-def")))</f>
        <v>local-em-def</v>
      </c>
    </row>
    <row r="28" spans="1:24" x14ac:dyDescent="0.25">
      <c r="A28" s="641">
        <v>10</v>
      </c>
      <c r="B28" s="642" t="s">
        <v>5649</v>
      </c>
      <c r="C28" s="642" t="s">
        <v>182</v>
      </c>
      <c r="D28" s="642" t="s">
        <v>672</v>
      </c>
      <c r="E28" s="642" t="s">
        <v>5650</v>
      </c>
      <c r="F28" s="678" t="s">
        <v>5651</v>
      </c>
      <c r="G28" s="641" t="s">
        <v>212</v>
      </c>
      <c r="H28" s="641" t="s">
        <v>212</v>
      </c>
      <c r="I28" s="641" t="s">
        <v>212</v>
      </c>
      <c r="J28" s="641" t="s">
        <v>212</v>
      </c>
      <c r="K28" s="641" t="s">
        <v>212</v>
      </c>
      <c r="L28" s="753">
        <v>0</v>
      </c>
      <c r="M28" s="88">
        <v>0</v>
      </c>
      <c r="N28" s="697"/>
      <c r="O28" s="646" t="s">
        <v>5652</v>
      </c>
      <c r="P28" s="645"/>
      <c r="Q28" s="645"/>
      <c r="R28" s="645"/>
      <c r="S28" s="645"/>
      <c r="T28" s="645"/>
      <c r="U28" s="30">
        <f>(IF(G28="C",1,IF(G28="EA",0.5,0))*0.1)+(IF(H28="C",1,IF(H28="EA",0.5,0))*0.1)+(IF(I28="C",1,IF(I28="EA",0.5,0))*0.1)+(IF(J28="C",1,IF(J28="EA",0.5,0))*0.45)+(IF(K28="C",1,IF(K28="EA",0.5,0))*0.25)</f>
        <v>1</v>
      </c>
      <c r="V28" s="36">
        <f>U28*L28</f>
        <v>0</v>
      </c>
      <c r="W28" s="31" t="str">
        <f>IF(U28=0,"Não Iniciado",IF(U28&lt;1,"Em andamento","Concluído"))</f>
        <v>Concluído</v>
      </c>
      <c r="X28" s="24" t="str">
        <f>IF(C28="Supra-regional","abrange-cidade",IF(C28="Em definição","sem-mapa",IF(E28&lt;&gt;0,"local-def","local-em-def")))</f>
        <v>local-def</v>
      </c>
    </row>
    <row r="29" spans="1:24" ht="30" x14ac:dyDescent="0.25">
      <c r="A29" s="21">
        <v>10</v>
      </c>
      <c r="B29" s="173" t="s">
        <v>5653</v>
      </c>
      <c r="C29" s="91" t="s">
        <v>182</v>
      </c>
      <c r="D29" s="91" t="s">
        <v>2162</v>
      </c>
      <c r="E29" s="91" t="s">
        <v>5654</v>
      </c>
      <c r="F29" s="91" t="s">
        <v>5655</v>
      </c>
      <c r="G29" s="21" t="s">
        <v>212</v>
      </c>
      <c r="H29" s="21" t="s">
        <v>212</v>
      </c>
      <c r="I29" s="21" t="s">
        <v>212</v>
      </c>
      <c r="J29" s="21" t="s">
        <v>212</v>
      </c>
      <c r="K29" s="21" t="s">
        <v>212</v>
      </c>
      <c r="L29" s="753">
        <v>4.5499999999999999E-2</v>
      </c>
      <c r="M29" s="88">
        <v>0</v>
      </c>
      <c r="N29" s="692"/>
      <c r="O29" s="91" t="s">
        <v>5656</v>
      </c>
      <c r="P29" s="74"/>
      <c r="Q29" s="74"/>
      <c r="R29" s="74"/>
      <c r="S29" s="74"/>
      <c r="T29" s="74"/>
      <c r="U29" s="30">
        <f>(IF(G29="C",1,IF(G29="EA",0.5,0))*0.1)+(IF(H29="C",1,IF(H29="EA",0.5,0))*0.1)+(IF(I29="C",1,IF(I29="EA",0.5,0))*0.1)+(IF(J29="C",1,IF(J29="EA",0.5,0))*0.45)+(IF(K29="C",1,IF(K29="EA",0.5,0))*0.25)</f>
        <v>1</v>
      </c>
      <c r="V29" s="36">
        <f>U29*L29</f>
        <v>4.5499999999999999E-2</v>
      </c>
      <c r="W29" s="31" t="str">
        <f>IF(U29=0,"Não Iniciado",IF(U29&lt;1,"Em andamento","Concluído"))</f>
        <v>Concluído</v>
      </c>
      <c r="X29" s="24" t="str">
        <f>IF(C29="Supra-regional","abrange-cidade",IF(C29="Em definição","sem-mapa",IF(E29&lt;&gt;0,"local-def","local-em-def")))</f>
        <v>local-def</v>
      </c>
    </row>
    <row r="30" spans="1:24" x14ac:dyDescent="0.25">
      <c r="A30" s="21">
        <v>10</v>
      </c>
      <c r="B30" s="173" t="s">
        <v>5657</v>
      </c>
      <c r="C30" s="91" t="s">
        <v>182</v>
      </c>
      <c r="D30" s="91"/>
      <c r="E30" s="91"/>
      <c r="F30" s="91"/>
      <c r="G30" s="21" t="s">
        <v>216</v>
      </c>
      <c r="H30" s="21" t="s">
        <v>216</v>
      </c>
      <c r="I30" s="21" t="s">
        <v>216</v>
      </c>
      <c r="J30" s="21" t="s">
        <v>216</v>
      </c>
      <c r="K30" s="21" t="s">
        <v>216</v>
      </c>
      <c r="L30" s="753">
        <v>4.5499999999999999E-2</v>
      </c>
      <c r="M30" s="88">
        <v>0</v>
      </c>
      <c r="N30" s="692"/>
      <c r="O30" s="91"/>
      <c r="P30" s="74"/>
      <c r="Q30" s="74"/>
      <c r="R30" s="74"/>
      <c r="S30" s="74"/>
      <c r="T30" s="74"/>
      <c r="U30" s="30">
        <f>(IF(G30="C",1,IF(G30="EA",0.5,0))*0.1)+(IF(H30="C",1,IF(H30="EA",0.5,0))*0.1)+(IF(I30="C",1,IF(I30="EA",0.5,0))*0.1)+(IF(J30="C",1,IF(J30="EA",0.5,0))*0.45)+(IF(K30="C",1,IF(K30="EA",0.5,0))*0.25)</f>
        <v>0</v>
      </c>
      <c r="V30" s="36">
        <f>U30*L30</f>
        <v>0</v>
      </c>
      <c r="W30" s="31" t="str">
        <f>IF(U30=0,"Não Iniciado",IF(U30&lt;1,"Em andamento","Concluído"))</f>
        <v>Não Iniciado</v>
      </c>
      <c r="X30" s="24" t="str">
        <f>IF(C30="Supra-regional","abrange-cidade",IF(C30="Em definição","sem-mapa",IF(E30&lt;&gt;0,"local-def","local-em-def")))</f>
        <v>local-em-def</v>
      </c>
    </row>
    <row r="31" spans="1:24" ht="30" x14ac:dyDescent="0.25">
      <c r="A31" s="641">
        <v>10</v>
      </c>
      <c r="B31" s="642" t="s">
        <v>5658</v>
      </c>
      <c r="C31" s="642" t="s">
        <v>182</v>
      </c>
      <c r="D31" s="642" t="s">
        <v>593</v>
      </c>
      <c r="E31" s="642" t="s">
        <v>5659</v>
      </c>
      <c r="F31" s="678" t="s">
        <v>5660</v>
      </c>
      <c r="G31" s="641" t="s">
        <v>212</v>
      </c>
      <c r="H31" s="641" t="s">
        <v>212</v>
      </c>
      <c r="I31" s="641" t="s">
        <v>212</v>
      </c>
      <c r="J31" s="641" t="s">
        <v>212</v>
      </c>
      <c r="K31" s="644" t="s">
        <v>1286</v>
      </c>
      <c r="L31" s="753">
        <v>0</v>
      </c>
      <c r="M31" s="88">
        <v>0</v>
      </c>
      <c r="N31" s="697"/>
      <c r="O31" s="646" t="s">
        <v>5661</v>
      </c>
      <c r="P31" s="645"/>
      <c r="Q31" s="645"/>
      <c r="R31" s="645"/>
      <c r="S31" s="645"/>
      <c r="T31" s="645"/>
      <c r="U31" s="30">
        <f>(IF(G31="C",1,IF(G31="EA",0.5,0))*0.1)+(IF(H31="C",1,IF(H31="EA",0.5,0))*0.1)+(IF(I31="C",1,IF(I31="EA",0.5,0))*0.1)+(IF(J31="C",1,IF(J31="EA",0.5,0))*0.45)+(IF(K31="C",1,IF(K31="EA",0.5,0))*0.25)</f>
        <v>1</v>
      </c>
      <c r="V31" s="36">
        <f>U31*L31</f>
        <v>0</v>
      </c>
      <c r="W31" s="31" t="str">
        <f>IF(U31=0,"Não Iniciado",IF(U31&lt;1,"Em andamento","Concluído"))</f>
        <v>Concluído</v>
      </c>
      <c r="X31" s="24" t="str">
        <f>IF(C31="Supra-regional","abrange-cidade",IF(C31="Em definição","sem-mapa",IF(E31&lt;&gt;0,"local-def","local-em-def")))</f>
        <v>local-def</v>
      </c>
    </row>
    <row r="32" spans="1:24" x14ac:dyDescent="0.25">
      <c r="A32" s="21">
        <v>10</v>
      </c>
      <c r="B32" s="173" t="s">
        <v>5662</v>
      </c>
      <c r="C32" s="91" t="s">
        <v>186</v>
      </c>
      <c r="D32" s="91"/>
      <c r="E32" s="91"/>
      <c r="F32" s="91"/>
      <c r="G32" s="21" t="s">
        <v>216</v>
      </c>
      <c r="H32" s="21" t="s">
        <v>216</v>
      </c>
      <c r="I32" s="21" t="s">
        <v>216</v>
      </c>
      <c r="J32" s="21" t="s">
        <v>216</v>
      </c>
      <c r="K32" s="21" t="s">
        <v>216</v>
      </c>
      <c r="L32" s="753">
        <v>4.5499999999999999E-2</v>
      </c>
      <c r="M32" s="88">
        <v>0</v>
      </c>
      <c r="N32" s="692"/>
      <c r="O32" s="91"/>
      <c r="P32" s="74"/>
      <c r="Q32" s="74"/>
      <c r="R32" s="74"/>
      <c r="S32" s="74"/>
      <c r="T32" s="74"/>
      <c r="U32" s="30">
        <f>(IF(G32="C",1,IF(G32="EA",0.5,0))*0.1)+(IF(H32="C",1,IF(H32="EA",0.5,0))*0.1)+(IF(I32="C",1,IF(I32="EA",0.5,0))*0.1)+(IF(J32="C",1,IF(J32="EA",0.5,0))*0.45)+(IF(K32="C",1,IF(K32="EA",0.5,0))*0.25)</f>
        <v>0</v>
      </c>
      <c r="V32" s="36">
        <f>U32*L32</f>
        <v>0</v>
      </c>
      <c r="W32" s="31" t="str">
        <f>IF(U32=0,"Não Iniciado",IF(U32&lt;1,"Em andamento","Concluído"))</f>
        <v>Não Iniciado</v>
      </c>
      <c r="X32" s="24" t="str">
        <f>IF(C32="Supra-regional","abrange-cidade",IF(C32="Em definição","sem-mapa",IF(E32&lt;&gt;0,"local-def","local-em-def")))</f>
        <v>local-em-def</v>
      </c>
    </row>
    <row r="33" spans="1:24" ht="45" hidden="1" x14ac:dyDescent="0.25">
      <c r="A33" s="224">
        <v>13</v>
      </c>
      <c r="B33" s="223" t="s">
        <v>4918</v>
      </c>
      <c r="C33" s="223" t="s">
        <v>184</v>
      </c>
      <c r="D33" s="223" t="s">
        <v>4919</v>
      </c>
      <c r="E33" s="223" t="s">
        <v>4920</v>
      </c>
      <c r="F33" s="443" t="s">
        <v>4921</v>
      </c>
      <c r="G33" s="203" t="s">
        <v>212</v>
      </c>
      <c r="H33" s="444" t="s">
        <v>212</v>
      </c>
      <c r="I33" s="444" t="s">
        <v>212</v>
      </c>
      <c r="J33" s="203" t="s">
        <v>214</v>
      </c>
      <c r="K33" s="203" t="s">
        <v>214</v>
      </c>
      <c r="L33" s="753">
        <v>0.25</v>
      </c>
      <c r="M33" s="444">
        <v>0</v>
      </c>
      <c r="N33" s="444">
        <v>0</v>
      </c>
      <c r="O33" s="455"/>
      <c r="P33" s="458"/>
      <c r="Q33" s="458"/>
      <c r="R33" s="458"/>
      <c r="S33" s="458"/>
      <c r="T33" s="458"/>
      <c r="U33" s="30">
        <f>(IF(G33="C",1,IF(G33="EA",0.5,0))*0.1)+(IF(H33="C",1,IF(H33="EA",0.5,0))*0.1)+(IF(I33="C",1,IF(I33="EA",0.5,0))*0.1)+(IF(J33="C",1,IF(J33="EA",0.5,0))*0.45)+(IF(K33="C",1,IF(K33="EA",0.5,0))*0.25)</f>
        <v>0.65</v>
      </c>
      <c r="V33" s="36">
        <f t="shared" si="1"/>
        <v>0.16250000000000001</v>
      </c>
      <c r="W33" s="31" t="str">
        <f t="shared" si="0"/>
        <v>Em andamento</v>
      </c>
      <c r="X33" s="24" t="str">
        <f>IF(C33="Supra-regional","abrange-cidade",IF(C33="Em definição","sem-mapa",IF(E33&lt;&gt;0,"local-def","local-em-def")))</f>
        <v>local-def</v>
      </c>
    </row>
    <row r="34" spans="1:24" ht="45" hidden="1" x14ac:dyDescent="0.25">
      <c r="A34" s="86">
        <v>14</v>
      </c>
      <c r="B34" s="75" t="s">
        <v>4313</v>
      </c>
      <c r="C34" s="75" t="s">
        <v>128</v>
      </c>
      <c r="D34" s="173" t="s">
        <v>849</v>
      </c>
      <c r="E34" s="173" t="s">
        <v>4314</v>
      </c>
      <c r="F34" s="86" t="s">
        <v>4315</v>
      </c>
      <c r="G34" s="83" t="s">
        <v>212</v>
      </c>
      <c r="H34" s="83" t="s">
        <v>212</v>
      </c>
      <c r="I34" s="86" t="s">
        <v>212</v>
      </c>
      <c r="J34" s="83" t="s">
        <v>212</v>
      </c>
      <c r="K34" s="83" t="s">
        <v>212</v>
      </c>
      <c r="L34" s="753">
        <v>3.2300000000000002E-2</v>
      </c>
      <c r="M34" s="203">
        <v>0</v>
      </c>
      <c r="N34" s="448">
        <v>0</v>
      </c>
      <c r="O34" s="219"/>
      <c r="P34" s="218"/>
      <c r="Q34" s="218"/>
      <c r="R34" s="218"/>
      <c r="S34" s="218"/>
      <c r="T34" s="218"/>
      <c r="U34" s="30">
        <f>(IF(G34="C",1,IF(G34="EA",0.5,0))*0.1)+(IF(H34="C",1,IF(H34="EA",0.5,0))*0.1)+(IF(I34="C",1,IF(I34="EA",0.5,0))*0.1)+(IF(J34="C",1,IF(J34="EA",0.5,0))*0.45)+(IF(K34="C",1,IF(K34="EA",0.5,0))*0.25)</f>
        <v>1</v>
      </c>
      <c r="V34" s="36">
        <f t="shared" si="1"/>
        <v>3.2300000000000002E-2</v>
      </c>
      <c r="W34" s="31" t="str">
        <f t="shared" si="0"/>
        <v>Concluído</v>
      </c>
      <c r="X34" s="24" t="str">
        <f>IF(C34="Supra-regional","abrange-cidade",IF(C34="Em definição","sem-mapa",IF(E34&lt;&gt;0,"local-def","local-em-def")))</f>
        <v>local-def</v>
      </c>
    </row>
    <row r="35" spans="1:24" ht="45" hidden="1" x14ac:dyDescent="0.25">
      <c r="A35" s="86">
        <v>14</v>
      </c>
      <c r="B35" s="75" t="s">
        <v>4316</v>
      </c>
      <c r="C35" s="75" t="s">
        <v>130</v>
      </c>
      <c r="D35" s="173" t="s">
        <v>1362</v>
      </c>
      <c r="E35" s="173" t="s">
        <v>4317</v>
      </c>
      <c r="F35" s="86" t="s">
        <v>4318</v>
      </c>
      <c r="G35" s="83" t="s">
        <v>212</v>
      </c>
      <c r="H35" s="83" t="s">
        <v>212</v>
      </c>
      <c r="I35" s="83" t="s">
        <v>212</v>
      </c>
      <c r="J35" s="83" t="s">
        <v>212</v>
      </c>
      <c r="K35" s="83" t="s">
        <v>212</v>
      </c>
      <c r="L35" s="753">
        <v>3.2300000000000002E-2</v>
      </c>
      <c r="M35" s="101">
        <v>140000</v>
      </c>
      <c r="N35" s="448">
        <v>0</v>
      </c>
      <c r="O35" s="220"/>
      <c r="P35" s="218"/>
      <c r="Q35" s="218"/>
      <c r="R35" s="218"/>
      <c r="S35" s="218"/>
      <c r="T35" s="218"/>
      <c r="U35" s="30">
        <f>(IF(G35="C",1,IF(G35="EA",0.5,0))*0.1)+(IF(H35="C",1,IF(H35="EA",0.5,0))*0.1)+(IF(I35="C",1,IF(I35="EA",0.5,0))*0.1)+(IF(J35="C",1,IF(J35="EA",0.5,0))*0.45)+(IF(K35="C",1,IF(K35="EA",0.5,0))*0.25)</f>
        <v>1</v>
      </c>
      <c r="V35" s="36">
        <f t="shared" si="1"/>
        <v>3.2300000000000002E-2</v>
      </c>
      <c r="W35" s="31" t="str">
        <f t="shared" si="0"/>
        <v>Concluído</v>
      </c>
      <c r="X35" s="24" t="str">
        <f>IF(C35="Supra-regional","abrange-cidade",IF(C35="Em definição","sem-mapa",IF(E35&lt;&gt;0,"local-def","local-em-def")))</f>
        <v>local-def</v>
      </c>
    </row>
    <row r="36" spans="1:24" ht="30" hidden="1" x14ac:dyDescent="0.25">
      <c r="A36" s="86">
        <v>14</v>
      </c>
      <c r="B36" s="75" t="s">
        <v>4319</v>
      </c>
      <c r="C36" s="173" t="s">
        <v>132</v>
      </c>
      <c r="D36" s="173" t="s">
        <v>132</v>
      </c>
      <c r="E36" s="173" t="s">
        <v>4320</v>
      </c>
      <c r="F36" s="86" t="s">
        <v>4321</v>
      </c>
      <c r="G36" s="83" t="s">
        <v>212</v>
      </c>
      <c r="H36" s="83" t="s">
        <v>212</v>
      </c>
      <c r="I36" s="83" t="s">
        <v>212</v>
      </c>
      <c r="J36" s="83" t="s">
        <v>212</v>
      </c>
      <c r="K36" s="83" t="s">
        <v>212</v>
      </c>
      <c r="L36" s="753">
        <v>3.2300000000000002E-2</v>
      </c>
      <c r="M36" s="101">
        <v>140000</v>
      </c>
      <c r="N36" s="448">
        <v>0</v>
      </c>
      <c r="O36" s="220"/>
      <c r="P36" s="218"/>
      <c r="Q36" s="218"/>
      <c r="R36" s="218"/>
      <c r="S36" s="218"/>
      <c r="T36" s="218"/>
      <c r="U36" s="30">
        <f>(IF(G36="C",1,IF(G36="EA",0.5,0))*0.1)+(IF(H36="C",1,IF(H36="EA",0.5,0))*0.1)+(IF(I36="C",1,IF(I36="EA",0.5,0))*0.1)+(IF(J36="C",1,IF(J36="EA",0.5,0))*0.45)+(IF(K36="C",1,IF(K36="EA",0.5,0))*0.25)</f>
        <v>1</v>
      </c>
      <c r="V36" s="36">
        <f t="shared" si="1"/>
        <v>3.2300000000000002E-2</v>
      </c>
      <c r="W36" s="31" t="str">
        <f t="shared" si="0"/>
        <v>Concluído</v>
      </c>
      <c r="X36" s="24" t="str">
        <f>IF(C36="Supra-regional","abrange-cidade",IF(C36="Em definição","sem-mapa",IF(E36&lt;&gt;0,"local-def","local-em-def")))</f>
        <v>local-def</v>
      </c>
    </row>
    <row r="37" spans="1:24" ht="45" hidden="1" x14ac:dyDescent="0.25">
      <c r="A37" s="86">
        <v>14</v>
      </c>
      <c r="B37" s="75" t="s">
        <v>4322</v>
      </c>
      <c r="C37" s="173" t="s">
        <v>132</v>
      </c>
      <c r="D37" s="173" t="s">
        <v>1352</v>
      </c>
      <c r="E37" s="173" t="s">
        <v>4323</v>
      </c>
      <c r="F37" s="86" t="s">
        <v>4324</v>
      </c>
      <c r="G37" s="83" t="s">
        <v>212</v>
      </c>
      <c r="H37" s="83" t="s">
        <v>212</v>
      </c>
      <c r="I37" s="86" t="s">
        <v>212</v>
      </c>
      <c r="J37" s="83" t="s">
        <v>212</v>
      </c>
      <c r="K37" s="83" t="s">
        <v>212</v>
      </c>
      <c r="L37" s="753">
        <v>3.2000000000000001E-2</v>
      </c>
      <c r="M37" s="203">
        <v>0</v>
      </c>
      <c r="N37" s="448">
        <v>0</v>
      </c>
      <c r="O37" s="219"/>
      <c r="P37" s="218"/>
      <c r="Q37" s="218"/>
      <c r="R37" s="218"/>
      <c r="S37" s="218"/>
      <c r="T37" s="218"/>
      <c r="U37" s="30">
        <f>(IF(G37="C",1,IF(G37="EA",0.5,0))*0.1)+(IF(H37="C",1,IF(H37="EA",0.5,0))*0.1)+(IF(I37="C",1,IF(I37="EA",0.5,0))*0.1)+(IF(J37="C",1,IF(J37="EA",0.5,0))*0.45)+(IF(K37="C",1,IF(K37="EA",0.5,0))*0.25)</f>
        <v>1</v>
      </c>
      <c r="V37" s="36">
        <f t="shared" si="1"/>
        <v>3.2000000000000001E-2</v>
      </c>
      <c r="W37" s="31" t="str">
        <f t="shared" si="0"/>
        <v>Concluído</v>
      </c>
      <c r="X37" s="24" t="str">
        <f>IF(C37="Supra-regional","abrange-cidade",IF(C37="Em definição","sem-mapa",IF(E37&lt;&gt;0,"local-def","local-em-def")))</f>
        <v>local-def</v>
      </c>
    </row>
    <row r="38" spans="1:24" ht="30" hidden="1" x14ac:dyDescent="0.25">
      <c r="A38" s="86">
        <v>14</v>
      </c>
      <c r="B38" s="75" t="s">
        <v>4325</v>
      </c>
      <c r="C38" s="173" t="s">
        <v>132</v>
      </c>
      <c r="D38" s="173" t="s">
        <v>582</v>
      </c>
      <c r="E38" s="173" t="s">
        <v>4326</v>
      </c>
      <c r="F38" s="86" t="s">
        <v>4327</v>
      </c>
      <c r="G38" s="83" t="s">
        <v>212</v>
      </c>
      <c r="H38" s="83" t="s">
        <v>212</v>
      </c>
      <c r="I38" s="86" t="s">
        <v>212</v>
      </c>
      <c r="J38" s="83" t="s">
        <v>212</v>
      </c>
      <c r="K38" s="83" t="s">
        <v>212</v>
      </c>
      <c r="L38" s="753">
        <v>3.2300000000000002E-2</v>
      </c>
      <c r="M38" s="203">
        <v>0</v>
      </c>
      <c r="N38" s="448">
        <v>0</v>
      </c>
      <c r="O38" s="219"/>
      <c r="P38" s="218"/>
      <c r="Q38" s="218"/>
      <c r="R38" s="218"/>
      <c r="S38" s="218"/>
      <c r="T38" s="218"/>
      <c r="U38" s="30">
        <f>(IF(G38="C",1,IF(G38="EA",0.5,0))*0.1)+(IF(H38="C",1,IF(H38="EA",0.5,0))*0.1)+(IF(I38="C",1,IF(I38="EA",0.5,0))*0.1)+(IF(J38="C",1,IF(J38="EA",0.5,0))*0.45)+(IF(K38="C",1,IF(K38="EA",0.5,0))*0.25)</f>
        <v>1</v>
      </c>
      <c r="V38" s="36">
        <f t="shared" si="1"/>
        <v>3.2300000000000002E-2</v>
      </c>
      <c r="W38" s="31" t="str">
        <f t="shared" si="0"/>
        <v>Concluído</v>
      </c>
      <c r="X38" s="24" t="str">
        <f>IF(C38="Supra-regional","abrange-cidade",IF(C38="Em definição","sem-mapa",IF(E38&lt;&gt;0,"local-def","local-em-def")))</f>
        <v>local-def</v>
      </c>
    </row>
    <row r="39" spans="1:24" ht="30" hidden="1" x14ac:dyDescent="0.25">
      <c r="A39" s="86">
        <v>14</v>
      </c>
      <c r="B39" s="75" t="s">
        <v>4328</v>
      </c>
      <c r="C39" s="173" t="s">
        <v>134</v>
      </c>
      <c r="D39" s="173" t="s">
        <v>664</v>
      </c>
      <c r="E39" s="173" t="s">
        <v>4329</v>
      </c>
      <c r="F39" s="86" t="s">
        <v>4330</v>
      </c>
      <c r="G39" s="83" t="s">
        <v>212</v>
      </c>
      <c r="H39" s="83" t="s">
        <v>212</v>
      </c>
      <c r="I39" s="83" t="s">
        <v>212</v>
      </c>
      <c r="J39" s="83" t="s">
        <v>212</v>
      </c>
      <c r="K39" s="83" t="s">
        <v>212</v>
      </c>
      <c r="L39" s="753">
        <v>3.2300000000000002E-2</v>
      </c>
      <c r="M39" s="101">
        <v>140000</v>
      </c>
      <c r="N39" s="278">
        <v>0</v>
      </c>
      <c r="O39" s="220"/>
      <c r="P39" s="218"/>
      <c r="Q39" s="218"/>
      <c r="R39" s="218"/>
      <c r="S39" s="218"/>
      <c r="T39" s="218"/>
      <c r="U39" s="30">
        <f>(IF(G39="C",1,IF(G39="EA",0.5,0))*0.1)+(IF(H39="C",1,IF(H39="EA",0.5,0))*0.1)+(IF(I39="C",1,IF(I39="EA",0.5,0))*0.1)+(IF(J39="C",1,IF(J39="EA",0.5,0))*0.45)+(IF(K39="C",1,IF(K39="EA",0.5,0))*0.25)</f>
        <v>1</v>
      </c>
      <c r="V39" s="36">
        <f t="shared" si="1"/>
        <v>3.2300000000000002E-2</v>
      </c>
      <c r="W39" s="31" t="str">
        <f t="shared" si="0"/>
        <v>Concluído</v>
      </c>
      <c r="X39" s="24" t="str">
        <f>IF(C39="Supra-regional","abrange-cidade",IF(C39="Em definição","sem-mapa",IF(E39&lt;&gt;0,"local-def","local-em-def")))</f>
        <v>local-def</v>
      </c>
    </row>
    <row r="40" spans="1:24" ht="30" hidden="1" x14ac:dyDescent="0.25">
      <c r="A40" s="86">
        <v>14</v>
      </c>
      <c r="B40" s="75" t="s">
        <v>4331</v>
      </c>
      <c r="C40" s="173" t="s">
        <v>134</v>
      </c>
      <c r="D40" s="173" t="s">
        <v>4332</v>
      </c>
      <c r="E40" s="173" t="s">
        <v>4333</v>
      </c>
      <c r="F40" s="86" t="s">
        <v>4334</v>
      </c>
      <c r="G40" s="83" t="s">
        <v>212</v>
      </c>
      <c r="H40" s="83" t="s">
        <v>212</v>
      </c>
      <c r="I40" s="86" t="s">
        <v>212</v>
      </c>
      <c r="J40" s="83" t="s">
        <v>212</v>
      </c>
      <c r="K40" s="83" t="s">
        <v>212</v>
      </c>
      <c r="L40" s="753">
        <v>3.2300000000000002E-2</v>
      </c>
      <c r="M40" s="203">
        <v>0</v>
      </c>
      <c r="N40" s="278">
        <v>0</v>
      </c>
      <c r="O40" s="219"/>
      <c r="P40" s="218"/>
      <c r="Q40" s="218"/>
      <c r="R40" s="218"/>
      <c r="S40" s="218"/>
      <c r="T40" s="218"/>
      <c r="U40" s="30">
        <f>(IF(G40="C",1,IF(G40="EA",0.5,0))*0.1)+(IF(H40="C",1,IF(H40="EA",0.5,0))*0.1)+(IF(I40="C",1,IF(I40="EA",0.5,0))*0.1)+(IF(J40="C",1,IF(J40="EA",0.5,0))*0.45)+(IF(K40="C",1,IF(K40="EA",0.5,0))*0.25)</f>
        <v>1</v>
      </c>
      <c r="V40" s="36">
        <f t="shared" si="1"/>
        <v>3.2300000000000002E-2</v>
      </c>
      <c r="W40" s="31" t="str">
        <f t="shared" si="0"/>
        <v>Concluído</v>
      </c>
      <c r="X40" s="24" t="str">
        <f>IF(C40="Supra-regional","abrange-cidade",IF(C40="Em definição","sem-mapa",IF(E40&lt;&gt;0,"local-def","local-em-def")))</f>
        <v>local-def</v>
      </c>
    </row>
    <row r="41" spans="1:24" ht="30" hidden="1" x14ac:dyDescent="0.25">
      <c r="A41" s="86">
        <v>14</v>
      </c>
      <c r="B41" s="75" t="s">
        <v>4335</v>
      </c>
      <c r="C41" s="173" t="s">
        <v>134</v>
      </c>
      <c r="D41" s="173" t="s">
        <v>4332</v>
      </c>
      <c r="E41" s="173" t="s">
        <v>4336</v>
      </c>
      <c r="F41" s="86" t="s">
        <v>4337</v>
      </c>
      <c r="G41" s="83" t="s">
        <v>212</v>
      </c>
      <c r="H41" s="83" t="s">
        <v>212</v>
      </c>
      <c r="I41" s="86" t="s">
        <v>212</v>
      </c>
      <c r="J41" s="83" t="s">
        <v>212</v>
      </c>
      <c r="K41" s="83" t="s">
        <v>212</v>
      </c>
      <c r="L41" s="753">
        <v>3.2300000000000002E-2</v>
      </c>
      <c r="M41" s="203">
        <v>0</v>
      </c>
      <c r="N41" s="278">
        <v>0</v>
      </c>
      <c r="O41" s="219"/>
      <c r="P41" s="218"/>
      <c r="Q41" s="218"/>
      <c r="R41" s="218"/>
      <c r="S41" s="218"/>
      <c r="T41" s="218"/>
      <c r="U41" s="30">
        <f>(IF(G41="C",1,IF(G41="EA",0.5,0))*0.1)+(IF(H41="C",1,IF(H41="EA",0.5,0))*0.1)+(IF(I41="C",1,IF(I41="EA",0.5,0))*0.1)+(IF(J41="C",1,IF(J41="EA",0.5,0))*0.45)+(IF(K41="C",1,IF(K41="EA",0.5,0))*0.25)</f>
        <v>1</v>
      </c>
      <c r="V41" s="36">
        <f t="shared" si="1"/>
        <v>3.2300000000000002E-2</v>
      </c>
      <c r="W41" s="31" t="str">
        <f t="shared" si="0"/>
        <v>Concluído</v>
      </c>
      <c r="X41" s="24" t="str">
        <f>IF(C41="Supra-regional","abrange-cidade",IF(C41="Em definição","sem-mapa",IF(E41&lt;&gt;0,"local-def","local-em-def")))</f>
        <v>local-def</v>
      </c>
    </row>
    <row r="42" spans="1:24" ht="30" hidden="1" x14ac:dyDescent="0.25">
      <c r="A42" s="86">
        <v>14</v>
      </c>
      <c r="B42" s="75" t="s">
        <v>4338</v>
      </c>
      <c r="C42" s="173" t="s">
        <v>138</v>
      </c>
      <c r="D42" s="173" t="s">
        <v>2273</v>
      </c>
      <c r="E42" s="173" t="s">
        <v>4339</v>
      </c>
      <c r="F42" s="86" t="s">
        <v>4340</v>
      </c>
      <c r="G42" s="83" t="s">
        <v>212</v>
      </c>
      <c r="H42" s="83" t="s">
        <v>212</v>
      </c>
      <c r="I42" s="83" t="s">
        <v>212</v>
      </c>
      <c r="J42" s="83" t="s">
        <v>212</v>
      </c>
      <c r="K42" s="83" t="s">
        <v>212</v>
      </c>
      <c r="L42" s="753">
        <v>3.2300000000000002E-2</v>
      </c>
      <c r="M42" s="101">
        <v>140000</v>
      </c>
      <c r="N42" s="278">
        <v>0</v>
      </c>
      <c r="O42" s="220"/>
      <c r="P42" s="218"/>
      <c r="Q42" s="218"/>
      <c r="R42" s="218"/>
      <c r="S42" s="218"/>
      <c r="T42" s="218"/>
      <c r="U42" s="30">
        <f>(IF(G42="C",1,IF(G42="EA",0.5,0))*0.1)+(IF(H42="C",1,IF(H42="EA",0.5,0))*0.1)+(IF(I42="C",1,IF(I42="EA",0.5,0))*0.1)+(IF(J42="C",1,IF(J42="EA",0.5,0))*0.45)+(IF(K42="C",1,IF(K42="EA",0.5,0))*0.25)</f>
        <v>1</v>
      </c>
      <c r="V42" s="36">
        <f t="shared" si="1"/>
        <v>3.2300000000000002E-2</v>
      </c>
      <c r="W42" s="31" t="str">
        <f t="shared" si="0"/>
        <v>Concluído</v>
      </c>
      <c r="X42" s="24" t="str">
        <f>IF(C42="Supra-regional","abrange-cidade",IF(C42="Em definição","sem-mapa",IF(E42&lt;&gt;0,"local-def","local-em-def")))</f>
        <v>local-def</v>
      </c>
    </row>
    <row r="43" spans="1:24" ht="45" hidden="1" x14ac:dyDescent="0.25">
      <c r="A43" s="86">
        <v>14</v>
      </c>
      <c r="B43" s="75" t="s">
        <v>4341</v>
      </c>
      <c r="C43" s="173" t="s">
        <v>140</v>
      </c>
      <c r="D43" s="173" t="s">
        <v>140</v>
      </c>
      <c r="E43" s="173" t="s">
        <v>4342</v>
      </c>
      <c r="F43" s="86" t="s">
        <v>4343</v>
      </c>
      <c r="G43" s="83" t="s">
        <v>212</v>
      </c>
      <c r="H43" s="83" t="s">
        <v>212</v>
      </c>
      <c r="I43" s="83" t="s">
        <v>212</v>
      </c>
      <c r="J43" s="83" t="s">
        <v>212</v>
      </c>
      <c r="K43" s="83" t="s">
        <v>212</v>
      </c>
      <c r="L43" s="753">
        <v>3.2300000000000002E-2</v>
      </c>
      <c r="M43" s="101">
        <v>140000</v>
      </c>
      <c r="N43" s="278">
        <v>0</v>
      </c>
      <c r="O43" s="220"/>
      <c r="P43" s="218"/>
      <c r="Q43" s="218"/>
      <c r="R43" s="218"/>
      <c r="S43" s="218"/>
      <c r="T43" s="218"/>
      <c r="U43" s="30">
        <f>(IF(G43="C",1,IF(G43="EA",0.5,0))*0.1)+(IF(H43="C",1,IF(H43="EA",0.5,0))*0.1)+(IF(I43="C",1,IF(I43="EA",0.5,0))*0.1)+(IF(J43="C",1,IF(J43="EA",0.5,0))*0.45)+(IF(K43="C",1,IF(K43="EA",0.5,0))*0.25)</f>
        <v>1</v>
      </c>
      <c r="V43" s="36">
        <f t="shared" si="1"/>
        <v>3.2300000000000002E-2</v>
      </c>
      <c r="W43" s="31" t="str">
        <f t="shared" si="0"/>
        <v>Concluído</v>
      </c>
      <c r="X43" s="24" t="str">
        <f>IF(C43="Supra-regional","abrange-cidade",IF(C43="Em definição","sem-mapa",IF(E43&lt;&gt;0,"local-def","local-em-def")))</f>
        <v>local-def</v>
      </c>
    </row>
    <row r="44" spans="1:24" ht="30" hidden="1" x14ac:dyDescent="0.25">
      <c r="A44" s="86">
        <v>14</v>
      </c>
      <c r="B44" s="75" t="s">
        <v>4344</v>
      </c>
      <c r="C44" s="75" t="s">
        <v>144</v>
      </c>
      <c r="D44" s="173" t="s">
        <v>637</v>
      </c>
      <c r="E44" s="173" t="s">
        <v>4345</v>
      </c>
      <c r="F44" s="86" t="s">
        <v>4346</v>
      </c>
      <c r="G44" s="83" t="s">
        <v>212</v>
      </c>
      <c r="H44" s="83" t="s">
        <v>212</v>
      </c>
      <c r="I44" s="83" t="s">
        <v>212</v>
      </c>
      <c r="J44" s="83" t="s">
        <v>212</v>
      </c>
      <c r="K44" s="83" t="s">
        <v>212</v>
      </c>
      <c r="L44" s="753">
        <v>3.2300000000000002E-2</v>
      </c>
      <c r="M44" s="101">
        <v>140000</v>
      </c>
      <c r="N44" s="278">
        <v>0</v>
      </c>
      <c r="O44" s="220"/>
      <c r="P44" s="218"/>
      <c r="Q44" s="218"/>
      <c r="R44" s="218"/>
      <c r="S44" s="218"/>
      <c r="T44" s="218"/>
      <c r="U44" s="30">
        <f>(IF(G44="C",1,IF(G44="EA",0.5,0))*0.1)+(IF(H44="C",1,IF(H44="EA",0.5,0))*0.1)+(IF(I44="C",1,IF(I44="EA",0.5,0))*0.1)+(IF(J44="C",1,IF(J44="EA",0.5,0))*0.45)+(IF(K44="C",1,IF(K44="EA",0.5,0))*0.25)</f>
        <v>1</v>
      </c>
      <c r="V44" s="36">
        <f t="shared" si="1"/>
        <v>3.2300000000000002E-2</v>
      </c>
      <c r="W44" s="31" t="str">
        <f t="shared" si="0"/>
        <v>Concluído</v>
      </c>
      <c r="X44" s="24" t="str">
        <f>IF(C44="Supra-regional","abrange-cidade",IF(C44="Em definição","sem-mapa",IF(E44&lt;&gt;0,"local-def","local-em-def")))</f>
        <v>local-def</v>
      </c>
    </row>
    <row r="45" spans="1:24" ht="45" hidden="1" x14ac:dyDescent="0.25">
      <c r="A45" s="86">
        <v>14</v>
      </c>
      <c r="B45" s="75" t="s">
        <v>4347</v>
      </c>
      <c r="C45" s="75" t="s">
        <v>144</v>
      </c>
      <c r="D45" s="173" t="s">
        <v>554</v>
      </c>
      <c r="E45" s="173" t="s">
        <v>4348</v>
      </c>
      <c r="F45" s="86" t="s">
        <v>4349</v>
      </c>
      <c r="G45" s="83" t="s">
        <v>212</v>
      </c>
      <c r="H45" s="83" t="s">
        <v>212</v>
      </c>
      <c r="I45" s="86" t="s">
        <v>212</v>
      </c>
      <c r="J45" s="83" t="s">
        <v>212</v>
      </c>
      <c r="K45" s="83" t="s">
        <v>212</v>
      </c>
      <c r="L45" s="753">
        <v>3.2300000000000002E-2</v>
      </c>
      <c r="M45" s="203">
        <v>0</v>
      </c>
      <c r="N45" s="278">
        <v>0</v>
      </c>
      <c r="O45" s="219"/>
      <c r="P45" s="218"/>
      <c r="Q45" s="218"/>
      <c r="R45" s="218"/>
      <c r="S45" s="218"/>
      <c r="T45" s="218"/>
      <c r="U45" s="30">
        <f>(IF(G45="C",1,IF(G45="EA",0.5,0))*0.1)+(IF(H45="C",1,IF(H45="EA",0.5,0))*0.1)+(IF(I45="C",1,IF(I45="EA",0.5,0))*0.1)+(IF(J45="C",1,IF(J45="EA",0.5,0))*0.45)+(IF(K45="C",1,IF(K45="EA",0.5,0))*0.25)</f>
        <v>1</v>
      </c>
      <c r="V45" s="36">
        <f t="shared" si="1"/>
        <v>3.2300000000000002E-2</v>
      </c>
      <c r="W45" s="31" t="str">
        <f t="shared" si="0"/>
        <v>Concluído</v>
      </c>
      <c r="X45" s="24" t="str">
        <f>IF(C45="Supra-regional","abrange-cidade",IF(C45="Em definição","sem-mapa",IF(E45&lt;&gt;0,"local-def","local-em-def")))</f>
        <v>local-def</v>
      </c>
    </row>
    <row r="46" spans="1:24" ht="30" hidden="1" x14ac:dyDescent="0.25">
      <c r="A46" s="86">
        <v>14</v>
      </c>
      <c r="B46" s="75" t="s">
        <v>4350</v>
      </c>
      <c r="C46" s="173" t="s">
        <v>146</v>
      </c>
      <c r="D46" s="173" t="s">
        <v>2960</v>
      </c>
      <c r="E46" s="173" t="s">
        <v>4351</v>
      </c>
      <c r="F46" s="86" t="s">
        <v>4352</v>
      </c>
      <c r="G46" s="83" t="s">
        <v>212</v>
      </c>
      <c r="H46" s="83" t="s">
        <v>212</v>
      </c>
      <c r="I46" s="83" t="s">
        <v>212</v>
      </c>
      <c r="J46" s="83" t="s">
        <v>212</v>
      </c>
      <c r="K46" s="83" t="s">
        <v>212</v>
      </c>
      <c r="L46" s="753">
        <v>3.2300000000000002E-2</v>
      </c>
      <c r="M46" s="101">
        <v>140000</v>
      </c>
      <c r="N46" s="278">
        <v>0</v>
      </c>
      <c r="O46" s="220"/>
      <c r="P46" s="218"/>
      <c r="Q46" s="218"/>
      <c r="R46" s="218"/>
      <c r="S46" s="218"/>
      <c r="T46" s="218"/>
      <c r="U46" s="30">
        <f>(IF(G46="C",1,IF(G46="EA",0.5,0))*0.1)+(IF(H46="C",1,IF(H46="EA",0.5,0))*0.1)+(IF(I46="C",1,IF(I46="EA",0.5,0))*0.1)+(IF(J46="C",1,IF(J46="EA",0.5,0))*0.45)+(IF(K46="C",1,IF(K46="EA",0.5,0))*0.25)</f>
        <v>1</v>
      </c>
      <c r="V46" s="36">
        <f t="shared" si="1"/>
        <v>3.2300000000000002E-2</v>
      </c>
      <c r="W46" s="31" t="str">
        <f t="shared" si="0"/>
        <v>Concluído</v>
      </c>
      <c r="X46" s="24" t="str">
        <f>IF(C46="Supra-regional","abrange-cidade",IF(C46="Em definição","sem-mapa",IF(E46&lt;&gt;0,"local-def","local-em-def")))</f>
        <v>local-def</v>
      </c>
    </row>
    <row r="47" spans="1:24" ht="30" hidden="1" x14ac:dyDescent="0.25">
      <c r="A47" s="338">
        <v>14</v>
      </c>
      <c r="B47" s="373" t="s">
        <v>4353</v>
      </c>
      <c r="C47" s="18" t="s">
        <v>148</v>
      </c>
      <c r="D47" s="18" t="s">
        <v>1315</v>
      </c>
      <c r="E47" s="18" t="s">
        <v>4354</v>
      </c>
      <c r="F47" s="338" t="s">
        <v>4355</v>
      </c>
      <c r="G47" s="52" t="s">
        <v>212</v>
      </c>
      <c r="H47" s="52" t="s">
        <v>212</v>
      </c>
      <c r="I47" s="52" t="s">
        <v>212</v>
      </c>
      <c r="J47" s="52" t="s">
        <v>212</v>
      </c>
      <c r="K47" s="52" t="s">
        <v>212</v>
      </c>
      <c r="L47" s="753">
        <v>3.2300000000000002E-2</v>
      </c>
      <c r="M47" s="79">
        <v>140000</v>
      </c>
      <c r="N47" s="278">
        <v>0</v>
      </c>
      <c r="O47" s="701"/>
      <c r="P47" s="377"/>
      <c r="Q47" s="377"/>
      <c r="R47" s="377"/>
      <c r="S47" s="377"/>
      <c r="T47" s="708"/>
      <c r="U47" s="30">
        <f>(IF(G47="C",1,IF(G47="EA",0.5,0))*0.1)+(IF(H47="C",1,IF(H47="EA",0.5,0))*0.1)+(IF(I47="C",1,IF(I47="EA",0.5,0))*0.1)+(IF(J47="C",1,IF(J47="EA",0.5,0))*0.45)+(IF(K47="C",1,IF(K47="EA",0.5,0))*0.25)</f>
        <v>1</v>
      </c>
      <c r="V47" s="36">
        <f t="shared" si="1"/>
        <v>3.2300000000000002E-2</v>
      </c>
      <c r="W47" s="31" t="str">
        <f t="shared" si="0"/>
        <v>Concluído</v>
      </c>
      <c r="X47" s="24" t="str">
        <f>IF(C47="Supra-regional","abrange-cidade",IF(C47="Em definição","sem-mapa",IF(E47&lt;&gt;0,"local-def","local-em-def")))</f>
        <v>local-def</v>
      </c>
    </row>
    <row r="48" spans="1:24" ht="30" hidden="1" x14ac:dyDescent="0.25">
      <c r="A48" s="338">
        <v>14</v>
      </c>
      <c r="B48" s="373" t="s">
        <v>4356</v>
      </c>
      <c r="C48" s="18" t="s">
        <v>148</v>
      </c>
      <c r="D48" s="18" t="s">
        <v>1315</v>
      </c>
      <c r="E48" s="18" t="s">
        <v>4357</v>
      </c>
      <c r="F48" s="338" t="s">
        <v>4358</v>
      </c>
      <c r="G48" s="52" t="s">
        <v>212</v>
      </c>
      <c r="H48" s="52" t="s">
        <v>212</v>
      </c>
      <c r="I48" s="338" t="s">
        <v>212</v>
      </c>
      <c r="J48" s="52" t="s">
        <v>212</v>
      </c>
      <c r="K48" s="52" t="s">
        <v>212</v>
      </c>
      <c r="L48" s="753">
        <v>3.2300000000000002E-2</v>
      </c>
      <c r="M48" s="93">
        <v>0</v>
      </c>
      <c r="N48" s="278">
        <v>0</v>
      </c>
      <c r="O48" s="698"/>
      <c r="P48" s="377"/>
      <c r="Q48" s="377"/>
      <c r="R48" s="377"/>
      <c r="S48" s="377"/>
      <c r="T48" s="708"/>
      <c r="U48" s="30">
        <f>(IF(G48="C",1,IF(G48="EA",0.5,0))*0.1)+(IF(H48="C",1,IF(H48="EA",0.5,0))*0.1)+(IF(I48="C",1,IF(I48="EA",0.5,0))*0.1)+(IF(J48="C",1,IF(J48="EA",0.5,0))*0.45)+(IF(K48="C",1,IF(K48="EA",0.5,0))*0.25)</f>
        <v>1</v>
      </c>
      <c r="V48" s="36">
        <f t="shared" si="1"/>
        <v>3.2300000000000002E-2</v>
      </c>
      <c r="W48" s="31" t="str">
        <f t="shared" si="0"/>
        <v>Concluído</v>
      </c>
      <c r="X48" s="24" t="str">
        <f>IF(C48="Supra-regional","abrange-cidade",IF(C48="Em definição","sem-mapa",IF(E48&lt;&gt;0,"local-def","local-em-def")))</f>
        <v>local-def</v>
      </c>
    </row>
    <row r="49" spans="1:24" ht="30" hidden="1" x14ac:dyDescent="0.25">
      <c r="A49" s="338">
        <v>14</v>
      </c>
      <c r="B49" s="373" t="s">
        <v>4359</v>
      </c>
      <c r="C49" s="18" t="s">
        <v>150</v>
      </c>
      <c r="D49" s="18" t="s">
        <v>150</v>
      </c>
      <c r="E49" s="18" t="s">
        <v>4360</v>
      </c>
      <c r="F49" s="338" t="s">
        <v>4361</v>
      </c>
      <c r="G49" s="52" t="s">
        <v>212</v>
      </c>
      <c r="H49" s="52" t="s">
        <v>212</v>
      </c>
      <c r="I49" s="52" t="s">
        <v>212</v>
      </c>
      <c r="J49" s="52" t="s">
        <v>212</v>
      </c>
      <c r="K49" s="52" t="s">
        <v>212</v>
      </c>
      <c r="L49" s="753">
        <v>3.2300000000000002E-2</v>
      </c>
      <c r="M49" s="79">
        <v>140000</v>
      </c>
      <c r="N49" s="278">
        <v>0</v>
      </c>
      <c r="O49" s="701"/>
      <c r="P49" s="377"/>
      <c r="Q49" s="377"/>
      <c r="R49" s="377"/>
      <c r="S49" s="377"/>
      <c r="T49" s="708"/>
      <c r="U49" s="30">
        <f>(IF(G49="C",1,IF(G49="EA",0.5,0))*0.1)+(IF(H49="C",1,IF(H49="EA",0.5,0))*0.1)+(IF(I49="C",1,IF(I49="EA",0.5,0))*0.1)+(IF(J49="C",1,IF(J49="EA",0.5,0))*0.45)+(IF(K49="C",1,IF(K49="EA",0.5,0))*0.25)</f>
        <v>1</v>
      </c>
      <c r="V49" s="36">
        <f t="shared" si="1"/>
        <v>3.2300000000000002E-2</v>
      </c>
      <c r="W49" s="31" t="str">
        <f t="shared" si="0"/>
        <v>Concluído</v>
      </c>
      <c r="X49" s="24" t="str">
        <f>IF(C49="Supra-regional","abrange-cidade",IF(C49="Em definição","sem-mapa",IF(E49&lt;&gt;0,"local-def","local-em-def")))</f>
        <v>local-def</v>
      </c>
    </row>
    <row r="50" spans="1:24" ht="30" hidden="1" x14ac:dyDescent="0.25">
      <c r="A50" s="338">
        <v>14</v>
      </c>
      <c r="B50" s="373" t="s">
        <v>4362</v>
      </c>
      <c r="C50" s="18" t="s">
        <v>150</v>
      </c>
      <c r="D50" s="18" t="s">
        <v>4363</v>
      </c>
      <c r="E50" s="18" t="s">
        <v>4364</v>
      </c>
      <c r="F50" s="338" t="s">
        <v>4361</v>
      </c>
      <c r="G50" s="52" t="s">
        <v>212</v>
      </c>
      <c r="H50" s="52" t="s">
        <v>212</v>
      </c>
      <c r="I50" s="52" t="s">
        <v>212</v>
      </c>
      <c r="J50" s="52" t="s">
        <v>212</v>
      </c>
      <c r="K50" s="52" t="s">
        <v>212</v>
      </c>
      <c r="L50" s="753">
        <v>3.2300000000000002E-2</v>
      </c>
      <c r="M50" s="79">
        <v>140000</v>
      </c>
      <c r="N50" s="278">
        <v>0</v>
      </c>
      <c r="O50" s="701"/>
      <c r="P50" s="377"/>
      <c r="Q50" s="377"/>
      <c r="R50" s="377"/>
      <c r="S50" s="377"/>
      <c r="T50" s="708"/>
      <c r="U50" s="30">
        <f>(IF(G50="C",1,IF(G50="EA",0.5,0))*0.1)+(IF(H50="C",1,IF(H50="EA",0.5,0))*0.1)+(IF(I50="C",1,IF(I50="EA",0.5,0))*0.1)+(IF(J50="C",1,IF(J50="EA",0.5,0))*0.45)+(IF(K50="C",1,IF(K50="EA",0.5,0))*0.25)</f>
        <v>1</v>
      </c>
      <c r="V50" s="36">
        <f t="shared" si="1"/>
        <v>3.2300000000000002E-2</v>
      </c>
      <c r="W50" s="31" t="str">
        <f t="shared" si="0"/>
        <v>Concluído</v>
      </c>
      <c r="X50" s="24" t="str">
        <f>IF(C50="Supra-regional","abrange-cidade",IF(C50="Em definição","sem-mapa",IF(E50&lt;&gt;0,"local-def","local-em-def")))</f>
        <v>local-def</v>
      </c>
    </row>
    <row r="51" spans="1:24" ht="30" hidden="1" x14ac:dyDescent="0.25">
      <c r="A51" s="338">
        <v>14</v>
      </c>
      <c r="B51" s="373" t="s">
        <v>4365</v>
      </c>
      <c r="C51" s="373" t="s">
        <v>152</v>
      </c>
      <c r="D51" s="18" t="s">
        <v>2603</v>
      </c>
      <c r="E51" s="18" t="s">
        <v>4366</v>
      </c>
      <c r="F51" s="338" t="s">
        <v>4367</v>
      </c>
      <c r="G51" s="52" t="s">
        <v>212</v>
      </c>
      <c r="H51" s="52" t="s">
        <v>212</v>
      </c>
      <c r="I51" s="52" t="s">
        <v>212</v>
      </c>
      <c r="J51" s="52" t="s">
        <v>212</v>
      </c>
      <c r="K51" s="52" t="s">
        <v>212</v>
      </c>
      <c r="L51" s="753">
        <v>3.2300000000000002E-2</v>
      </c>
      <c r="M51" s="79">
        <v>140000</v>
      </c>
      <c r="N51" s="278">
        <v>0</v>
      </c>
      <c r="O51" s="701"/>
      <c r="P51" s="377"/>
      <c r="Q51" s="377"/>
      <c r="R51" s="377"/>
      <c r="S51" s="377"/>
      <c r="T51" s="708"/>
      <c r="U51" s="30">
        <f>(IF(G51="C",1,IF(G51="EA",0.5,0))*0.1)+(IF(H51="C",1,IF(H51="EA",0.5,0))*0.1)+(IF(I51="C",1,IF(I51="EA",0.5,0))*0.1)+(IF(J51="C",1,IF(J51="EA",0.5,0))*0.45)+(IF(K51="C",1,IF(K51="EA",0.5,0))*0.25)</f>
        <v>1</v>
      </c>
      <c r="V51" s="36">
        <f t="shared" si="1"/>
        <v>3.2300000000000002E-2</v>
      </c>
      <c r="W51" s="31" t="str">
        <f t="shared" si="0"/>
        <v>Concluído</v>
      </c>
      <c r="X51" s="24" t="str">
        <f>IF(C51="Supra-regional","abrange-cidade",IF(C51="Em definição","sem-mapa",IF(E51&lt;&gt;0,"local-def","local-em-def")))</f>
        <v>local-def</v>
      </c>
    </row>
    <row r="52" spans="1:24" ht="30" hidden="1" x14ac:dyDescent="0.25">
      <c r="A52" s="338">
        <v>14</v>
      </c>
      <c r="B52" s="373" t="s">
        <v>4368</v>
      </c>
      <c r="C52" s="373" t="s">
        <v>152</v>
      </c>
      <c r="D52" s="18" t="s">
        <v>152</v>
      </c>
      <c r="E52" s="18" t="s">
        <v>4369</v>
      </c>
      <c r="F52" s="338" t="s">
        <v>4367</v>
      </c>
      <c r="G52" s="52" t="s">
        <v>212</v>
      </c>
      <c r="H52" s="52" t="s">
        <v>212</v>
      </c>
      <c r="I52" s="338" t="s">
        <v>212</v>
      </c>
      <c r="J52" s="52" t="s">
        <v>212</v>
      </c>
      <c r="K52" s="52" t="s">
        <v>212</v>
      </c>
      <c r="L52" s="753">
        <v>3.2300000000000002E-2</v>
      </c>
      <c r="M52" s="93">
        <v>0</v>
      </c>
      <c r="N52" s="278">
        <v>0</v>
      </c>
      <c r="O52" s="698"/>
      <c r="P52" s="377"/>
      <c r="Q52" s="377"/>
      <c r="R52" s="377"/>
      <c r="S52" s="377"/>
      <c r="T52" s="708"/>
      <c r="U52" s="30">
        <f>(IF(G52="C",1,IF(G52="EA",0.5,0))*0.1)+(IF(H52="C",1,IF(H52="EA",0.5,0))*0.1)+(IF(I52="C",1,IF(I52="EA",0.5,0))*0.1)+(IF(J52="C",1,IF(J52="EA",0.5,0))*0.45)+(IF(K52="C",1,IF(K52="EA",0.5,0))*0.25)</f>
        <v>1</v>
      </c>
      <c r="V52" s="36">
        <f t="shared" si="1"/>
        <v>3.2300000000000002E-2</v>
      </c>
      <c r="W52" s="31" t="str">
        <f t="shared" si="0"/>
        <v>Concluído</v>
      </c>
      <c r="X52" s="24" t="str">
        <f>IF(C52="Supra-regional","abrange-cidade",IF(C52="Em definição","sem-mapa",IF(E52&lt;&gt;0,"local-def","local-em-def")))</f>
        <v>local-def</v>
      </c>
    </row>
    <row r="53" spans="1:24" ht="30" hidden="1" x14ac:dyDescent="0.25">
      <c r="A53" s="338">
        <v>14</v>
      </c>
      <c r="B53" s="373" t="s">
        <v>4370</v>
      </c>
      <c r="C53" s="373" t="s">
        <v>156</v>
      </c>
      <c r="D53" s="18" t="s">
        <v>597</v>
      </c>
      <c r="E53" s="18" t="s">
        <v>4371</v>
      </c>
      <c r="F53" s="338" t="s">
        <v>4372</v>
      </c>
      <c r="G53" s="52" t="s">
        <v>212</v>
      </c>
      <c r="H53" s="52" t="s">
        <v>212</v>
      </c>
      <c r="I53" s="52" t="s">
        <v>212</v>
      </c>
      <c r="J53" s="52" t="s">
        <v>212</v>
      </c>
      <c r="K53" s="52" t="s">
        <v>212</v>
      </c>
      <c r="L53" s="753">
        <v>3.2300000000000002E-2</v>
      </c>
      <c r="M53" s="79">
        <v>140000</v>
      </c>
      <c r="N53" s="278">
        <v>0</v>
      </c>
      <c r="O53" s="701"/>
      <c r="P53" s="377"/>
      <c r="Q53" s="377"/>
      <c r="R53" s="377"/>
      <c r="S53" s="377"/>
      <c r="T53" s="708"/>
      <c r="U53" s="30">
        <f>(IF(G53="C",1,IF(G53="EA",0.5,0))*0.1)+(IF(H53="C",1,IF(H53="EA",0.5,0))*0.1)+(IF(I53="C",1,IF(I53="EA",0.5,0))*0.1)+(IF(J53="C",1,IF(J53="EA",0.5,0))*0.45)+(IF(K53="C",1,IF(K53="EA",0.5,0))*0.25)</f>
        <v>1</v>
      </c>
      <c r="V53" s="36">
        <f t="shared" si="1"/>
        <v>3.2300000000000002E-2</v>
      </c>
      <c r="W53" s="31" t="str">
        <f t="shared" si="0"/>
        <v>Concluído</v>
      </c>
      <c r="X53" s="24" t="str">
        <f>IF(C53="Supra-regional","abrange-cidade",IF(C53="Em definição","sem-mapa",IF(E53&lt;&gt;0,"local-def","local-em-def")))</f>
        <v>local-def</v>
      </c>
    </row>
    <row r="54" spans="1:24" ht="30" hidden="1" x14ac:dyDescent="0.25">
      <c r="A54" s="338">
        <v>14</v>
      </c>
      <c r="B54" s="373" t="s">
        <v>4373</v>
      </c>
      <c r="C54" s="373" t="s">
        <v>160</v>
      </c>
      <c r="D54" s="18" t="s">
        <v>2967</v>
      </c>
      <c r="E54" s="18" t="s">
        <v>4374</v>
      </c>
      <c r="F54" s="338" t="s">
        <v>4375</v>
      </c>
      <c r="G54" s="52" t="s">
        <v>212</v>
      </c>
      <c r="H54" s="52" t="s">
        <v>212</v>
      </c>
      <c r="I54" s="52" t="s">
        <v>212</v>
      </c>
      <c r="J54" s="52" t="s">
        <v>212</v>
      </c>
      <c r="K54" s="52" t="s">
        <v>212</v>
      </c>
      <c r="L54" s="753">
        <v>3.2300000000000002E-2</v>
      </c>
      <c r="M54" s="79">
        <v>140000</v>
      </c>
      <c r="N54" s="278">
        <v>0</v>
      </c>
      <c r="O54" s="701"/>
      <c r="P54" s="377"/>
      <c r="Q54" s="377"/>
      <c r="R54" s="377"/>
      <c r="S54" s="377"/>
      <c r="T54" s="708"/>
      <c r="U54" s="30">
        <f>(IF(G54="C",1,IF(G54="EA",0.5,0))*0.1)+(IF(H54="C",1,IF(H54="EA",0.5,0))*0.1)+(IF(I54="C",1,IF(I54="EA",0.5,0))*0.1)+(IF(J54="C",1,IF(J54="EA",0.5,0))*0.45)+(IF(K54="C",1,IF(K54="EA",0.5,0))*0.25)</f>
        <v>1</v>
      </c>
      <c r="V54" s="36">
        <f t="shared" si="1"/>
        <v>3.2300000000000002E-2</v>
      </c>
      <c r="W54" s="31" t="str">
        <f t="shared" si="0"/>
        <v>Concluído</v>
      </c>
      <c r="X54" s="24" t="str">
        <f>IF(C54="Supra-regional","abrange-cidade",IF(C54="Em definição","sem-mapa",IF(E54&lt;&gt;0,"local-def","local-em-def")))</f>
        <v>local-def</v>
      </c>
    </row>
    <row r="55" spans="1:24" ht="45" hidden="1" x14ac:dyDescent="0.25">
      <c r="A55" s="338">
        <v>14</v>
      </c>
      <c r="B55" s="373" t="s">
        <v>4376</v>
      </c>
      <c r="C55" s="373" t="s">
        <v>160</v>
      </c>
      <c r="D55" s="18" t="s">
        <v>2729</v>
      </c>
      <c r="E55" s="18" t="s">
        <v>4377</v>
      </c>
      <c r="F55" s="338" t="s">
        <v>4375</v>
      </c>
      <c r="G55" s="52" t="s">
        <v>212</v>
      </c>
      <c r="H55" s="52" t="s">
        <v>212</v>
      </c>
      <c r="I55" s="338" t="s">
        <v>212</v>
      </c>
      <c r="J55" s="52" t="s">
        <v>212</v>
      </c>
      <c r="K55" s="52" t="s">
        <v>212</v>
      </c>
      <c r="L55" s="753">
        <v>3.2300000000000002E-2</v>
      </c>
      <c r="M55" s="93">
        <v>0</v>
      </c>
      <c r="N55" s="278">
        <v>0</v>
      </c>
      <c r="O55" s="698"/>
      <c r="P55" s="377"/>
      <c r="Q55" s="377"/>
      <c r="R55" s="377"/>
      <c r="S55" s="377"/>
      <c r="T55" s="708"/>
      <c r="U55" s="30">
        <f>(IF(G55="C",1,IF(G55="EA",0.5,0))*0.1)+(IF(H55="C",1,IF(H55="EA",0.5,0))*0.1)+(IF(I55="C",1,IF(I55="EA",0.5,0))*0.1)+(IF(J55="C",1,IF(J55="EA",0.5,0))*0.45)+(IF(K55="C",1,IF(K55="EA",0.5,0))*0.25)</f>
        <v>1</v>
      </c>
      <c r="V55" s="36">
        <f t="shared" si="1"/>
        <v>3.2300000000000002E-2</v>
      </c>
      <c r="W55" s="31" t="str">
        <f t="shared" si="0"/>
        <v>Concluído</v>
      </c>
      <c r="X55" s="24" t="str">
        <f>IF(C55="Supra-regional","abrange-cidade",IF(C55="Em definição","sem-mapa",IF(E55&lt;&gt;0,"local-def","local-em-def")))</f>
        <v>local-def</v>
      </c>
    </row>
    <row r="56" spans="1:24" ht="30" hidden="1" x14ac:dyDescent="0.25">
      <c r="A56" s="338">
        <v>14</v>
      </c>
      <c r="B56" s="373" t="s">
        <v>4378</v>
      </c>
      <c r="C56" s="18" t="s">
        <v>164</v>
      </c>
      <c r="D56" s="18" t="s">
        <v>164</v>
      </c>
      <c r="E56" s="18" t="s">
        <v>4379</v>
      </c>
      <c r="F56" s="338" t="s">
        <v>4380</v>
      </c>
      <c r="G56" s="52" t="s">
        <v>212</v>
      </c>
      <c r="H56" s="52" t="s">
        <v>212</v>
      </c>
      <c r="I56" s="338" t="s">
        <v>212</v>
      </c>
      <c r="J56" s="52" t="s">
        <v>212</v>
      </c>
      <c r="K56" s="52" t="s">
        <v>212</v>
      </c>
      <c r="L56" s="753">
        <v>3.2300000000000002E-2</v>
      </c>
      <c r="M56" s="93">
        <v>0</v>
      </c>
      <c r="N56" s="278">
        <v>0</v>
      </c>
      <c r="O56" s="698"/>
      <c r="P56" s="377"/>
      <c r="Q56" s="377"/>
      <c r="R56" s="377"/>
      <c r="S56" s="377"/>
      <c r="T56" s="708"/>
      <c r="U56" s="30">
        <f>(IF(G56="C",1,IF(G56="EA",0.5,0))*0.1)+(IF(H56="C",1,IF(H56="EA",0.5,0))*0.1)+(IF(I56="C",1,IF(I56="EA",0.5,0))*0.1)+(IF(J56="C",1,IF(J56="EA",0.5,0))*0.45)+(IF(K56="C",1,IF(K56="EA",0.5,0))*0.25)</f>
        <v>1</v>
      </c>
      <c r="V56" s="36">
        <f t="shared" si="1"/>
        <v>3.2300000000000002E-2</v>
      </c>
      <c r="W56" s="31" t="str">
        <f t="shared" si="0"/>
        <v>Concluído</v>
      </c>
      <c r="X56" s="24" t="str">
        <f>IF(C56="Supra-regional","abrange-cidade",IF(C56="Em definição","sem-mapa",IF(E56&lt;&gt;0,"local-def","local-em-def")))</f>
        <v>local-def</v>
      </c>
    </row>
    <row r="57" spans="1:24" ht="30" hidden="1" x14ac:dyDescent="0.25">
      <c r="A57" s="338">
        <v>14</v>
      </c>
      <c r="B57" s="373" t="s">
        <v>4381</v>
      </c>
      <c r="C57" s="18" t="s">
        <v>166</v>
      </c>
      <c r="D57" s="18" t="s">
        <v>649</v>
      </c>
      <c r="E57" s="18" t="s">
        <v>4382</v>
      </c>
      <c r="F57" s="338" t="s">
        <v>4383</v>
      </c>
      <c r="G57" s="52" t="s">
        <v>212</v>
      </c>
      <c r="H57" s="52" t="s">
        <v>212</v>
      </c>
      <c r="I57" s="52" t="s">
        <v>212</v>
      </c>
      <c r="J57" s="52" t="s">
        <v>212</v>
      </c>
      <c r="K57" s="52" t="s">
        <v>212</v>
      </c>
      <c r="L57" s="753">
        <v>3.2300000000000002E-2</v>
      </c>
      <c r="M57" s="79">
        <v>140000</v>
      </c>
      <c r="N57" s="278">
        <v>0</v>
      </c>
      <c r="O57" s="701"/>
      <c r="P57" s="377"/>
      <c r="Q57" s="377"/>
      <c r="R57" s="377"/>
      <c r="S57" s="377"/>
      <c r="T57" s="708"/>
      <c r="U57" s="30">
        <f>(IF(G57="C",1,IF(G57="EA",0.5,0))*0.1)+(IF(H57="C",1,IF(H57="EA",0.5,0))*0.1)+(IF(I57="C",1,IF(I57="EA",0.5,0))*0.1)+(IF(J57="C",1,IF(J57="EA",0.5,0))*0.45)+(IF(K57="C",1,IF(K57="EA",0.5,0))*0.25)</f>
        <v>1</v>
      </c>
      <c r="V57" s="36">
        <f t="shared" si="1"/>
        <v>3.2300000000000002E-2</v>
      </c>
      <c r="W57" s="31" t="str">
        <f t="shared" si="0"/>
        <v>Concluído</v>
      </c>
      <c r="X57" s="24" t="str">
        <f>IF(C57="Supra-regional","abrange-cidade",IF(C57="Em definição","sem-mapa",IF(E57&lt;&gt;0,"local-def","local-em-def")))</f>
        <v>local-def</v>
      </c>
    </row>
    <row r="58" spans="1:24" ht="60" hidden="1" x14ac:dyDescent="0.25">
      <c r="A58" s="338">
        <v>14</v>
      </c>
      <c r="B58" s="373" t="s">
        <v>4384</v>
      </c>
      <c r="C58" s="18" t="s">
        <v>166</v>
      </c>
      <c r="D58" s="18" t="s">
        <v>166</v>
      </c>
      <c r="E58" s="18" t="s">
        <v>4385</v>
      </c>
      <c r="F58" s="338" t="s">
        <v>4383</v>
      </c>
      <c r="G58" s="52" t="s">
        <v>212</v>
      </c>
      <c r="H58" s="52" t="s">
        <v>212</v>
      </c>
      <c r="I58" s="338" t="s">
        <v>212</v>
      </c>
      <c r="J58" s="52" t="s">
        <v>212</v>
      </c>
      <c r="K58" s="52" t="s">
        <v>212</v>
      </c>
      <c r="L58" s="753">
        <v>3.2300000000000002E-2</v>
      </c>
      <c r="M58" s="93">
        <v>0</v>
      </c>
      <c r="N58" s="278">
        <v>0</v>
      </c>
      <c r="O58" s="698"/>
      <c r="P58" s="377"/>
      <c r="Q58" s="377"/>
      <c r="R58" s="377"/>
      <c r="S58" s="377"/>
      <c r="T58" s="708"/>
      <c r="U58" s="30">
        <f>(IF(G58="C",1,IF(G58="EA",0.5,0))*0.1)+(IF(H58="C",1,IF(H58="EA",0.5,0))*0.1)+(IF(I58="C",1,IF(I58="EA",0.5,0))*0.1)+(IF(J58="C",1,IF(J58="EA",0.5,0))*0.45)+(IF(K58="C",1,IF(K58="EA",0.5,0))*0.25)</f>
        <v>1</v>
      </c>
      <c r="V58" s="36">
        <f t="shared" si="1"/>
        <v>3.2300000000000002E-2</v>
      </c>
      <c r="W58" s="31" t="str">
        <f t="shared" si="0"/>
        <v>Concluído</v>
      </c>
      <c r="X58" s="24" t="str">
        <f>IF(C58="Supra-regional","abrange-cidade",IF(C58="Em definição","sem-mapa",IF(E58&lt;&gt;0,"local-def","local-em-def")))</f>
        <v>local-def</v>
      </c>
    </row>
    <row r="59" spans="1:24" ht="30" hidden="1" x14ac:dyDescent="0.25">
      <c r="A59" s="338">
        <v>14</v>
      </c>
      <c r="B59" s="373" t="s">
        <v>4386</v>
      </c>
      <c r="C59" s="18" t="s">
        <v>168</v>
      </c>
      <c r="D59" s="18" t="s">
        <v>168</v>
      </c>
      <c r="E59" s="18" t="s">
        <v>4387</v>
      </c>
      <c r="F59" s="338" t="s">
        <v>4388</v>
      </c>
      <c r="G59" s="52" t="s">
        <v>212</v>
      </c>
      <c r="H59" s="52" t="s">
        <v>212</v>
      </c>
      <c r="I59" s="338" t="s">
        <v>212</v>
      </c>
      <c r="J59" s="52" t="s">
        <v>212</v>
      </c>
      <c r="K59" s="52" t="s">
        <v>212</v>
      </c>
      <c r="L59" s="753">
        <v>3.2300000000000002E-2</v>
      </c>
      <c r="M59" s="93">
        <v>0</v>
      </c>
      <c r="N59" s="278">
        <v>0</v>
      </c>
      <c r="O59" s="698"/>
      <c r="P59" s="377"/>
      <c r="Q59" s="377"/>
      <c r="R59" s="377"/>
      <c r="S59" s="377"/>
      <c r="T59" s="708"/>
      <c r="U59" s="30">
        <f>(IF(G59="C",1,IF(G59="EA",0.5,0))*0.1)+(IF(H59="C",1,IF(H59="EA",0.5,0))*0.1)+(IF(I59="C",1,IF(I59="EA",0.5,0))*0.1)+(IF(J59="C",1,IF(J59="EA",0.5,0))*0.45)+(IF(K59="C",1,IF(K59="EA",0.5,0))*0.25)</f>
        <v>1</v>
      </c>
      <c r="V59" s="36">
        <f t="shared" si="1"/>
        <v>3.2300000000000002E-2</v>
      </c>
      <c r="W59" s="31" t="str">
        <f t="shared" si="0"/>
        <v>Concluído</v>
      </c>
      <c r="X59" s="24" t="str">
        <f>IF(C59="Supra-regional","abrange-cidade",IF(C59="Em definição","sem-mapa",IF(E59&lt;&gt;0,"local-def","local-em-def")))</f>
        <v>local-def</v>
      </c>
    </row>
    <row r="60" spans="1:24" ht="30" hidden="1" x14ac:dyDescent="0.25">
      <c r="A60" s="338">
        <v>14</v>
      </c>
      <c r="B60" s="373" t="s">
        <v>4389</v>
      </c>
      <c r="C60" s="18" t="s">
        <v>172</v>
      </c>
      <c r="D60" s="18" t="s">
        <v>834</v>
      </c>
      <c r="E60" s="18" t="s">
        <v>4390</v>
      </c>
      <c r="F60" s="338" t="s">
        <v>4391</v>
      </c>
      <c r="G60" s="52" t="s">
        <v>212</v>
      </c>
      <c r="H60" s="52" t="s">
        <v>212</v>
      </c>
      <c r="I60" s="52" t="s">
        <v>212</v>
      </c>
      <c r="J60" s="52" t="s">
        <v>212</v>
      </c>
      <c r="K60" s="52" t="s">
        <v>212</v>
      </c>
      <c r="L60" s="753">
        <v>3.2300000000000002E-2</v>
      </c>
      <c r="M60" s="79">
        <v>140000</v>
      </c>
      <c r="N60" s="278">
        <v>0</v>
      </c>
      <c r="O60" s="701"/>
      <c r="P60" s="377"/>
      <c r="Q60" s="377"/>
      <c r="R60" s="377"/>
      <c r="S60" s="377"/>
      <c r="T60" s="708"/>
      <c r="U60" s="30">
        <f>(IF(G60="C",1,IF(G60="EA",0.5,0))*0.1)+(IF(H60="C",1,IF(H60="EA",0.5,0))*0.1)+(IF(I60="C",1,IF(I60="EA",0.5,0))*0.1)+(IF(J60="C",1,IF(J60="EA",0.5,0))*0.45)+(IF(K60="C",1,IF(K60="EA",0.5,0))*0.25)</f>
        <v>1</v>
      </c>
      <c r="V60" s="36">
        <f t="shared" si="1"/>
        <v>3.2300000000000002E-2</v>
      </c>
      <c r="W60" s="31" t="str">
        <f t="shared" si="0"/>
        <v>Concluído</v>
      </c>
      <c r="X60" s="24" t="str">
        <f>IF(C60="Supra-regional","abrange-cidade",IF(C60="Em definição","sem-mapa",IF(E60&lt;&gt;0,"local-def","local-em-def")))</f>
        <v>local-def</v>
      </c>
    </row>
    <row r="61" spans="1:24" ht="45" hidden="1" x14ac:dyDescent="0.25">
      <c r="A61" s="338">
        <v>14</v>
      </c>
      <c r="B61" s="373" t="s">
        <v>4392</v>
      </c>
      <c r="C61" s="18" t="s">
        <v>172</v>
      </c>
      <c r="D61" s="18" t="s">
        <v>3303</v>
      </c>
      <c r="E61" s="18" t="s">
        <v>4393</v>
      </c>
      <c r="F61" s="338" t="s">
        <v>4394</v>
      </c>
      <c r="G61" s="52" t="s">
        <v>212</v>
      </c>
      <c r="H61" s="52" t="s">
        <v>212</v>
      </c>
      <c r="I61" s="52" t="s">
        <v>212</v>
      </c>
      <c r="J61" s="52" t="s">
        <v>212</v>
      </c>
      <c r="K61" s="52" t="s">
        <v>212</v>
      </c>
      <c r="L61" s="753">
        <v>3.2300000000000002E-2</v>
      </c>
      <c r="M61" s="79">
        <v>140000</v>
      </c>
      <c r="N61" s="278">
        <v>0</v>
      </c>
      <c r="O61" s="701"/>
      <c r="P61" s="377"/>
      <c r="Q61" s="377"/>
      <c r="R61" s="377"/>
      <c r="S61" s="377"/>
      <c r="T61" s="708"/>
      <c r="U61" s="30">
        <f>(IF(G61="C",1,IF(G61="EA",0.5,0))*0.1)+(IF(H61="C",1,IF(H61="EA",0.5,0))*0.1)+(IF(I61="C",1,IF(I61="EA",0.5,0))*0.1)+(IF(J61="C",1,IF(J61="EA",0.5,0))*0.45)+(IF(K61="C",1,IF(K61="EA",0.5,0))*0.25)</f>
        <v>1</v>
      </c>
      <c r="V61" s="36">
        <f t="shared" si="1"/>
        <v>3.2300000000000002E-2</v>
      </c>
      <c r="W61" s="31" t="str">
        <f t="shared" si="0"/>
        <v>Concluído</v>
      </c>
      <c r="X61" s="24" t="str">
        <f>IF(C61="Supra-regional","abrange-cidade",IF(C61="Em definição","sem-mapa",IF(E61&lt;&gt;0,"local-def","local-em-def")))</f>
        <v>local-def</v>
      </c>
    </row>
    <row r="62" spans="1:24" ht="30" hidden="1" x14ac:dyDescent="0.25">
      <c r="A62" s="338">
        <v>14</v>
      </c>
      <c r="B62" s="373" t="s">
        <v>4395</v>
      </c>
      <c r="C62" s="18" t="s">
        <v>178</v>
      </c>
      <c r="D62" s="18" t="s">
        <v>190</v>
      </c>
      <c r="E62" s="18" t="s">
        <v>4396</v>
      </c>
      <c r="F62" s="338" t="s">
        <v>4397</v>
      </c>
      <c r="G62" s="52" t="s">
        <v>212</v>
      </c>
      <c r="H62" s="52" t="s">
        <v>212</v>
      </c>
      <c r="I62" s="52" t="s">
        <v>212</v>
      </c>
      <c r="J62" s="52" t="s">
        <v>212</v>
      </c>
      <c r="K62" s="52" t="s">
        <v>212</v>
      </c>
      <c r="L62" s="753">
        <v>3.2300000000000002E-2</v>
      </c>
      <c r="M62" s="79">
        <v>140000</v>
      </c>
      <c r="N62" s="278">
        <v>0</v>
      </c>
      <c r="O62" s="701"/>
      <c r="P62" s="377"/>
      <c r="Q62" s="377"/>
      <c r="R62" s="377"/>
      <c r="S62" s="377"/>
      <c r="T62" s="708"/>
      <c r="U62" s="30">
        <f>(IF(G62="C",1,IF(G62="EA",0.5,0))*0.1)+(IF(H62="C",1,IF(H62="EA",0.5,0))*0.1)+(IF(I62="C",1,IF(I62="EA",0.5,0))*0.1)+(IF(J62="C",1,IF(J62="EA",0.5,0))*0.45)+(IF(K62="C",1,IF(K62="EA",0.5,0))*0.25)</f>
        <v>1</v>
      </c>
      <c r="V62" s="36">
        <f t="shared" si="1"/>
        <v>3.2300000000000002E-2</v>
      </c>
      <c r="W62" s="31" t="str">
        <f t="shared" si="0"/>
        <v>Concluído</v>
      </c>
      <c r="X62" s="24" t="str">
        <f>IF(C62="Supra-regional","abrange-cidade",IF(C62="Em definição","sem-mapa",IF(E62&lt;&gt;0,"local-def","local-em-def")))</f>
        <v>local-def</v>
      </c>
    </row>
    <row r="63" spans="1:24" ht="75" hidden="1" x14ac:dyDescent="0.25">
      <c r="A63" s="338">
        <v>14</v>
      </c>
      <c r="B63" s="373" t="s">
        <v>4398</v>
      </c>
      <c r="C63" s="18" t="s">
        <v>178</v>
      </c>
      <c r="D63" s="18" t="s">
        <v>825</v>
      </c>
      <c r="E63" s="18" t="s">
        <v>4399</v>
      </c>
      <c r="F63" s="675" t="s">
        <v>4400</v>
      </c>
      <c r="G63" s="52" t="s">
        <v>212</v>
      </c>
      <c r="H63" s="52" t="s">
        <v>212</v>
      </c>
      <c r="I63" s="338" t="s">
        <v>212</v>
      </c>
      <c r="J63" s="52" t="s">
        <v>212</v>
      </c>
      <c r="K63" s="52" t="s">
        <v>212</v>
      </c>
      <c r="L63" s="753">
        <v>3.2300000000000002E-2</v>
      </c>
      <c r="M63" s="93">
        <v>0</v>
      </c>
      <c r="N63" s="278">
        <v>0</v>
      </c>
      <c r="O63" s="698"/>
      <c r="P63" s="377"/>
      <c r="Q63" s="377"/>
      <c r="R63" s="377"/>
      <c r="S63" s="377"/>
      <c r="T63" s="708"/>
      <c r="U63" s="30">
        <f>(IF(G63="C",1,IF(G63="EA",0.5,0))*0.1)+(IF(H63="C",1,IF(H63="EA",0.5,0))*0.1)+(IF(I63="C",1,IF(I63="EA",0.5,0))*0.1)+(IF(J63="C",1,IF(J63="EA",0.5,0))*0.45)+(IF(K63="C",1,IF(K63="EA",0.5,0))*0.25)</f>
        <v>1</v>
      </c>
      <c r="V63" s="36">
        <f t="shared" si="1"/>
        <v>3.2300000000000002E-2</v>
      </c>
      <c r="W63" s="31" t="str">
        <f t="shared" si="0"/>
        <v>Concluído</v>
      </c>
      <c r="X63" s="24" t="str">
        <f>IF(C63="Supra-regional","abrange-cidade",IF(C63="Em definição","sem-mapa",IF(E63&lt;&gt;0,"local-def","local-em-def")))</f>
        <v>local-def</v>
      </c>
    </row>
    <row r="64" spans="1:24" ht="30" hidden="1" x14ac:dyDescent="0.25">
      <c r="A64" s="338">
        <v>14</v>
      </c>
      <c r="B64" s="373" t="s">
        <v>4401</v>
      </c>
      <c r="C64" s="18" t="s">
        <v>178</v>
      </c>
      <c r="D64" s="18" t="s">
        <v>3984</v>
      </c>
      <c r="E64" s="18" t="s">
        <v>4402</v>
      </c>
      <c r="F64" s="338" t="s">
        <v>4403</v>
      </c>
      <c r="G64" s="52" t="s">
        <v>212</v>
      </c>
      <c r="H64" s="52" t="s">
        <v>212</v>
      </c>
      <c r="I64" s="338" t="s">
        <v>212</v>
      </c>
      <c r="J64" s="52" t="s">
        <v>212</v>
      </c>
      <c r="K64" s="52" t="s">
        <v>212</v>
      </c>
      <c r="L64" s="753">
        <v>3.2300000000000002E-2</v>
      </c>
      <c r="M64" s="93">
        <v>0</v>
      </c>
      <c r="N64" s="278">
        <v>0</v>
      </c>
      <c r="O64" s="698"/>
      <c r="P64" s="377"/>
      <c r="Q64" s="377"/>
      <c r="R64" s="377"/>
      <c r="S64" s="377"/>
      <c r="T64" s="708"/>
      <c r="U64" s="30">
        <f>(IF(G64="C",1,IF(G64="EA",0.5,0))*0.1)+(IF(H64="C",1,IF(H64="EA",0.5,0))*0.1)+(IF(I64="C",1,IF(I64="EA",0.5,0))*0.1)+(IF(J64="C",1,IF(J64="EA",0.5,0))*0.45)+(IF(K64="C",1,IF(K64="EA",0.5,0))*0.25)</f>
        <v>1</v>
      </c>
      <c r="V64" s="36">
        <f t="shared" si="1"/>
        <v>3.2300000000000002E-2</v>
      </c>
      <c r="W64" s="31" t="str">
        <f t="shared" si="0"/>
        <v>Concluído</v>
      </c>
      <c r="X64" s="24" t="str">
        <f>IF(C64="Supra-regional","abrange-cidade",IF(C64="Em definição","sem-mapa",IF(E64&lt;&gt;0,"local-def","local-em-def")))</f>
        <v>local-def</v>
      </c>
    </row>
    <row r="65" spans="1:24" ht="30" hidden="1" x14ac:dyDescent="0.25">
      <c r="A65" s="338">
        <v>14</v>
      </c>
      <c r="B65" s="373" t="s">
        <v>4404</v>
      </c>
      <c r="C65" s="18" t="s">
        <v>180</v>
      </c>
      <c r="D65" s="18" t="s">
        <v>4405</v>
      </c>
      <c r="E65" s="18" t="s">
        <v>4406</v>
      </c>
      <c r="F65" s="338" t="s">
        <v>4407</v>
      </c>
      <c r="G65" s="52" t="s">
        <v>212</v>
      </c>
      <c r="H65" s="52" t="s">
        <v>212</v>
      </c>
      <c r="I65" s="52" t="s">
        <v>212</v>
      </c>
      <c r="J65" s="52" t="s">
        <v>212</v>
      </c>
      <c r="K65" s="52" t="s">
        <v>212</v>
      </c>
      <c r="L65" s="753">
        <v>3.1300000000000001E-2</v>
      </c>
      <c r="M65" s="79">
        <v>140000</v>
      </c>
      <c r="N65" s="278">
        <v>0</v>
      </c>
      <c r="O65" s="701"/>
      <c r="P65" s="377"/>
      <c r="Q65" s="377"/>
      <c r="R65" s="377"/>
      <c r="S65" s="377"/>
      <c r="T65" s="708"/>
      <c r="U65" s="30">
        <f>(IF(G65="C",1,IF(G65="EA",0.5,0))*0.1)+(IF(H65="C",1,IF(H65="EA",0.5,0))*0.1)+(IF(I65="C",1,IF(I65="EA",0.5,0))*0.1)+(IF(J65="C",1,IF(J65="EA",0.5,0))*0.45)+(IF(K65="C",1,IF(K65="EA",0.5,0))*0.25)</f>
        <v>1</v>
      </c>
      <c r="V65" s="36">
        <f t="shared" si="1"/>
        <v>3.1300000000000001E-2</v>
      </c>
      <c r="W65" s="31" t="str">
        <f t="shared" si="0"/>
        <v>Concluído</v>
      </c>
      <c r="X65" s="24" t="str">
        <f>IF(C65="Supra-regional","abrange-cidade",IF(C65="Em definição","sem-mapa",IF(E65&lt;&gt;0,"local-def","local-em-def")))</f>
        <v>local-def</v>
      </c>
    </row>
    <row r="66" spans="1:24" ht="96" hidden="1" x14ac:dyDescent="0.25">
      <c r="A66" s="135">
        <v>20</v>
      </c>
      <c r="B66" s="134" t="s">
        <v>2409</v>
      </c>
      <c r="C66" s="133" t="s">
        <v>144</v>
      </c>
      <c r="D66" s="134" t="s">
        <v>2410</v>
      </c>
      <c r="E66" s="134" t="s">
        <v>2411</v>
      </c>
      <c r="F66" s="133" t="s">
        <v>2412</v>
      </c>
      <c r="G66" s="135" t="s">
        <v>212</v>
      </c>
      <c r="H66" s="135" t="s">
        <v>212</v>
      </c>
      <c r="I66" s="135" t="s">
        <v>212</v>
      </c>
      <c r="J66" s="135" t="s">
        <v>212</v>
      </c>
      <c r="K66" s="135" t="s">
        <v>212</v>
      </c>
      <c r="L66" s="753">
        <v>3.1300000000000001E-2</v>
      </c>
      <c r="M66" s="164">
        <v>1594240</v>
      </c>
      <c r="N66" s="278">
        <v>0</v>
      </c>
      <c r="O66" s="140" t="s">
        <v>2413</v>
      </c>
      <c r="P66" s="136" t="s">
        <v>2414</v>
      </c>
      <c r="Q66" s="136"/>
      <c r="R66" s="136"/>
      <c r="S66" s="136"/>
      <c r="T66" s="460"/>
      <c r="U66" s="30">
        <f>(IF(G66="C",1,IF(G66="EA",0.5,0))*0.1)+(IF(H66="C",1,IF(H66="EA",0.5,0))*0.1)+(IF(I66="C",1,IF(I66="EA",0.5,0))*0.1)+(IF(J66="C",1,IF(J66="EA",0.5,0))*0.45)+(IF(K66="C",1,IF(K66="EA",0.5,0))*0.25)</f>
        <v>1</v>
      </c>
      <c r="V66" s="36">
        <f t="shared" si="1"/>
        <v>3.1300000000000001E-2</v>
      </c>
      <c r="W66" s="31" t="str">
        <f t="shared" ref="W66:W129" si="2">IF(U66=0,"Não Iniciado",IF(U66&lt;1,"Em andamento","Concluído"))</f>
        <v>Concluído</v>
      </c>
      <c r="X66" s="24" t="str">
        <f>IF(C66="Supra-regional","abrange-cidade",IF(C66="Em definição","sem-mapa",IF(E66&lt;&gt;0,"local-def","local-em-def")))</f>
        <v>local-def</v>
      </c>
    </row>
    <row r="67" spans="1:24" ht="96" hidden="1" x14ac:dyDescent="0.25">
      <c r="A67" s="135">
        <v>20</v>
      </c>
      <c r="B67" s="134" t="s">
        <v>2415</v>
      </c>
      <c r="C67" s="134" t="s">
        <v>150</v>
      </c>
      <c r="D67" s="134" t="s">
        <v>150</v>
      </c>
      <c r="E67" s="134" t="s">
        <v>2416</v>
      </c>
      <c r="F67" s="133" t="s">
        <v>2417</v>
      </c>
      <c r="G67" s="135" t="s">
        <v>212</v>
      </c>
      <c r="H67" s="135" t="s">
        <v>212</v>
      </c>
      <c r="I67" s="135" t="s">
        <v>212</v>
      </c>
      <c r="J67" s="135" t="s">
        <v>212</v>
      </c>
      <c r="K67" s="135" t="s">
        <v>212</v>
      </c>
      <c r="L67" s="753">
        <v>3.1300000000000001E-2</v>
      </c>
      <c r="M67" s="164">
        <v>2766713</v>
      </c>
      <c r="N67" s="278">
        <v>0</v>
      </c>
      <c r="O67" s="140" t="s">
        <v>2418</v>
      </c>
      <c r="P67" s="136" t="s">
        <v>2414</v>
      </c>
      <c r="Q67" s="136"/>
      <c r="R67" s="136"/>
      <c r="S67" s="136"/>
      <c r="T67" s="460"/>
      <c r="U67" s="30">
        <f>(IF(G67="C",1,IF(G67="EA",0.5,0))*0.1)+(IF(H67="C",1,IF(H67="EA",0.5,0))*0.1)+(IF(I67="C",1,IF(I67="EA",0.5,0))*0.1)+(IF(J67="C",1,IF(J67="EA",0.5,0))*0.45)+(IF(K67="C",1,IF(K67="EA",0.5,0))*0.25)</f>
        <v>1</v>
      </c>
      <c r="V67" s="36">
        <f t="shared" ref="V67:V130" si="3">U67*L67</f>
        <v>3.1300000000000001E-2</v>
      </c>
      <c r="W67" s="31" t="str">
        <f t="shared" si="2"/>
        <v>Concluído</v>
      </c>
      <c r="X67" s="24" t="str">
        <f>IF(C67="Supra-regional","abrange-cidade",IF(C67="Em definição","sem-mapa",IF(E67&lt;&gt;0,"local-def","local-em-def")))</f>
        <v>local-def</v>
      </c>
    </row>
    <row r="68" spans="1:24" ht="96" hidden="1" x14ac:dyDescent="0.25">
      <c r="A68" s="135">
        <v>20</v>
      </c>
      <c r="B68" s="134" t="s">
        <v>2419</v>
      </c>
      <c r="C68" s="134" t="s">
        <v>158</v>
      </c>
      <c r="D68" s="134" t="s">
        <v>2420</v>
      </c>
      <c r="E68" s="134" t="s">
        <v>2421</v>
      </c>
      <c r="F68" s="133" t="s">
        <v>2422</v>
      </c>
      <c r="G68" s="135" t="s">
        <v>212</v>
      </c>
      <c r="H68" s="135" t="s">
        <v>212</v>
      </c>
      <c r="I68" s="135" t="s">
        <v>212</v>
      </c>
      <c r="J68" s="135" t="s">
        <v>212</v>
      </c>
      <c r="K68" s="135" t="s">
        <v>212</v>
      </c>
      <c r="L68" s="753">
        <v>3.1300000000000001E-2</v>
      </c>
      <c r="M68" s="164">
        <v>1779740</v>
      </c>
      <c r="N68" s="278">
        <v>0</v>
      </c>
      <c r="O68" s="140" t="s">
        <v>2423</v>
      </c>
      <c r="P68" s="136" t="s">
        <v>2414</v>
      </c>
      <c r="Q68" s="136"/>
      <c r="R68" s="136"/>
      <c r="S68" s="136"/>
      <c r="T68" s="460"/>
      <c r="U68" s="30">
        <f>(IF(G68="C",1,IF(G68="EA",0.5,0))*0.1)+(IF(H68="C",1,IF(H68="EA",0.5,0))*0.1)+(IF(I68="C",1,IF(I68="EA",0.5,0))*0.1)+(IF(J68="C",1,IF(J68="EA",0.5,0))*0.45)+(IF(K68="C",1,IF(K68="EA",0.5,0))*0.25)</f>
        <v>1</v>
      </c>
      <c r="V68" s="36">
        <f t="shared" si="3"/>
        <v>3.1300000000000001E-2</v>
      </c>
      <c r="W68" s="31" t="str">
        <f t="shared" si="2"/>
        <v>Concluído</v>
      </c>
      <c r="X68" s="24" t="str">
        <f>IF(C68="Supra-regional","abrange-cidade",IF(C68="Em definição","sem-mapa",IF(E68&lt;&gt;0,"local-def","local-em-def")))</f>
        <v>local-def</v>
      </c>
    </row>
    <row r="69" spans="1:24" ht="72" hidden="1" x14ac:dyDescent="0.25">
      <c r="A69" s="135">
        <v>20</v>
      </c>
      <c r="B69" s="134" t="s">
        <v>2424</v>
      </c>
      <c r="C69" s="133" t="s">
        <v>160</v>
      </c>
      <c r="D69" s="134" t="s">
        <v>2425</v>
      </c>
      <c r="E69" s="134" t="s">
        <v>2426</v>
      </c>
      <c r="F69" s="133" t="s">
        <v>2427</v>
      </c>
      <c r="G69" s="135" t="s">
        <v>212</v>
      </c>
      <c r="H69" s="135" t="s">
        <v>212</v>
      </c>
      <c r="I69" s="135" t="s">
        <v>212</v>
      </c>
      <c r="J69" s="135" t="s">
        <v>212</v>
      </c>
      <c r="K69" s="135" t="s">
        <v>212</v>
      </c>
      <c r="L69" s="753">
        <v>3.1300000000000001E-2</v>
      </c>
      <c r="M69" s="164">
        <v>2385466.2000000002</v>
      </c>
      <c r="N69" s="278">
        <v>0</v>
      </c>
      <c r="O69" s="140" t="s">
        <v>2428</v>
      </c>
      <c r="P69" s="136" t="s">
        <v>2414</v>
      </c>
      <c r="Q69" s="136"/>
      <c r="R69" s="136"/>
      <c r="S69" s="136"/>
      <c r="T69" s="460"/>
      <c r="U69" s="30">
        <f>(IF(G69="C",1,IF(G69="EA",0.5,0))*0.1)+(IF(H69="C",1,IF(H69="EA",0.5,0))*0.1)+(IF(I69="C",1,IF(I69="EA",0.5,0))*0.1)+(IF(J69="C",1,IF(J69="EA",0.5,0))*0.45)+(IF(K69="C",1,IF(K69="EA",0.5,0))*0.25)</f>
        <v>1</v>
      </c>
      <c r="V69" s="36">
        <f t="shared" si="3"/>
        <v>3.1300000000000001E-2</v>
      </c>
      <c r="W69" s="31" t="str">
        <f t="shared" si="2"/>
        <v>Concluído</v>
      </c>
      <c r="X69" s="24" t="str">
        <f>IF(C69="Supra-regional","abrange-cidade",IF(C69="Em definição","sem-mapa",IF(E69&lt;&gt;0,"local-def","local-em-def")))</f>
        <v>local-def</v>
      </c>
    </row>
    <row r="70" spans="1:24" s="370" customFormat="1" ht="72" hidden="1" x14ac:dyDescent="0.25">
      <c r="A70" s="135">
        <v>20</v>
      </c>
      <c r="B70" s="134" t="s">
        <v>2429</v>
      </c>
      <c r="C70" s="133" t="s">
        <v>160</v>
      </c>
      <c r="D70" s="134" t="s">
        <v>2430</v>
      </c>
      <c r="E70" s="134" t="s">
        <v>2431</v>
      </c>
      <c r="F70" s="133" t="s">
        <v>2432</v>
      </c>
      <c r="G70" s="135" t="s">
        <v>212</v>
      </c>
      <c r="H70" s="135" t="s">
        <v>212</v>
      </c>
      <c r="I70" s="135" t="s">
        <v>212</v>
      </c>
      <c r="J70" s="135" t="s">
        <v>212</v>
      </c>
      <c r="K70" s="135" t="s">
        <v>212</v>
      </c>
      <c r="L70" s="753">
        <v>3.1300000000000001E-2</v>
      </c>
      <c r="M70" s="164">
        <v>2599941.2799999998</v>
      </c>
      <c r="N70" s="278">
        <v>0</v>
      </c>
      <c r="O70" s="140" t="s">
        <v>2433</v>
      </c>
      <c r="P70" s="136" t="s">
        <v>2414</v>
      </c>
      <c r="Q70" s="136"/>
      <c r="R70" s="136"/>
      <c r="S70" s="136"/>
      <c r="T70" s="460"/>
      <c r="U70" s="30">
        <f>(IF(G70="C",1,IF(G70="EA",0.5,0))*0.1)+(IF(H70="C",1,IF(H70="EA",0.5,0))*0.1)+(IF(I70="C",1,IF(I70="EA",0.5,0))*0.1)+(IF(J70="C",1,IF(J70="EA",0.5,0))*0.45)+(IF(K70="C",1,IF(K70="EA",0.5,0))*0.25)</f>
        <v>1</v>
      </c>
      <c r="V70" s="36">
        <f t="shared" si="3"/>
        <v>3.1300000000000001E-2</v>
      </c>
      <c r="W70" s="31" t="str">
        <f t="shared" si="2"/>
        <v>Concluído</v>
      </c>
      <c r="X70" s="24" t="str">
        <f>IF(C70="Supra-regional","abrange-cidade",IF(C70="Em definição","sem-mapa",IF(E70&lt;&gt;0,"local-def","local-em-def")))</f>
        <v>local-def</v>
      </c>
    </row>
    <row r="71" spans="1:24" s="370" customFormat="1" ht="96" hidden="1" x14ac:dyDescent="0.25">
      <c r="A71" s="135">
        <v>20</v>
      </c>
      <c r="B71" s="134" t="s">
        <v>2434</v>
      </c>
      <c r="C71" s="134" t="s">
        <v>166</v>
      </c>
      <c r="D71" s="134" t="s">
        <v>166</v>
      </c>
      <c r="E71" s="134" t="s">
        <v>2435</v>
      </c>
      <c r="F71" s="133" t="s">
        <v>2436</v>
      </c>
      <c r="G71" s="135" t="s">
        <v>212</v>
      </c>
      <c r="H71" s="135" t="s">
        <v>212</v>
      </c>
      <c r="I71" s="135" t="s">
        <v>212</v>
      </c>
      <c r="J71" s="135" t="s">
        <v>212</v>
      </c>
      <c r="K71" s="135" t="s">
        <v>212</v>
      </c>
      <c r="L71" s="753">
        <v>3.1300000000000001E-2</v>
      </c>
      <c r="M71" s="164">
        <v>2962705</v>
      </c>
      <c r="N71" s="278">
        <v>0</v>
      </c>
      <c r="O71" s="140" t="s">
        <v>2437</v>
      </c>
      <c r="P71" s="136" t="s">
        <v>2414</v>
      </c>
      <c r="Q71" s="136"/>
      <c r="R71" s="136"/>
      <c r="S71" s="136"/>
      <c r="T71" s="460"/>
      <c r="U71" s="30">
        <f>(IF(G71="C",1,IF(G71="EA",0.5,0))*0.1)+(IF(H71="C",1,IF(H71="EA",0.5,0))*0.1)+(IF(I71="C",1,IF(I71="EA",0.5,0))*0.1)+(IF(J71="C",1,IF(J71="EA",0.5,0))*0.45)+(IF(K71="C",1,IF(K71="EA",0.5,0))*0.25)</f>
        <v>1</v>
      </c>
      <c r="V71" s="36">
        <f t="shared" si="3"/>
        <v>3.1300000000000001E-2</v>
      </c>
      <c r="W71" s="31" t="str">
        <f t="shared" si="2"/>
        <v>Concluído</v>
      </c>
      <c r="X71" s="24" t="str">
        <f>IF(C71="Supra-regional","abrange-cidade",IF(C71="Em definição","sem-mapa",IF(E71&lt;&gt;0,"local-def","local-em-def")))</f>
        <v>local-def</v>
      </c>
    </row>
    <row r="72" spans="1:24" s="370" customFormat="1" hidden="1" x14ac:dyDescent="0.25">
      <c r="A72" s="135">
        <v>20</v>
      </c>
      <c r="B72" s="134" t="s">
        <v>2438</v>
      </c>
      <c r="C72" s="134" t="s">
        <v>180</v>
      </c>
      <c r="D72" s="134" t="s">
        <v>180</v>
      </c>
      <c r="E72" s="133" t="s">
        <v>2439</v>
      </c>
      <c r="F72" s="133" t="s">
        <v>2440</v>
      </c>
      <c r="G72" s="135" t="s">
        <v>212</v>
      </c>
      <c r="H72" s="135" t="s">
        <v>212</v>
      </c>
      <c r="I72" s="135" t="s">
        <v>212</v>
      </c>
      <c r="J72" s="135" t="s">
        <v>214</v>
      </c>
      <c r="K72" s="135" t="s">
        <v>216</v>
      </c>
      <c r="L72" s="753">
        <v>3.1300000000000001E-2</v>
      </c>
      <c r="M72" s="164">
        <v>2400000</v>
      </c>
      <c r="N72" s="278">
        <v>0</v>
      </c>
      <c r="O72" s="140" t="s">
        <v>2414</v>
      </c>
      <c r="P72" s="136"/>
      <c r="Q72" s="136"/>
      <c r="R72" s="136"/>
      <c r="S72" s="136"/>
      <c r="T72" s="460"/>
      <c r="U72" s="30">
        <f>(IF(G72="C",1,IF(G72="EA",0.5,0))*0.1)+(IF(H72="C",1,IF(H72="EA",0.5,0))*0.1)+(IF(I72="C",1,IF(I72="EA",0.5,0))*0.1)+(IF(J72="C",1,IF(J72="EA",0.5,0))*0.45)+(IF(K72="C",1,IF(K72="EA",0.5,0))*0.25)</f>
        <v>0.52500000000000002</v>
      </c>
      <c r="V72" s="36">
        <f t="shared" si="3"/>
        <v>1.6432500000000003E-2</v>
      </c>
      <c r="W72" s="31" t="str">
        <f t="shared" si="2"/>
        <v>Em andamento</v>
      </c>
      <c r="X72" s="24" t="str">
        <f>IF(C72="Supra-regional","abrange-cidade",IF(C72="Em definição","sem-mapa",IF(E72&lt;&gt;0,"local-def","local-em-def")))</f>
        <v>local-def</v>
      </c>
    </row>
    <row r="73" spans="1:24" s="370" customFormat="1" hidden="1" x14ac:dyDescent="0.25">
      <c r="A73" s="135">
        <v>20</v>
      </c>
      <c r="B73" s="134" t="s">
        <v>2441</v>
      </c>
      <c r="C73" s="134" t="s">
        <v>148</v>
      </c>
      <c r="D73" s="134" t="s">
        <v>148</v>
      </c>
      <c r="E73" s="133" t="s">
        <v>2442</v>
      </c>
      <c r="F73" s="133" t="s">
        <v>2443</v>
      </c>
      <c r="G73" s="135" t="s">
        <v>212</v>
      </c>
      <c r="H73" s="135" t="s">
        <v>212</v>
      </c>
      <c r="I73" s="135" t="s">
        <v>212</v>
      </c>
      <c r="J73" s="135" t="s">
        <v>214</v>
      </c>
      <c r="K73" s="135" t="s">
        <v>216</v>
      </c>
      <c r="L73" s="753">
        <v>3.1300000000000001E-2</v>
      </c>
      <c r="M73" s="164">
        <v>1594240</v>
      </c>
      <c r="N73" s="278">
        <v>0</v>
      </c>
      <c r="O73" s="140" t="s">
        <v>2414</v>
      </c>
      <c r="P73" s="136"/>
      <c r="Q73" s="136"/>
      <c r="R73" s="136"/>
      <c r="S73" s="136"/>
      <c r="T73" s="460"/>
      <c r="U73" s="30">
        <f>(IF(G73="C",1,IF(G73="EA",0.5,0))*0.1)+(IF(H73="C",1,IF(H73="EA",0.5,0))*0.1)+(IF(I73="C",1,IF(I73="EA",0.5,0))*0.1)+(IF(J73="C",1,IF(J73="EA",0.5,0))*0.45)+(IF(K73="C",1,IF(K73="EA",0.5,0))*0.25)</f>
        <v>0.52500000000000002</v>
      </c>
      <c r="V73" s="36">
        <f t="shared" si="3"/>
        <v>1.6432500000000003E-2</v>
      </c>
      <c r="W73" s="31" t="str">
        <f t="shared" si="2"/>
        <v>Em andamento</v>
      </c>
      <c r="X73" s="24" t="str">
        <f>IF(C73="Supra-regional","abrange-cidade",IF(C73="Em definição","sem-mapa",IF(E73&lt;&gt;0,"local-def","local-em-def")))</f>
        <v>local-def</v>
      </c>
    </row>
    <row r="74" spans="1:24" hidden="1" x14ac:dyDescent="0.25">
      <c r="A74" s="135">
        <v>20</v>
      </c>
      <c r="B74" s="134" t="s">
        <v>2444</v>
      </c>
      <c r="C74" s="133" t="s">
        <v>130</v>
      </c>
      <c r="D74" s="134" t="s">
        <v>130</v>
      </c>
      <c r="E74" s="151" t="s">
        <v>2445</v>
      </c>
      <c r="F74" s="158" t="s">
        <v>2446</v>
      </c>
      <c r="G74" s="135" t="s">
        <v>212</v>
      </c>
      <c r="H74" s="135" t="s">
        <v>212</v>
      </c>
      <c r="I74" s="135" t="s">
        <v>212</v>
      </c>
      <c r="J74" s="135" t="s">
        <v>214</v>
      </c>
      <c r="K74" s="135" t="s">
        <v>216</v>
      </c>
      <c r="L74" s="753">
        <v>3.1300000000000001E-2</v>
      </c>
      <c r="M74" s="164">
        <v>0</v>
      </c>
      <c r="N74" s="278">
        <v>0</v>
      </c>
      <c r="O74" s="140" t="s">
        <v>2414</v>
      </c>
      <c r="P74" s="133"/>
      <c r="Q74" s="136"/>
      <c r="R74" s="136"/>
      <c r="S74" s="136"/>
      <c r="T74" s="460"/>
      <c r="U74" s="30">
        <f>(IF(G74="C",1,IF(G74="EA",0.5,0))*0.1)+(IF(H74="C",1,IF(H74="EA",0.5,0))*0.1)+(IF(I74="C",1,IF(I74="EA",0.5,0))*0.1)+(IF(J74="C",1,IF(J74="EA",0.5,0))*0.45)+(IF(K74="C",1,IF(K74="EA",0.5,0))*0.25)</f>
        <v>0.52500000000000002</v>
      </c>
      <c r="V74" s="36">
        <f t="shared" si="3"/>
        <v>1.6432500000000003E-2</v>
      </c>
      <c r="W74" s="31" t="str">
        <f t="shared" si="2"/>
        <v>Em andamento</v>
      </c>
      <c r="X74" s="24" t="str">
        <f>IF(C74="Supra-regional","abrange-cidade",IF(C74="Em definição","sem-mapa",IF(E74&lt;&gt;0,"local-def","local-em-def")))</f>
        <v>local-def</v>
      </c>
    </row>
    <row r="75" spans="1:24" hidden="1" x14ac:dyDescent="0.25">
      <c r="A75" s="135">
        <v>20</v>
      </c>
      <c r="B75" s="134" t="s">
        <v>2447</v>
      </c>
      <c r="C75" s="134" t="s">
        <v>132</v>
      </c>
      <c r="D75" s="134" t="s">
        <v>132</v>
      </c>
      <c r="E75" s="151" t="s">
        <v>2448</v>
      </c>
      <c r="F75" s="158" t="s">
        <v>2449</v>
      </c>
      <c r="G75" s="135" t="s">
        <v>212</v>
      </c>
      <c r="H75" s="135" t="s">
        <v>212</v>
      </c>
      <c r="I75" s="135" t="s">
        <v>212</v>
      </c>
      <c r="J75" s="135" t="s">
        <v>214</v>
      </c>
      <c r="K75" s="135" t="s">
        <v>216</v>
      </c>
      <c r="L75" s="753">
        <v>3.1300000000000001E-2</v>
      </c>
      <c r="M75" s="164">
        <v>0</v>
      </c>
      <c r="N75" s="278">
        <v>0</v>
      </c>
      <c r="O75" s="140" t="s">
        <v>2414</v>
      </c>
      <c r="P75" s="136"/>
      <c r="Q75" s="136"/>
      <c r="R75" s="136"/>
      <c r="S75" s="136"/>
      <c r="T75" s="460"/>
      <c r="U75" s="30">
        <f>(IF(G75="C",1,IF(G75="EA",0.5,0))*0.1)+(IF(H75="C",1,IF(H75="EA",0.5,0))*0.1)+(IF(I75="C",1,IF(I75="EA",0.5,0))*0.1)+(IF(J75="C",1,IF(J75="EA",0.5,0))*0.45)+(IF(K75="C",1,IF(K75="EA",0.5,0))*0.25)</f>
        <v>0.52500000000000002</v>
      </c>
      <c r="V75" s="36">
        <f t="shared" si="3"/>
        <v>1.6432500000000003E-2</v>
      </c>
      <c r="W75" s="31" t="str">
        <f t="shared" si="2"/>
        <v>Em andamento</v>
      </c>
      <c r="X75" s="24" t="str">
        <f>IF(C75="Supra-regional","abrange-cidade",IF(C75="Em definição","sem-mapa",IF(E75&lt;&gt;0,"local-def","local-em-def")))</f>
        <v>local-def</v>
      </c>
    </row>
    <row r="76" spans="1:24" hidden="1" x14ac:dyDescent="0.25">
      <c r="A76" s="135">
        <v>20</v>
      </c>
      <c r="B76" s="134" t="s">
        <v>2450</v>
      </c>
      <c r="C76" s="134" t="s">
        <v>188</v>
      </c>
      <c r="D76" s="134" t="s">
        <v>188</v>
      </c>
      <c r="E76" s="134" t="s">
        <v>2451</v>
      </c>
      <c r="F76" s="158" t="s">
        <v>2452</v>
      </c>
      <c r="G76" s="135" t="s">
        <v>212</v>
      </c>
      <c r="H76" s="135" t="s">
        <v>212</v>
      </c>
      <c r="I76" s="135" t="s">
        <v>212</v>
      </c>
      <c r="J76" s="135" t="s">
        <v>214</v>
      </c>
      <c r="K76" s="135" t="s">
        <v>216</v>
      </c>
      <c r="L76" s="753">
        <v>3.1300000000000001E-2</v>
      </c>
      <c r="M76" s="164">
        <v>0</v>
      </c>
      <c r="N76" s="278">
        <v>0</v>
      </c>
      <c r="O76" s="140" t="s">
        <v>2414</v>
      </c>
      <c r="P76" s="136"/>
      <c r="Q76" s="459"/>
      <c r="R76" s="136"/>
      <c r="S76" s="136"/>
      <c r="T76" s="460"/>
      <c r="U76" s="30">
        <f>(IF(G76="C",1,IF(G76="EA",0.5,0))*0.1)+(IF(H76="C",1,IF(H76="EA",0.5,0))*0.1)+(IF(I76="C",1,IF(I76="EA",0.5,0))*0.1)+(IF(J76="C",1,IF(J76="EA",0.5,0))*0.45)+(IF(K76="C",1,IF(K76="EA",0.5,0))*0.25)</f>
        <v>0.52500000000000002</v>
      </c>
      <c r="V76" s="36">
        <f t="shared" si="3"/>
        <v>1.6432500000000003E-2</v>
      </c>
      <c r="W76" s="31" t="str">
        <f t="shared" si="2"/>
        <v>Em andamento</v>
      </c>
      <c r="X76" s="24" t="str">
        <f>IF(C76="Supra-regional","abrange-cidade",IF(C76="Em definição","sem-mapa",IF(E76&lt;&gt;0,"local-def","local-em-def")))</f>
        <v>local-def</v>
      </c>
    </row>
    <row r="77" spans="1:24" hidden="1" x14ac:dyDescent="0.25">
      <c r="A77" s="135">
        <v>20</v>
      </c>
      <c r="B77" s="134" t="s">
        <v>2453</v>
      </c>
      <c r="C77" s="134" t="s">
        <v>138</v>
      </c>
      <c r="D77" s="134" t="s">
        <v>138</v>
      </c>
      <c r="E77" s="151" t="s">
        <v>2454</v>
      </c>
      <c r="F77" s="158" t="s">
        <v>2455</v>
      </c>
      <c r="G77" s="135" t="s">
        <v>212</v>
      </c>
      <c r="H77" s="135" t="s">
        <v>212</v>
      </c>
      <c r="I77" s="135" t="s">
        <v>212</v>
      </c>
      <c r="J77" s="135" t="s">
        <v>214</v>
      </c>
      <c r="K77" s="135" t="s">
        <v>216</v>
      </c>
      <c r="L77" s="753">
        <v>3.1300000000000001E-2</v>
      </c>
      <c r="M77" s="164">
        <v>0</v>
      </c>
      <c r="N77" s="278">
        <v>0</v>
      </c>
      <c r="O77" s="140" t="s">
        <v>2414</v>
      </c>
      <c r="P77" s="136"/>
      <c r="Q77" s="136"/>
      <c r="R77" s="136"/>
      <c r="S77" s="136"/>
      <c r="T77" s="460"/>
      <c r="U77" s="30">
        <f>(IF(G77="C",1,IF(G77="EA",0.5,0))*0.1)+(IF(H77="C",1,IF(H77="EA",0.5,0))*0.1)+(IF(I77="C",1,IF(I77="EA",0.5,0))*0.1)+(IF(J77="C",1,IF(J77="EA",0.5,0))*0.45)+(IF(K77="C",1,IF(K77="EA",0.5,0))*0.25)</f>
        <v>0.52500000000000002</v>
      </c>
      <c r="V77" s="36">
        <f t="shared" si="3"/>
        <v>1.6432500000000003E-2</v>
      </c>
      <c r="W77" s="31" t="str">
        <f t="shared" si="2"/>
        <v>Em andamento</v>
      </c>
      <c r="X77" s="24" t="str">
        <f>IF(C77="Supra-regional","abrange-cidade",IF(C77="Em definição","sem-mapa",IF(E77&lt;&gt;0,"local-def","local-em-def")))</f>
        <v>local-def</v>
      </c>
    </row>
    <row r="78" spans="1:24" hidden="1" x14ac:dyDescent="0.25">
      <c r="A78" s="135">
        <v>20</v>
      </c>
      <c r="B78" s="134" t="s">
        <v>2456</v>
      </c>
      <c r="C78" s="134" t="s">
        <v>174</v>
      </c>
      <c r="D78" s="134" t="s">
        <v>608</v>
      </c>
      <c r="E78" s="134"/>
      <c r="F78" s="133"/>
      <c r="G78" s="135" t="s">
        <v>214</v>
      </c>
      <c r="H78" s="135" t="s">
        <v>216</v>
      </c>
      <c r="I78" s="135" t="s">
        <v>216</v>
      </c>
      <c r="J78" s="135" t="s">
        <v>216</v>
      </c>
      <c r="K78" s="135" t="s">
        <v>216</v>
      </c>
      <c r="L78" s="753">
        <v>3.1300000000000001E-2</v>
      </c>
      <c r="M78" s="164">
        <v>0</v>
      </c>
      <c r="N78" s="278">
        <v>0</v>
      </c>
      <c r="O78" s="140" t="s">
        <v>2414</v>
      </c>
      <c r="P78" s="136"/>
      <c r="Q78" s="136"/>
      <c r="R78" s="136"/>
      <c r="S78" s="136"/>
      <c r="T78" s="460"/>
      <c r="U78" s="30">
        <f>(IF(G78="C",1,IF(G78="EA",0.5,0))*0.1)+(IF(H78="C",1,IF(H78="EA",0.5,0))*0.1)+(IF(I78="C",1,IF(I78="EA",0.5,0))*0.1)+(IF(J78="C",1,IF(J78="EA",0.5,0))*0.45)+(IF(K78="C",1,IF(K78="EA",0.5,0))*0.25)</f>
        <v>0.05</v>
      </c>
      <c r="V78" s="36">
        <f t="shared" si="3"/>
        <v>1.5650000000000002E-3</v>
      </c>
      <c r="W78" s="31" t="str">
        <f t="shared" si="2"/>
        <v>Em andamento</v>
      </c>
      <c r="X78" s="24" t="str">
        <f>IF(C78="Supra-regional","abrange-cidade",IF(C78="Em definição","sem-mapa",IF(E78&lt;&gt;0,"local-def","local-em-def")))</f>
        <v>local-em-def</v>
      </c>
    </row>
    <row r="79" spans="1:24" hidden="1" x14ac:dyDescent="0.25">
      <c r="A79" s="135">
        <v>20</v>
      </c>
      <c r="B79" s="134" t="s">
        <v>2457</v>
      </c>
      <c r="C79" s="134" t="s">
        <v>178</v>
      </c>
      <c r="D79" s="134" t="s">
        <v>178</v>
      </c>
      <c r="E79" s="151" t="s">
        <v>2458</v>
      </c>
      <c r="F79" s="158" t="s">
        <v>2459</v>
      </c>
      <c r="G79" s="135" t="s">
        <v>212</v>
      </c>
      <c r="H79" s="135" t="s">
        <v>212</v>
      </c>
      <c r="I79" s="135" t="s">
        <v>212</v>
      </c>
      <c r="J79" s="135" t="s">
        <v>214</v>
      </c>
      <c r="K79" s="135" t="s">
        <v>216</v>
      </c>
      <c r="L79" s="753">
        <v>3.1300000000000001E-2</v>
      </c>
      <c r="M79" s="164">
        <v>0</v>
      </c>
      <c r="N79" s="278">
        <v>0</v>
      </c>
      <c r="O79" s="140" t="s">
        <v>2414</v>
      </c>
      <c r="P79" s="136"/>
      <c r="Q79" s="136"/>
      <c r="R79" s="136"/>
      <c r="S79" s="136"/>
      <c r="T79" s="460"/>
      <c r="U79" s="30">
        <f>(IF(G79="C",1,IF(G79="EA",0.5,0))*0.1)+(IF(H79="C",1,IF(H79="EA",0.5,0))*0.1)+(IF(I79="C",1,IF(I79="EA",0.5,0))*0.1)+(IF(J79="C",1,IF(J79="EA",0.5,0))*0.45)+(IF(K79="C",1,IF(K79="EA",0.5,0))*0.25)</f>
        <v>0.52500000000000002</v>
      </c>
      <c r="V79" s="36">
        <f t="shared" si="3"/>
        <v>1.6432500000000003E-2</v>
      </c>
      <c r="W79" s="31" t="str">
        <f t="shared" si="2"/>
        <v>Em andamento</v>
      </c>
      <c r="X79" s="24" t="str">
        <f>IF(C79="Supra-regional","abrange-cidade",IF(C79="Em definição","sem-mapa",IF(E79&lt;&gt;0,"local-def","local-em-def")))</f>
        <v>local-def</v>
      </c>
    </row>
    <row r="80" spans="1:24" hidden="1" x14ac:dyDescent="0.25">
      <c r="A80" s="135">
        <v>20</v>
      </c>
      <c r="B80" s="134" t="s">
        <v>2460</v>
      </c>
      <c r="C80" s="134" t="s">
        <v>184</v>
      </c>
      <c r="D80" s="134" t="s">
        <v>604</v>
      </c>
      <c r="E80" s="151" t="s">
        <v>2461</v>
      </c>
      <c r="F80" s="158" t="s">
        <v>2462</v>
      </c>
      <c r="G80" s="135" t="s">
        <v>212</v>
      </c>
      <c r="H80" s="135" t="s">
        <v>212</v>
      </c>
      <c r="I80" s="135" t="s">
        <v>212</v>
      </c>
      <c r="J80" s="135" t="s">
        <v>214</v>
      </c>
      <c r="K80" s="135" t="s">
        <v>216</v>
      </c>
      <c r="L80" s="753">
        <v>3.1300000000000001E-2</v>
      </c>
      <c r="M80" s="164">
        <v>0</v>
      </c>
      <c r="N80" s="278">
        <v>0</v>
      </c>
      <c r="O80" s="452"/>
      <c r="P80" s="136"/>
      <c r="Q80" s="136"/>
      <c r="R80" s="136"/>
      <c r="S80" s="136"/>
      <c r="T80" s="460"/>
      <c r="U80" s="30">
        <f>(IF(G80="C",1,IF(G80="EA",0.5,0))*0.1)+(IF(H80="C",1,IF(H80="EA",0.5,0))*0.1)+(IF(I80="C",1,IF(I80="EA",0.5,0))*0.1)+(IF(J80="C",1,IF(J80="EA",0.5,0))*0.45)+(IF(K80="C",1,IF(K80="EA",0.5,0))*0.25)</f>
        <v>0.52500000000000002</v>
      </c>
      <c r="V80" s="36">
        <f t="shared" si="3"/>
        <v>1.6432500000000003E-2</v>
      </c>
      <c r="W80" s="31" t="str">
        <f t="shared" si="2"/>
        <v>Em andamento</v>
      </c>
      <c r="X80" s="24" t="str">
        <f>IF(C80="Supra-regional","abrange-cidade",IF(C80="Em definição","sem-mapa",IF(E80&lt;&gt;0,"local-def","local-em-def")))</f>
        <v>local-def</v>
      </c>
    </row>
    <row r="81" spans="1:24" hidden="1" x14ac:dyDescent="0.25">
      <c r="A81" s="135">
        <v>20</v>
      </c>
      <c r="B81" s="134" t="s">
        <v>2463</v>
      </c>
      <c r="C81" s="133" t="s">
        <v>128</v>
      </c>
      <c r="D81" s="134" t="s">
        <v>1642</v>
      </c>
      <c r="E81" s="133"/>
      <c r="F81" s="133"/>
      <c r="G81" s="135" t="s">
        <v>216</v>
      </c>
      <c r="H81" s="135" t="s">
        <v>216</v>
      </c>
      <c r="I81" s="135" t="s">
        <v>216</v>
      </c>
      <c r="J81" s="135" t="s">
        <v>216</v>
      </c>
      <c r="K81" s="135" t="s">
        <v>216</v>
      </c>
      <c r="L81" s="753">
        <v>3.1300000000000001E-2</v>
      </c>
      <c r="M81" s="164">
        <v>0</v>
      </c>
      <c r="N81" s="278">
        <v>0</v>
      </c>
      <c r="O81" s="140" t="s">
        <v>2414</v>
      </c>
      <c r="P81" s="136"/>
      <c r="Q81" s="136"/>
      <c r="R81" s="136"/>
      <c r="S81" s="136"/>
      <c r="T81" s="460"/>
      <c r="U81" s="30">
        <f>(IF(G81="C",1,IF(G81="EA",0.5,0))*0.1)+(IF(H81="C",1,IF(H81="EA",0.5,0))*0.1)+(IF(I81="C",1,IF(I81="EA",0.5,0))*0.1)+(IF(J81="C",1,IF(J81="EA",0.5,0))*0.45)+(IF(K81="C",1,IF(K81="EA",0.5,0))*0.25)</f>
        <v>0</v>
      </c>
      <c r="V81" s="36">
        <f t="shared" si="3"/>
        <v>0</v>
      </c>
      <c r="W81" s="31" t="str">
        <f t="shared" si="2"/>
        <v>Não Iniciado</v>
      </c>
      <c r="X81" s="24" t="str">
        <f>IF(C81="Supra-regional","abrange-cidade",IF(C81="Em definição","sem-mapa",IF(E81&lt;&gt;0,"local-def","local-em-def")))</f>
        <v>local-em-def</v>
      </c>
    </row>
    <row r="82" spans="1:24" hidden="1" x14ac:dyDescent="0.25">
      <c r="A82" s="135">
        <v>20</v>
      </c>
      <c r="B82" s="134" t="s">
        <v>2464</v>
      </c>
      <c r="C82" s="134" t="s">
        <v>134</v>
      </c>
      <c r="D82" s="134" t="s">
        <v>134</v>
      </c>
      <c r="E82" s="133"/>
      <c r="F82" s="133"/>
      <c r="G82" s="135" t="s">
        <v>216</v>
      </c>
      <c r="H82" s="135" t="s">
        <v>216</v>
      </c>
      <c r="I82" s="135" t="s">
        <v>216</v>
      </c>
      <c r="J82" s="135" t="s">
        <v>216</v>
      </c>
      <c r="K82" s="135" t="s">
        <v>216</v>
      </c>
      <c r="L82" s="753">
        <v>3.1199999999999999E-2</v>
      </c>
      <c r="M82" s="164">
        <v>0</v>
      </c>
      <c r="N82" s="278">
        <v>0</v>
      </c>
      <c r="O82" s="140"/>
      <c r="P82" s="136"/>
      <c r="Q82" s="136"/>
      <c r="R82" s="136"/>
      <c r="S82" s="136"/>
      <c r="T82" s="460"/>
      <c r="U82" s="30">
        <f>(IF(G82="C",1,IF(G82="EA",0.5,0))*0.1)+(IF(H82="C",1,IF(H82="EA",0.5,0))*0.1)+(IF(I82="C",1,IF(I82="EA",0.5,0))*0.1)+(IF(J82="C",1,IF(J82="EA",0.5,0))*0.45)+(IF(K82="C",1,IF(K82="EA",0.5,0))*0.25)</f>
        <v>0</v>
      </c>
      <c r="V82" s="36">
        <f t="shared" si="3"/>
        <v>0</v>
      </c>
      <c r="W82" s="31" t="str">
        <f t="shared" si="2"/>
        <v>Não Iniciado</v>
      </c>
      <c r="X82" s="24" t="str">
        <f>IF(C82="Supra-regional","abrange-cidade",IF(C82="Em definição","sem-mapa",IF(E82&lt;&gt;0,"local-def","local-em-def")))</f>
        <v>local-em-def</v>
      </c>
    </row>
    <row r="83" spans="1:24" hidden="1" x14ac:dyDescent="0.25">
      <c r="A83" s="135">
        <v>20</v>
      </c>
      <c r="B83" s="134" t="s">
        <v>2465</v>
      </c>
      <c r="C83" s="133" t="s">
        <v>136</v>
      </c>
      <c r="D83" s="134" t="s">
        <v>2466</v>
      </c>
      <c r="E83" s="134"/>
      <c r="F83" s="133"/>
      <c r="G83" s="135" t="s">
        <v>216</v>
      </c>
      <c r="H83" s="135" t="s">
        <v>216</v>
      </c>
      <c r="I83" s="135" t="s">
        <v>216</v>
      </c>
      <c r="J83" s="135" t="s">
        <v>216</v>
      </c>
      <c r="K83" s="135" t="s">
        <v>216</v>
      </c>
      <c r="L83" s="753">
        <v>3.1199999999999999E-2</v>
      </c>
      <c r="M83" s="164">
        <v>0</v>
      </c>
      <c r="N83" s="278">
        <v>0</v>
      </c>
      <c r="O83" s="140"/>
      <c r="P83" s="136"/>
      <c r="Q83" s="136"/>
      <c r="R83" s="136"/>
      <c r="S83" s="136"/>
      <c r="T83" s="460"/>
      <c r="U83" s="30">
        <f>(IF(G83="C",1,IF(G83="EA",0.5,0))*0.1)+(IF(H83="C",1,IF(H83="EA",0.5,0))*0.1)+(IF(I83="C",1,IF(I83="EA",0.5,0))*0.1)+(IF(J83="C",1,IF(J83="EA",0.5,0))*0.45)+(IF(K83="C",1,IF(K83="EA",0.5,0))*0.25)</f>
        <v>0</v>
      </c>
      <c r="V83" s="36">
        <f t="shared" si="3"/>
        <v>0</v>
      </c>
      <c r="W83" s="31" t="str">
        <f t="shared" si="2"/>
        <v>Não Iniciado</v>
      </c>
      <c r="X83" s="24" t="str">
        <f>IF(C83="Supra-regional","abrange-cidade",IF(C83="Em definição","sem-mapa",IF(E83&lt;&gt;0,"local-def","local-em-def")))</f>
        <v>local-em-def</v>
      </c>
    </row>
    <row r="84" spans="1:24" hidden="1" x14ac:dyDescent="0.25">
      <c r="A84" s="135">
        <v>20</v>
      </c>
      <c r="B84" s="134" t="s">
        <v>2467</v>
      </c>
      <c r="C84" s="134" t="s">
        <v>140</v>
      </c>
      <c r="D84" s="134" t="s">
        <v>2466</v>
      </c>
      <c r="E84" s="134"/>
      <c r="F84" s="133"/>
      <c r="G84" s="135" t="s">
        <v>216</v>
      </c>
      <c r="H84" s="135" t="s">
        <v>216</v>
      </c>
      <c r="I84" s="135" t="s">
        <v>216</v>
      </c>
      <c r="J84" s="135" t="s">
        <v>216</v>
      </c>
      <c r="K84" s="135" t="s">
        <v>216</v>
      </c>
      <c r="L84" s="753">
        <v>3.1199999999999999E-2</v>
      </c>
      <c r="M84" s="164">
        <v>0</v>
      </c>
      <c r="N84" s="278">
        <v>0</v>
      </c>
      <c r="O84" s="140"/>
      <c r="P84" s="136"/>
      <c r="Q84" s="136"/>
      <c r="R84" s="136"/>
      <c r="S84" s="136"/>
      <c r="T84" s="460"/>
      <c r="U84" s="30">
        <f>(IF(G84="C",1,IF(G84="EA",0.5,0))*0.1)+(IF(H84="C",1,IF(H84="EA",0.5,0))*0.1)+(IF(I84="C",1,IF(I84="EA",0.5,0))*0.1)+(IF(J84="C",1,IF(J84="EA",0.5,0))*0.45)+(IF(K84="C",1,IF(K84="EA",0.5,0))*0.25)</f>
        <v>0</v>
      </c>
      <c r="V84" s="36">
        <f t="shared" si="3"/>
        <v>0</v>
      </c>
      <c r="W84" s="31" t="str">
        <f t="shared" si="2"/>
        <v>Não Iniciado</v>
      </c>
      <c r="X84" s="24" t="str">
        <f>IF(C84="Supra-regional","abrange-cidade",IF(C84="Em definição","sem-mapa",IF(E84&lt;&gt;0,"local-def","local-em-def")))</f>
        <v>local-em-def</v>
      </c>
    </row>
    <row r="85" spans="1:24" hidden="1" x14ac:dyDescent="0.25">
      <c r="A85" s="143">
        <v>20</v>
      </c>
      <c r="B85" s="144" t="s">
        <v>2468</v>
      </c>
      <c r="C85" s="144" t="s">
        <v>142</v>
      </c>
      <c r="D85" s="144" t="s">
        <v>2466</v>
      </c>
      <c r="E85" s="144"/>
      <c r="F85" s="145"/>
      <c r="G85" s="143" t="s">
        <v>216</v>
      </c>
      <c r="H85" s="143" t="s">
        <v>216</v>
      </c>
      <c r="I85" s="143" t="s">
        <v>216</v>
      </c>
      <c r="J85" s="143" t="s">
        <v>216</v>
      </c>
      <c r="K85" s="143" t="s">
        <v>216</v>
      </c>
      <c r="L85" s="753">
        <v>3.1199999999999999E-2</v>
      </c>
      <c r="M85" s="277">
        <v>0</v>
      </c>
      <c r="N85" s="278">
        <v>0</v>
      </c>
      <c r="O85" s="146"/>
      <c r="P85" s="147"/>
      <c r="Q85" s="147"/>
      <c r="R85" s="147"/>
      <c r="S85" s="147"/>
      <c r="T85" s="147"/>
      <c r="U85" s="30">
        <f>(IF(G85="C",1,IF(G85="EA",0.5,0))*0.1)+(IF(H85="C",1,IF(H85="EA",0.5,0))*0.1)+(IF(I85="C",1,IF(I85="EA",0.5,0))*0.1)+(IF(J85="C",1,IF(J85="EA",0.5,0))*0.45)+(IF(K85="C",1,IF(K85="EA",0.5,0))*0.25)</f>
        <v>0</v>
      </c>
      <c r="V85" s="36">
        <f t="shared" si="3"/>
        <v>0</v>
      </c>
      <c r="W85" s="31" t="str">
        <f t="shared" si="2"/>
        <v>Não Iniciado</v>
      </c>
      <c r="X85" s="24" t="str">
        <f>IF(C85="Supra-regional","abrange-cidade",IF(C85="Em definição","sem-mapa",IF(E85&lt;&gt;0,"local-def","local-em-def")))</f>
        <v>local-em-def</v>
      </c>
    </row>
    <row r="86" spans="1:24" hidden="1" x14ac:dyDescent="0.25">
      <c r="A86" s="143">
        <v>20</v>
      </c>
      <c r="B86" s="144" t="s">
        <v>2469</v>
      </c>
      <c r="C86" s="144" t="s">
        <v>146</v>
      </c>
      <c r="D86" s="144" t="s">
        <v>2470</v>
      </c>
      <c r="E86" s="145"/>
      <c r="F86" s="145"/>
      <c r="G86" s="143" t="s">
        <v>216</v>
      </c>
      <c r="H86" s="143" t="s">
        <v>216</v>
      </c>
      <c r="I86" s="143" t="s">
        <v>216</v>
      </c>
      <c r="J86" s="143" t="s">
        <v>216</v>
      </c>
      <c r="K86" s="143" t="s">
        <v>216</v>
      </c>
      <c r="L86" s="753">
        <v>3.1199999999999999E-2</v>
      </c>
      <c r="M86" s="277">
        <v>0</v>
      </c>
      <c r="N86" s="278">
        <v>0</v>
      </c>
      <c r="O86" s="146"/>
      <c r="P86" s="147"/>
      <c r="Q86" s="147"/>
      <c r="R86" s="147"/>
      <c r="S86" s="147"/>
      <c r="T86" s="147"/>
      <c r="U86" s="30">
        <f>(IF(G86="C",1,IF(G86="EA",0.5,0))*0.1)+(IF(H86="C",1,IF(H86="EA",0.5,0))*0.1)+(IF(I86="C",1,IF(I86="EA",0.5,0))*0.1)+(IF(J86="C",1,IF(J86="EA",0.5,0))*0.45)+(IF(K86="C",1,IF(K86="EA",0.5,0))*0.25)</f>
        <v>0</v>
      </c>
      <c r="V86" s="36">
        <f t="shared" si="3"/>
        <v>0</v>
      </c>
      <c r="W86" s="31" t="str">
        <f t="shared" si="2"/>
        <v>Não Iniciado</v>
      </c>
      <c r="X86" s="24" t="str">
        <f>IF(C86="Supra-regional","abrange-cidade",IF(C86="Em definição","sem-mapa",IF(E86&lt;&gt;0,"local-def","local-em-def")))</f>
        <v>local-em-def</v>
      </c>
    </row>
    <row r="87" spans="1:24" hidden="1" x14ac:dyDescent="0.25">
      <c r="A87" s="143">
        <v>20</v>
      </c>
      <c r="B87" s="144" t="s">
        <v>2471</v>
      </c>
      <c r="C87" s="145" t="s">
        <v>152</v>
      </c>
      <c r="D87" s="144" t="s">
        <v>152</v>
      </c>
      <c r="E87" s="145"/>
      <c r="F87" s="145"/>
      <c r="G87" s="143" t="s">
        <v>216</v>
      </c>
      <c r="H87" s="143" t="s">
        <v>216</v>
      </c>
      <c r="I87" s="143" t="s">
        <v>216</v>
      </c>
      <c r="J87" s="143" t="s">
        <v>216</v>
      </c>
      <c r="K87" s="143" t="s">
        <v>216</v>
      </c>
      <c r="L87" s="753">
        <v>3.1199999999999999E-2</v>
      </c>
      <c r="M87" s="277">
        <v>0</v>
      </c>
      <c r="N87" s="278">
        <v>0</v>
      </c>
      <c r="O87" s="146"/>
      <c r="P87" s="147"/>
      <c r="Q87" s="147"/>
      <c r="R87" s="147"/>
      <c r="S87" s="147"/>
      <c r="T87" s="147"/>
      <c r="U87" s="30">
        <f>(IF(G87="C",1,IF(G87="EA",0.5,0))*0.1)+(IF(H87="C",1,IF(H87="EA",0.5,0))*0.1)+(IF(I87="C",1,IF(I87="EA",0.5,0))*0.1)+(IF(J87="C",1,IF(J87="EA",0.5,0))*0.45)+(IF(K87="C",1,IF(K87="EA",0.5,0))*0.25)</f>
        <v>0</v>
      </c>
      <c r="V87" s="36">
        <f t="shared" si="3"/>
        <v>0</v>
      </c>
      <c r="W87" s="31" t="str">
        <f t="shared" si="2"/>
        <v>Não Iniciado</v>
      </c>
      <c r="X87" s="24" t="str">
        <f>IF(C87="Supra-regional","abrange-cidade",IF(C87="Em definição","sem-mapa",IF(E87&lt;&gt;0,"local-def","local-em-def")))</f>
        <v>local-em-def</v>
      </c>
    </row>
    <row r="88" spans="1:24" hidden="1" x14ac:dyDescent="0.25">
      <c r="A88" s="143">
        <v>20</v>
      </c>
      <c r="B88" s="144" t="s">
        <v>2472</v>
      </c>
      <c r="C88" s="144" t="s">
        <v>154</v>
      </c>
      <c r="D88" s="144" t="s">
        <v>2466</v>
      </c>
      <c r="E88" s="144"/>
      <c r="F88" s="145"/>
      <c r="G88" s="143" t="s">
        <v>216</v>
      </c>
      <c r="H88" s="143" t="s">
        <v>216</v>
      </c>
      <c r="I88" s="143" t="s">
        <v>216</v>
      </c>
      <c r="J88" s="143" t="s">
        <v>216</v>
      </c>
      <c r="K88" s="143" t="s">
        <v>216</v>
      </c>
      <c r="L88" s="753">
        <v>3.1199999999999999E-2</v>
      </c>
      <c r="M88" s="277">
        <v>0</v>
      </c>
      <c r="N88" s="278">
        <v>0</v>
      </c>
      <c r="O88" s="146"/>
      <c r="P88" s="147"/>
      <c r="Q88" s="147"/>
      <c r="R88" s="147"/>
      <c r="S88" s="147"/>
      <c r="T88" s="147"/>
      <c r="U88" s="30">
        <f>(IF(G88="C",1,IF(G88="EA",0.5,0))*0.1)+(IF(H88="C",1,IF(H88="EA",0.5,0))*0.1)+(IF(I88="C",1,IF(I88="EA",0.5,0))*0.1)+(IF(J88="C",1,IF(J88="EA",0.5,0))*0.45)+(IF(K88="C",1,IF(K88="EA",0.5,0))*0.25)</f>
        <v>0</v>
      </c>
      <c r="V88" s="36">
        <f t="shared" si="3"/>
        <v>0</v>
      </c>
      <c r="W88" s="31" t="str">
        <f t="shared" si="2"/>
        <v>Não Iniciado</v>
      </c>
      <c r="X88" s="24" t="str">
        <f>IF(C88="Supra-regional","abrange-cidade",IF(C88="Em definição","sem-mapa",IF(E88&lt;&gt;0,"local-def","local-em-def")))</f>
        <v>local-em-def</v>
      </c>
    </row>
    <row r="89" spans="1:24" hidden="1" x14ac:dyDescent="0.25">
      <c r="A89" s="143">
        <v>20</v>
      </c>
      <c r="B89" s="144" t="s">
        <v>2473</v>
      </c>
      <c r="C89" s="145" t="s">
        <v>156</v>
      </c>
      <c r="D89" s="144" t="s">
        <v>2466</v>
      </c>
      <c r="E89" s="144"/>
      <c r="F89" s="145"/>
      <c r="G89" s="143" t="s">
        <v>216</v>
      </c>
      <c r="H89" s="143" t="s">
        <v>216</v>
      </c>
      <c r="I89" s="143" t="s">
        <v>216</v>
      </c>
      <c r="J89" s="143" t="s">
        <v>216</v>
      </c>
      <c r="K89" s="143" t="s">
        <v>216</v>
      </c>
      <c r="L89" s="753">
        <v>3.1199999999999999E-2</v>
      </c>
      <c r="M89" s="277">
        <v>0</v>
      </c>
      <c r="N89" s="278">
        <v>0</v>
      </c>
      <c r="O89" s="146"/>
      <c r="P89" s="147"/>
      <c r="Q89" s="147"/>
      <c r="R89" s="147"/>
      <c r="S89" s="147"/>
      <c r="T89" s="147"/>
      <c r="U89" s="30">
        <f>(IF(G89="C",1,IF(G89="EA",0.5,0))*0.1)+(IF(H89="C",1,IF(H89="EA",0.5,0))*0.1)+(IF(I89="C",1,IF(I89="EA",0.5,0))*0.1)+(IF(J89="C",1,IF(J89="EA",0.5,0))*0.45)+(IF(K89="C",1,IF(K89="EA",0.5,0))*0.25)</f>
        <v>0</v>
      </c>
      <c r="V89" s="36">
        <f t="shared" si="3"/>
        <v>0</v>
      </c>
      <c r="W89" s="31" t="str">
        <f t="shared" si="2"/>
        <v>Não Iniciado</v>
      </c>
      <c r="X89" s="24" t="str">
        <f>IF(C89="Supra-regional","abrange-cidade",IF(C89="Em definição","sem-mapa",IF(E89&lt;&gt;0,"local-def","local-em-def")))</f>
        <v>local-em-def</v>
      </c>
    </row>
    <row r="90" spans="1:24" hidden="1" x14ac:dyDescent="0.25">
      <c r="A90" s="143">
        <v>20</v>
      </c>
      <c r="B90" s="144" t="s">
        <v>2474</v>
      </c>
      <c r="C90" s="144" t="s">
        <v>162</v>
      </c>
      <c r="D90" s="144" t="s">
        <v>2475</v>
      </c>
      <c r="E90" s="667" t="s">
        <v>2476</v>
      </c>
      <c r="F90" s="145" t="s">
        <v>2477</v>
      </c>
      <c r="G90" s="143" t="s">
        <v>212</v>
      </c>
      <c r="H90" s="143" t="s">
        <v>212</v>
      </c>
      <c r="I90" s="143" t="s">
        <v>212</v>
      </c>
      <c r="J90" s="143" t="s">
        <v>214</v>
      </c>
      <c r="K90" s="143" t="s">
        <v>216</v>
      </c>
      <c r="L90" s="753">
        <v>3.1199999999999999E-2</v>
      </c>
      <c r="M90" s="277">
        <v>0</v>
      </c>
      <c r="N90" s="278">
        <v>0</v>
      </c>
      <c r="O90" s="146" t="s">
        <v>2414</v>
      </c>
      <c r="P90" s="147"/>
      <c r="Q90" s="147"/>
      <c r="R90" s="147"/>
      <c r="S90" s="147"/>
      <c r="T90" s="147"/>
      <c r="U90" s="30">
        <f>(IF(G90="C",1,IF(G90="EA",0.5,0))*0.1)+(IF(H90="C",1,IF(H90="EA",0.5,0))*0.1)+(IF(I90="C",1,IF(I90="EA",0.5,0))*0.1)+(IF(J90="C",1,IF(J90="EA",0.5,0))*0.45)+(IF(K90="C",1,IF(K90="EA",0.5,0))*0.25)</f>
        <v>0.52500000000000002</v>
      </c>
      <c r="V90" s="36">
        <f t="shared" si="3"/>
        <v>1.6379999999999999E-2</v>
      </c>
      <c r="W90" s="31" t="str">
        <f t="shared" si="2"/>
        <v>Em andamento</v>
      </c>
      <c r="X90" s="24" t="str">
        <f>IF(C90="Supra-regional","abrange-cidade",IF(C90="Em definição","sem-mapa",IF(E90&lt;&gt;0,"local-def","local-em-def")))</f>
        <v>local-def</v>
      </c>
    </row>
    <row r="91" spans="1:24" hidden="1" x14ac:dyDescent="0.25">
      <c r="A91" s="143">
        <v>20</v>
      </c>
      <c r="B91" s="144" t="s">
        <v>2478</v>
      </c>
      <c r="C91" s="144" t="s">
        <v>164</v>
      </c>
      <c r="D91" s="149" t="s">
        <v>2466</v>
      </c>
      <c r="E91" s="134"/>
      <c r="F91" s="150"/>
      <c r="G91" s="143" t="s">
        <v>216</v>
      </c>
      <c r="H91" s="143" t="s">
        <v>216</v>
      </c>
      <c r="I91" s="143" t="s">
        <v>216</v>
      </c>
      <c r="J91" s="143" t="s">
        <v>216</v>
      </c>
      <c r="K91" s="143" t="s">
        <v>216</v>
      </c>
      <c r="L91" s="753">
        <v>3.1199999999999999E-2</v>
      </c>
      <c r="M91" s="277">
        <v>0</v>
      </c>
      <c r="N91" s="278">
        <v>0</v>
      </c>
      <c r="O91" s="146"/>
      <c r="P91" s="147"/>
      <c r="Q91" s="147"/>
      <c r="R91" s="147"/>
      <c r="S91" s="147"/>
      <c r="T91" s="147"/>
      <c r="U91" s="30">
        <f>(IF(G91="C",1,IF(G91="EA",0.5,0))*0.1)+(IF(H91="C",1,IF(H91="EA",0.5,0))*0.1)+(IF(I91="C",1,IF(I91="EA",0.5,0))*0.1)+(IF(J91="C",1,IF(J91="EA",0.5,0))*0.45)+(IF(K91="C",1,IF(K91="EA",0.5,0))*0.25)</f>
        <v>0</v>
      </c>
      <c r="V91" s="36">
        <f t="shared" si="3"/>
        <v>0</v>
      </c>
      <c r="W91" s="31" t="str">
        <f t="shared" si="2"/>
        <v>Não Iniciado</v>
      </c>
      <c r="X91" s="24" t="str">
        <f>IF(C91="Supra-regional","abrange-cidade",IF(C91="Em definição","sem-mapa",IF(E91&lt;&gt;0,"local-def","local-em-def")))</f>
        <v>local-em-def</v>
      </c>
    </row>
    <row r="92" spans="1:24" hidden="1" x14ac:dyDescent="0.25">
      <c r="A92" s="143">
        <v>20</v>
      </c>
      <c r="B92" s="144" t="s">
        <v>2479</v>
      </c>
      <c r="C92" s="144" t="s">
        <v>168</v>
      </c>
      <c r="D92" s="149" t="s">
        <v>2466</v>
      </c>
      <c r="E92" s="134"/>
      <c r="F92" s="150"/>
      <c r="G92" s="143" t="s">
        <v>216</v>
      </c>
      <c r="H92" s="143" t="s">
        <v>216</v>
      </c>
      <c r="I92" s="143" t="s">
        <v>216</v>
      </c>
      <c r="J92" s="143" t="s">
        <v>216</v>
      </c>
      <c r="K92" s="143" t="s">
        <v>216</v>
      </c>
      <c r="L92" s="753">
        <v>3.1199999999999999E-2</v>
      </c>
      <c r="M92" s="277">
        <v>0</v>
      </c>
      <c r="N92" s="278">
        <v>0</v>
      </c>
      <c r="O92" s="146"/>
      <c r="P92" s="147"/>
      <c r="Q92" s="147"/>
      <c r="R92" s="147"/>
      <c r="S92" s="147"/>
      <c r="T92" s="147"/>
      <c r="U92" s="30">
        <f>(IF(G92="C",1,IF(G92="EA",0.5,0))*0.1)+(IF(H92="C",1,IF(H92="EA",0.5,0))*0.1)+(IF(I92="C",1,IF(I92="EA",0.5,0))*0.1)+(IF(J92="C",1,IF(J92="EA",0.5,0))*0.45)+(IF(K92="C",1,IF(K92="EA",0.5,0))*0.25)</f>
        <v>0</v>
      </c>
      <c r="V92" s="36">
        <f t="shared" si="3"/>
        <v>0</v>
      </c>
      <c r="W92" s="31" t="str">
        <f t="shared" si="2"/>
        <v>Não Iniciado</v>
      </c>
      <c r="X92" s="24" t="str">
        <f>IF(C92="Supra-regional","abrange-cidade",IF(C92="Em definição","sem-mapa",IF(E92&lt;&gt;0,"local-def","local-em-def")))</f>
        <v>local-em-def</v>
      </c>
    </row>
    <row r="93" spans="1:24" hidden="1" x14ac:dyDescent="0.25">
      <c r="A93" s="143">
        <v>20</v>
      </c>
      <c r="B93" s="144" t="s">
        <v>2480</v>
      </c>
      <c r="C93" s="144" t="s">
        <v>170</v>
      </c>
      <c r="D93" s="149" t="s">
        <v>2466</v>
      </c>
      <c r="E93" s="134"/>
      <c r="F93" s="152"/>
      <c r="G93" s="143" t="s">
        <v>216</v>
      </c>
      <c r="H93" s="143" t="s">
        <v>216</v>
      </c>
      <c r="I93" s="143" t="s">
        <v>216</v>
      </c>
      <c r="J93" s="143" t="s">
        <v>216</v>
      </c>
      <c r="K93" s="143" t="s">
        <v>216</v>
      </c>
      <c r="L93" s="753">
        <v>3.1199999999999999E-2</v>
      </c>
      <c r="M93" s="277">
        <v>0</v>
      </c>
      <c r="N93" s="278">
        <v>0</v>
      </c>
      <c r="O93" s="146"/>
      <c r="P93" s="147"/>
      <c r="Q93" s="147"/>
      <c r="R93" s="147"/>
      <c r="S93" s="147"/>
      <c r="T93" s="147"/>
      <c r="U93" s="30">
        <f>(IF(G93="C",1,IF(G93="EA",0.5,0))*0.1)+(IF(H93="C",1,IF(H93="EA",0.5,0))*0.1)+(IF(I93="C",1,IF(I93="EA",0.5,0))*0.1)+(IF(J93="C",1,IF(J93="EA",0.5,0))*0.45)+(IF(K93="C",1,IF(K93="EA",0.5,0))*0.25)</f>
        <v>0</v>
      </c>
      <c r="V93" s="36">
        <f t="shared" si="3"/>
        <v>0</v>
      </c>
      <c r="W93" s="31" t="str">
        <f t="shared" si="2"/>
        <v>Não Iniciado</v>
      </c>
      <c r="X93" s="24" t="str">
        <f>IF(C93="Supra-regional","abrange-cidade",IF(C93="Em definição","sem-mapa",IF(E93&lt;&gt;0,"local-def","local-em-def")))</f>
        <v>local-em-def</v>
      </c>
    </row>
    <row r="94" spans="1:24" hidden="1" x14ac:dyDescent="0.25">
      <c r="A94" s="143">
        <v>20</v>
      </c>
      <c r="B94" s="144" t="s">
        <v>2481</v>
      </c>
      <c r="C94" s="144" t="s">
        <v>172</v>
      </c>
      <c r="D94" s="149" t="s">
        <v>2466</v>
      </c>
      <c r="E94" s="134"/>
      <c r="F94" s="152"/>
      <c r="G94" s="143" t="s">
        <v>216</v>
      </c>
      <c r="H94" s="143" t="s">
        <v>216</v>
      </c>
      <c r="I94" s="143" t="s">
        <v>216</v>
      </c>
      <c r="J94" s="143" t="s">
        <v>216</v>
      </c>
      <c r="K94" s="143" t="s">
        <v>216</v>
      </c>
      <c r="L94" s="753">
        <v>3.1199999999999999E-2</v>
      </c>
      <c r="M94" s="277">
        <v>0</v>
      </c>
      <c r="N94" s="278">
        <v>0</v>
      </c>
      <c r="O94" s="146"/>
      <c r="P94" s="147"/>
      <c r="Q94" s="147"/>
      <c r="R94" s="147"/>
      <c r="S94" s="147"/>
      <c r="T94" s="147"/>
      <c r="U94" s="30">
        <f>(IF(G94="C",1,IF(G94="EA",0.5,0))*0.1)+(IF(H94="C",1,IF(H94="EA",0.5,0))*0.1)+(IF(I94="C",1,IF(I94="EA",0.5,0))*0.1)+(IF(J94="C",1,IF(J94="EA",0.5,0))*0.45)+(IF(K94="C",1,IF(K94="EA",0.5,0))*0.25)</f>
        <v>0</v>
      </c>
      <c r="V94" s="36">
        <f t="shared" si="3"/>
        <v>0</v>
      </c>
      <c r="W94" s="31" t="str">
        <f t="shared" si="2"/>
        <v>Não Iniciado</v>
      </c>
      <c r="X94" s="24" t="str">
        <f>IF(C94="Supra-regional","abrange-cidade",IF(C94="Em definição","sem-mapa",IF(E94&lt;&gt;0,"local-def","local-em-def")))</f>
        <v>local-em-def</v>
      </c>
    </row>
    <row r="95" spans="1:24" hidden="1" x14ac:dyDescent="0.25">
      <c r="A95" s="143">
        <v>20</v>
      </c>
      <c r="B95" s="144" t="s">
        <v>2482</v>
      </c>
      <c r="C95" s="144" t="s">
        <v>190</v>
      </c>
      <c r="D95" s="149" t="s">
        <v>2466</v>
      </c>
      <c r="E95" s="144"/>
      <c r="F95" s="152"/>
      <c r="G95" s="143" t="s">
        <v>216</v>
      </c>
      <c r="H95" s="143" t="s">
        <v>216</v>
      </c>
      <c r="I95" s="143" t="s">
        <v>216</v>
      </c>
      <c r="J95" s="143" t="s">
        <v>216</v>
      </c>
      <c r="K95" s="143" t="s">
        <v>216</v>
      </c>
      <c r="L95" s="753">
        <v>3.1199999999999999E-2</v>
      </c>
      <c r="M95" s="277">
        <v>0</v>
      </c>
      <c r="N95" s="278">
        <v>0</v>
      </c>
      <c r="O95" s="146"/>
      <c r="P95" s="147"/>
      <c r="Q95" s="147"/>
      <c r="R95" s="147"/>
      <c r="S95" s="147"/>
      <c r="T95" s="147"/>
      <c r="U95" s="30">
        <f>(IF(G95="C",1,IF(G95="EA",0.5,0))*0.1)+(IF(H95="C",1,IF(H95="EA",0.5,0))*0.1)+(IF(I95="C",1,IF(I95="EA",0.5,0))*0.1)+(IF(J95="C",1,IF(J95="EA",0.5,0))*0.45)+(IF(K95="C",1,IF(K95="EA",0.5,0))*0.25)</f>
        <v>0</v>
      </c>
      <c r="V95" s="36">
        <f t="shared" si="3"/>
        <v>0</v>
      </c>
      <c r="W95" s="31" t="str">
        <f t="shared" si="2"/>
        <v>Não Iniciado</v>
      </c>
      <c r="X95" s="24" t="str">
        <f>IF(C95="Supra-regional","abrange-cidade",IF(C95="Em definição","sem-mapa",IF(E95&lt;&gt;0,"local-def","local-em-def")))</f>
        <v>local-em-def</v>
      </c>
    </row>
    <row r="96" spans="1:24" hidden="1" x14ac:dyDescent="0.25">
      <c r="A96" s="143">
        <v>20</v>
      </c>
      <c r="B96" s="144" t="s">
        <v>2483</v>
      </c>
      <c r="C96" s="144" t="s">
        <v>182</v>
      </c>
      <c r="D96" s="149" t="s">
        <v>182</v>
      </c>
      <c r="E96" s="133"/>
      <c r="F96" s="152"/>
      <c r="G96" s="143" t="s">
        <v>216</v>
      </c>
      <c r="H96" s="143" t="s">
        <v>216</v>
      </c>
      <c r="I96" s="143" t="s">
        <v>216</v>
      </c>
      <c r="J96" s="143" t="s">
        <v>216</v>
      </c>
      <c r="K96" s="143" t="s">
        <v>216</v>
      </c>
      <c r="L96" s="753">
        <v>3.1199999999999999E-2</v>
      </c>
      <c r="M96" s="277">
        <v>0</v>
      </c>
      <c r="N96" s="278">
        <v>0</v>
      </c>
      <c r="O96" s="146"/>
      <c r="P96" s="147"/>
      <c r="Q96" s="147"/>
      <c r="R96" s="147"/>
      <c r="S96" s="147"/>
      <c r="T96" s="147"/>
      <c r="U96" s="30">
        <f>(IF(G96="C",1,IF(G96="EA",0.5,0))*0.1)+(IF(H96="C",1,IF(H96="EA",0.5,0))*0.1)+(IF(I96="C",1,IF(I96="EA",0.5,0))*0.1)+(IF(J96="C",1,IF(J96="EA",0.5,0))*0.45)+(IF(K96="C",1,IF(K96="EA",0.5,0))*0.25)</f>
        <v>0</v>
      </c>
      <c r="V96" s="36">
        <f t="shared" si="3"/>
        <v>0</v>
      </c>
      <c r="W96" s="31" t="str">
        <f t="shared" si="2"/>
        <v>Não Iniciado</v>
      </c>
      <c r="X96" s="24" t="str">
        <f>IF(C96="Supra-regional","abrange-cidade",IF(C96="Em definição","sem-mapa",IF(E96&lt;&gt;0,"local-def","local-em-def")))</f>
        <v>local-em-def</v>
      </c>
    </row>
    <row r="97" spans="1:24" hidden="1" x14ac:dyDescent="0.25">
      <c r="A97" s="143">
        <v>20</v>
      </c>
      <c r="B97" s="144" t="s">
        <v>2484</v>
      </c>
      <c r="C97" s="144" t="s">
        <v>186</v>
      </c>
      <c r="D97" s="149" t="s">
        <v>2466</v>
      </c>
      <c r="E97" s="134"/>
      <c r="F97" s="150"/>
      <c r="G97" s="143" t="s">
        <v>216</v>
      </c>
      <c r="H97" s="143" t="s">
        <v>216</v>
      </c>
      <c r="I97" s="143" t="s">
        <v>216</v>
      </c>
      <c r="J97" s="143" t="s">
        <v>216</v>
      </c>
      <c r="K97" s="143" t="s">
        <v>216</v>
      </c>
      <c r="L97" s="753">
        <v>3.1199999999999999E-2</v>
      </c>
      <c r="M97" s="277">
        <v>0</v>
      </c>
      <c r="N97" s="278">
        <v>0</v>
      </c>
      <c r="O97" s="146" t="s">
        <v>2414</v>
      </c>
      <c r="P97" s="147"/>
      <c r="Q97" s="147"/>
      <c r="R97" s="147"/>
      <c r="S97" s="147"/>
      <c r="T97" s="147"/>
      <c r="U97" s="30">
        <f>(IF(G97="C",1,IF(G97="EA",0.5,0))*0.1)+(IF(H97="C",1,IF(H97="EA",0.5,0))*0.1)+(IF(I97="C",1,IF(I97="EA",0.5,0))*0.1)+(IF(J97="C",1,IF(J97="EA",0.5,0))*0.45)+(IF(K97="C",1,IF(K97="EA",0.5,0))*0.25)</f>
        <v>0</v>
      </c>
      <c r="V97" s="36">
        <f t="shared" si="3"/>
        <v>0</v>
      </c>
      <c r="W97" s="31" t="str">
        <f t="shared" si="2"/>
        <v>Não Iniciado</v>
      </c>
      <c r="X97" s="24" t="str">
        <f>IF(C97="Supra-regional","abrange-cidade",IF(C97="Em definição","sem-mapa",IF(E97&lt;&gt;0,"local-def","local-em-def")))</f>
        <v>local-em-def</v>
      </c>
    </row>
    <row r="98" spans="1:24" hidden="1" x14ac:dyDescent="0.25">
      <c r="A98" s="143">
        <v>20</v>
      </c>
      <c r="B98" s="144" t="s">
        <v>5228</v>
      </c>
      <c r="C98" s="144" t="s">
        <v>172</v>
      </c>
      <c r="D98" s="149"/>
      <c r="E98" s="134"/>
      <c r="F98" s="152"/>
      <c r="G98" s="143" t="s">
        <v>212</v>
      </c>
      <c r="H98" s="143" t="s">
        <v>212</v>
      </c>
      <c r="I98" s="143" t="s">
        <v>212</v>
      </c>
      <c r="J98" s="143" t="s">
        <v>212</v>
      </c>
      <c r="K98" s="143" t="s">
        <v>212</v>
      </c>
      <c r="L98" s="753">
        <v>0</v>
      </c>
      <c r="M98" s="277">
        <v>0</v>
      </c>
      <c r="N98" s="278">
        <v>0</v>
      </c>
      <c r="O98" s="146" t="s">
        <v>5231</v>
      </c>
      <c r="P98" s="147"/>
      <c r="Q98" s="147"/>
      <c r="R98" s="147"/>
      <c r="S98" s="147"/>
      <c r="T98" s="147"/>
      <c r="U98" s="30">
        <f>(IF(G98="C",1,IF(G98="EA",0.5,0))*0.1)+(IF(H98="C",1,IF(H98="EA",0.5,0))*0.1)+(IF(I98="C",1,IF(I98="EA",0.5,0))*0.1)+(IF(J98="C",1,IF(J98="EA",0.5,0))*0.45)+(IF(K98="C",1,IF(K98="EA",0.5,0))*0.25)</f>
        <v>1</v>
      </c>
      <c r="V98" s="36">
        <f t="shared" si="3"/>
        <v>0</v>
      </c>
      <c r="W98" s="31" t="str">
        <f t="shared" si="2"/>
        <v>Concluído</v>
      </c>
      <c r="X98" s="24" t="str">
        <f>IF(C98="Supra-regional","abrange-cidade",IF(C98="Em definição","sem-mapa",IF(E98&lt;&gt;0,"local-def","local-em-def")))</f>
        <v>local-em-def</v>
      </c>
    </row>
    <row r="99" spans="1:24" ht="24" hidden="1" x14ac:dyDescent="0.25">
      <c r="A99" s="143">
        <v>20</v>
      </c>
      <c r="B99" s="144" t="s">
        <v>5229</v>
      </c>
      <c r="C99" s="144" t="s">
        <v>2707</v>
      </c>
      <c r="D99" s="149"/>
      <c r="E99" s="134"/>
      <c r="F99" s="152"/>
      <c r="G99" s="143" t="s">
        <v>212</v>
      </c>
      <c r="H99" s="143" t="s">
        <v>212</v>
      </c>
      <c r="I99" s="143" t="s">
        <v>212</v>
      </c>
      <c r="J99" s="143" t="s">
        <v>212</v>
      </c>
      <c r="K99" s="143" t="s">
        <v>212</v>
      </c>
      <c r="L99" s="753">
        <v>0</v>
      </c>
      <c r="M99" s="277">
        <v>0</v>
      </c>
      <c r="N99" s="278">
        <v>0</v>
      </c>
      <c r="O99" s="146" t="s">
        <v>5230</v>
      </c>
      <c r="P99" s="147"/>
      <c r="Q99" s="147"/>
      <c r="R99" s="147"/>
      <c r="S99" s="147"/>
      <c r="T99" s="147"/>
      <c r="U99" s="30">
        <f>(IF(G99="C",1,IF(G99="EA",0.5,0))*0.1)+(IF(H99="C",1,IF(H99="EA",0.5,0))*0.1)+(IF(I99="C",1,IF(I99="EA",0.5,0))*0.1)+(IF(J99="C",1,IF(J99="EA",0.5,0))*0.45)+(IF(K99="C",1,IF(K99="EA",0.5,0))*0.25)</f>
        <v>1</v>
      </c>
      <c r="V99" s="36">
        <f t="shared" si="3"/>
        <v>0</v>
      </c>
      <c r="W99" s="31" t="str">
        <f t="shared" si="2"/>
        <v>Concluído</v>
      </c>
      <c r="X99" s="24" t="str">
        <f>IF(C99="Supra-regional","abrange-cidade",IF(C99="Em definição","sem-mapa",IF(E99&lt;&gt;0,"local-def","local-em-def")))</f>
        <v>local-em-def</v>
      </c>
    </row>
    <row r="100" spans="1:24" ht="24" hidden="1" x14ac:dyDescent="0.25">
      <c r="A100" s="143">
        <v>20</v>
      </c>
      <c r="B100" s="144" t="s">
        <v>5232</v>
      </c>
      <c r="C100" s="144" t="s">
        <v>5234</v>
      </c>
      <c r="D100" s="144"/>
      <c r="E100" s="441"/>
      <c r="F100" s="145"/>
      <c r="G100" s="143" t="s">
        <v>212</v>
      </c>
      <c r="H100" s="143" t="s">
        <v>212</v>
      </c>
      <c r="I100" s="143" t="s">
        <v>212</v>
      </c>
      <c r="J100" s="143" t="s">
        <v>212</v>
      </c>
      <c r="K100" s="143" t="s">
        <v>212</v>
      </c>
      <c r="L100" s="753">
        <v>0</v>
      </c>
      <c r="M100" s="277">
        <v>0</v>
      </c>
      <c r="N100" s="278">
        <v>0</v>
      </c>
      <c r="O100" s="146" t="s">
        <v>5235</v>
      </c>
      <c r="P100" s="147"/>
      <c r="Q100" s="147"/>
      <c r="R100" s="147"/>
      <c r="S100" s="147"/>
      <c r="T100" s="147"/>
      <c r="U100" s="30">
        <f>(IF(G100="C",1,IF(G100="EA",0.5,0))*0.1)+(IF(H100="C",1,IF(H100="EA",0.5,0))*0.1)+(IF(I100="C",1,IF(I100="EA",0.5,0))*0.1)+(IF(J100="C",1,IF(J100="EA",0.5,0))*0.45)+(IF(K100="C",1,IF(K100="EA",0.5,0))*0.25)</f>
        <v>1</v>
      </c>
      <c r="V100" s="36">
        <f t="shared" si="3"/>
        <v>0</v>
      </c>
      <c r="W100" s="31" t="str">
        <f t="shared" si="2"/>
        <v>Concluído</v>
      </c>
      <c r="X100" s="24" t="str">
        <f>IF(C100="Supra-regional","abrange-cidade",IF(C100="Em definição","sem-mapa",IF(E100&lt;&gt;0,"local-def","local-em-def")))</f>
        <v>local-em-def</v>
      </c>
    </row>
    <row r="101" spans="1:24" hidden="1" x14ac:dyDescent="0.25">
      <c r="A101" s="143">
        <v>20</v>
      </c>
      <c r="B101" s="144" t="s">
        <v>5233</v>
      </c>
      <c r="C101" s="144" t="s">
        <v>182</v>
      </c>
      <c r="D101" s="144"/>
      <c r="E101" s="144"/>
      <c r="F101" s="145"/>
      <c r="G101" s="143" t="s">
        <v>212</v>
      </c>
      <c r="H101" s="143" t="s">
        <v>212</v>
      </c>
      <c r="I101" s="143" t="s">
        <v>212</v>
      </c>
      <c r="J101" s="143" t="s">
        <v>212</v>
      </c>
      <c r="K101" s="143" t="s">
        <v>212</v>
      </c>
      <c r="L101" s="753">
        <v>0</v>
      </c>
      <c r="M101" s="277">
        <v>0</v>
      </c>
      <c r="N101" s="278">
        <v>0</v>
      </c>
      <c r="O101" s="146" t="s">
        <v>5236</v>
      </c>
      <c r="P101" s="147"/>
      <c r="Q101" s="147"/>
      <c r="R101" s="147"/>
      <c r="S101" s="147"/>
      <c r="T101" s="147"/>
      <c r="U101" s="30">
        <f>(IF(G101="C",1,IF(G101="EA",0.5,0))*0.1)+(IF(H101="C",1,IF(H101="EA",0.5,0))*0.1)+(IF(I101="C",1,IF(I101="EA",0.5,0))*0.1)+(IF(J101="C",1,IF(J101="EA",0.5,0))*0.45)+(IF(K101="C",1,IF(K101="EA",0.5,0))*0.25)</f>
        <v>1</v>
      </c>
      <c r="V101" s="36">
        <f t="shared" si="3"/>
        <v>0</v>
      </c>
      <c r="W101" s="31" t="str">
        <f t="shared" si="2"/>
        <v>Concluído</v>
      </c>
      <c r="X101" s="24" t="str">
        <f>IF(C101="Supra-regional","abrange-cidade",IF(C101="Em definição","sem-mapa",IF(E101&lt;&gt;0,"local-def","local-em-def")))</f>
        <v>local-em-def</v>
      </c>
    </row>
    <row r="102" spans="1:24" hidden="1" x14ac:dyDescent="0.25">
      <c r="A102" s="148">
        <v>23</v>
      </c>
      <c r="B102" s="145" t="s">
        <v>2485</v>
      </c>
      <c r="C102" s="145" t="s">
        <v>142</v>
      </c>
      <c r="D102" s="145" t="s">
        <v>142</v>
      </c>
      <c r="E102" s="145" t="s">
        <v>2486</v>
      </c>
      <c r="F102" s="145" t="s">
        <v>2487</v>
      </c>
      <c r="G102" s="148" t="s">
        <v>214</v>
      </c>
      <c r="H102" s="148" t="s">
        <v>212</v>
      </c>
      <c r="I102" s="148" t="s">
        <v>214</v>
      </c>
      <c r="J102" s="148" t="s">
        <v>216</v>
      </c>
      <c r="K102" s="148" t="s">
        <v>216</v>
      </c>
      <c r="L102" s="753">
        <v>0.05</v>
      </c>
      <c r="M102" s="277">
        <v>0</v>
      </c>
      <c r="N102" s="278">
        <v>0</v>
      </c>
      <c r="O102" s="146"/>
      <c r="P102" s="147"/>
      <c r="Q102" s="147"/>
      <c r="R102" s="147"/>
      <c r="S102" s="147"/>
      <c r="T102" s="147"/>
      <c r="U102" s="30">
        <f>(IF(G102="C",1,IF(G102="EA",0.5,0))*0.1)+(IF(H102="C",1,IF(H102="EA",0.5,0))*0.1)+(IF(I102="C",1,IF(I102="EA",0.5,0))*0.1)+(IF(J102="C",1,IF(J102="EA",0.5,0))*0.45)+(IF(K102="C",1,IF(K102="EA",0.5,0))*0.25)</f>
        <v>0.2</v>
      </c>
      <c r="V102" s="36">
        <f t="shared" si="3"/>
        <v>1.0000000000000002E-2</v>
      </c>
      <c r="W102" s="31" t="str">
        <f t="shared" si="2"/>
        <v>Em andamento</v>
      </c>
      <c r="X102" s="24" t="str">
        <f>IF(C102="Supra-regional","abrange-cidade",IF(C102="Em definição","sem-mapa",IF(E102&lt;&gt;0,"local-def","local-em-def")))</f>
        <v>local-def</v>
      </c>
    </row>
    <row r="103" spans="1:24" hidden="1" x14ac:dyDescent="0.25">
      <c r="A103" s="148">
        <v>23</v>
      </c>
      <c r="B103" s="145" t="s">
        <v>2488</v>
      </c>
      <c r="C103" s="145" t="s">
        <v>140</v>
      </c>
      <c r="D103" s="145" t="s">
        <v>140</v>
      </c>
      <c r="E103" s="145" t="s">
        <v>2489</v>
      </c>
      <c r="F103" s="145" t="s">
        <v>2490</v>
      </c>
      <c r="G103" s="148" t="s">
        <v>216</v>
      </c>
      <c r="H103" s="148" t="s">
        <v>216</v>
      </c>
      <c r="I103" s="148" t="s">
        <v>216</v>
      </c>
      <c r="J103" s="148" t="s">
        <v>216</v>
      </c>
      <c r="K103" s="148" t="s">
        <v>216</v>
      </c>
      <c r="L103" s="753">
        <v>0.05</v>
      </c>
      <c r="M103" s="277">
        <v>0</v>
      </c>
      <c r="N103" s="278">
        <v>0</v>
      </c>
      <c r="O103" s="146"/>
      <c r="P103" s="147"/>
      <c r="Q103" s="147"/>
      <c r="R103" s="147"/>
      <c r="S103" s="147"/>
      <c r="T103" s="147"/>
      <c r="U103" s="30">
        <f>(IF(G103="C",1,IF(G103="EA",0.5,0))*0.1)+(IF(H103="C",1,IF(H103="EA",0.5,0))*0.1)+(IF(I103="C",1,IF(I103="EA",0.5,0))*0.1)+(IF(J103="C",1,IF(J103="EA",0.5,0))*0.45)+(IF(K103="C",1,IF(K103="EA",0.5,0))*0.25)</f>
        <v>0</v>
      </c>
      <c r="V103" s="36">
        <f t="shared" si="3"/>
        <v>0</v>
      </c>
      <c r="W103" s="31" t="str">
        <f t="shared" si="2"/>
        <v>Não Iniciado</v>
      </c>
      <c r="X103" s="24" t="str">
        <f>IF(C103="Supra-regional","abrange-cidade",IF(C103="Em definição","sem-mapa",IF(E103&lt;&gt;0,"local-def","local-em-def")))</f>
        <v>local-def</v>
      </c>
    </row>
    <row r="104" spans="1:24" hidden="1" x14ac:dyDescent="0.25">
      <c r="A104" s="148">
        <v>23</v>
      </c>
      <c r="B104" s="145" t="s">
        <v>2491</v>
      </c>
      <c r="C104" s="145" t="s">
        <v>154</v>
      </c>
      <c r="D104" s="145" t="s">
        <v>154</v>
      </c>
      <c r="E104" s="145" t="s">
        <v>2492</v>
      </c>
      <c r="F104" s="145" t="s">
        <v>2493</v>
      </c>
      <c r="G104" s="148" t="s">
        <v>214</v>
      </c>
      <c r="H104" s="148" t="s">
        <v>212</v>
      </c>
      <c r="I104" s="148" t="s">
        <v>214</v>
      </c>
      <c r="J104" s="148" t="s">
        <v>216</v>
      </c>
      <c r="K104" s="148" t="s">
        <v>216</v>
      </c>
      <c r="L104" s="753">
        <v>0.05</v>
      </c>
      <c r="M104" s="277">
        <v>0</v>
      </c>
      <c r="N104" s="278">
        <v>0</v>
      </c>
      <c r="O104" s="146"/>
      <c r="P104" s="147"/>
      <c r="Q104" s="147"/>
      <c r="R104" s="147"/>
      <c r="S104" s="147"/>
      <c r="T104" s="147"/>
      <c r="U104" s="30">
        <f>(IF(G104="C",1,IF(G104="EA",0.5,0))*0.1)+(IF(H104="C",1,IF(H104="EA",0.5,0))*0.1)+(IF(I104="C",1,IF(I104="EA",0.5,0))*0.1)+(IF(J104="C",1,IF(J104="EA",0.5,0))*0.45)+(IF(K104="C",1,IF(K104="EA",0.5,0))*0.25)</f>
        <v>0.2</v>
      </c>
      <c r="V104" s="36">
        <f t="shared" si="3"/>
        <v>1.0000000000000002E-2</v>
      </c>
      <c r="W104" s="31" t="str">
        <f t="shared" si="2"/>
        <v>Em andamento</v>
      </c>
      <c r="X104" s="24" t="str">
        <f>IF(C104="Supra-regional","abrange-cidade",IF(C104="Em definição","sem-mapa",IF(E104&lt;&gt;0,"local-def","local-em-def")))</f>
        <v>local-def</v>
      </c>
    </row>
    <row r="105" spans="1:24" hidden="1" x14ac:dyDescent="0.25">
      <c r="A105" s="148">
        <v>23</v>
      </c>
      <c r="B105" s="145" t="s">
        <v>2494</v>
      </c>
      <c r="C105" s="145" t="s">
        <v>190</v>
      </c>
      <c r="D105" s="145" t="s">
        <v>190</v>
      </c>
      <c r="E105" s="145" t="s">
        <v>2495</v>
      </c>
      <c r="F105" s="145" t="s">
        <v>2496</v>
      </c>
      <c r="G105" s="148" t="s">
        <v>216</v>
      </c>
      <c r="H105" s="148" t="s">
        <v>216</v>
      </c>
      <c r="I105" s="148" t="s">
        <v>216</v>
      </c>
      <c r="J105" s="148" t="s">
        <v>216</v>
      </c>
      <c r="K105" s="148" t="s">
        <v>216</v>
      </c>
      <c r="L105" s="753">
        <v>0.05</v>
      </c>
      <c r="M105" s="277">
        <v>0</v>
      </c>
      <c r="N105" s="278">
        <v>0</v>
      </c>
      <c r="O105" s="146"/>
      <c r="P105" s="147"/>
      <c r="Q105" s="147"/>
      <c r="R105" s="147"/>
      <c r="S105" s="147"/>
      <c r="T105" s="147"/>
      <c r="U105" s="30">
        <f>(IF(G105="C",1,IF(G105="EA",0.5,0))*0.1)+(IF(H105="C",1,IF(H105="EA",0.5,0))*0.1)+(IF(I105="C",1,IF(I105="EA",0.5,0))*0.1)+(IF(J105="C",1,IF(J105="EA",0.5,0))*0.45)+(IF(K105="C",1,IF(K105="EA",0.5,0))*0.25)</f>
        <v>0</v>
      </c>
      <c r="V105" s="36">
        <f t="shared" si="3"/>
        <v>0</v>
      </c>
      <c r="W105" s="31" t="str">
        <f t="shared" si="2"/>
        <v>Não Iniciado</v>
      </c>
      <c r="X105" s="24" t="str">
        <f>IF(C105="Supra-regional","abrange-cidade",IF(C105="Em definição","sem-mapa",IF(E105&lt;&gt;0,"local-def","local-em-def")))</f>
        <v>local-def</v>
      </c>
    </row>
    <row r="106" spans="1:24" ht="60" hidden="1" x14ac:dyDescent="0.25">
      <c r="A106" s="148">
        <v>23</v>
      </c>
      <c r="B106" s="145" t="s">
        <v>2497</v>
      </c>
      <c r="C106" s="145" t="s">
        <v>162</v>
      </c>
      <c r="D106" s="145" t="s">
        <v>2221</v>
      </c>
      <c r="E106" s="145" t="s">
        <v>2498</v>
      </c>
      <c r="F106" s="145" t="s">
        <v>2499</v>
      </c>
      <c r="G106" s="148" t="s">
        <v>212</v>
      </c>
      <c r="H106" s="148" t="s">
        <v>212</v>
      </c>
      <c r="I106" s="148" t="s">
        <v>212</v>
      </c>
      <c r="J106" s="148" t="s">
        <v>214</v>
      </c>
      <c r="K106" s="148" t="s">
        <v>214</v>
      </c>
      <c r="L106" s="753">
        <v>0.05</v>
      </c>
      <c r="M106" s="277">
        <v>2938036.27</v>
      </c>
      <c r="N106" s="278">
        <v>0</v>
      </c>
      <c r="O106" s="146" t="s">
        <v>2500</v>
      </c>
      <c r="P106" s="146" t="s">
        <v>2501</v>
      </c>
      <c r="Q106" s="147"/>
      <c r="R106" s="147"/>
      <c r="S106" s="147"/>
      <c r="T106" s="147"/>
      <c r="U106" s="30">
        <f>(IF(G106="C",1,IF(G106="EA",0.5,0))*0.1)+(IF(H106="C",1,IF(H106="EA",0.5,0))*0.1)+(IF(I106="C",1,IF(I106="EA",0.5,0))*0.1)+(IF(J106="C",1,IF(J106="EA",0.5,0))*0.45)+(IF(K106="C",1,IF(K106="EA",0.5,0))*0.25)</f>
        <v>0.65</v>
      </c>
      <c r="V106" s="36">
        <f t="shared" si="3"/>
        <v>3.2500000000000001E-2</v>
      </c>
      <c r="W106" s="31" t="str">
        <f t="shared" si="2"/>
        <v>Em andamento</v>
      </c>
      <c r="X106" s="24" t="str">
        <f>IF(C106="Supra-regional","abrange-cidade",IF(C106="Em definição","sem-mapa",IF(E106&lt;&gt;0,"local-def","local-em-def")))</f>
        <v>local-def</v>
      </c>
    </row>
    <row r="107" spans="1:24" hidden="1" x14ac:dyDescent="0.25">
      <c r="A107" s="148">
        <v>23</v>
      </c>
      <c r="B107" s="145" t="s">
        <v>2502</v>
      </c>
      <c r="C107" s="145" t="s">
        <v>160</v>
      </c>
      <c r="D107" s="145" t="s">
        <v>2503</v>
      </c>
      <c r="E107" s="145" t="s">
        <v>2504</v>
      </c>
      <c r="F107" s="145" t="s">
        <v>2505</v>
      </c>
      <c r="G107" s="148" t="s">
        <v>214</v>
      </c>
      <c r="H107" s="148" t="s">
        <v>214</v>
      </c>
      <c r="I107" s="148" t="s">
        <v>216</v>
      </c>
      <c r="J107" s="148" t="s">
        <v>216</v>
      </c>
      <c r="K107" s="148" t="s">
        <v>216</v>
      </c>
      <c r="L107" s="753">
        <v>0.05</v>
      </c>
      <c r="M107" s="277">
        <v>0</v>
      </c>
      <c r="N107" s="278">
        <v>0</v>
      </c>
      <c r="O107" s="146"/>
      <c r="P107" s="147"/>
      <c r="Q107" s="147"/>
      <c r="R107" s="147"/>
      <c r="S107" s="147"/>
      <c r="T107" s="147"/>
      <c r="U107" s="30">
        <f>(IF(G107="C",1,IF(G107="EA",0.5,0))*0.1)+(IF(H107="C",1,IF(H107="EA",0.5,0))*0.1)+(IF(I107="C",1,IF(I107="EA",0.5,0))*0.1)+(IF(J107="C",1,IF(J107="EA",0.5,0))*0.45)+(IF(K107="C",1,IF(K107="EA",0.5,0))*0.25)</f>
        <v>0.1</v>
      </c>
      <c r="V107" s="36">
        <f t="shared" si="3"/>
        <v>5.000000000000001E-3</v>
      </c>
      <c r="W107" s="31" t="str">
        <f t="shared" si="2"/>
        <v>Em andamento</v>
      </c>
      <c r="X107" s="24" t="str">
        <f>IF(C107="Supra-regional","abrange-cidade",IF(C107="Em definição","sem-mapa",IF(E107&lt;&gt;0,"local-def","local-em-def")))</f>
        <v>local-def</v>
      </c>
    </row>
    <row r="108" spans="1:24" ht="60" hidden="1" x14ac:dyDescent="0.25">
      <c r="A108" s="148">
        <v>23</v>
      </c>
      <c r="B108" s="145" t="s">
        <v>2506</v>
      </c>
      <c r="C108" s="145" t="s">
        <v>162</v>
      </c>
      <c r="D108" s="145" t="s">
        <v>162</v>
      </c>
      <c r="E108" s="145" t="s">
        <v>2507</v>
      </c>
      <c r="F108" s="145" t="s">
        <v>2508</v>
      </c>
      <c r="G108" s="148" t="s">
        <v>212</v>
      </c>
      <c r="H108" s="148" t="s">
        <v>212</v>
      </c>
      <c r="I108" s="148" t="s">
        <v>212</v>
      </c>
      <c r="J108" s="148" t="s">
        <v>214</v>
      </c>
      <c r="K108" s="148" t="s">
        <v>214</v>
      </c>
      <c r="L108" s="753">
        <v>0.05</v>
      </c>
      <c r="M108" s="277">
        <v>1492243.05</v>
      </c>
      <c r="N108" s="278">
        <v>0</v>
      </c>
      <c r="O108" s="146"/>
      <c r="P108" s="146" t="s">
        <v>2501</v>
      </c>
      <c r="Q108" s="147"/>
      <c r="R108" s="147"/>
      <c r="S108" s="147"/>
      <c r="T108" s="147"/>
      <c r="U108" s="30">
        <f>(IF(G108="C",1,IF(G108="EA",0.5,0))*0.1)+(IF(H108="C",1,IF(H108="EA",0.5,0))*0.1)+(IF(I108="C",1,IF(I108="EA",0.5,0))*0.1)+(IF(J108="C",1,IF(J108="EA",0.5,0))*0.45)+(IF(K108="C",1,IF(K108="EA",0.5,0))*0.25)</f>
        <v>0.65</v>
      </c>
      <c r="V108" s="36">
        <f t="shared" si="3"/>
        <v>3.2500000000000001E-2</v>
      </c>
      <c r="W108" s="31" t="str">
        <f t="shared" si="2"/>
        <v>Em andamento</v>
      </c>
      <c r="X108" s="24" t="str">
        <f>IF(C108="Supra-regional","abrange-cidade",IF(C108="Em definição","sem-mapa",IF(E108&lt;&gt;0,"local-def","local-em-def")))</f>
        <v>local-def</v>
      </c>
    </row>
    <row r="109" spans="1:24" hidden="1" x14ac:dyDescent="0.25">
      <c r="A109" s="148">
        <v>23</v>
      </c>
      <c r="B109" s="145" t="s">
        <v>2509</v>
      </c>
      <c r="C109" s="145" t="s">
        <v>130</v>
      </c>
      <c r="D109" s="145" t="s">
        <v>1362</v>
      </c>
      <c r="E109" s="152" t="s">
        <v>2510</v>
      </c>
      <c r="F109" s="145" t="s">
        <v>2511</v>
      </c>
      <c r="G109" s="148" t="s">
        <v>214</v>
      </c>
      <c r="H109" s="148" t="s">
        <v>214</v>
      </c>
      <c r="I109" s="148" t="s">
        <v>216</v>
      </c>
      <c r="J109" s="148" t="s">
        <v>216</v>
      </c>
      <c r="K109" s="148" t="s">
        <v>216</v>
      </c>
      <c r="L109" s="753">
        <v>0.05</v>
      </c>
      <c r="M109" s="277">
        <v>0</v>
      </c>
      <c r="N109" s="278">
        <v>0</v>
      </c>
      <c r="O109" s="146"/>
      <c r="P109" s="147"/>
      <c r="Q109" s="147"/>
      <c r="R109" s="147"/>
      <c r="S109" s="147"/>
      <c r="T109" s="147"/>
      <c r="U109" s="30">
        <f>(IF(G109="C",1,IF(G109="EA",0.5,0))*0.1)+(IF(H109="C",1,IF(H109="EA",0.5,0))*0.1)+(IF(I109="C",1,IF(I109="EA",0.5,0))*0.1)+(IF(J109="C",1,IF(J109="EA",0.5,0))*0.45)+(IF(K109="C",1,IF(K109="EA",0.5,0))*0.25)</f>
        <v>0.1</v>
      </c>
      <c r="V109" s="36">
        <f t="shared" si="3"/>
        <v>5.000000000000001E-3</v>
      </c>
      <c r="W109" s="31" t="str">
        <f t="shared" si="2"/>
        <v>Em andamento</v>
      </c>
      <c r="X109" s="24" t="str">
        <f>IF(C109="Supra-regional","abrange-cidade",IF(C109="Em definição","sem-mapa",IF(E109&lt;&gt;0,"local-def","local-em-def")))</f>
        <v>local-def</v>
      </c>
    </row>
    <row r="110" spans="1:24" hidden="1" x14ac:dyDescent="0.25">
      <c r="A110" s="148">
        <v>23</v>
      </c>
      <c r="B110" s="145" t="s">
        <v>2512</v>
      </c>
      <c r="C110" s="145" t="s">
        <v>160</v>
      </c>
      <c r="D110" s="145" t="s">
        <v>693</v>
      </c>
      <c r="E110" s="145" t="s">
        <v>2513</v>
      </c>
      <c r="F110" s="145" t="s">
        <v>2514</v>
      </c>
      <c r="G110" s="148" t="s">
        <v>216</v>
      </c>
      <c r="H110" s="148" t="s">
        <v>216</v>
      </c>
      <c r="I110" s="148" t="s">
        <v>216</v>
      </c>
      <c r="J110" s="148" t="s">
        <v>216</v>
      </c>
      <c r="K110" s="148" t="s">
        <v>216</v>
      </c>
      <c r="L110" s="753">
        <v>0.05</v>
      </c>
      <c r="M110" s="277">
        <v>0</v>
      </c>
      <c r="N110" s="278">
        <v>0</v>
      </c>
      <c r="O110" s="146"/>
      <c r="P110" s="147"/>
      <c r="Q110" s="147"/>
      <c r="R110" s="147"/>
      <c r="S110" s="147"/>
      <c r="T110" s="147"/>
      <c r="U110" s="30">
        <f>(IF(G110="C",1,IF(G110="EA",0.5,0))*0.1)+(IF(H110="C",1,IF(H110="EA",0.5,0))*0.1)+(IF(I110="C",1,IF(I110="EA",0.5,0))*0.1)+(IF(J110="C",1,IF(J110="EA",0.5,0))*0.45)+(IF(K110="C",1,IF(K110="EA",0.5,0))*0.25)</f>
        <v>0</v>
      </c>
      <c r="V110" s="36">
        <f t="shared" si="3"/>
        <v>0</v>
      </c>
      <c r="W110" s="31" t="str">
        <f t="shared" si="2"/>
        <v>Não Iniciado</v>
      </c>
      <c r="X110" s="24" t="str">
        <f>IF(C110="Supra-regional","abrange-cidade",IF(C110="Em definição","sem-mapa",IF(E110&lt;&gt;0,"local-def","local-em-def")))</f>
        <v>local-def</v>
      </c>
    </row>
    <row r="111" spans="1:24" hidden="1" x14ac:dyDescent="0.25">
      <c r="A111" s="148">
        <v>23</v>
      </c>
      <c r="B111" s="145" t="s">
        <v>2515</v>
      </c>
      <c r="C111" s="145" t="s">
        <v>182</v>
      </c>
      <c r="D111" s="145" t="s">
        <v>672</v>
      </c>
      <c r="E111" s="145" t="s">
        <v>2516</v>
      </c>
      <c r="F111" s="145" t="s">
        <v>2517</v>
      </c>
      <c r="G111" s="148" t="s">
        <v>216</v>
      </c>
      <c r="H111" s="148" t="s">
        <v>216</v>
      </c>
      <c r="I111" s="148" t="s">
        <v>216</v>
      </c>
      <c r="J111" s="148" t="s">
        <v>216</v>
      </c>
      <c r="K111" s="148" t="s">
        <v>216</v>
      </c>
      <c r="L111" s="753">
        <v>0.05</v>
      </c>
      <c r="M111" s="277">
        <v>0</v>
      </c>
      <c r="N111" s="278">
        <v>0</v>
      </c>
      <c r="O111" s="146"/>
      <c r="P111" s="147"/>
      <c r="Q111" s="147"/>
      <c r="R111" s="147"/>
      <c r="S111" s="147"/>
      <c r="T111" s="147"/>
      <c r="U111" s="30">
        <f>(IF(G111="C",1,IF(G111="EA",0.5,0))*0.1)+(IF(H111="C",1,IF(H111="EA",0.5,0))*0.1)+(IF(I111="C",1,IF(I111="EA",0.5,0))*0.1)+(IF(J111="C",1,IF(J111="EA",0.5,0))*0.45)+(IF(K111="C",1,IF(K111="EA",0.5,0))*0.25)</f>
        <v>0</v>
      </c>
      <c r="V111" s="36">
        <f t="shared" si="3"/>
        <v>0</v>
      </c>
      <c r="W111" s="31" t="str">
        <f t="shared" si="2"/>
        <v>Não Iniciado</v>
      </c>
      <c r="X111" s="24" t="str">
        <f>IF(C111="Supra-regional","abrange-cidade",IF(C111="Em definição","sem-mapa",IF(E111&lt;&gt;0,"local-def","local-em-def")))</f>
        <v>local-def</v>
      </c>
    </row>
    <row r="112" spans="1:24" ht="24" hidden="1" x14ac:dyDescent="0.25">
      <c r="A112" s="148">
        <v>23</v>
      </c>
      <c r="B112" s="145" t="s">
        <v>2518</v>
      </c>
      <c r="C112" s="145" t="s">
        <v>172</v>
      </c>
      <c r="D112" s="145" t="s">
        <v>172</v>
      </c>
      <c r="E112" s="145" t="s">
        <v>2519</v>
      </c>
      <c r="F112" s="145" t="s">
        <v>2520</v>
      </c>
      <c r="G112" s="148" t="s">
        <v>212</v>
      </c>
      <c r="H112" s="148" t="s">
        <v>212</v>
      </c>
      <c r="I112" s="148" t="s">
        <v>214</v>
      </c>
      <c r="J112" s="148" t="s">
        <v>216</v>
      </c>
      <c r="K112" s="148" t="s">
        <v>216</v>
      </c>
      <c r="L112" s="753">
        <v>0.05</v>
      </c>
      <c r="M112" s="277">
        <v>0</v>
      </c>
      <c r="N112" s="278">
        <v>0</v>
      </c>
      <c r="O112" s="146" t="s">
        <v>2500</v>
      </c>
      <c r="P112" s="147"/>
      <c r="Q112" s="147"/>
      <c r="R112" s="147"/>
      <c r="S112" s="147"/>
      <c r="T112" s="147"/>
      <c r="U112" s="30">
        <f>(IF(G112="C",1,IF(G112="EA",0.5,0))*0.1)+(IF(H112="C",1,IF(H112="EA",0.5,0))*0.1)+(IF(I112="C",1,IF(I112="EA",0.5,0))*0.1)+(IF(J112="C",1,IF(J112="EA",0.5,0))*0.45)+(IF(K112="C",1,IF(K112="EA",0.5,0))*0.25)</f>
        <v>0.25</v>
      </c>
      <c r="V112" s="36">
        <f t="shared" si="3"/>
        <v>1.2500000000000001E-2</v>
      </c>
      <c r="W112" s="31" t="str">
        <f t="shared" si="2"/>
        <v>Em andamento</v>
      </c>
      <c r="X112" s="24" t="str">
        <f>IF(C112="Supra-regional","abrange-cidade",IF(C112="Em definição","sem-mapa",IF(E112&lt;&gt;0,"local-def","local-em-def")))</f>
        <v>local-def</v>
      </c>
    </row>
    <row r="113" spans="1:24" hidden="1" x14ac:dyDescent="0.25">
      <c r="A113" s="148">
        <v>23</v>
      </c>
      <c r="B113" s="145" t="s">
        <v>2521</v>
      </c>
      <c r="C113" s="145" t="s">
        <v>136</v>
      </c>
      <c r="D113" s="145" t="s">
        <v>554</v>
      </c>
      <c r="E113" s="145" t="s">
        <v>2522</v>
      </c>
      <c r="F113" s="145" t="s">
        <v>2523</v>
      </c>
      <c r="G113" s="148" t="s">
        <v>216</v>
      </c>
      <c r="H113" s="148" t="s">
        <v>216</v>
      </c>
      <c r="I113" s="148" t="s">
        <v>216</v>
      </c>
      <c r="J113" s="148" t="s">
        <v>216</v>
      </c>
      <c r="K113" s="148" t="s">
        <v>216</v>
      </c>
      <c r="L113" s="753">
        <v>0.05</v>
      </c>
      <c r="M113" s="277">
        <v>0</v>
      </c>
      <c r="N113" s="278">
        <v>0</v>
      </c>
      <c r="O113" s="146"/>
      <c r="P113" s="147"/>
      <c r="Q113" s="147"/>
      <c r="R113" s="147"/>
      <c r="S113" s="147"/>
      <c r="T113" s="147"/>
      <c r="U113" s="30">
        <f>(IF(G113="C",1,IF(G113="EA",0.5,0))*0.1)+(IF(H113="C",1,IF(H113="EA",0.5,0))*0.1)+(IF(I113="C",1,IF(I113="EA",0.5,0))*0.1)+(IF(J113="C",1,IF(J113="EA",0.5,0))*0.45)+(IF(K113="C",1,IF(K113="EA",0.5,0))*0.25)</f>
        <v>0</v>
      </c>
      <c r="V113" s="36">
        <f t="shared" si="3"/>
        <v>0</v>
      </c>
      <c r="W113" s="31" t="str">
        <f t="shared" si="2"/>
        <v>Não Iniciado</v>
      </c>
      <c r="X113" s="24" t="str">
        <f>IF(C113="Supra-regional","abrange-cidade",IF(C113="Em definição","sem-mapa",IF(E113&lt;&gt;0,"local-def","local-em-def")))</f>
        <v>local-def</v>
      </c>
    </row>
    <row r="114" spans="1:24" hidden="1" x14ac:dyDescent="0.25">
      <c r="A114" s="148">
        <v>23</v>
      </c>
      <c r="B114" s="145" t="s">
        <v>2524</v>
      </c>
      <c r="C114" s="145" t="s">
        <v>152</v>
      </c>
      <c r="D114" s="145" t="s">
        <v>152</v>
      </c>
      <c r="E114" s="145" t="s">
        <v>2525</v>
      </c>
      <c r="F114" s="145" t="s">
        <v>2526</v>
      </c>
      <c r="G114" s="148" t="s">
        <v>212</v>
      </c>
      <c r="H114" s="148" t="s">
        <v>212</v>
      </c>
      <c r="I114" s="148" t="s">
        <v>214</v>
      </c>
      <c r="J114" s="148" t="s">
        <v>216</v>
      </c>
      <c r="K114" s="148" t="s">
        <v>216</v>
      </c>
      <c r="L114" s="753">
        <v>0.05</v>
      </c>
      <c r="M114" s="277">
        <v>0</v>
      </c>
      <c r="N114" s="278">
        <v>0</v>
      </c>
      <c r="O114" s="146"/>
      <c r="P114" s="147"/>
      <c r="Q114" s="147"/>
      <c r="R114" s="147"/>
      <c r="S114" s="147"/>
      <c r="T114" s="147"/>
      <c r="U114" s="30">
        <f>(IF(G114="C",1,IF(G114="EA",0.5,0))*0.1)+(IF(H114="C",1,IF(H114="EA",0.5,0))*0.1)+(IF(I114="C",1,IF(I114="EA",0.5,0))*0.1)+(IF(J114="C",1,IF(J114="EA",0.5,0))*0.45)+(IF(K114="C",1,IF(K114="EA",0.5,0))*0.25)</f>
        <v>0.25</v>
      </c>
      <c r="V114" s="36">
        <f t="shared" si="3"/>
        <v>1.2500000000000001E-2</v>
      </c>
      <c r="W114" s="31" t="str">
        <f t="shared" si="2"/>
        <v>Em andamento</v>
      </c>
      <c r="X114" s="24" t="str">
        <f>IF(C114="Supra-regional","abrange-cidade",IF(C114="Em definição","sem-mapa",IF(E114&lt;&gt;0,"local-def","local-em-def")))</f>
        <v>local-def</v>
      </c>
    </row>
    <row r="115" spans="1:24" hidden="1" x14ac:dyDescent="0.25">
      <c r="A115" s="148">
        <v>23</v>
      </c>
      <c r="B115" s="145" t="s">
        <v>2527</v>
      </c>
      <c r="C115" s="145" t="s">
        <v>156</v>
      </c>
      <c r="D115" s="145" t="s">
        <v>600</v>
      </c>
      <c r="E115" s="145" t="s">
        <v>2257</v>
      </c>
      <c r="F115" s="145" t="s">
        <v>2528</v>
      </c>
      <c r="G115" s="148" t="s">
        <v>216</v>
      </c>
      <c r="H115" s="148" t="s">
        <v>216</v>
      </c>
      <c r="I115" s="148" t="s">
        <v>216</v>
      </c>
      <c r="J115" s="148" t="s">
        <v>216</v>
      </c>
      <c r="K115" s="148" t="s">
        <v>216</v>
      </c>
      <c r="L115" s="753">
        <v>0.05</v>
      </c>
      <c r="M115" s="277">
        <v>0</v>
      </c>
      <c r="N115" s="278">
        <v>0</v>
      </c>
      <c r="O115" s="146"/>
      <c r="P115" s="147"/>
      <c r="Q115" s="147"/>
      <c r="R115" s="147"/>
      <c r="S115" s="147"/>
      <c r="T115" s="147"/>
      <c r="U115" s="30">
        <f>(IF(G115="C",1,IF(G115="EA",0.5,0))*0.1)+(IF(H115="C",1,IF(H115="EA",0.5,0))*0.1)+(IF(I115="C",1,IF(I115="EA",0.5,0))*0.1)+(IF(J115="C",1,IF(J115="EA",0.5,0))*0.45)+(IF(K115="C",1,IF(K115="EA",0.5,0))*0.25)</f>
        <v>0</v>
      </c>
      <c r="V115" s="36">
        <f t="shared" si="3"/>
        <v>0</v>
      </c>
      <c r="W115" s="31" t="str">
        <f t="shared" si="2"/>
        <v>Não Iniciado</v>
      </c>
      <c r="X115" s="24" t="str">
        <f>IF(C115="Supra-regional","abrange-cidade",IF(C115="Em definição","sem-mapa",IF(E115&lt;&gt;0,"local-def","local-em-def")))</f>
        <v>local-def</v>
      </c>
    </row>
    <row r="116" spans="1:24" ht="36" hidden="1" x14ac:dyDescent="0.25">
      <c r="A116" s="148">
        <v>23</v>
      </c>
      <c r="B116" s="145" t="s">
        <v>2529</v>
      </c>
      <c r="C116" s="147" t="s">
        <v>158</v>
      </c>
      <c r="D116" s="147" t="s">
        <v>2420</v>
      </c>
      <c r="E116" s="147" t="s">
        <v>2421</v>
      </c>
      <c r="F116" s="145" t="s">
        <v>2422</v>
      </c>
      <c r="G116" s="148" t="s">
        <v>212</v>
      </c>
      <c r="H116" s="148" t="s">
        <v>212</v>
      </c>
      <c r="I116" s="148" t="s">
        <v>214</v>
      </c>
      <c r="J116" s="148" t="s">
        <v>216</v>
      </c>
      <c r="K116" s="148" t="s">
        <v>216</v>
      </c>
      <c r="L116" s="753">
        <v>0.05</v>
      </c>
      <c r="M116" s="277">
        <v>0</v>
      </c>
      <c r="N116" s="278">
        <v>0</v>
      </c>
      <c r="O116" s="146" t="s">
        <v>2530</v>
      </c>
      <c r="P116" s="153"/>
      <c r="Q116" s="147"/>
      <c r="R116" s="147"/>
      <c r="S116" s="147"/>
      <c r="T116" s="147"/>
      <c r="U116" s="30">
        <f>(IF(G116="C",1,IF(G116="EA",0.5,0))*0.1)+(IF(H116="C",1,IF(H116="EA",0.5,0))*0.1)+(IF(I116="C",1,IF(I116="EA",0.5,0))*0.1)+(IF(J116="C",1,IF(J116="EA",0.5,0))*0.45)+(IF(K116="C",1,IF(K116="EA",0.5,0))*0.25)</f>
        <v>0.25</v>
      </c>
      <c r="V116" s="36">
        <f t="shared" si="3"/>
        <v>1.2500000000000001E-2</v>
      </c>
      <c r="W116" s="31" t="str">
        <f t="shared" si="2"/>
        <v>Em andamento</v>
      </c>
      <c r="X116" s="24" t="str">
        <f>IF(C116="Supra-regional","abrange-cidade",IF(C116="Em definição","sem-mapa",IF(E116&lt;&gt;0,"local-def","local-em-def")))</f>
        <v>local-def</v>
      </c>
    </row>
    <row r="117" spans="1:24" ht="24" hidden="1" x14ac:dyDescent="0.25">
      <c r="A117" s="148">
        <v>23</v>
      </c>
      <c r="B117" s="145" t="s">
        <v>2531</v>
      </c>
      <c r="C117" s="145" t="s">
        <v>180</v>
      </c>
      <c r="D117" s="145" t="s">
        <v>180</v>
      </c>
      <c r="E117" s="145" t="s">
        <v>2532</v>
      </c>
      <c r="F117" s="145" t="s">
        <v>2533</v>
      </c>
      <c r="G117" s="148" t="s">
        <v>212</v>
      </c>
      <c r="H117" s="148" t="s">
        <v>212</v>
      </c>
      <c r="I117" s="148" t="s">
        <v>212</v>
      </c>
      <c r="J117" s="148" t="s">
        <v>212</v>
      </c>
      <c r="K117" s="148" t="s">
        <v>212</v>
      </c>
      <c r="L117" s="753">
        <v>0.05</v>
      </c>
      <c r="M117" s="277">
        <v>479106.84</v>
      </c>
      <c r="N117" s="278">
        <v>0</v>
      </c>
      <c r="O117" s="146" t="s">
        <v>2500</v>
      </c>
      <c r="P117" s="147"/>
      <c r="Q117" s="147"/>
      <c r="R117" s="147"/>
      <c r="S117" s="147"/>
      <c r="T117" s="147"/>
      <c r="U117" s="30">
        <f>(IF(G117="C",1,IF(G117="EA",0.5,0))*0.1)+(IF(H117="C",1,IF(H117="EA",0.5,0))*0.1)+(IF(I117="C",1,IF(I117="EA",0.5,0))*0.1)+(IF(J117="C",1,IF(J117="EA",0.5,0))*0.45)+(IF(K117="C",1,IF(K117="EA",0.5,0))*0.25)</f>
        <v>1</v>
      </c>
      <c r="V117" s="36">
        <f t="shared" si="3"/>
        <v>0.05</v>
      </c>
      <c r="W117" s="31" t="str">
        <f t="shared" si="2"/>
        <v>Concluído</v>
      </c>
      <c r="X117" s="24" t="str">
        <f>IF(C117="Supra-regional","abrange-cidade",IF(C117="Em definição","sem-mapa",IF(E117&lt;&gt;0,"local-def","local-em-def")))</f>
        <v>local-def</v>
      </c>
    </row>
    <row r="118" spans="1:24" hidden="1" x14ac:dyDescent="0.25">
      <c r="A118" s="148">
        <v>23</v>
      </c>
      <c r="B118" s="145" t="s">
        <v>2534</v>
      </c>
      <c r="C118" s="145" t="s">
        <v>184</v>
      </c>
      <c r="D118" s="145" t="s">
        <v>1857</v>
      </c>
      <c r="E118" s="145" t="s">
        <v>2535</v>
      </c>
      <c r="F118" s="145" t="s">
        <v>2536</v>
      </c>
      <c r="G118" s="148" t="s">
        <v>216</v>
      </c>
      <c r="H118" s="148" t="s">
        <v>216</v>
      </c>
      <c r="I118" s="148" t="s">
        <v>216</v>
      </c>
      <c r="J118" s="148" t="s">
        <v>216</v>
      </c>
      <c r="K118" s="148" t="s">
        <v>216</v>
      </c>
      <c r="L118" s="753">
        <v>0</v>
      </c>
      <c r="M118" s="277">
        <v>0</v>
      </c>
      <c r="N118" s="278">
        <v>0</v>
      </c>
      <c r="O118" s="146"/>
      <c r="P118" s="147"/>
      <c r="Q118" s="147"/>
      <c r="R118" s="147"/>
      <c r="S118" s="147"/>
      <c r="T118" s="147"/>
      <c r="U118" s="30">
        <f>(IF(G118="C",1,IF(G118="EA",0.5,0))*0.1)+(IF(H118="C",1,IF(H118="EA",0.5,0))*0.1)+(IF(I118="C",1,IF(I118="EA",0.5,0))*0.1)+(IF(J118="C",1,IF(J118="EA",0.5,0))*0.45)+(IF(K118="C",1,IF(K118="EA",0.5,0))*0.25)</f>
        <v>0</v>
      </c>
      <c r="V118" s="36">
        <f t="shared" si="3"/>
        <v>0</v>
      </c>
      <c r="W118" s="31" t="str">
        <f t="shared" si="2"/>
        <v>Não Iniciado</v>
      </c>
      <c r="X118" s="24" t="str">
        <f>IF(C118="Supra-regional","abrange-cidade",IF(C118="Em definição","sem-mapa",IF(E118&lt;&gt;0,"local-def","local-em-def")))</f>
        <v>local-def</v>
      </c>
    </row>
    <row r="119" spans="1:24" ht="84" hidden="1" x14ac:dyDescent="0.25">
      <c r="A119" s="143">
        <v>25</v>
      </c>
      <c r="B119" s="154" t="s">
        <v>2537</v>
      </c>
      <c r="C119" s="145" t="s">
        <v>160</v>
      </c>
      <c r="D119" s="144" t="s">
        <v>2538</v>
      </c>
      <c r="E119" s="152" t="s">
        <v>2539</v>
      </c>
      <c r="F119" s="145" t="s">
        <v>2540</v>
      </c>
      <c r="G119" s="143" t="s">
        <v>212</v>
      </c>
      <c r="H119" s="143" t="s">
        <v>212</v>
      </c>
      <c r="I119" s="143" t="s">
        <v>212</v>
      </c>
      <c r="J119" s="143" t="s">
        <v>212</v>
      </c>
      <c r="K119" s="143" t="s">
        <v>212</v>
      </c>
      <c r="L119" s="753">
        <v>0.04</v>
      </c>
      <c r="M119" s="279">
        <v>8206231.9900000002</v>
      </c>
      <c r="N119" s="278">
        <v>0</v>
      </c>
      <c r="O119" s="702" t="s">
        <v>2541</v>
      </c>
      <c r="P119" s="147"/>
      <c r="Q119" s="147"/>
      <c r="R119" s="147"/>
      <c r="S119" s="147"/>
      <c r="T119" s="147"/>
      <c r="U119" s="30">
        <f>(IF(G119="C",1,IF(G119="EA",0.5,0))*0.1)+(IF(H119="C",1,IF(H119="EA",0.5,0))*0.1)+(IF(I119="C",1,IF(I119="EA",0.5,0))*0.1)+(IF(J119="C",1,IF(J119="EA",0.5,0))*0.45)+(IF(K119="C",1,IF(K119="EA",0.5,0))*0.25)</f>
        <v>1</v>
      </c>
      <c r="V119" s="36">
        <f t="shared" si="3"/>
        <v>0.04</v>
      </c>
      <c r="W119" s="31" t="str">
        <f t="shared" si="2"/>
        <v>Concluído</v>
      </c>
      <c r="X119" s="24" t="str">
        <f>IF(C119="Supra-regional","abrange-cidade",IF(C119="Em definição","sem-mapa",IF(E119&lt;&gt;0,"local-def","local-em-def")))</f>
        <v>local-def</v>
      </c>
    </row>
    <row r="120" spans="1:24" hidden="1" x14ac:dyDescent="0.25">
      <c r="A120" s="143">
        <v>25</v>
      </c>
      <c r="B120" s="154" t="s">
        <v>2542</v>
      </c>
      <c r="C120" s="144" t="s">
        <v>182</v>
      </c>
      <c r="D120" s="144" t="s">
        <v>182</v>
      </c>
      <c r="E120" s="144" t="s">
        <v>2543</v>
      </c>
      <c r="F120" s="145" t="s">
        <v>2544</v>
      </c>
      <c r="G120" s="143" t="s">
        <v>212</v>
      </c>
      <c r="H120" s="143" t="s">
        <v>212</v>
      </c>
      <c r="I120" s="143" t="s">
        <v>214</v>
      </c>
      <c r="J120" s="143" t="s">
        <v>216</v>
      </c>
      <c r="K120" s="143" t="s">
        <v>216</v>
      </c>
      <c r="L120" s="753">
        <v>0.04</v>
      </c>
      <c r="M120" s="277">
        <v>0</v>
      </c>
      <c r="N120" s="278">
        <v>0</v>
      </c>
      <c r="O120" s="146"/>
      <c r="P120" s="147"/>
      <c r="Q120" s="147"/>
      <c r="R120" s="147"/>
      <c r="S120" s="147"/>
      <c r="T120" s="147"/>
      <c r="U120" s="30">
        <f>(IF(G120="C",1,IF(G120="EA",0.5,0))*0.1)+(IF(H120="C",1,IF(H120="EA",0.5,0))*0.1)+(IF(I120="C",1,IF(I120="EA",0.5,0))*0.1)+(IF(J120="C",1,IF(J120="EA",0.5,0))*0.45)+(IF(K120="C",1,IF(K120="EA",0.5,0))*0.25)</f>
        <v>0.25</v>
      </c>
      <c r="V120" s="36">
        <f t="shared" si="3"/>
        <v>0.01</v>
      </c>
      <c r="W120" s="31" t="str">
        <f t="shared" si="2"/>
        <v>Em andamento</v>
      </c>
      <c r="X120" s="24" t="str">
        <f>IF(C120="Supra-regional","abrange-cidade",IF(C120="Em definição","sem-mapa",IF(E120&lt;&gt;0,"local-def","local-em-def")))</f>
        <v>local-def</v>
      </c>
    </row>
    <row r="121" spans="1:24" hidden="1" x14ac:dyDescent="0.25">
      <c r="A121" s="143">
        <v>25</v>
      </c>
      <c r="B121" s="154" t="s">
        <v>2545</v>
      </c>
      <c r="C121" s="144" t="s">
        <v>132</v>
      </c>
      <c r="D121" s="144" t="s">
        <v>132</v>
      </c>
      <c r="E121" s="144" t="s">
        <v>2546</v>
      </c>
      <c r="F121" s="145" t="s">
        <v>2547</v>
      </c>
      <c r="G121" s="143" t="s">
        <v>212</v>
      </c>
      <c r="H121" s="143" t="s">
        <v>212</v>
      </c>
      <c r="I121" s="143" t="s">
        <v>214</v>
      </c>
      <c r="J121" s="143" t="s">
        <v>216</v>
      </c>
      <c r="K121" s="143" t="s">
        <v>216</v>
      </c>
      <c r="L121" s="753">
        <v>0.04</v>
      </c>
      <c r="M121" s="277">
        <v>0</v>
      </c>
      <c r="N121" s="278">
        <v>0</v>
      </c>
      <c r="O121" s="146"/>
      <c r="P121" s="147"/>
      <c r="Q121" s="147"/>
      <c r="R121" s="147"/>
      <c r="S121" s="147"/>
      <c r="T121" s="147"/>
      <c r="U121" s="30">
        <f>(IF(G121="C",1,IF(G121="EA",0.5,0))*0.1)+(IF(H121="C",1,IF(H121="EA",0.5,0))*0.1)+(IF(I121="C",1,IF(I121="EA",0.5,0))*0.1)+(IF(J121="C",1,IF(J121="EA",0.5,0))*0.45)+(IF(K121="C",1,IF(K121="EA",0.5,0))*0.25)</f>
        <v>0.25</v>
      </c>
      <c r="V121" s="36">
        <f t="shared" si="3"/>
        <v>0.01</v>
      </c>
      <c r="W121" s="31" t="str">
        <f t="shared" si="2"/>
        <v>Em andamento</v>
      </c>
      <c r="X121" s="24" t="str">
        <f>IF(C121="Supra-regional","abrange-cidade",IF(C121="Em definição","sem-mapa",IF(E121&lt;&gt;0,"local-def","local-em-def")))</f>
        <v>local-def</v>
      </c>
    </row>
    <row r="122" spans="1:24" hidden="1" x14ac:dyDescent="0.25">
      <c r="A122" s="143">
        <v>25</v>
      </c>
      <c r="B122" s="154" t="s">
        <v>2548</v>
      </c>
      <c r="C122" s="144" t="s">
        <v>182</v>
      </c>
      <c r="D122" s="144" t="s">
        <v>182</v>
      </c>
      <c r="E122" s="144" t="s">
        <v>2549</v>
      </c>
      <c r="F122" s="145" t="s">
        <v>2550</v>
      </c>
      <c r="G122" s="143" t="s">
        <v>212</v>
      </c>
      <c r="H122" s="143" t="s">
        <v>212</v>
      </c>
      <c r="I122" s="143" t="s">
        <v>214</v>
      </c>
      <c r="J122" s="143" t="s">
        <v>216</v>
      </c>
      <c r="K122" s="143" t="s">
        <v>216</v>
      </c>
      <c r="L122" s="753">
        <v>0.04</v>
      </c>
      <c r="M122" s="277">
        <v>0</v>
      </c>
      <c r="N122" s="278">
        <v>0</v>
      </c>
      <c r="O122" s="146"/>
      <c r="P122" s="147"/>
      <c r="Q122" s="147"/>
      <c r="R122" s="147"/>
      <c r="S122" s="147"/>
      <c r="T122" s="147"/>
      <c r="U122" s="30">
        <f>(IF(G122="C",1,IF(G122="EA",0.5,0))*0.1)+(IF(H122="C",1,IF(H122="EA",0.5,0))*0.1)+(IF(I122="C",1,IF(I122="EA",0.5,0))*0.1)+(IF(J122="C",1,IF(J122="EA",0.5,0))*0.45)+(IF(K122="C",1,IF(K122="EA",0.5,0))*0.25)</f>
        <v>0.25</v>
      </c>
      <c r="V122" s="36">
        <f t="shared" si="3"/>
        <v>0.01</v>
      </c>
      <c r="W122" s="31" t="str">
        <f t="shared" si="2"/>
        <v>Em andamento</v>
      </c>
      <c r="X122" s="24" t="str">
        <f>IF(C122="Supra-regional","abrange-cidade",IF(C122="Em definição","sem-mapa",IF(E122&lt;&gt;0,"local-def","local-em-def")))</f>
        <v>local-def</v>
      </c>
    </row>
    <row r="123" spans="1:24" hidden="1" x14ac:dyDescent="0.25">
      <c r="A123" s="143">
        <v>25</v>
      </c>
      <c r="B123" s="154" t="s">
        <v>2551</v>
      </c>
      <c r="C123" s="144" t="s">
        <v>158</v>
      </c>
      <c r="D123" s="144" t="s">
        <v>158</v>
      </c>
      <c r="E123" s="144" t="s">
        <v>2552</v>
      </c>
      <c r="F123" s="145" t="s">
        <v>2553</v>
      </c>
      <c r="G123" s="143" t="s">
        <v>212</v>
      </c>
      <c r="H123" s="143" t="s">
        <v>212</v>
      </c>
      <c r="I123" s="143" t="s">
        <v>214</v>
      </c>
      <c r="J123" s="143" t="s">
        <v>216</v>
      </c>
      <c r="K123" s="143" t="s">
        <v>216</v>
      </c>
      <c r="L123" s="753">
        <v>0.04</v>
      </c>
      <c r="M123" s="277">
        <v>0</v>
      </c>
      <c r="N123" s="278">
        <v>0</v>
      </c>
      <c r="O123" s="146"/>
      <c r="P123" s="147"/>
      <c r="Q123" s="147"/>
      <c r="R123" s="147"/>
      <c r="S123" s="147"/>
      <c r="T123" s="147"/>
      <c r="U123" s="30">
        <f>(IF(G123="C",1,IF(G123="EA",0.5,0))*0.1)+(IF(H123="C",1,IF(H123="EA",0.5,0))*0.1)+(IF(I123="C",1,IF(I123="EA",0.5,0))*0.1)+(IF(J123="C",1,IF(J123="EA",0.5,0))*0.45)+(IF(K123="C",1,IF(K123="EA",0.5,0))*0.25)</f>
        <v>0.25</v>
      </c>
      <c r="V123" s="36">
        <f t="shared" si="3"/>
        <v>0.01</v>
      </c>
      <c r="W123" s="31" t="str">
        <f t="shared" si="2"/>
        <v>Em andamento</v>
      </c>
      <c r="X123" s="24" t="str">
        <f>IF(C123="Supra-regional","abrange-cidade",IF(C123="Em definição","sem-mapa",IF(E123&lt;&gt;0,"local-def","local-em-def")))</f>
        <v>local-def</v>
      </c>
    </row>
    <row r="124" spans="1:24" hidden="1" x14ac:dyDescent="0.25">
      <c r="A124" s="143">
        <v>25</v>
      </c>
      <c r="B124" s="154" t="s">
        <v>2554</v>
      </c>
      <c r="C124" s="144" t="s">
        <v>132</v>
      </c>
      <c r="D124" s="144" t="s">
        <v>132</v>
      </c>
      <c r="E124" s="144" t="s">
        <v>2555</v>
      </c>
      <c r="F124" s="145" t="s">
        <v>2556</v>
      </c>
      <c r="G124" s="143" t="s">
        <v>212</v>
      </c>
      <c r="H124" s="143" t="s">
        <v>212</v>
      </c>
      <c r="I124" s="143" t="s">
        <v>214</v>
      </c>
      <c r="J124" s="143" t="s">
        <v>216</v>
      </c>
      <c r="K124" s="143" t="s">
        <v>216</v>
      </c>
      <c r="L124" s="753">
        <v>0.04</v>
      </c>
      <c r="M124" s="277">
        <v>0</v>
      </c>
      <c r="N124" s="278">
        <v>0</v>
      </c>
      <c r="O124" s="146"/>
      <c r="P124" s="147"/>
      <c r="Q124" s="147"/>
      <c r="R124" s="147"/>
      <c r="S124" s="147"/>
      <c r="T124" s="147"/>
      <c r="U124" s="30">
        <f>(IF(G124="C",1,IF(G124="EA",0.5,0))*0.1)+(IF(H124="C",1,IF(H124="EA",0.5,0))*0.1)+(IF(I124="C",1,IF(I124="EA",0.5,0))*0.1)+(IF(J124="C",1,IF(J124="EA",0.5,0))*0.45)+(IF(K124="C",1,IF(K124="EA",0.5,0))*0.25)</f>
        <v>0.25</v>
      </c>
      <c r="V124" s="36">
        <f t="shared" si="3"/>
        <v>0.01</v>
      </c>
      <c r="W124" s="31" t="str">
        <f t="shared" si="2"/>
        <v>Em andamento</v>
      </c>
      <c r="X124" s="24" t="str">
        <f>IF(C124="Supra-regional","abrange-cidade",IF(C124="Em definição","sem-mapa",IF(E124&lt;&gt;0,"local-def","local-em-def")))</f>
        <v>local-def</v>
      </c>
    </row>
    <row r="125" spans="1:24" hidden="1" x14ac:dyDescent="0.25">
      <c r="A125" s="143">
        <v>25</v>
      </c>
      <c r="B125" s="154" t="s">
        <v>2557</v>
      </c>
      <c r="C125" s="144" t="s">
        <v>178</v>
      </c>
      <c r="D125" s="144" t="s">
        <v>178</v>
      </c>
      <c r="E125" s="144" t="s">
        <v>2558</v>
      </c>
      <c r="F125" s="145" t="s">
        <v>2559</v>
      </c>
      <c r="G125" s="143" t="s">
        <v>212</v>
      </c>
      <c r="H125" s="143" t="s">
        <v>212</v>
      </c>
      <c r="I125" s="143" t="s">
        <v>214</v>
      </c>
      <c r="J125" s="143" t="s">
        <v>216</v>
      </c>
      <c r="K125" s="143" t="s">
        <v>216</v>
      </c>
      <c r="L125" s="753">
        <v>0.04</v>
      </c>
      <c r="M125" s="277">
        <v>0</v>
      </c>
      <c r="N125" s="278">
        <v>0</v>
      </c>
      <c r="O125" s="146"/>
      <c r="P125" s="147"/>
      <c r="Q125" s="147"/>
      <c r="R125" s="147"/>
      <c r="S125" s="147"/>
      <c r="T125" s="147"/>
      <c r="U125" s="30">
        <f>(IF(G125="C",1,IF(G125="EA",0.5,0))*0.1)+(IF(H125="C",1,IF(H125="EA",0.5,0))*0.1)+(IF(I125="C",1,IF(I125="EA",0.5,0))*0.1)+(IF(J125="C",1,IF(J125="EA",0.5,0))*0.45)+(IF(K125="C",1,IF(K125="EA",0.5,0))*0.25)</f>
        <v>0.25</v>
      </c>
      <c r="V125" s="36">
        <f t="shared" si="3"/>
        <v>0.01</v>
      </c>
      <c r="W125" s="31" t="str">
        <f t="shared" si="2"/>
        <v>Em andamento</v>
      </c>
      <c r="X125" s="24" t="str">
        <f>IF(C125="Supra-regional","abrange-cidade",IF(C125="Em definição","sem-mapa",IF(E125&lt;&gt;0,"local-def","local-em-def")))</f>
        <v>local-def</v>
      </c>
    </row>
    <row r="126" spans="1:24" hidden="1" x14ac:dyDescent="0.25">
      <c r="A126" s="143">
        <v>25</v>
      </c>
      <c r="B126" s="154" t="s">
        <v>2560</v>
      </c>
      <c r="C126" s="145" t="s">
        <v>144</v>
      </c>
      <c r="D126" s="144" t="s">
        <v>830</v>
      </c>
      <c r="E126" s="144" t="s">
        <v>2561</v>
      </c>
      <c r="F126" s="145" t="s">
        <v>2562</v>
      </c>
      <c r="G126" s="143" t="s">
        <v>212</v>
      </c>
      <c r="H126" s="143" t="s">
        <v>212</v>
      </c>
      <c r="I126" s="143" t="s">
        <v>214</v>
      </c>
      <c r="J126" s="143" t="s">
        <v>216</v>
      </c>
      <c r="K126" s="143" t="s">
        <v>216</v>
      </c>
      <c r="L126" s="753">
        <v>0.04</v>
      </c>
      <c r="M126" s="277">
        <v>0</v>
      </c>
      <c r="N126" s="278">
        <v>0</v>
      </c>
      <c r="O126" s="146"/>
      <c r="P126" s="147"/>
      <c r="Q126" s="147"/>
      <c r="R126" s="147"/>
      <c r="S126" s="147"/>
      <c r="T126" s="147"/>
      <c r="U126" s="30">
        <f>(IF(G126="C",1,IF(G126="EA",0.5,0))*0.1)+(IF(H126="C",1,IF(H126="EA",0.5,0))*0.1)+(IF(I126="C",1,IF(I126="EA",0.5,0))*0.1)+(IF(J126="C",1,IF(J126="EA",0.5,0))*0.45)+(IF(K126="C",1,IF(K126="EA",0.5,0))*0.25)</f>
        <v>0.25</v>
      </c>
      <c r="V126" s="36">
        <f t="shared" si="3"/>
        <v>0.01</v>
      </c>
      <c r="W126" s="31" t="str">
        <f t="shared" si="2"/>
        <v>Em andamento</v>
      </c>
      <c r="X126" s="24" t="str">
        <f>IF(C126="Supra-regional","abrange-cidade",IF(C126="Em definição","sem-mapa",IF(E126&lt;&gt;0,"local-def","local-em-def")))</f>
        <v>local-def</v>
      </c>
    </row>
    <row r="127" spans="1:24" hidden="1" x14ac:dyDescent="0.25">
      <c r="A127" s="143">
        <v>25</v>
      </c>
      <c r="B127" s="154" t="s">
        <v>2563</v>
      </c>
      <c r="C127" s="144" t="s">
        <v>148</v>
      </c>
      <c r="D127" s="144" t="s">
        <v>148</v>
      </c>
      <c r="E127" s="144" t="s">
        <v>2564</v>
      </c>
      <c r="F127" s="145" t="s">
        <v>2565</v>
      </c>
      <c r="G127" s="143" t="s">
        <v>212</v>
      </c>
      <c r="H127" s="143" t="s">
        <v>212</v>
      </c>
      <c r="I127" s="143" t="s">
        <v>214</v>
      </c>
      <c r="J127" s="143" t="s">
        <v>216</v>
      </c>
      <c r="K127" s="143" t="s">
        <v>216</v>
      </c>
      <c r="L127" s="753">
        <v>0.04</v>
      </c>
      <c r="M127" s="277">
        <v>0</v>
      </c>
      <c r="N127" s="278">
        <v>0</v>
      </c>
      <c r="O127" s="146"/>
      <c r="P127" s="147"/>
      <c r="Q127" s="147"/>
      <c r="R127" s="147"/>
      <c r="S127" s="147"/>
      <c r="T127" s="147"/>
      <c r="U127" s="30">
        <f>(IF(G127="C",1,IF(G127="EA",0.5,0))*0.1)+(IF(H127="C",1,IF(H127="EA",0.5,0))*0.1)+(IF(I127="C",1,IF(I127="EA",0.5,0))*0.1)+(IF(J127="C",1,IF(J127="EA",0.5,0))*0.45)+(IF(K127="C",1,IF(K127="EA",0.5,0))*0.25)</f>
        <v>0.25</v>
      </c>
      <c r="V127" s="36">
        <f t="shared" si="3"/>
        <v>0.01</v>
      </c>
      <c r="W127" s="31" t="str">
        <f t="shared" si="2"/>
        <v>Em andamento</v>
      </c>
      <c r="X127" s="24" t="str">
        <f>IF(C127="Supra-regional","abrange-cidade",IF(C127="Em definição","sem-mapa",IF(E127&lt;&gt;0,"local-def","local-em-def")))</f>
        <v>local-def</v>
      </c>
    </row>
    <row r="128" spans="1:24" hidden="1" x14ac:dyDescent="0.25">
      <c r="A128" s="143">
        <v>25</v>
      </c>
      <c r="B128" s="154" t="s">
        <v>2566</v>
      </c>
      <c r="C128" s="144" t="s">
        <v>164</v>
      </c>
      <c r="D128" s="144" t="s">
        <v>164</v>
      </c>
      <c r="E128" s="144" t="s">
        <v>2567</v>
      </c>
      <c r="F128" s="145" t="s">
        <v>2568</v>
      </c>
      <c r="G128" s="143" t="s">
        <v>212</v>
      </c>
      <c r="H128" s="143" t="s">
        <v>212</v>
      </c>
      <c r="I128" s="143" t="s">
        <v>214</v>
      </c>
      <c r="J128" s="143" t="s">
        <v>216</v>
      </c>
      <c r="K128" s="143" t="s">
        <v>216</v>
      </c>
      <c r="L128" s="753">
        <v>0.04</v>
      </c>
      <c r="M128" s="277">
        <v>0</v>
      </c>
      <c r="N128" s="278">
        <v>0</v>
      </c>
      <c r="O128" s="146"/>
      <c r="P128" s="147"/>
      <c r="Q128" s="147"/>
      <c r="R128" s="147"/>
      <c r="S128" s="147"/>
      <c r="T128" s="147"/>
      <c r="U128" s="30">
        <f>(IF(G128="C",1,IF(G128="EA",0.5,0))*0.1)+(IF(H128="C",1,IF(H128="EA",0.5,0))*0.1)+(IF(I128="C",1,IF(I128="EA",0.5,0))*0.1)+(IF(J128="C",1,IF(J128="EA",0.5,0))*0.45)+(IF(K128="C",1,IF(K128="EA",0.5,0))*0.25)</f>
        <v>0.25</v>
      </c>
      <c r="V128" s="36">
        <f t="shared" si="3"/>
        <v>0.01</v>
      </c>
      <c r="W128" s="31" t="str">
        <f t="shared" si="2"/>
        <v>Em andamento</v>
      </c>
      <c r="X128" s="24" t="str">
        <f>IF(C128="Supra-regional","abrange-cidade",IF(C128="Em definição","sem-mapa",IF(E128&lt;&gt;0,"local-def","local-em-def")))</f>
        <v>local-def</v>
      </c>
    </row>
    <row r="129" spans="1:24" hidden="1" x14ac:dyDescent="0.25">
      <c r="A129" s="143">
        <v>25</v>
      </c>
      <c r="B129" s="154" t="s">
        <v>2569</v>
      </c>
      <c r="C129" s="144" t="s">
        <v>134</v>
      </c>
      <c r="D129" s="144" t="s">
        <v>134</v>
      </c>
      <c r="E129" s="144" t="s">
        <v>2570</v>
      </c>
      <c r="F129" s="145" t="s">
        <v>2571</v>
      </c>
      <c r="G129" s="143" t="s">
        <v>212</v>
      </c>
      <c r="H129" s="143" t="s">
        <v>212</v>
      </c>
      <c r="I129" s="143" t="s">
        <v>214</v>
      </c>
      <c r="J129" s="143" t="s">
        <v>216</v>
      </c>
      <c r="K129" s="143" t="s">
        <v>216</v>
      </c>
      <c r="L129" s="753">
        <v>0.04</v>
      </c>
      <c r="M129" s="277">
        <v>0</v>
      </c>
      <c r="N129" s="278">
        <v>0</v>
      </c>
      <c r="O129" s="146"/>
      <c r="P129" s="147"/>
      <c r="Q129" s="147"/>
      <c r="R129" s="147"/>
      <c r="S129" s="147"/>
      <c r="T129" s="147"/>
      <c r="U129" s="30">
        <f>(IF(G129="C",1,IF(G129="EA",0.5,0))*0.1)+(IF(H129="C",1,IF(H129="EA",0.5,0))*0.1)+(IF(I129="C",1,IF(I129="EA",0.5,0))*0.1)+(IF(J129="C",1,IF(J129="EA",0.5,0))*0.45)+(IF(K129="C",1,IF(K129="EA",0.5,0))*0.25)</f>
        <v>0.25</v>
      </c>
      <c r="V129" s="36">
        <f t="shared" si="3"/>
        <v>0.01</v>
      </c>
      <c r="W129" s="31" t="str">
        <f t="shared" si="2"/>
        <v>Em andamento</v>
      </c>
      <c r="X129" s="24" t="str">
        <f>IF(C129="Supra-regional","abrange-cidade",IF(C129="Em definição","sem-mapa",IF(E129&lt;&gt;0,"local-def","local-em-def")))</f>
        <v>local-def</v>
      </c>
    </row>
    <row r="130" spans="1:24" hidden="1" x14ac:dyDescent="0.25">
      <c r="A130" s="143">
        <v>25</v>
      </c>
      <c r="B130" s="154" t="s">
        <v>2572</v>
      </c>
      <c r="C130" s="145" t="s">
        <v>130</v>
      </c>
      <c r="D130" s="144" t="s">
        <v>130</v>
      </c>
      <c r="E130" s="144" t="s">
        <v>2573</v>
      </c>
      <c r="F130" s="145" t="s">
        <v>2574</v>
      </c>
      <c r="G130" s="143" t="s">
        <v>212</v>
      </c>
      <c r="H130" s="143" t="s">
        <v>212</v>
      </c>
      <c r="I130" s="143" t="s">
        <v>214</v>
      </c>
      <c r="J130" s="143" t="s">
        <v>216</v>
      </c>
      <c r="K130" s="143" t="s">
        <v>216</v>
      </c>
      <c r="L130" s="753">
        <v>0.04</v>
      </c>
      <c r="M130" s="277">
        <v>0</v>
      </c>
      <c r="N130" s="278">
        <v>0</v>
      </c>
      <c r="O130" s="146"/>
      <c r="P130" s="147"/>
      <c r="Q130" s="147"/>
      <c r="R130" s="147"/>
      <c r="S130" s="147"/>
      <c r="T130" s="147"/>
      <c r="U130" s="30">
        <f>(IF(G130="C",1,IF(G130="EA",0.5,0))*0.1)+(IF(H130="C",1,IF(H130="EA",0.5,0))*0.1)+(IF(I130="C",1,IF(I130="EA",0.5,0))*0.1)+(IF(J130="C",1,IF(J130="EA",0.5,0))*0.45)+(IF(K130="C",1,IF(K130="EA",0.5,0))*0.25)</f>
        <v>0.25</v>
      </c>
      <c r="V130" s="36">
        <f t="shared" si="3"/>
        <v>0.01</v>
      </c>
      <c r="W130" s="31" t="str">
        <f t="shared" ref="W130:W193" si="4">IF(U130=0,"Não Iniciado",IF(U130&lt;1,"Em andamento","Concluído"))</f>
        <v>Em andamento</v>
      </c>
      <c r="X130" s="24" t="str">
        <f>IF(C130="Supra-regional","abrange-cidade",IF(C130="Em definição","sem-mapa",IF(E130&lt;&gt;0,"local-def","local-em-def")))</f>
        <v>local-def</v>
      </c>
    </row>
    <row r="131" spans="1:24" hidden="1" x14ac:dyDescent="0.25">
      <c r="A131" s="143">
        <v>25</v>
      </c>
      <c r="B131" s="154" t="s">
        <v>2575</v>
      </c>
      <c r="C131" s="144" t="s">
        <v>146</v>
      </c>
      <c r="D131" s="144" t="s">
        <v>2470</v>
      </c>
      <c r="E131" s="144" t="s">
        <v>2576</v>
      </c>
      <c r="F131" s="145" t="s">
        <v>2577</v>
      </c>
      <c r="G131" s="143" t="s">
        <v>212</v>
      </c>
      <c r="H131" s="143" t="s">
        <v>212</v>
      </c>
      <c r="I131" s="143" t="s">
        <v>214</v>
      </c>
      <c r="J131" s="143" t="s">
        <v>216</v>
      </c>
      <c r="K131" s="143" t="s">
        <v>216</v>
      </c>
      <c r="L131" s="753">
        <v>0.04</v>
      </c>
      <c r="M131" s="277">
        <v>0</v>
      </c>
      <c r="N131" s="278">
        <v>0</v>
      </c>
      <c r="O131" s="146"/>
      <c r="P131" s="147"/>
      <c r="Q131" s="147"/>
      <c r="R131" s="147"/>
      <c r="S131" s="147"/>
      <c r="T131" s="147"/>
      <c r="U131" s="30">
        <f>(IF(G131="C",1,IF(G131="EA",0.5,0))*0.1)+(IF(H131="C",1,IF(H131="EA",0.5,0))*0.1)+(IF(I131="C",1,IF(I131="EA",0.5,0))*0.1)+(IF(J131="C",1,IF(J131="EA",0.5,0))*0.45)+(IF(K131="C",1,IF(K131="EA",0.5,0))*0.25)</f>
        <v>0.25</v>
      </c>
      <c r="V131" s="36">
        <f t="shared" ref="V131:V194" si="5">U131*L131</f>
        <v>0.01</v>
      </c>
      <c r="W131" s="31" t="str">
        <f t="shared" si="4"/>
        <v>Em andamento</v>
      </c>
      <c r="X131" s="24" t="str">
        <f>IF(C131="Supra-regional","abrange-cidade",IF(C131="Em definição","sem-mapa",IF(E131&lt;&gt;0,"local-def","local-em-def")))</f>
        <v>local-def</v>
      </c>
    </row>
    <row r="132" spans="1:24" hidden="1" x14ac:dyDescent="0.25">
      <c r="A132" s="143">
        <v>25</v>
      </c>
      <c r="B132" s="154" t="s">
        <v>2578</v>
      </c>
      <c r="C132" s="144" t="s">
        <v>174</v>
      </c>
      <c r="D132" s="144" t="s">
        <v>619</v>
      </c>
      <c r="E132" s="144" t="s">
        <v>2579</v>
      </c>
      <c r="F132" s="145" t="s">
        <v>2580</v>
      </c>
      <c r="G132" s="143" t="s">
        <v>212</v>
      </c>
      <c r="H132" s="143" t="s">
        <v>212</v>
      </c>
      <c r="I132" s="143" t="s">
        <v>214</v>
      </c>
      <c r="J132" s="143" t="s">
        <v>216</v>
      </c>
      <c r="K132" s="143" t="s">
        <v>216</v>
      </c>
      <c r="L132" s="753">
        <v>0.04</v>
      </c>
      <c r="M132" s="277">
        <v>0</v>
      </c>
      <c r="N132" s="278">
        <v>0</v>
      </c>
      <c r="O132" s="146"/>
      <c r="P132" s="147"/>
      <c r="Q132" s="147"/>
      <c r="R132" s="147"/>
      <c r="S132" s="147"/>
      <c r="T132" s="147"/>
      <c r="U132" s="30">
        <f>(IF(G132="C",1,IF(G132="EA",0.5,0))*0.1)+(IF(H132="C",1,IF(H132="EA",0.5,0))*0.1)+(IF(I132="C",1,IF(I132="EA",0.5,0))*0.1)+(IF(J132="C",1,IF(J132="EA",0.5,0))*0.45)+(IF(K132="C",1,IF(K132="EA",0.5,0))*0.25)</f>
        <v>0.25</v>
      </c>
      <c r="V132" s="36">
        <f t="shared" si="5"/>
        <v>0.01</v>
      </c>
      <c r="W132" s="31" t="str">
        <f t="shared" si="4"/>
        <v>Em andamento</v>
      </c>
      <c r="X132" s="24" t="str">
        <f>IF(C132="Supra-regional","abrange-cidade",IF(C132="Em definição","sem-mapa",IF(E132&lt;&gt;0,"local-def","local-em-def")))</f>
        <v>local-def</v>
      </c>
    </row>
    <row r="133" spans="1:24" hidden="1" x14ac:dyDescent="0.25">
      <c r="A133" s="143">
        <v>25</v>
      </c>
      <c r="B133" s="154" t="s">
        <v>2581</v>
      </c>
      <c r="C133" s="144" t="s">
        <v>184</v>
      </c>
      <c r="D133" s="144" t="s">
        <v>1857</v>
      </c>
      <c r="E133" s="144" t="s">
        <v>2582</v>
      </c>
      <c r="F133" s="145" t="s">
        <v>2583</v>
      </c>
      <c r="G133" s="143" t="s">
        <v>212</v>
      </c>
      <c r="H133" s="143" t="s">
        <v>212</v>
      </c>
      <c r="I133" s="143" t="s">
        <v>214</v>
      </c>
      <c r="J133" s="143" t="s">
        <v>216</v>
      </c>
      <c r="K133" s="143" t="s">
        <v>216</v>
      </c>
      <c r="L133" s="753">
        <v>0.04</v>
      </c>
      <c r="M133" s="277">
        <v>0</v>
      </c>
      <c r="N133" s="278">
        <v>0</v>
      </c>
      <c r="O133" s="146"/>
      <c r="P133" s="147"/>
      <c r="Q133" s="147"/>
      <c r="R133" s="147"/>
      <c r="S133" s="147"/>
      <c r="T133" s="147"/>
      <c r="U133" s="30">
        <f>(IF(G133="C",1,IF(G133="EA",0.5,0))*0.1)+(IF(H133="C",1,IF(H133="EA",0.5,0))*0.1)+(IF(I133="C",1,IF(I133="EA",0.5,0))*0.1)+(IF(J133="C",1,IF(J133="EA",0.5,0))*0.45)+(IF(K133="C",1,IF(K133="EA",0.5,0))*0.25)</f>
        <v>0.25</v>
      </c>
      <c r="V133" s="36">
        <f t="shared" si="5"/>
        <v>0.01</v>
      </c>
      <c r="W133" s="31" t="str">
        <f t="shared" si="4"/>
        <v>Em andamento</v>
      </c>
      <c r="X133" s="24" t="str">
        <f>IF(C133="Supra-regional","abrange-cidade",IF(C133="Em definição","sem-mapa",IF(E133&lt;&gt;0,"local-def","local-em-def")))</f>
        <v>local-def</v>
      </c>
    </row>
    <row r="134" spans="1:24" hidden="1" x14ac:dyDescent="0.25">
      <c r="A134" s="143">
        <v>25</v>
      </c>
      <c r="B134" s="154" t="s">
        <v>2584</v>
      </c>
      <c r="C134" s="144" t="s">
        <v>182</v>
      </c>
      <c r="D134" s="144" t="s">
        <v>2585</v>
      </c>
      <c r="E134" s="144" t="s">
        <v>2586</v>
      </c>
      <c r="F134" s="145" t="s">
        <v>2587</v>
      </c>
      <c r="G134" s="143" t="s">
        <v>214</v>
      </c>
      <c r="H134" s="143" t="s">
        <v>212</v>
      </c>
      <c r="I134" s="143" t="s">
        <v>216</v>
      </c>
      <c r="J134" s="143" t="s">
        <v>216</v>
      </c>
      <c r="K134" s="143" t="s">
        <v>216</v>
      </c>
      <c r="L134" s="753">
        <v>0</v>
      </c>
      <c r="M134" s="277">
        <v>0</v>
      </c>
      <c r="N134" s="278">
        <v>0</v>
      </c>
      <c r="O134" s="146"/>
      <c r="P134" s="147"/>
      <c r="Q134" s="147"/>
      <c r="R134" s="147"/>
      <c r="S134" s="147"/>
      <c r="T134" s="147"/>
      <c r="U134" s="30">
        <f>(IF(G134="C",1,IF(G134="EA",0.5,0))*0.1)+(IF(H134="C",1,IF(H134="EA",0.5,0))*0.1)+(IF(I134="C",1,IF(I134="EA",0.5,0))*0.1)+(IF(J134="C",1,IF(J134="EA",0.5,0))*0.45)+(IF(K134="C",1,IF(K134="EA",0.5,0))*0.25)</f>
        <v>0.15000000000000002</v>
      </c>
      <c r="V134" s="36">
        <f t="shared" si="5"/>
        <v>0</v>
      </c>
      <c r="W134" s="31" t="str">
        <f t="shared" si="4"/>
        <v>Em andamento</v>
      </c>
      <c r="X134" s="24" t="str">
        <f>IF(C134="Supra-regional","abrange-cidade",IF(C134="Em definição","sem-mapa",IF(E134&lt;&gt;0,"local-def","local-em-def")))</f>
        <v>local-def</v>
      </c>
    </row>
    <row r="135" spans="1:24" hidden="1" x14ac:dyDescent="0.25">
      <c r="A135" s="148">
        <v>26</v>
      </c>
      <c r="B135" s="144" t="s">
        <v>2318</v>
      </c>
      <c r="C135" s="144" t="s">
        <v>178</v>
      </c>
      <c r="D135" s="144" t="s">
        <v>178</v>
      </c>
      <c r="E135" s="145" t="s">
        <v>2588</v>
      </c>
      <c r="F135" s="145" t="s">
        <v>2589</v>
      </c>
      <c r="G135" s="148" t="s">
        <v>214</v>
      </c>
      <c r="H135" s="148" t="s">
        <v>214</v>
      </c>
      <c r="I135" s="148" t="s">
        <v>216</v>
      </c>
      <c r="J135" s="148" t="s">
        <v>216</v>
      </c>
      <c r="K135" s="148" t="s">
        <v>216</v>
      </c>
      <c r="L135" s="753">
        <v>0</v>
      </c>
      <c r="M135" s="280">
        <v>110000</v>
      </c>
      <c r="N135" s="278">
        <v>0</v>
      </c>
      <c r="O135" s="450" t="s">
        <v>2590</v>
      </c>
      <c r="P135" s="147"/>
      <c r="Q135" s="147"/>
      <c r="R135" s="147"/>
      <c r="S135" s="147"/>
      <c r="T135" s="147"/>
      <c r="U135" s="30">
        <f>(IF(G135="C",1,IF(G135="EA",0.5,0))*0.1)+(IF(H135="C",1,IF(H135="EA",0.5,0))*0.1)+(IF(I135="C",1,IF(I135="EA",0.5,0))*0.1)+(IF(J135="C",1,IF(J135="EA",0.5,0))*0.45)+(IF(K135="C",1,IF(K135="EA",0.5,0))*0.25)</f>
        <v>0.1</v>
      </c>
      <c r="V135" s="36">
        <f t="shared" si="5"/>
        <v>0</v>
      </c>
      <c r="W135" s="31" t="str">
        <f t="shared" si="4"/>
        <v>Em andamento</v>
      </c>
      <c r="X135" s="24" t="str">
        <f>IF(C135="Supra-regional","abrange-cidade",IF(C135="Em definição","sem-mapa",IF(E135&lt;&gt;0,"local-def","local-em-def")))</f>
        <v>local-def</v>
      </c>
    </row>
    <row r="136" spans="1:24" ht="156" hidden="1" x14ac:dyDescent="0.25">
      <c r="A136" s="143">
        <v>26</v>
      </c>
      <c r="B136" s="144" t="s">
        <v>2591</v>
      </c>
      <c r="C136" s="144" t="s">
        <v>132</v>
      </c>
      <c r="D136" s="144" t="s">
        <v>132</v>
      </c>
      <c r="E136" s="144" t="s">
        <v>2592</v>
      </c>
      <c r="F136" s="144" t="s">
        <v>2593</v>
      </c>
      <c r="G136" s="148" t="s">
        <v>212</v>
      </c>
      <c r="H136" s="148" t="s">
        <v>212</v>
      </c>
      <c r="I136" s="148" t="s">
        <v>212</v>
      </c>
      <c r="J136" s="148" t="s">
        <v>212</v>
      </c>
      <c r="K136" s="148" t="s">
        <v>212</v>
      </c>
      <c r="L136" s="753">
        <v>3.3300000000000003E-2</v>
      </c>
      <c r="M136" s="281">
        <v>0</v>
      </c>
      <c r="N136" s="282">
        <v>0</v>
      </c>
      <c r="O136" s="154" t="s">
        <v>2594</v>
      </c>
      <c r="P136" s="155"/>
      <c r="Q136" s="155"/>
      <c r="R136" s="155"/>
      <c r="S136" s="155"/>
      <c r="T136" s="155"/>
      <c r="U136" s="30">
        <f>(IF(G136="C",1,IF(G136="EA",0.5,0))*0.1)+(IF(H136="C",1,IF(H136="EA",0.5,0))*0.1)+(IF(I136="C",1,IF(I136="EA",0.5,0))*0.1)+(IF(J136="C",1,IF(J136="EA",0.5,0))*0.45)+(IF(K136="C",1,IF(K136="EA",0.5,0))*0.25)</f>
        <v>1</v>
      </c>
      <c r="V136" s="36">
        <f t="shared" si="5"/>
        <v>3.3300000000000003E-2</v>
      </c>
      <c r="W136" s="31" t="str">
        <f t="shared" si="4"/>
        <v>Concluído</v>
      </c>
      <c r="X136" s="24" t="str">
        <f>IF(C136="Supra-regional","abrange-cidade",IF(C136="Em definição","sem-mapa",IF(E136&lt;&gt;0,"local-def","local-em-def")))</f>
        <v>local-def</v>
      </c>
    </row>
    <row r="137" spans="1:24" ht="24" hidden="1" x14ac:dyDescent="0.25">
      <c r="A137" s="156">
        <v>26</v>
      </c>
      <c r="B137" s="157" t="s">
        <v>2595</v>
      </c>
      <c r="C137" s="144" t="s">
        <v>132</v>
      </c>
      <c r="D137" s="144" t="s">
        <v>132</v>
      </c>
      <c r="E137" s="155" t="s">
        <v>2596</v>
      </c>
      <c r="F137" s="442" t="s">
        <v>2597</v>
      </c>
      <c r="G137" s="148" t="s">
        <v>212</v>
      </c>
      <c r="H137" s="148" t="s">
        <v>212</v>
      </c>
      <c r="I137" s="148" t="s">
        <v>212</v>
      </c>
      <c r="J137" s="148" t="s">
        <v>212</v>
      </c>
      <c r="K137" s="148" t="s">
        <v>212</v>
      </c>
      <c r="L137" s="753">
        <v>3.3300000000000003E-2</v>
      </c>
      <c r="M137" s="281">
        <v>0</v>
      </c>
      <c r="N137" s="282">
        <v>0</v>
      </c>
      <c r="O137" s="154" t="s">
        <v>2598</v>
      </c>
      <c r="P137" s="155"/>
      <c r="Q137" s="155"/>
      <c r="R137" s="155"/>
      <c r="S137" s="155"/>
      <c r="T137" s="155"/>
      <c r="U137" s="30">
        <f>(IF(G137="C",1,IF(G137="EA",0.5,0))*0.1)+(IF(H137="C",1,IF(H137="EA",0.5,0))*0.1)+(IF(I137="C",1,IF(I137="EA",0.5,0))*0.1)+(IF(J137="C",1,IF(J137="EA",0.5,0))*0.45)+(IF(K137="C",1,IF(K137="EA",0.5,0))*0.25)</f>
        <v>1</v>
      </c>
      <c r="V137" s="36">
        <f t="shared" si="5"/>
        <v>3.3300000000000003E-2</v>
      </c>
      <c r="W137" s="31" t="str">
        <f t="shared" si="4"/>
        <v>Concluído</v>
      </c>
      <c r="X137" s="24" t="str">
        <f>IF(C137="Supra-regional","abrange-cidade",IF(C137="Em definição","sem-mapa",IF(E137&lt;&gt;0,"local-def","local-em-def")))</f>
        <v>local-def</v>
      </c>
    </row>
    <row r="138" spans="1:24" hidden="1" x14ac:dyDescent="0.25">
      <c r="A138" s="148">
        <v>26</v>
      </c>
      <c r="B138" s="144" t="s">
        <v>2599</v>
      </c>
      <c r="C138" s="144" t="s">
        <v>178</v>
      </c>
      <c r="D138" s="144" t="s">
        <v>178</v>
      </c>
      <c r="E138" s="145" t="s">
        <v>2600</v>
      </c>
      <c r="F138" s="442" t="s">
        <v>2601</v>
      </c>
      <c r="G138" s="148" t="s">
        <v>212</v>
      </c>
      <c r="H138" s="148" t="s">
        <v>212</v>
      </c>
      <c r="I138" s="148" t="s">
        <v>212</v>
      </c>
      <c r="J138" s="148" t="s">
        <v>212</v>
      </c>
      <c r="K138" s="148" t="s">
        <v>212</v>
      </c>
      <c r="L138" s="753">
        <v>3.3300000000000003E-2</v>
      </c>
      <c r="M138" s="280">
        <v>0</v>
      </c>
      <c r="N138" s="278">
        <v>0</v>
      </c>
      <c r="O138" s="453"/>
      <c r="P138" s="705"/>
      <c r="Q138" s="147"/>
      <c r="R138" s="147"/>
      <c r="S138" s="147"/>
      <c r="T138" s="147"/>
      <c r="U138" s="30">
        <f>(IF(G138="C",1,IF(G138="EA",0.5,0))*0.1)+(IF(H138="C",1,IF(H138="EA",0.5,0))*0.1)+(IF(I138="C",1,IF(I138="EA",0.5,0))*0.1)+(IF(J138="C",1,IF(J138="EA",0.5,0))*0.45)+(IF(K138="C",1,IF(K138="EA",0.5,0))*0.25)</f>
        <v>1</v>
      </c>
      <c r="V138" s="36">
        <f t="shared" si="5"/>
        <v>3.3300000000000003E-2</v>
      </c>
      <c r="W138" s="31" t="str">
        <f t="shared" si="4"/>
        <v>Concluído</v>
      </c>
      <c r="X138" s="24" t="str">
        <f>IF(C138="Supra-regional","abrange-cidade",IF(C138="Em definição","sem-mapa",IF(E138&lt;&gt;0,"local-def","local-em-def")))</f>
        <v>local-def</v>
      </c>
    </row>
    <row r="139" spans="1:24" hidden="1" x14ac:dyDescent="0.25">
      <c r="A139" s="148">
        <v>26</v>
      </c>
      <c r="B139" s="144" t="s">
        <v>2602</v>
      </c>
      <c r="C139" s="145" t="s">
        <v>152</v>
      </c>
      <c r="D139" s="144" t="s">
        <v>2603</v>
      </c>
      <c r="E139" s="145" t="s">
        <v>2604</v>
      </c>
      <c r="F139" s="442" t="s">
        <v>2605</v>
      </c>
      <c r="G139" s="148" t="s">
        <v>212</v>
      </c>
      <c r="H139" s="148" t="s">
        <v>212</v>
      </c>
      <c r="I139" s="148" t="s">
        <v>212</v>
      </c>
      <c r="J139" s="148" t="s">
        <v>212</v>
      </c>
      <c r="K139" s="148" t="s">
        <v>212</v>
      </c>
      <c r="L139" s="753">
        <v>3.3300000000000003E-2</v>
      </c>
      <c r="M139" s="280">
        <v>0</v>
      </c>
      <c r="N139" s="278">
        <v>0</v>
      </c>
      <c r="O139" s="146"/>
      <c r="P139" s="706"/>
      <c r="Q139" s="147"/>
      <c r="R139" s="147"/>
      <c r="S139" s="147"/>
      <c r="T139" s="147"/>
      <c r="U139" s="30">
        <f>(IF(G139="C",1,IF(G139="EA",0.5,0))*0.1)+(IF(H139="C",1,IF(H139="EA",0.5,0))*0.1)+(IF(I139="C",1,IF(I139="EA",0.5,0))*0.1)+(IF(J139="C",1,IF(J139="EA",0.5,0))*0.45)+(IF(K139="C",1,IF(K139="EA",0.5,0))*0.25)</f>
        <v>1</v>
      </c>
      <c r="V139" s="36">
        <f t="shared" si="5"/>
        <v>3.3300000000000003E-2</v>
      </c>
      <c r="W139" s="31" t="str">
        <f t="shared" si="4"/>
        <v>Concluído</v>
      </c>
      <c r="X139" s="24" t="str">
        <f>IF(C139="Supra-regional","abrange-cidade",IF(C139="Em definição","sem-mapa",IF(E139&lt;&gt;0,"local-def","local-em-def")))</f>
        <v>local-def</v>
      </c>
    </row>
    <row r="140" spans="1:24" hidden="1" x14ac:dyDescent="0.25">
      <c r="A140" s="148">
        <v>26</v>
      </c>
      <c r="B140" s="144" t="s">
        <v>2606</v>
      </c>
      <c r="C140" s="144" t="s">
        <v>134</v>
      </c>
      <c r="D140" s="144" t="s">
        <v>1062</v>
      </c>
      <c r="E140" s="145" t="s">
        <v>2607</v>
      </c>
      <c r="F140" s="145" t="s">
        <v>2608</v>
      </c>
      <c r="G140" s="148" t="s">
        <v>214</v>
      </c>
      <c r="H140" s="148" t="s">
        <v>216</v>
      </c>
      <c r="I140" s="148" t="s">
        <v>216</v>
      </c>
      <c r="J140" s="148" t="s">
        <v>216</v>
      </c>
      <c r="K140" s="148" t="s">
        <v>216</v>
      </c>
      <c r="L140" s="753">
        <v>0</v>
      </c>
      <c r="M140" s="277">
        <v>0</v>
      </c>
      <c r="N140" s="278">
        <v>0</v>
      </c>
      <c r="O140" s="146"/>
      <c r="P140" s="706"/>
      <c r="Q140" s="147"/>
      <c r="R140" s="147"/>
      <c r="S140" s="147"/>
      <c r="T140" s="147"/>
      <c r="U140" s="30">
        <f>(IF(G140="C",1,IF(G140="EA",0.5,0))*0.1)+(IF(H140="C",1,IF(H140="EA",0.5,0))*0.1)+(IF(I140="C",1,IF(I140="EA",0.5,0))*0.1)+(IF(J140="C",1,IF(J140="EA",0.5,0))*0.45)+(IF(K140="C",1,IF(K140="EA",0.5,0))*0.25)</f>
        <v>0.05</v>
      </c>
      <c r="V140" s="36">
        <f t="shared" si="5"/>
        <v>0</v>
      </c>
      <c r="W140" s="31" t="str">
        <f t="shared" si="4"/>
        <v>Em andamento</v>
      </c>
      <c r="X140" s="24" t="str">
        <f>IF(C140="Supra-regional","abrange-cidade",IF(C140="Em definição","sem-mapa",IF(E140&lt;&gt;0,"local-def","local-em-def")))</f>
        <v>local-def</v>
      </c>
    </row>
    <row r="141" spans="1:24" ht="51" hidden="1" x14ac:dyDescent="0.25">
      <c r="A141" s="24">
        <v>29</v>
      </c>
      <c r="B141" s="23" t="s">
        <v>3328</v>
      </c>
      <c r="C141" s="23" t="s">
        <v>140</v>
      </c>
      <c r="D141" s="23" t="s">
        <v>140</v>
      </c>
      <c r="E141" s="91" t="s">
        <v>3329</v>
      </c>
      <c r="F141" s="91" t="s">
        <v>3330</v>
      </c>
      <c r="G141" s="21" t="s">
        <v>212</v>
      </c>
      <c r="H141" s="21" t="s">
        <v>212</v>
      </c>
      <c r="I141" s="21" t="s">
        <v>212</v>
      </c>
      <c r="J141" s="21" t="s">
        <v>212</v>
      </c>
      <c r="K141" s="21" t="s">
        <v>212</v>
      </c>
      <c r="L141" s="753">
        <v>0.34</v>
      </c>
      <c r="M141" s="88">
        <v>3502954</v>
      </c>
      <c r="N141" s="278">
        <v>0</v>
      </c>
      <c r="O141" s="26" t="s">
        <v>3257</v>
      </c>
      <c r="P141" s="707"/>
      <c r="Q141" s="22"/>
      <c r="R141" s="22"/>
      <c r="S141" s="22"/>
      <c r="T141" s="22"/>
      <c r="U141" s="30">
        <f>(IF(G141="C",1,IF(G141="EA",0.5,0))*0.1)+(IF(H141="C",1,IF(H141="EA",0.5,0))*0.1)+(IF(I141="C",1,IF(I141="EA",0.5,0))*0.1)+(IF(J141="C",1,IF(J141="EA",0.5,0))*0.45)+(IF(K141="C",1,IF(K141="EA",0.5,0))*0.25)</f>
        <v>1</v>
      </c>
      <c r="V141" s="36">
        <f t="shared" si="5"/>
        <v>0.34</v>
      </c>
      <c r="W141" s="31" t="str">
        <f t="shared" si="4"/>
        <v>Concluído</v>
      </c>
      <c r="X141" s="24" t="str">
        <f>IF(C141="Supra-regional","abrange-cidade",IF(C141="Em definição","sem-mapa",IF(E141&lt;&gt;0,"local-def","local-em-def")))</f>
        <v>local-def</v>
      </c>
    </row>
    <row r="142" spans="1:24" ht="30" hidden="1" x14ac:dyDescent="0.25">
      <c r="A142" s="24">
        <v>43</v>
      </c>
      <c r="B142" s="23" t="s">
        <v>781</v>
      </c>
      <c r="C142" s="23" t="s">
        <v>144</v>
      </c>
      <c r="D142" s="23" t="s">
        <v>782</v>
      </c>
      <c r="E142" s="23"/>
      <c r="F142" s="23"/>
      <c r="G142" s="24" t="s">
        <v>212</v>
      </c>
      <c r="H142" s="24" t="s">
        <v>212</v>
      </c>
      <c r="I142" s="24" t="s">
        <v>216</v>
      </c>
      <c r="J142" s="24" t="s">
        <v>216</v>
      </c>
      <c r="K142" s="24" t="s">
        <v>216</v>
      </c>
      <c r="L142" s="753">
        <v>0.15</v>
      </c>
      <c r="M142" s="88">
        <v>0</v>
      </c>
      <c r="N142" s="19">
        <v>0</v>
      </c>
      <c r="O142" s="91" t="s">
        <v>783</v>
      </c>
      <c r="P142" s="24"/>
      <c r="Q142" s="24"/>
      <c r="R142" s="24"/>
      <c r="S142" s="24"/>
      <c r="T142" s="24"/>
      <c r="U142" s="30">
        <f>(IF(G142="C",1,IF(G142="EA",0.5,0))*0.1)+(IF(H142="C",1,IF(H142="EA",0.5,0))*0.1)+(IF(I142="C",1,IF(I142="EA",0.5,0))*0.1)+(IF(J142="C",1,IF(J142="EA",0.5,0))*0.45)+(IF(K142="C",1,IF(K142="EA",0.5,0))*0.25)</f>
        <v>0.2</v>
      </c>
      <c r="V142" s="36">
        <f t="shared" si="5"/>
        <v>0.03</v>
      </c>
      <c r="W142" s="31" t="str">
        <f t="shared" si="4"/>
        <v>Em andamento</v>
      </c>
      <c r="X142" s="24" t="str">
        <f>IF(C142="Supra-regional","abrange-cidade",IF(C142="Em definição","sem-mapa",IF(E142&lt;&gt;0,"local-def","local-em-def")))</f>
        <v>local-em-def</v>
      </c>
    </row>
    <row r="143" spans="1:24" ht="30" hidden="1" x14ac:dyDescent="0.25">
      <c r="A143" s="24">
        <v>43</v>
      </c>
      <c r="B143" s="23" t="s">
        <v>784</v>
      </c>
      <c r="C143" s="23" t="s">
        <v>211</v>
      </c>
      <c r="D143" s="23"/>
      <c r="E143" s="23"/>
      <c r="F143" s="23"/>
      <c r="G143" s="24" t="s">
        <v>212</v>
      </c>
      <c r="H143" s="24" t="s">
        <v>212</v>
      </c>
      <c r="I143" s="24" t="s">
        <v>216</v>
      </c>
      <c r="J143" s="24" t="s">
        <v>216</v>
      </c>
      <c r="K143" s="24" t="s">
        <v>216</v>
      </c>
      <c r="L143" s="753">
        <v>0.15</v>
      </c>
      <c r="M143" s="88">
        <v>0</v>
      </c>
      <c r="N143" s="19">
        <v>0</v>
      </c>
      <c r="O143" s="91" t="s">
        <v>783</v>
      </c>
      <c r="P143" s="24"/>
      <c r="Q143" s="24"/>
      <c r="R143" s="24"/>
      <c r="S143" s="24"/>
      <c r="T143" s="24"/>
      <c r="U143" s="30">
        <f>(IF(G143="C",1,IF(G143="EA",0.5,0))*0.1)+(IF(H143="C",1,IF(H143="EA",0.5,0))*0.1)+(IF(I143="C",1,IF(I143="EA",0.5,0))*0.1)+(IF(J143="C",1,IF(J143="EA",0.5,0))*0.45)+(IF(K143="C",1,IF(K143="EA",0.5,0))*0.25)</f>
        <v>0.2</v>
      </c>
      <c r="V143" s="36">
        <f t="shared" si="5"/>
        <v>0.03</v>
      </c>
      <c r="W143" s="31" t="str">
        <f t="shared" si="4"/>
        <v>Em andamento</v>
      </c>
      <c r="X143" s="24" t="str">
        <f>IF(C143="Supra-regional","abrange-cidade",IF(C143="Em definição","sem-mapa",IF(E143&lt;&gt;0,"local-def","local-em-def")))</f>
        <v>abrange-cidade</v>
      </c>
    </row>
    <row r="144" spans="1:24" ht="30" hidden="1" x14ac:dyDescent="0.25">
      <c r="A144" s="200">
        <v>45</v>
      </c>
      <c r="B144" s="73" t="s">
        <v>3032</v>
      </c>
      <c r="C144" s="73" t="s">
        <v>186</v>
      </c>
      <c r="D144" s="73" t="s">
        <v>186</v>
      </c>
      <c r="E144" s="73" t="s">
        <v>3033</v>
      </c>
      <c r="F144" s="73" t="s">
        <v>3034</v>
      </c>
      <c r="G144" s="200" t="s">
        <v>214</v>
      </c>
      <c r="H144" s="200" t="s">
        <v>214</v>
      </c>
      <c r="I144" s="200" t="s">
        <v>216</v>
      </c>
      <c r="J144" s="200" t="s">
        <v>216</v>
      </c>
      <c r="K144" s="200" t="s">
        <v>214</v>
      </c>
      <c r="L144" s="753">
        <v>0.5</v>
      </c>
      <c r="M144" s="88">
        <v>0</v>
      </c>
      <c r="N144" s="278">
        <v>0</v>
      </c>
      <c r="O144" s="22"/>
      <c r="P144" s="200"/>
      <c r="Q144" s="200"/>
      <c r="R144" s="200"/>
      <c r="S144" s="201"/>
      <c r="T144" s="201"/>
      <c r="U144" s="30">
        <f>(IF(G144="C",1,IF(G144="EA",0.5,0))*0.1)+(IF(H144="C",1,IF(H144="EA",0.5,0))*0.1)+(IF(I144="C",1,IF(I144="EA",0.5,0))*0.1)+(IF(J144="C",1,IF(J144="EA",0.5,0))*0.45)+(IF(K144="C",1,IF(K144="EA",0.5,0))*0.25)</f>
        <v>0.22500000000000001</v>
      </c>
      <c r="V144" s="36">
        <f t="shared" si="5"/>
        <v>0.1125</v>
      </c>
      <c r="W144" s="31" t="str">
        <f t="shared" si="4"/>
        <v>Em andamento</v>
      </c>
      <c r="X144" s="24" t="str">
        <f>IF(C144="Supra-regional","abrange-cidade",IF(C144="Em definição","sem-mapa",IF(E144&lt;&gt;0,"local-def","local-em-def")))</f>
        <v>local-def</v>
      </c>
    </row>
    <row r="145" spans="1:24" ht="30" hidden="1" x14ac:dyDescent="0.25">
      <c r="A145" s="200">
        <v>48</v>
      </c>
      <c r="B145" s="73" t="s">
        <v>3035</v>
      </c>
      <c r="C145" s="23" t="s">
        <v>128</v>
      </c>
      <c r="D145" s="73" t="s">
        <v>1642</v>
      </c>
      <c r="E145" s="73" t="s">
        <v>3036</v>
      </c>
      <c r="F145" s="73" t="s">
        <v>3037</v>
      </c>
      <c r="G145" s="200" t="s">
        <v>212</v>
      </c>
      <c r="H145" s="200" t="s">
        <v>212</v>
      </c>
      <c r="I145" s="200" t="s">
        <v>212</v>
      </c>
      <c r="J145" s="200" t="s">
        <v>212</v>
      </c>
      <c r="K145" s="200" t="s">
        <v>212</v>
      </c>
      <c r="L145" s="753">
        <v>0.02</v>
      </c>
      <c r="M145" s="88">
        <v>383865.89</v>
      </c>
      <c r="N145" s="278">
        <v>0</v>
      </c>
      <c r="O145" s="73"/>
      <c r="P145" s="200"/>
      <c r="Q145" s="200"/>
      <c r="R145" s="200"/>
      <c r="S145" s="200"/>
      <c r="T145" s="200"/>
      <c r="U145" s="30">
        <f>(IF(G145="C",1,IF(G145="EA",0.5,0))*0.1)+(IF(H145="C",1,IF(H145="EA",0.5,0))*0.1)+(IF(I145="C",1,IF(I145="EA",0.5,0))*0.1)+(IF(J145="C",1,IF(J145="EA",0.5,0))*0.45)+(IF(K145="C",1,IF(K145="EA",0.5,0))*0.25)</f>
        <v>1</v>
      </c>
      <c r="V145" s="36">
        <f t="shared" si="5"/>
        <v>0.02</v>
      </c>
      <c r="W145" s="31" t="str">
        <f t="shared" si="4"/>
        <v>Concluído</v>
      </c>
      <c r="X145" s="24" t="str">
        <f>IF(C145="Supra-regional","abrange-cidade",IF(C145="Em definição","sem-mapa",IF(E145&lt;&gt;0,"local-def","local-em-def")))</f>
        <v>local-def</v>
      </c>
    </row>
    <row r="146" spans="1:24" ht="45" hidden="1" x14ac:dyDescent="0.25">
      <c r="A146" s="200">
        <v>48</v>
      </c>
      <c r="B146" s="73" t="s">
        <v>3038</v>
      </c>
      <c r="C146" s="23" t="s">
        <v>130</v>
      </c>
      <c r="D146" s="73" t="s">
        <v>130</v>
      </c>
      <c r="E146" s="73" t="s">
        <v>3039</v>
      </c>
      <c r="F146" s="73" t="s">
        <v>3040</v>
      </c>
      <c r="G146" s="200" t="s">
        <v>212</v>
      </c>
      <c r="H146" s="200" t="s">
        <v>212</v>
      </c>
      <c r="I146" s="200" t="s">
        <v>212</v>
      </c>
      <c r="J146" s="200" t="s">
        <v>212</v>
      </c>
      <c r="K146" s="200" t="s">
        <v>212</v>
      </c>
      <c r="L146" s="753">
        <v>0.02</v>
      </c>
      <c r="M146" s="88">
        <v>603001.46</v>
      </c>
      <c r="N146" s="278">
        <v>0</v>
      </c>
      <c r="O146" s="73"/>
      <c r="P146" s="200"/>
      <c r="Q146" s="200"/>
      <c r="R146" s="200"/>
      <c r="S146" s="200"/>
      <c r="T146" s="200"/>
      <c r="U146" s="30">
        <f>(IF(G146="C",1,IF(G146="EA",0.5,0))*0.1)+(IF(H146="C",1,IF(H146="EA",0.5,0))*0.1)+(IF(I146="C",1,IF(I146="EA",0.5,0))*0.1)+(IF(J146="C",1,IF(J146="EA",0.5,0))*0.45)+(IF(K146="C",1,IF(K146="EA",0.5,0))*0.25)</f>
        <v>1</v>
      </c>
      <c r="V146" s="36">
        <f t="shared" si="5"/>
        <v>0.02</v>
      </c>
      <c r="W146" s="31" t="str">
        <f t="shared" si="4"/>
        <v>Concluído</v>
      </c>
      <c r="X146" s="24" t="str">
        <f>IF(C146="Supra-regional","abrange-cidade",IF(C146="Em definição","sem-mapa",IF(E146&lt;&gt;0,"local-def","local-em-def")))</f>
        <v>local-def</v>
      </c>
    </row>
    <row r="147" spans="1:24" ht="30" hidden="1" x14ac:dyDescent="0.25">
      <c r="A147" s="200">
        <v>48</v>
      </c>
      <c r="B147" s="73" t="s">
        <v>3041</v>
      </c>
      <c r="C147" s="23" t="s">
        <v>130</v>
      </c>
      <c r="D147" s="73" t="s">
        <v>2112</v>
      </c>
      <c r="E147" s="73" t="s">
        <v>3042</v>
      </c>
      <c r="F147" s="73" t="s">
        <v>3043</v>
      </c>
      <c r="G147" s="200" t="s">
        <v>212</v>
      </c>
      <c r="H147" s="200" t="s">
        <v>212</v>
      </c>
      <c r="I147" s="200" t="s">
        <v>212</v>
      </c>
      <c r="J147" s="200" t="s">
        <v>212</v>
      </c>
      <c r="K147" s="200" t="s">
        <v>212</v>
      </c>
      <c r="L147" s="753">
        <v>0.02</v>
      </c>
      <c r="M147" s="88">
        <v>526904.4</v>
      </c>
      <c r="N147" s="278">
        <v>0</v>
      </c>
      <c r="O147" s="73"/>
      <c r="P147" s="200"/>
      <c r="Q147" s="200"/>
      <c r="R147" s="200"/>
      <c r="S147" s="200"/>
      <c r="T147" s="200"/>
      <c r="U147" s="30">
        <f>(IF(G147="C",1,IF(G147="EA",0.5,0))*0.1)+(IF(H147="C",1,IF(H147="EA",0.5,0))*0.1)+(IF(I147="C",1,IF(I147="EA",0.5,0))*0.1)+(IF(J147="C",1,IF(J147="EA",0.5,0))*0.45)+(IF(K147="C",1,IF(K147="EA",0.5,0))*0.25)</f>
        <v>1</v>
      </c>
      <c r="V147" s="36">
        <f t="shared" si="5"/>
        <v>0.02</v>
      </c>
      <c r="W147" s="31" t="str">
        <f t="shared" si="4"/>
        <v>Concluído</v>
      </c>
      <c r="X147" s="24" t="str">
        <f>IF(C147="Supra-regional","abrange-cidade",IF(C147="Em definição","sem-mapa",IF(E147&lt;&gt;0,"local-def","local-em-def")))</f>
        <v>local-def</v>
      </c>
    </row>
    <row r="148" spans="1:24" ht="30" hidden="1" x14ac:dyDescent="0.25">
      <c r="A148" s="200">
        <v>48</v>
      </c>
      <c r="B148" s="73" t="s">
        <v>3044</v>
      </c>
      <c r="C148" s="73" t="s">
        <v>132</v>
      </c>
      <c r="D148" s="73" t="s">
        <v>132</v>
      </c>
      <c r="E148" s="73" t="s">
        <v>3045</v>
      </c>
      <c r="F148" s="73" t="s">
        <v>3046</v>
      </c>
      <c r="G148" s="200" t="s">
        <v>212</v>
      </c>
      <c r="H148" s="200" t="s">
        <v>212</v>
      </c>
      <c r="I148" s="200" t="s">
        <v>212</v>
      </c>
      <c r="J148" s="200" t="s">
        <v>212</v>
      </c>
      <c r="K148" s="200" t="s">
        <v>212</v>
      </c>
      <c r="L148" s="753">
        <v>0.02</v>
      </c>
      <c r="M148" s="88">
        <v>919978.95</v>
      </c>
      <c r="N148" s="278">
        <v>0</v>
      </c>
      <c r="O148" s="73"/>
      <c r="P148" s="200"/>
      <c r="Q148" s="200"/>
      <c r="R148" s="200"/>
      <c r="S148" s="200"/>
      <c r="T148" s="200"/>
      <c r="U148" s="30">
        <f>(IF(G148="C",1,IF(G148="EA",0.5,0))*0.1)+(IF(H148="C",1,IF(H148="EA",0.5,0))*0.1)+(IF(I148="C",1,IF(I148="EA",0.5,0))*0.1)+(IF(J148="C",1,IF(J148="EA",0.5,0))*0.45)+(IF(K148="C",1,IF(K148="EA",0.5,0))*0.25)</f>
        <v>1</v>
      </c>
      <c r="V148" s="36">
        <f t="shared" si="5"/>
        <v>0.02</v>
      </c>
      <c r="W148" s="31" t="str">
        <f t="shared" si="4"/>
        <v>Concluído</v>
      </c>
      <c r="X148" s="24" t="str">
        <f>IF(C148="Supra-regional","abrange-cidade",IF(C148="Em definição","sem-mapa",IF(E148&lt;&gt;0,"local-def","local-em-def")))</f>
        <v>local-def</v>
      </c>
    </row>
    <row r="149" spans="1:24" ht="45" hidden="1" x14ac:dyDescent="0.25">
      <c r="A149" s="200">
        <v>48</v>
      </c>
      <c r="B149" s="73" t="s">
        <v>3047</v>
      </c>
      <c r="C149" s="23" t="s">
        <v>136</v>
      </c>
      <c r="D149" s="73" t="s">
        <v>630</v>
      </c>
      <c r="E149" s="73" t="s">
        <v>3048</v>
      </c>
      <c r="F149" s="73" t="s">
        <v>3049</v>
      </c>
      <c r="G149" s="200" t="s">
        <v>212</v>
      </c>
      <c r="H149" s="200" t="s">
        <v>212</v>
      </c>
      <c r="I149" s="200" t="s">
        <v>212</v>
      </c>
      <c r="J149" s="200" t="s">
        <v>212</v>
      </c>
      <c r="K149" s="200" t="s">
        <v>212</v>
      </c>
      <c r="L149" s="753">
        <v>0.02</v>
      </c>
      <c r="M149" s="88">
        <v>0</v>
      </c>
      <c r="N149" s="278">
        <v>0</v>
      </c>
      <c r="O149" s="73"/>
      <c r="P149" s="200"/>
      <c r="Q149" s="200"/>
      <c r="R149" s="200"/>
      <c r="S149" s="200"/>
      <c r="T149" s="200"/>
      <c r="U149" s="30">
        <f>(IF(G149="C",1,IF(G149="EA",0.5,0))*0.1)+(IF(H149="C",1,IF(H149="EA",0.5,0))*0.1)+(IF(I149="C",1,IF(I149="EA",0.5,0))*0.1)+(IF(J149="C",1,IF(J149="EA",0.5,0))*0.45)+(IF(K149="C",1,IF(K149="EA",0.5,0))*0.25)</f>
        <v>1</v>
      </c>
      <c r="V149" s="36">
        <f t="shared" si="5"/>
        <v>0.02</v>
      </c>
      <c r="W149" s="31" t="str">
        <f t="shared" si="4"/>
        <v>Concluído</v>
      </c>
      <c r="X149" s="24" t="str">
        <f>IF(C149="Supra-regional","abrange-cidade",IF(C149="Em definição","sem-mapa",IF(E149&lt;&gt;0,"local-def","local-em-def")))</f>
        <v>local-def</v>
      </c>
    </row>
    <row r="150" spans="1:24" ht="45" hidden="1" x14ac:dyDescent="0.25">
      <c r="A150" s="200">
        <v>48</v>
      </c>
      <c r="B150" s="73" t="s">
        <v>3050</v>
      </c>
      <c r="C150" s="73" t="s">
        <v>140</v>
      </c>
      <c r="D150" s="73" t="s">
        <v>140</v>
      </c>
      <c r="E150" s="73" t="s">
        <v>3051</v>
      </c>
      <c r="F150" s="73" t="s">
        <v>3052</v>
      </c>
      <c r="G150" s="200" t="s">
        <v>212</v>
      </c>
      <c r="H150" s="200" t="s">
        <v>212</v>
      </c>
      <c r="I150" s="200" t="s">
        <v>212</v>
      </c>
      <c r="J150" s="200" t="s">
        <v>212</v>
      </c>
      <c r="K150" s="200" t="s">
        <v>212</v>
      </c>
      <c r="L150" s="753">
        <v>0.02</v>
      </c>
      <c r="M150" s="88">
        <v>517979.7</v>
      </c>
      <c r="N150" s="278">
        <v>0</v>
      </c>
      <c r="O150" s="451"/>
      <c r="P150" s="200"/>
      <c r="Q150" s="200"/>
      <c r="R150" s="200"/>
      <c r="S150" s="200"/>
      <c r="T150" s="200"/>
      <c r="U150" s="30">
        <f>(IF(G150="C",1,IF(G150="EA",0.5,0))*0.1)+(IF(H150="C",1,IF(H150="EA",0.5,0))*0.1)+(IF(I150="C",1,IF(I150="EA",0.5,0))*0.1)+(IF(J150="C",1,IF(J150="EA",0.5,0))*0.45)+(IF(K150="C",1,IF(K150="EA",0.5,0))*0.25)</f>
        <v>1</v>
      </c>
      <c r="V150" s="36">
        <f t="shared" si="5"/>
        <v>0.02</v>
      </c>
      <c r="W150" s="31" t="str">
        <f t="shared" si="4"/>
        <v>Concluído</v>
      </c>
      <c r="X150" s="24" t="str">
        <f>IF(C150="Supra-regional","abrange-cidade",IF(C150="Em definição","sem-mapa",IF(E150&lt;&gt;0,"local-def","local-em-def")))</f>
        <v>local-def</v>
      </c>
    </row>
    <row r="151" spans="1:24" ht="30" hidden="1" x14ac:dyDescent="0.25">
      <c r="A151" s="200">
        <v>48</v>
      </c>
      <c r="B151" s="73" t="s">
        <v>3053</v>
      </c>
      <c r="C151" s="73" t="s">
        <v>140</v>
      </c>
      <c r="D151" s="73" t="s">
        <v>140</v>
      </c>
      <c r="E151" s="440" t="s">
        <v>3054</v>
      </c>
      <c r="F151" s="435" t="s">
        <v>3055</v>
      </c>
      <c r="G151" s="445" t="s">
        <v>212</v>
      </c>
      <c r="H151" s="200" t="s">
        <v>212</v>
      </c>
      <c r="I151" s="200" t="s">
        <v>212</v>
      </c>
      <c r="J151" s="200" t="s">
        <v>212</v>
      </c>
      <c r="K151" s="200" t="s">
        <v>212</v>
      </c>
      <c r="L151" s="753">
        <v>0.02</v>
      </c>
      <c r="M151" s="88">
        <v>0</v>
      </c>
      <c r="N151" s="278">
        <v>0</v>
      </c>
      <c r="O151" s="439"/>
      <c r="P151" s="200"/>
      <c r="Q151" s="200"/>
      <c r="R151" s="200"/>
      <c r="S151" s="200"/>
      <c r="T151" s="200"/>
      <c r="U151" s="30">
        <f>(IF(G151="C",1,IF(G151="EA",0.5,0))*0.1)+(IF(H151="C",1,IF(H151="EA",0.5,0))*0.1)+(IF(I151="C",1,IF(I151="EA",0.5,0))*0.1)+(IF(J151="C",1,IF(J151="EA",0.5,0))*0.45)+(IF(K151="C",1,IF(K151="EA",0.5,0))*0.25)</f>
        <v>1</v>
      </c>
      <c r="V151" s="36">
        <f t="shared" si="5"/>
        <v>0.02</v>
      </c>
      <c r="W151" s="31" t="str">
        <f t="shared" si="4"/>
        <v>Concluído</v>
      </c>
      <c r="X151" s="24" t="str">
        <f>IF(C151="Supra-regional","abrange-cidade",IF(C151="Em definição","sem-mapa",IF(E151&lt;&gt;0,"local-def","local-em-def")))</f>
        <v>local-def</v>
      </c>
    </row>
    <row r="152" spans="1:24" ht="45" hidden="1" x14ac:dyDescent="0.25">
      <c r="A152" s="200">
        <v>48</v>
      </c>
      <c r="B152" s="73" t="s">
        <v>3056</v>
      </c>
      <c r="C152" s="73" t="s">
        <v>142</v>
      </c>
      <c r="D152" s="202" t="s">
        <v>3057</v>
      </c>
      <c r="E152" s="669" t="s">
        <v>3058</v>
      </c>
      <c r="F152" s="677" t="s">
        <v>3059</v>
      </c>
      <c r="G152" s="445" t="s">
        <v>216</v>
      </c>
      <c r="H152" s="200" t="s">
        <v>216</v>
      </c>
      <c r="I152" s="200" t="s">
        <v>216</v>
      </c>
      <c r="J152" s="200" t="s">
        <v>216</v>
      </c>
      <c r="K152" s="200" t="s">
        <v>216</v>
      </c>
      <c r="L152" s="753">
        <v>0.02</v>
      </c>
      <c r="M152" s="88">
        <v>0</v>
      </c>
      <c r="N152" s="278">
        <v>0</v>
      </c>
      <c r="O152" s="110"/>
      <c r="P152" s="110"/>
      <c r="Q152" s="110"/>
      <c r="R152" s="110"/>
      <c r="S152" s="110"/>
      <c r="T152" s="110"/>
      <c r="U152" s="30">
        <f>(IF(G152="C",1,IF(G152="EA",0.5,0))*0.1)+(IF(H152="C",1,IF(H152="EA",0.5,0))*0.1)+(IF(I152="C",1,IF(I152="EA",0.5,0))*0.1)+(IF(J152="C",1,IF(J152="EA",0.5,0))*0.45)+(IF(K152="C",1,IF(K152="EA",0.5,0))*0.25)</f>
        <v>0</v>
      </c>
      <c r="V152" s="36">
        <f t="shared" si="5"/>
        <v>0</v>
      </c>
      <c r="W152" s="31" t="str">
        <f t="shared" si="4"/>
        <v>Não Iniciado</v>
      </c>
      <c r="X152" s="24" t="str">
        <f>IF(C152="Supra-regional","abrange-cidade",IF(C152="Em definição","sem-mapa",IF(E152&lt;&gt;0,"local-def","local-em-def")))</f>
        <v>local-def</v>
      </c>
    </row>
    <row r="153" spans="1:24" ht="30" hidden="1" x14ac:dyDescent="0.25">
      <c r="A153" s="200">
        <v>48</v>
      </c>
      <c r="B153" s="73" t="s">
        <v>3060</v>
      </c>
      <c r="C153" s="23" t="s">
        <v>144</v>
      </c>
      <c r="D153" s="73" t="s">
        <v>637</v>
      </c>
      <c r="E153" s="73" t="s">
        <v>3061</v>
      </c>
      <c r="F153" s="332" t="s">
        <v>3062</v>
      </c>
      <c r="G153" s="200" t="s">
        <v>212</v>
      </c>
      <c r="H153" s="200" t="s">
        <v>212</v>
      </c>
      <c r="I153" s="200" t="s">
        <v>212</v>
      </c>
      <c r="J153" s="200" t="s">
        <v>212</v>
      </c>
      <c r="K153" s="200" t="s">
        <v>212</v>
      </c>
      <c r="L153" s="753">
        <v>0.02</v>
      </c>
      <c r="M153" s="88">
        <v>1496111.29</v>
      </c>
      <c r="N153" s="278">
        <v>0</v>
      </c>
      <c r="O153" s="454"/>
      <c r="P153" s="200"/>
      <c r="Q153" s="200"/>
      <c r="R153" s="200"/>
      <c r="S153" s="200"/>
      <c r="T153" s="200"/>
      <c r="U153" s="30">
        <f>(IF(G153="C",1,IF(G153="EA",0.5,0))*0.1)+(IF(H153="C",1,IF(H153="EA",0.5,0))*0.1)+(IF(I153="C",1,IF(I153="EA",0.5,0))*0.1)+(IF(J153="C",1,IF(J153="EA",0.5,0))*0.45)+(IF(K153="C",1,IF(K153="EA",0.5,0))*0.25)</f>
        <v>1</v>
      </c>
      <c r="V153" s="36">
        <f t="shared" si="5"/>
        <v>0.02</v>
      </c>
      <c r="W153" s="31" t="str">
        <f t="shared" si="4"/>
        <v>Concluído</v>
      </c>
      <c r="X153" s="24" t="str">
        <f>IF(C153="Supra-regional","abrange-cidade",IF(C153="Em definição","sem-mapa",IF(E153&lt;&gt;0,"local-def","local-em-def")))</f>
        <v>local-def</v>
      </c>
    </row>
    <row r="154" spans="1:24" ht="30" hidden="1" x14ac:dyDescent="0.25">
      <c r="A154" s="67">
        <v>48</v>
      </c>
      <c r="B154" s="435" t="s">
        <v>3063</v>
      </c>
      <c r="C154" s="2" t="s">
        <v>144</v>
      </c>
      <c r="D154" s="664" t="s">
        <v>830</v>
      </c>
      <c r="E154" s="664" t="s">
        <v>3064</v>
      </c>
      <c r="F154" s="664" t="s">
        <v>3065</v>
      </c>
      <c r="G154" s="457" t="s">
        <v>216</v>
      </c>
      <c r="H154" s="457" t="s">
        <v>216</v>
      </c>
      <c r="I154" s="457" t="s">
        <v>216</v>
      </c>
      <c r="J154" s="457" t="s">
        <v>216</v>
      </c>
      <c r="K154" s="685" t="s">
        <v>216</v>
      </c>
      <c r="L154" s="753">
        <v>0.02</v>
      </c>
      <c r="M154" s="689">
        <v>0</v>
      </c>
      <c r="N154" s="278">
        <v>0</v>
      </c>
      <c r="O154" s="435"/>
      <c r="P154" s="456"/>
      <c r="Q154" s="67"/>
      <c r="R154" s="67"/>
      <c r="S154" s="67"/>
      <c r="T154" s="67"/>
      <c r="U154" s="30">
        <f>(IF(G154="C",1,IF(G154="EA",0.5,0))*0.1)+(IF(H154="C",1,IF(H154="EA",0.5,0))*0.1)+(IF(I154="C",1,IF(I154="EA",0.5,0))*0.1)+(IF(J154="C",1,IF(J154="EA",0.5,0))*0.45)+(IF(K154="C",1,IF(K154="EA",0.5,0))*0.25)</f>
        <v>0</v>
      </c>
      <c r="V154" s="36">
        <f t="shared" si="5"/>
        <v>0</v>
      </c>
      <c r="W154" s="31" t="str">
        <f t="shared" si="4"/>
        <v>Não Iniciado</v>
      </c>
      <c r="X154" s="24" t="str">
        <f>IF(C154="Supra-regional","abrange-cidade",IF(C154="Em definição","sem-mapa",IF(E154&lt;&gt;0,"local-def","local-em-def")))</f>
        <v>local-def</v>
      </c>
    </row>
    <row r="155" spans="1:24" ht="30" hidden="1" x14ac:dyDescent="0.25">
      <c r="A155" s="67">
        <v>48</v>
      </c>
      <c r="B155" s="435" t="s">
        <v>3066</v>
      </c>
      <c r="C155" s="435" t="s">
        <v>148</v>
      </c>
      <c r="D155" s="435" t="s">
        <v>148</v>
      </c>
      <c r="E155" s="435" t="s">
        <v>3067</v>
      </c>
      <c r="F155" s="435" t="s">
        <v>3068</v>
      </c>
      <c r="G155" s="67" t="s">
        <v>212</v>
      </c>
      <c r="H155" s="67" t="s">
        <v>212</v>
      </c>
      <c r="I155" s="67" t="s">
        <v>212</v>
      </c>
      <c r="J155" s="67" t="s">
        <v>212</v>
      </c>
      <c r="K155" s="67" t="s">
        <v>212</v>
      </c>
      <c r="L155" s="753">
        <v>0.02</v>
      </c>
      <c r="M155" s="80">
        <v>528707.01</v>
      </c>
      <c r="N155" s="278">
        <v>0</v>
      </c>
      <c r="O155" s="435"/>
      <c r="P155" s="67"/>
      <c r="Q155" s="67"/>
      <c r="R155" s="67"/>
      <c r="S155" s="67"/>
      <c r="T155" s="67"/>
      <c r="U155" s="30">
        <f>(IF(G155="C",1,IF(G155="EA",0.5,0))*0.1)+(IF(H155="C",1,IF(H155="EA",0.5,0))*0.1)+(IF(I155="C",1,IF(I155="EA",0.5,0))*0.1)+(IF(J155="C",1,IF(J155="EA",0.5,0))*0.45)+(IF(K155="C",1,IF(K155="EA",0.5,0))*0.25)</f>
        <v>1</v>
      </c>
      <c r="V155" s="36">
        <f t="shared" si="5"/>
        <v>0.02</v>
      </c>
      <c r="W155" s="31" t="str">
        <f t="shared" si="4"/>
        <v>Concluído</v>
      </c>
      <c r="X155" s="24" t="str">
        <f>IF(C155="Supra-regional","abrange-cidade",IF(C155="Em definição","sem-mapa",IF(E155&lt;&gt;0,"local-def","local-em-def")))</f>
        <v>local-def</v>
      </c>
    </row>
    <row r="156" spans="1:24" ht="30" hidden="1" x14ac:dyDescent="0.25">
      <c r="A156" s="200">
        <v>48</v>
      </c>
      <c r="B156" s="73" t="s">
        <v>3069</v>
      </c>
      <c r="C156" s="73" t="s">
        <v>148</v>
      </c>
      <c r="D156" s="73" t="s">
        <v>148</v>
      </c>
      <c r="E156" s="73" t="s">
        <v>3070</v>
      </c>
      <c r="F156" s="73" t="s">
        <v>3071</v>
      </c>
      <c r="G156" s="200" t="s">
        <v>212</v>
      </c>
      <c r="H156" s="200" t="s">
        <v>212</v>
      </c>
      <c r="I156" s="200" t="s">
        <v>212</v>
      </c>
      <c r="J156" s="200" t="s">
        <v>212</v>
      </c>
      <c r="K156" s="200" t="s">
        <v>212</v>
      </c>
      <c r="L156" s="753">
        <v>0.02</v>
      </c>
      <c r="M156" s="88">
        <v>0</v>
      </c>
      <c r="N156" s="278">
        <v>0</v>
      </c>
      <c r="O156" s="73"/>
      <c r="P156" s="200"/>
      <c r="Q156" s="200"/>
      <c r="R156" s="200"/>
      <c r="S156" s="200"/>
      <c r="T156" s="200"/>
      <c r="U156" s="30">
        <f>(IF(G156="C",1,IF(G156="EA",0.5,0))*0.1)+(IF(H156="C",1,IF(H156="EA",0.5,0))*0.1)+(IF(I156="C",1,IF(I156="EA",0.5,0))*0.1)+(IF(J156="C",1,IF(J156="EA",0.5,0))*0.45)+(IF(K156="C",1,IF(K156="EA",0.5,0))*0.25)</f>
        <v>1</v>
      </c>
      <c r="V156" s="36">
        <f t="shared" si="5"/>
        <v>0.02</v>
      </c>
      <c r="W156" s="31" t="str">
        <f t="shared" si="4"/>
        <v>Concluído</v>
      </c>
      <c r="X156" s="24" t="str">
        <f>IF(C156="Supra-regional","abrange-cidade",IF(C156="Em definição","sem-mapa",IF(E156&lt;&gt;0,"local-def","local-em-def")))</f>
        <v>local-def</v>
      </c>
    </row>
    <row r="157" spans="1:24" ht="45" hidden="1" x14ac:dyDescent="0.25">
      <c r="A157" s="200">
        <v>48</v>
      </c>
      <c r="B157" s="73" t="s">
        <v>3072</v>
      </c>
      <c r="C157" s="73" t="s">
        <v>148</v>
      </c>
      <c r="D157" s="73" t="s">
        <v>148</v>
      </c>
      <c r="E157" s="73" t="s">
        <v>3073</v>
      </c>
      <c r="F157" s="73" t="s">
        <v>3074</v>
      </c>
      <c r="G157" s="200" t="s">
        <v>212</v>
      </c>
      <c r="H157" s="200" t="s">
        <v>212</v>
      </c>
      <c r="I157" s="200" t="s">
        <v>212</v>
      </c>
      <c r="J157" s="200" t="s">
        <v>212</v>
      </c>
      <c r="K157" s="200" t="s">
        <v>212</v>
      </c>
      <c r="L157" s="753">
        <v>0.02</v>
      </c>
      <c r="M157" s="88">
        <v>0</v>
      </c>
      <c r="N157" s="278">
        <v>0</v>
      </c>
      <c r="O157" s="73"/>
      <c r="P157" s="200"/>
      <c r="Q157" s="200"/>
      <c r="R157" s="200"/>
      <c r="S157" s="200"/>
      <c r="T157" s="200"/>
      <c r="U157" s="30">
        <f>(IF(G157="C",1,IF(G157="EA",0.5,0))*0.1)+(IF(H157="C",1,IF(H157="EA",0.5,0))*0.1)+(IF(I157="C",1,IF(I157="EA",0.5,0))*0.1)+(IF(J157="C",1,IF(J157="EA",0.5,0))*0.45)+(IF(K157="C",1,IF(K157="EA",0.5,0))*0.25)</f>
        <v>1</v>
      </c>
      <c r="V157" s="36">
        <f t="shared" si="5"/>
        <v>0.02</v>
      </c>
      <c r="W157" s="31" t="str">
        <f t="shared" si="4"/>
        <v>Concluído</v>
      </c>
      <c r="X157" s="24" t="str">
        <f>IF(C157="Supra-regional","abrange-cidade",IF(C157="Em definição","sem-mapa",IF(E157&lt;&gt;0,"local-def","local-em-def")))</f>
        <v>local-def</v>
      </c>
    </row>
    <row r="158" spans="1:24" ht="30" hidden="1" x14ac:dyDescent="0.25">
      <c r="A158" s="200">
        <v>48</v>
      </c>
      <c r="B158" s="73" t="s">
        <v>3075</v>
      </c>
      <c r="C158" s="73" t="s">
        <v>150</v>
      </c>
      <c r="D158" s="73" t="s">
        <v>3076</v>
      </c>
      <c r="E158" s="73" t="s">
        <v>3077</v>
      </c>
      <c r="F158" s="73" t="s">
        <v>3078</v>
      </c>
      <c r="G158" s="200" t="s">
        <v>212</v>
      </c>
      <c r="H158" s="200" t="s">
        <v>212</v>
      </c>
      <c r="I158" s="200" t="s">
        <v>212</v>
      </c>
      <c r="J158" s="200" t="s">
        <v>212</v>
      </c>
      <c r="K158" s="200" t="s">
        <v>212</v>
      </c>
      <c r="L158" s="753">
        <v>0.02</v>
      </c>
      <c r="M158" s="88">
        <v>225000</v>
      </c>
      <c r="N158" s="278">
        <v>0</v>
      </c>
      <c r="O158" s="73"/>
      <c r="P158" s="200"/>
      <c r="Q158" s="200"/>
      <c r="R158" s="200"/>
      <c r="S158" s="200"/>
      <c r="T158" s="200"/>
      <c r="U158" s="30">
        <f>(IF(G158="C",1,IF(G158="EA",0.5,0))*0.1)+(IF(H158="C",1,IF(H158="EA",0.5,0))*0.1)+(IF(I158="C",1,IF(I158="EA",0.5,0))*0.1)+(IF(J158="C",1,IF(J158="EA",0.5,0))*0.45)+(IF(K158="C",1,IF(K158="EA",0.5,0))*0.25)</f>
        <v>1</v>
      </c>
      <c r="V158" s="36">
        <f t="shared" si="5"/>
        <v>0.02</v>
      </c>
      <c r="W158" s="31" t="str">
        <f t="shared" si="4"/>
        <v>Concluído</v>
      </c>
      <c r="X158" s="24" t="str">
        <f>IF(C158="Supra-regional","abrange-cidade",IF(C158="Em definição","sem-mapa",IF(E158&lt;&gt;0,"local-def","local-em-def")))</f>
        <v>local-def</v>
      </c>
    </row>
    <row r="159" spans="1:24" ht="45" hidden="1" x14ac:dyDescent="0.25">
      <c r="A159" s="200">
        <v>48</v>
      </c>
      <c r="B159" s="73" t="s">
        <v>3079</v>
      </c>
      <c r="C159" s="23" t="s">
        <v>152</v>
      </c>
      <c r="D159" s="73" t="s">
        <v>146</v>
      </c>
      <c r="E159" s="73" t="s">
        <v>3080</v>
      </c>
      <c r="F159" s="73" t="s">
        <v>3081</v>
      </c>
      <c r="G159" s="200" t="s">
        <v>212</v>
      </c>
      <c r="H159" s="200" t="s">
        <v>212</v>
      </c>
      <c r="I159" s="200" t="s">
        <v>212</v>
      </c>
      <c r="J159" s="200" t="s">
        <v>212</v>
      </c>
      <c r="K159" s="200" t="s">
        <v>212</v>
      </c>
      <c r="L159" s="753">
        <v>0.02</v>
      </c>
      <c r="M159" s="88">
        <v>0</v>
      </c>
      <c r="N159" s="278">
        <v>0</v>
      </c>
      <c r="O159" s="73"/>
      <c r="P159" s="200"/>
      <c r="Q159" s="200"/>
      <c r="R159" s="200"/>
      <c r="S159" s="200"/>
      <c r="T159" s="200"/>
      <c r="U159" s="30">
        <f>(IF(G159="C",1,IF(G159="EA",0.5,0))*0.1)+(IF(H159="C",1,IF(H159="EA",0.5,0))*0.1)+(IF(I159="C",1,IF(I159="EA",0.5,0))*0.1)+(IF(J159="C",1,IF(J159="EA",0.5,0))*0.45)+(IF(K159="C",1,IF(K159="EA",0.5,0))*0.25)</f>
        <v>1</v>
      </c>
      <c r="V159" s="36">
        <f t="shared" si="5"/>
        <v>0.02</v>
      </c>
      <c r="W159" s="31" t="str">
        <f t="shared" si="4"/>
        <v>Concluído</v>
      </c>
      <c r="X159" s="24" t="str">
        <f>IF(C159="Supra-regional","abrange-cidade",IF(C159="Em definição","sem-mapa",IF(E159&lt;&gt;0,"local-def","local-em-def")))</f>
        <v>local-def</v>
      </c>
    </row>
    <row r="160" spans="1:24" ht="45" hidden="1" x14ac:dyDescent="0.25">
      <c r="A160" s="200">
        <v>48</v>
      </c>
      <c r="B160" s="73" t="s">
        <v>3082</v>
      </c>
      <c r="C160" s="23" t="s">
        <v>152</v>
      </c>
      <c r="D160" s="73" t="s">
        <v>146</v>
      </c>
      <c r="E160" s="73" t="s">
        <v>3083</v>
      </c>
      <c r="F160" s="73" t="s">
        <v>3084</v>
      </c>
      <c r="G160" s="200" t="s">
        <v>214</v>
      </c>
      <c r="H160" s="200" t="s">
        <v>3085</v>
      </c>
      <c r="I160" s="200" t="s">
        <v>216</v>
      </c>
      <c r="J160" s="200" t="s">
        <v>216</v>
      </c>
      <c r="K160" s="200" t="s">
        <v>216</v>
      </c>
      <c r="L160" s="753">
        <v>0.02</v>
      </c>
      <c r="M160" s="88">
        <v>0</v>
      </c>
      <c r="N160" s="278">
        <v>0</v>
      </c>
      <c r="O160" s="73"/>
      <c r="P160" s="200"/>
      <c r="Q160" s="200"/>
      <c r="R160" s="200"/>
      <c r="S160" s="200"/>
      <c r="T160" s="200"/>
      <c r="U160" s="30">
        <f>(IF(G160="C",1,IF(G160="EA",0.5,0))*0.1)+(IF(H160="C",1,IF(H160="EA",0.5,0))*0.1)+(IF(I160="C",1,IF(I160="EA",0.5,0))*0.1)+(IF(J160="C",1,IF(J160="EA",0.5,0))*0.45)+(IF(K160="C",1,IF(K160="EA",0.5,0))*0.25)</f>
        <v>0.05</v>
      </c>
      <c r="V160" s="36">
        <f t="shared" si="5"/>
        <v>1E-3</v>
      </c>
      <c r="W160" s="31" t="str">
        <f t="shared" si="4"/>
        <v>Em andamento</v>
      </c>
      <c r="X160" s="24" t="str">
        <f>IF(C160="Supra-regional","abrange-cidade",IF(C160="Em definição","sem-mapa",IF(E160&lt;&gt;0,"local-def","local-em-def")))</f>
        <v>local-def</v>
      </c>
    </row>
    <row r="161" spans="1:24" ht="30" hidden="1" x14ac:dyDescent="0.25">
      <c r="A161" s="200">
        <v>48</v>
      </c>
      <c r="B161" s="73" t="s">
        <v>3086</v>
      </c>
      <c r="C161" s="23" t="s">
        <v>152</v>
      </c>
      <c r="D161" s="73" t="s">
        <v>3087</v>
      </c>
      <c r="E161" s="73" t="s">
        <v>3088</v>
      </c>
      <c r="F161" s="73" t="s">
        <v>3089</v>
      </c>
      <c r="G161" s="200" t="s">
        <v>216</v>
      </c>
      <c r="H161" s="200" t="s">
        <v>216</v>
      </c>
      <c r="I161" s="200" t="s">
        <v>216</v>
      </c>
      <c r="J161" s="200" t="s">
        <v>216</v>
      </c>
      <c r="K161" s="200" t="s">
        <v>216</v>
      </c>
      <c r="L161" s="753">
        <v>0.02</v>
      </c>
      <c r="M161" s="88">
        <v>0</v>
      </c>
      <c r="N161" s="278">
        <v>0</v>
      </c>
      <c r="O161" s="73"/>
      <c r="P161" s="200"/>
      <c r="Q161" s="200"/>
      <c r="R161" s="200"/>
      <c r="S161" s="200"/>
      <c r="T161" s="200"/>
      <c r="U161" s="30">
        <f>(IF(G161="C",1,IF(G161="EA",0.5,0))*0.1)+(IF(H161="C",1,IF(H161="EA",0.5,0))*0.1)+(IF(I161="C",1,IF(I161="EA",0.5,0))*0.1)+(IF(J161="C",1,IF(J161="EA",0.5,0))*0.45)+(IF(K161="C",1,IF(K161="EA",0.5,0))*0.25)</f>
        <v>0</v>
      </c>
      <c r="V161" s="36">
        <f t="shared" si="5"/>
        <v>0</v>
      </c>
      <c r="W161" s="31" t="str">
        <f t="shared" si="4"/>
        <v>Não Iniciado</v>
      </c>
      <c r="X161" s="24" t="str">
        <f>IF(C161="Supra-regional","abrange-cidade",IF(C161="Em definição","sem-mapa",IF(E161&lt;&gt;0,"local-def","local-em-def")))</f>
        <v>local-def</v>
      </c>
    </row>
    <row r="162" spans="1:24" ht="30" hidden="1" x14ac:dyDescent="0.25">
      <c r="A162" s="200">
        <v>48</v>
      </c>
      <c r="B162" s="73" t="s">
        <v>3090</v>
      </c>
      <c r="C162" s="73" t="s">
        <v>154</v>
      </c>
      <c r="D162" s="73" t="s">
        <v>154</v>
      </c>
      <c r="E162" s="73" t="s">
        <v>3091</v>
      </c>
      <c r="F162" s="73" t="s">
        <v>3092</v>
      </c>
      <c r="G162" s="200" t="s">
        <v>212</v>
      </c>
      <c r="H162" s="200" t="s">
        <v>212</v>
      </c>
      <c r="I162" s="200" t="s">
        <v>212</v>
      </c>
      <c r="J162" s="200" t="s">
        <v>212</v>
      </c>
      <c r="K162" s="200" t="s">
        <v>212</v>
      </c>
      <c r="L162" s="753">
        <v>0.02</v>
      </c>
      <c r="M162" s="88">
        <v>465919.83</v>
      </c>
      <c r="N162" s="278">
        <v>0</v>
      </c>
      <c r="O162" s="73"/>
      <c r="P162" s="200"/>
      <c r="Q162" s="200"/>
      <c r="R162" s="200"/>
      <c r="S162" s="200"/>
      <c r="T162" s="200"/>
      <c r="U162" s="30">
        <f>(IF(G162="C",1,IF(G162="EA",0.5,0))*0.1)+(IF(H162="C",1,IF(H162="EA",0.5,0))*0.1)+(IF(I162="C",1,IF(I162="EA",0.5,0))*0.1)+(IF(J162="C",1,IF(J162="EA",0.5,0))*0.45)+(IF(K162="C",1,IF(K162="EA",0.5,0))*0.25)</f>
        <v>1</v>
      </c>
      <c r="V162" s="36">
        <f t="shared" si="5"/>
        <v>0.02</v>
      </c>
      <c r="W162" s="31" t="str">
        <f t="shared" si="4"/>
        <v>Concluído</v>
      </c>
      <c r="X162" s="24" t="str">
        <f>IF(C162="Supra-regional","abrange-cidade",IF(C162="Em definição","sem-mapa",IF(E162&lt;&gt;0,"local-def","local-em-def")))</f>
        <v>local-def</v>
      </c>
    </row>
    <row r="163" spans="1:24" ht="30" hidden="1" x14ac:dyDescent="0.25">
      <c r="A163" s="200">
        <v>48</v>
      </c>
      <c r="B163" s="73" t="s">
        <v>3093</v>
      </c>
      <c r="C163" s="73" t="s">
        <v>154</v>
      </c>
      <c r="D163" s="73" t="s">
        <v>154</v>
      </c>
      <c r="E163" s="73" t="s">
        <v>3094</v>
      </c>
      <c r="F163" s="73" t="s">
        <v>3095</v>
      </c>
      <c r="G163" s="200" t="s">
        <v>212</v>
      </c>
      <c r="H163" s="200" t="s">
        <v>212</v>
      </c>
      <c r="I163" s="200" t="s">
        <v>212</v>
      </c>
      <c r="J163" s="200" t="s">
        <v>212</v>
      </c>
      <c r="K163" s="200" t="s">
        <v>212</v>
      </c>
      <c r="L163" s="753">
        <v>0.02</v>
      </c>
      <c r="M163" s="88" t="s">
        <v>3096</v>
      </c>
      <c r="N163" s="278">
        <v>0</v>
      </c>
      <c r="O163" s="73"/>
      <c r="P163" s="200"/>
      <c r="Q163" s="200"/>
      <c r="R163" s="200"/>
      <c r="S163" s="200"/>
      <c r="T163" s="200"/>
      <c r="U163" s="30">
        <f>(IF(G163="C",1,IF(G163="EA",0.5,0))*0.1)+(IF(H163="C",1,IF(H163="EA",0.5,0))*0.1)+(IF(I163="C",1,IF(I163="EA",0.5,0))*0.1)+(IF(J163="C",1,IF(J163="EA",0.5,0))*0.45)+(IF(K163="C",1,IF(K163="EA",0.5,0))*0.25)</f>
        <v>1</v>
      </c>
      <c r="V163" s="36">
        <f t="shared" si="5"/>
        <v>0.02</v>
      </c>
      <c r="W163" s="31" t="str">
        <f t="shared" si="4"/>
        <v>Concluído</v>
      </c>
      <c r="X163" s="24" t="str">
        <f>IF(C163="Supra-regional","abrange-cidade",IF(C163="Em definição","sem-mapa",IF(E163&lt;&gt;0,"local-def","local-em-def")))</f>
        <v>local-def</v>
      </c>
    </row>
    <row r="164" spans="1:24" ht="45" hidden="1" x14ac:dyDescent="0.25">
      <c r="A164" s="200">
        <v>48</v>
      </c>
      <c r="B164" s="73" t="s">
        <v>3097</v>
      </c>
      <c r="C164" s="23" t="s">
        <v>156</v>
      </c>
      <c r="D164" s="73" t="s">
        <v>600</v>
      </c>
      <c r="E164" s="73" t="s">
        <v>3098</v>
      </c>
      <c r="F164" s="73" t="s">
        <v>3099</v>
      </c>
      <c r="G164" s="200" t="s">
        <v>212</v>
      </c>
      <c r="H164" s="200" t="s">
        <v>212</v>
      </c>
      <c r="I164" s="200" t="s">
        <v>212</v>
      </c>
      <c r="J164" s="200" t="s">
        <v>212</v>
      </c>
      <c r="K164" s="200" t="s">
        <v>212</v>
      </c>
      <c r="L164" s="753">
        <v>0.02</v>
      </c>
      <c r="M164" s="88">
        <v>430334.6</v>
      </c>
      <c r="N164" s="278">
        <v>0</v>
      </c>
      <c r="O164" s="73"/>
      <c r="P164" s="200"/>
      <c r="Q164" s="200"/>
      <c r="R164" s="200"/>
      <c r="S164" s="200"/>
      <c r="T164" s="200"/>
      <c r="U164" s="30">
        <f>(IF(G164="C",1,IF(G164="EA",0.5,0))*0.1)+(IF(H164="C",1,IF(H164="EA",0.5,0))*0.1)+(IF(I164="C",1,IF(I164="EA",0.5,0))*0.1)+(IF(J164="C",1,IF(J164="EA",0.5,0))*0.45)+(IF(K164="C",1,IF(K164="EA",0.5,0))*0.25)</f>
        <v>1</v>
      </c>
      <c r="V164" s="36">
        <f t="shared" si="5"/>
        <v>0.02</v>
      </c>
      <c r="W164" s="31" t="str">
        <f t="shared" si="4"/>
        <v>Concluído</v>
      </c>
      <c r="X164" s="24" t="str">
        <f>IF(C164="Supra-regional","abrange-cidade",IF(C164="Em definição","sem-mapa",IF(E164&lt;&gt;0,"local-def","local-em-def")))</f>
        <v>local-def</v>
      </c>
    </row>
    <row r="165" spans="1:24" ht="45" hidden="1" x14ac:dyDescent="0.25">
      <c r="A165" s="200">
        <v>48</v>
      </c>
      <c r="B165" s="73" t="s">
        <v>3100</v>
      </c>
      <c r="C165" s="23" t="s">
        <v>156</v>
      </c>
      <c r="D165" s="73" t="s">
        <v>597</v>
      </c>
      <c r="E165" s="73" t="s">
        <v>3101</v>
      </c>
      <c r="F165" s="73" t="s">
        <v>3102</v>
      </c>
      <c r="G165" s="200" t="s">
        <v>212</v>
      </c>
      <c r="H165" s="200" t="s">
        <v>212</v>
      </c>
      <c r="I165" s="200" t="s">
        <v>212</v>
      </c>
      <c r="J165" s="200" t="s">
        <v>212</v>
      </c>
      <c r="K165" s="200" t="s">
        <v>212</v>
      </c>
      <c r="L165" s="753">
        <v>0.02</v>
      </c>
      <c r="M165" s="88">
        <v>0</v>
      </c>
      <c r="N165" s="278">
        <v>0</v>
      </c>
      <c r="O165" s="73"/>
      <c r="P165" s="200"/>
      <c r="Q165" s="200"/>
      <c r="R165" s="200"/>
      <c r="S165" s="200"/>
      <c r="T165" s="200"/>
      <c r="U165" s="30">
        <f>(IF(G165="C",1,IF(G165="EA",0.5,0))*0.1)+(IF(H165="C",1,IF(H165="EA",0.5,0))*0.1)+(IF(I165="C",1,IF(I165="EA",0.5,0))*0.1)+(IF(J165="C",1,IF(J165="EA",0.5,0))*0.45)+(IF(K165="C",1,IF(K165="EA",0.5,0))*0.25)</f>
        <v>1</v>
      </c>
      <c r="V165" s="36">
        <f t="shared" si="5"/>
        <v>0.02</v>
      </c>
      <c r="W165" s="31" t="str">
        <f t="shared" si="4"/>
        <v>Concluído</v>
      </c>
      <c r="X165" s="24" t="str">
        <f>IF(C165="Supra-regional","abrange-cidade",IF(C165="Em definição","sem-mapa",IF(E165&lt;&gt;0,"local-def","local-em-def")))</f>
        <v>local-def</v>
      </c>
    </row>
    <row r="166" spans="1:24" ht="30" hidden="1" x14ac:dyDescent="0.25">
      <c r="A166" s="200">
        <v>48</v>
      </c>
      <c r="B166" s="73" t="s">
        <v>3103</v>
      </c>
      <c r="C166" s="73" t="s">
        <v>158</v>
      </c>
      <c r="D166" s="73" t="s">
        <v>2585</v>
      </c>
      <c r="E166" s="73" t="s">
        <v>3104</v>
      </c>
      <c r="F166" s="73" t="s">
        <v>3105</v>
      </c>
      <c r="G166" s="200" t="s">
        <v>212</v>
      </c>
      <c r="H166" s="200" t="s">
        <v>212</v>
      </c>
      <c r="I166" s="200" t="s">
        <v>212</v>
      </c>
      <c r="J166" s="200" t="s">
        <v>212</v>
      </c>
      <c r="K166" s="200" t="s">
        <v>212</v>
      </c>
      <c r="L166" s="753">
        <v>0.02</v>
      </c>
      <c r="M166" s="88">
        <v>1041980.59</v>
      </c>
      <c r="N166" s="278">
        <v>0</v>
      </c>
      <c r="O166" s="73"/>
      <c r="P166" s="200"/>
      <c r="Q166" s="200"/>
      <c r="R166" s="200"/>
      <c r="S166" s="200"/>
      <c r="T166" s="200"/>
      <c r="U166" s="30">
        <f>(IF(G166="C",1,IF(G166="EA",0.5,0))*0.1)+(IF(H166="C",1,IF(H166="EA",0.5,0))*0.1)+(IF(I166="C",1,IF(I166="EA",0.5,0))*0.1)+(IF(J166="C",1,IF(J166="EA",0.5,0))*0.45)+(IF(K166="C",1,IF(K166="EA",0.5,0))*0.25)</f>
        <v>1</v>
      </c>
      <c r="V166" s="36">
        <f t="shared" si="5"/>
        <v>0.02</v>
      </c>
      <c r="W166" s="31" t="str">
        <f t="shared" si="4"/>
        <v>Concluído</v>
      </c>
      <c r="X166" s="24" t="str">
        <f>IF(C166="Supra-regional","abrange-cidade",IF(C166="Em definição","sem-mapa",IF(E166&lt;&gt;0,"local-def","local-em-def")))</f>
        <v>local-def</v>
      </c>
    </row>
    <row r="167" spans="1:24" ht="30" hidden="1" x14ac:dyDescent="0.25">
      <c r="A167" s="200">
        <v>48</v>
      </c>
      <c r="B167" s="73" t="s">
        <v>3106</v>
      </c>
      <c r="C167" s="73" t="s">
        <v>158</v>
      </c>
      <c r="D167" s="73" t="s">
        <v>2585</v>
      </c>
      <c r="E167" s="73" t="s">
        <v>3107</v>
      </c>
      <c r="F167" s="73" t="s">
        <v>3108</v>
      </c>
      <c r="G167" s="200" t="s">
        <v>216</v>
      </c>
      <c r="H167" s="200" t="s">
        <v>216</v>
      </c>
      <c r="I167" s="200" t="s">
        <v>216</v>
      </c>
      <c r="J167" s="200" t="s">
        <v>216</v>
      </c>
      <c r="K167" s="200" t="s">
        <v>216</v>
      </c>
      <c r="L167" s="753">
        <v>0.02</v>
      </c>
      <c r="M167" s="88">
        <v>0</v>
      </c>
      <c r="N167" s="278">
        <v>0</v>
      </c>
      <c r="O167" s="73"/>
      <c r="P167" s="200"/>
      <c r="Q167" s="200"/>
      <c r="R167" s="200"/>
      <c r="S167" s="200"/>
      <c r="T167" s="200"/>
      <c r="U167" s="30">
        <f>(IF(G167="C",1,IF(G167="EA",0.5,0))*0.1)+(IF(H167="C",1,IF(H167="EA",0.5,0))*0.1)+(IF(I167="C",1,IF(I167="EA",0.5,0))*0.1)+(IF(J167="C",1,IF(J167="EA",0.5,0))*0.45)+(IF(K167="C",1,IF(K167="EA",0.5,0))*0.25)</f>
        <v>0</v>
      </c>
      <c r="V167" s="36">
        <f t="shared" si="5"/>
        <v>0</v>
      </c>
      <c r="W167" s="31" t="str">
        <f t="shared" si="4"/>
        <v>Não Iniciado</v>
      </c>
      <c r="X167" s="24" t="str">
        <f>IF(C167="Supra-regional","abrange-cidade",IF(C167="Em definição","sem-mapa",IF(E167&lt;&gt;0,"local-def","local-em-def")))</f>
        <v>local-def</v>
      </c>
    </row>
    <row r="168" spans="1:24" ht="30" hidden="1" x14ac:dyDescent="0.25">
      <c r="A168" s="200">
        <v>48</v>
      </c>
      <c r="B168" s="73" t="s">
        <v>3109</v>
      </c>
      <c r="C168" s="73" t="s">
        <v>158</v>
      </c>
      <c r="D168" s="73" t="s">
        <v>641</v>
      </c>
      <c r="E168" s="73" t="s">
        <v>3110</v>
      </c>
      <c r="F168" s="73" t="s">
        <v>3111</v>
      </c>
      <c r="G168" s="200" t="s">
        <v>212</v>
      </c>
      <c r="H168" s="200" t="s">
        <v>212</v>
      </c>
      <c r="I168" s="200" t="s">
        <v>212</v>
      </c>
      <c r="J168" s="200" t="s">
        <v>212</v>
      </c>
      <c r="K168" s="200" t="s">
        <v>212</v>
      </c>
      <c r="L168" s="753">
        <v>0.02</v>
      </c>
      <c r="M168" s="88">
        <v>0</v>
      </c>
      <c r="N168" s="278">
        <v>0</v>
      </c>
      <c r="O168" s="73"/>
      <c r="P168" s="200"/>
      <c r="Q168" s="200"/>
      <c r="R168" s="200"/>
      <c r="S168" s="200"/>
      <c r="T168" s="200"/>
      <c r="U168" s="30">
        <f>(IF(G168="C",1,IF(G168="EA",0.5,0))*0.1)+(IF(H168="C",1,IF(H168="EA",0.5,0))*0.1)+(IF(I168="C",1,IF(I168="EA",0.5,0))*0.1)+(IF(J168="C",1,IF(J168="EA",0.5,0))*0.45)+(IF(K168="C",1,IF(K168="EA",0.5,0))*0.25)</f>
        <v>1</v>
      </c>
      <c r="V168" s="36">
        <f t="shared" si="5"/>
        <v>0.02</v>
      </c>
      <c r="W168" s="31" t="str">
        <f t="shared" si="4"/>
        <v>Concluído</v>
      </c>
      <c r="X168" s="24" t="str">
        <f>IF(C168="Supra-regional","abrange-cidade",IF(C168="Em definição","sem-mapa",IF(E168&lt;&gt;0,"local-def","local-em-def")))</f>
        <v>local-def</v>
      </c>
    </row>
    <row r="169" spans="1:24" ht="30" hidden="1" x14ac:dyDescent="0.25">
      <c r="A169" s="200">
        <v>48</v>
      </c>
      <c r="B169" s="73" t="s">
        <v>3112</v>
      </c>
      <c r="C169" s="73" t="s">
        <v>158</v>
      </c>
      <c r="D169" s="73" t="s">
        <v>641</v>
      </c>
      <c r="E169" s="73" t="s">
        <v>3113</v>
      </c>
      <c r="F169" s="73" t="s">
        <v>3114</v>
      </c>
      <c r="G169" s="200" t="s">
        <v>212</v>
      </c>
      <c r="H169" s="200" t="s">
        <v>212</v>
      </c>
      <c r="I169" s="200" t="s">
        <v>212</v>
      </c>
      <c r="J169" s="200" t="s">
        <v>212</v>
      </c>
      <c r="K169" s="200" t="s">
        <v>212</v>
      </c>
      <c r="L169" s="753">
        <v>0.02</v>
      </c>
      <c r="M169" s="88">
        <v>519612.84</v>
      </c>
      <c r="N169" s="278">
        <v>0</v>
      </c>
      <c r="O169" s="73"/>
      <c r="P169" s="200"/>
      <c r="Q169" s="200"/>
      <c r="R169" s="200"/>
      <c r="S169" s="200"/>
      <c r="T169" s="200"/>
      <c r="U169" s="30">
        <f>(IF(G169="C",1,IF(G169="EA",0.5,0))*0.1)+(IF(H169="C",1,IF(H169="EA",0.5,0))*0.1)+(IF(I169="C",1,IF(I169="EA",0.5,0))*0.1)+(IF(J169="C",1,IF(J169="EA",0.5,0))*0.45)+(IF(K169="C",1,IF(K169="EA",0.5,0))*0.25)</f>
        <v>1</v>
      </c>
      <c r="V169" s="36">
        <f t="shared" si="5"/>
        <v>0.02</v>
      </c>
      <c r="W169" s="31" t="str">
        <f t="shared" si="4"/>
        <v>Concluído</v>
      </c>
      <c r="X169" s="24" t="str">
        <f>IF(C169="Supra-regional","abrange-cidade",IF(C169="Em definição","sem-mapa",IF(E169&lt;&gt;0,"local-def","local-em-def")))</f>
        <v>local-def</v>
      </c>
    </row>
    <row r="170" spans="1:24" ht="30" hidden="1" x14ac:dyDescent="0.25">
      <c r="A170" s="200">
        <v>48</v>
      </c>
      <c r="B170" s="73" t="s">
        <v>3115</v>
      </c>
      <c r="C170" s="73" t="s">
        <v>158</v>
      </c>
      <c r="D170" s="73" t="s">
        <v>589</v>
      </c>
      <c r="E170" s="73" t="s">
        <v>3116</v>
      </c>
      <c r="F170" s="73" t="s">
        <v>3117</v>
      </c>
      <c r="G170" s="200" t="s">
        <v>212</v>
      </c>
      <c r="H170" s="200" t="s">
        <v>212</v>
      </c>
      <c r="I170" s="200" t="s">
        <v>212</v>
      </c>
      <c r="J170" s="200" t="s">
        <v>212</v>
      </c>
      <c r="K170" s="200" t="s">
        <v>212</v>
      </c>
      <c r="L170" s="753">
        <v>0.02</v>
      </c>
      <c r="M170" s="88">
        <v>264780.79999999999</v>
      </c>
      <c r="N170" s="278">
        <v>0</v>
      </c>
      <c r="O170" s="73"/>
      <c r="P170" s="200"/>
      <c r="Q170" s="200"/>
      <c r="R170" s="200"/>
      <c r="S170" s="200"/>
      <c r="T170" s="200"/>
      <c r="U170" s="30">
        <f>(IF(G170="C",1,IF(G170="EA",0.5,0))*0.1)+(IF(H170="C",1,IF(H170="EA",0.5,0))*0.1)+(IF(I170="C",1,IF(I170="EA",0.5,0))*0.1)+(IF(J170="C",1,IF(J170="EA",0.5,0))*0.45)+(IF(K170="C",1,IF(K170="EA",0.5,0))*0.25)</f>
        <v>1</v>
      </c>
      <c r="V170" s="36">
        <f t="shared" si="5"/>
        <v>0.02</v>
      </c>
      <c r="W170" s="31" t="str">
        <f t="shared" si="4"/>
        <v>Concluído</v>
      </c>
      <c r="X170" s="24" t="str">
        <f>IF(C170="Supra-regional","abrange-cidade",IF(C170="Em definição","sem-mapa",IF(E170&lt;&gt;0,"local-def","local-em-def")))</f>
        <v>local-def</v>
      </c>
    </row>
    <row r="171" spans="1:24" ht="45" hidden="1" x14ac:dyDescent="0.25">
      <c r="A171" s="200">
        <v>48</v>
      </c>
      <c r="B171" s="73" t="s">
        <v>3118</v>
      </c>
      <c r="C171" s="23" t="s">
        <v>160</v>
      </c>
      <c r="D171" s="73" t="s">
        <v>3119</v>
      </c>
      <c r="E171" s="73" t="s">
        <v>3120</v>
      </c>
      <c r="F171" s="73" t="s">
        <v>3121</v>
      </c>
      <c r="G171" s="200" t="s">
        <v>212</v>
      </c>
      <c r="H171" s="200" t="s">
        <v>212</v>
      </c>
      <c r="I171" s="200" t="s">
        <v>212</v>
      </c>
      <c r="J171" s="200" t="s">
        <v>212</v>
      </c>
      <c r="K171" s="200" t="s">
        <v>212</v>
      </c>
      <c r="L171" s="753">
        <v>0.02</v>
      </c>
      <c r="M171" s="88">
        <v>0</v>
      </c>
      <c r="N171" s="278">
        <v>0</v>
      </c>
      <c r="O171" s="73"/>
      <c r="P171" s="200"/>
      <c r="Q171" s="200"/>
      <c r="R171" s="200"/>
      <c r="S171" s="200"/>
      <c r="T171" s="200"/>
      <c r="U171" s="30">
        <f>(IF(G171="C",1,IF(G171="EA",0.5,0))*0.1)+(IF(H171="C",1,IF(H171="EA",0.5,0))*0.1)+(IF(I171="C",1,IF(I171="EA",0.5,0))*0.1)+(IF(J171="C",1,IF(J171="EA",0.5,0))*0.45)+(IF(K171="C",1,IF(K171="EA",0.5,0))*0.25)</f>
        <v>1</v>
      </c>
      <c r="V171" s="36">
        <f t="shared" si="5"/>
        <v>0.02</v>
      </c>
      <c r="W171" s="31" t="str">
        <f t="shared" si="4"/>
        <v>Concluído</v>
      </c>
      <c r="X171" s="24" t="str">
        <f>IF(C171="Supra-regional","abrange-cidade",IF(C171="Em definição","sem-mapa",IF(E171&lt;&gt;0,"local-def","local-em-def")))</f>
        <v>local-def</v>
      </c>
    </row>
    <row r="172" spans="1:24" ht="30" hidden="1" x14ac:dyDescent="0.25">
      <c r="A172" s="200">
        <v>48</v>
      </c>
      <c r="B172" s="73" t="s">
        <v>3122</v>
      </c>
      <c r="C172" s="73" t="s">
        <v>162</v>
      </c>
      <c r="D172" s="73" t="s">
        <v>162</v>
      </c>
      <c r="E172" s="73" t="s">
        <v>3123</v>
      </c>
      <c r="F172" s="73" t="s">
        <v>3124</v>
      </c>
      <c r="G172" s="200" t="s">
        <v>214</v>
      </c>
      <c r="H172" s="200" t="s">
        <v>216</v>
      </c>
      <c r="I172" s="200" t="s">
        <v>216</v>
      </c>
      <c r="J172" s="200" t="s">
        <v>216</v>
      </c>
      <c r="K172" s="200" t="s">
        <v>216</v>
      </c>
      <c r="L172" s="753">
        <v>0.02</v>
      </c>
      <c r="M172" s="88">
        <v>0</v>
      </c>
      <c r="N172" s="278">
        <v>0</v>
      </c>
      <c r="O172" s="73"/>
      <c r="P172" s="200"/>
      <c r="Q172" s="200"/>
      <c r="R172" s="200"/>
      <c r="S172" s="200"/>
      <c r="T172" s="200"/>
      <c r="U172" s="30">
        <f>(IF(G172="C",1,IF(G172="EA",0.5,0))*0.1)+(IF(H172="C",1,IF(H172="EA",0.5,0))*0.1)+(IF(I172="C",1,IF(I172="EA",0.5,0))*0.1)+(IF(J172="C",1,IF(J172="EA",0.5,0))*0.45)+(IF(K172="C",1,IF(K172="EA",0.5,0))*0.25)</f>
        <v>0.05</v>
      </c>
      <c r="V172" s="36">
        <f t="shared" si="5"/>
        <v>1E-3</v>
      </c>
      <c r="W172" s="31" t="str">
        <f t="shared" si="4"/>
        <v>Em andamento</v>
      </c>
      <c r="X172" s="24" t="str">
        <f>IF(C172="Supra-regional","abrange-cidade",IF(C172="Em definição","sem-mapa",IF(E172&lt;&gt;0,"local-def","local-em-def")))</f>
        <v>local-def</v>
      </c>
    </row>
    <row r="173" spans="1:24" ht="30" hidden="1" x14ac:dyDescent="0.25">
      <c r="A173" s="200">
        <v>48</v>
      </c>
      <c r="B173" s="73" t="s">
        <v>3125</v>
      </c>
      <c r="C173" s="73" t="s">
        <v>162</v>
      </c>
      <c r="D173" s="73" t="s">
        <v>908</v>
      </c>
      <c r="E173" s="73" t="s">
        <v>3126</v>
      </c>
      <c r="F173" s="73" t="s">
        <v>3127</v>
      </c>
      <c r="G173" s="200" t="s">
        <v>212</v>
      </c>
      <c r="H173" s="200" t="s">
        <v>212</v>
      </c>
      <c r="I173" s="200" t="s">
        <v>212</v>
      </c>
      <c r="J173" s="200" t="s">
        <v>212</v>
      </c>
      <c r="K173" s="200" t="s">
        <v>212</v>
      </c>
      <c r="L173" s="753">
        <v>0.02</v>
      </c>
      <c r="M173" s="88">
        <v>0</v>
      </c>
      <c r="N173" s="278">
        <v>0</v>
      </c>
      <c r="O173" s="73"/>
      <c r="P173" s="200"/>
      <c r="Q173" s="200"/>
      <c r="R173" s="200"/>
      <c r="S173" s="200"/>
      <c r="T173" s="200"/>
      <c r="U173" s="30">
        <f>(IF(G173="C",1,IF(G173="EA",0.5,0))*0.1)+(IF(H173="C",1,IF(H173="EA",0.5,0))*0.1)+(IF(I173="C",1,IF(I173="EA",0.5,0))*0.1)+(IF(J173="C",1,IF(J173="EA",0.5,0))*0.45)+(IF(K173="C",1,IF(K173="EA",0.5,0))*0.25)</f>
        <v>1</v>
      </c>
      <c r="V173" s="36">
        <f t="shared" si="5"/>
        <v>0.02</v>
      </c>
      <c r="W173" s="31" t="str">
        <f t="shared" si="4"/>
        <v>Concluído</v>
      </c>
      <c r="X173" s="24" t="str">
        <f>IF(C173="Supra-regional","abrange-cidade",IF(C173="Em definição","sem-mapa",IF(E173&lt;&gt;0,"local-def","local-em-def")))</f>
        <v>local-def</v>
      </c>
    </row>
    <row r="174" spans="1:24" ht="30" hidden="1" x14ac:dyDescent="0.25">
      <c r="A174" s="200">
        <v>48</v>
      </c>
      <c r="B174" s="73" t="s">
        <v>3128</v>
      </c>
      <c r="C174" s="73" t="s">
        <v>162</v>
      </c>
      <c r="D174" s="73" t="s">
        <v>2221</v>
      </c>
      <c r="E174" s="73" t="s">
        <v>3129</v>
      </c>
      <c r="F174" s="73" t="s">
        <v>3130</v>
      </c>
      <c r="G174" s="200" t="s">
        <v>212</v>
      </c>
      <c r="H174" s="200" t="s">
        <v>212</v>
      </c>
      <c r="I174" s="200" t="s">
        <v>212</v>
      </c>
      <c r="J174" s="200" t="s">
        <v>212</v>
      </c>
      <c r="K174" s="200" t="s">
        <v>212</v>
      </c>
      <c r="L174" s="753">
        <v>0.02</v>
      </c>
      <c r="M174" s="88">
        <v>0</v>
      </c>
      <c r="N174" s="278">
        <v>0</v>
      </c>
      <c r="O174" s="73"/>
      <c r="P174" s="200"/>
      <c r="Q174" s="200"/>
      <c r="R174" s="200"/>
      <c r="S174" s="200"/>
      <c r="T174" s="200"/>
      <c r="U174" s="30">
        <f>(IF(G174="C",1,IF(G174="EA",0.5,0))*0.1)+(IF(H174="C",1,IF(H174="EA",0.5,0))*0.1)+(IF(I174="C",1,IF(I174="EA",0.5,0))*0.1)+(IF(J174="C",1,IF(J174="EA",0.5,0))*0.45)+(IF(K174="C",1,IF(K174="EA",0.5,0))*0.25)</f>
        <v>1</v>
      </c>
      <c r="V174" s="36">
        <f t="shared" si="5"/>
        <v>0.02</v>
      </c>
      <c r="W174" s="31" t="str">
        <f t="shared" si="4"/>
        <v>Concluído</v>
      </c>
      <c r="X174" s="24" t="str">
        <f>IF(C174="Supra-regional","abrange-cidade",IF(C174="Em definição","sem-mapa",IF(E174&lt;&gt;0,"local-def","local-em-def")))</f>
        <v>local-def</v>
      </c>
    </row>
    <row r="175" spans="1:24" ht="30" hidden="1" x14ac:dyDescent="0.25">
      <c r="A175" s="200">
        <v>48</v>
      </c>
      <c r="B175" s="73" t="s">
        <v>3131</v>
      </c>
      <c r="C175" s="73" t="s">
        <v>166</v>
      </c>
      <c r="D175" s="73" t="s">
        <v>550</v>
      </c>
      <c r="E175" s="73" t="s">
        <v>3132</v>
      </c>
      <c r="F175" s="73" t="s">
        <v>3133</v>
      </c>
      <c r="G175" s="200" t="s">
        <v>212</v>
      </c>
      <c r="H175" s="200" t="s">
        <v>212</v>
      </c>
      <c r="I175" s="200" t="s">
        <v>212</v>
      </c>
      <c r="J175" s="200" t="s">
        <v>212</v>
      </c>
      <c r="K175" s="200" t="s">
        <v>212</v>
      </c>
      <c r="L175" s="753">
        <v>0.02</v>
      </c>
      <c r="M175" s="88">
        <v>0</v>
      </c>
      <c r="N175" s="278">
        <v>0</v>
      </c>
      <c r="O175" s="73"/>
      <c r="P175" s="200"/>
      <c r="Q175" s="200"/>
      <c r="R175" s="200"/>
      <c r="S175" s="200"/>
      <c r="T175" s="200"/>
      <c r="U175" s="30">
        <f>(IF(G175="C",1,IF(G175="EA",0.5,0))*0.1)+(IF(H175="C",1,IF(H175="EA",0.5,0))*0.1)+(IF(I175="C",1,IF(I175="EA",0.5,0))*0.1)+(IF(J175="C",1,IF(J175="EA",0.5,0))*0.45)+(IF(K175="C",1,IF(K175="EA",0.5,0))*0.25)</f>
        <v>1</v>
      </c>
      <c r="V175" s="36">
        <f t="shared" si="5"/>
        <v>0.02</v>
      </c>
      <c r="W175" s="31" t="str">
        <f t="shared" si="4"/>
        <v>Concluído</v>
      </c>
      <c r="X175" s="24" t="str">
        <f>IF(C175="Supra-regional","abrange-cidade",IF(C175="Em definição","sem-mapa",IF(E175&lt;&gt;0,"local-def","local-em-def")))</f>
        <v>local-def</v>
      </c>
    </row>
    <row r="176" spans="1:24" ht="30" hidden="1" x14ac:dyDescent="0.25">
      <c r="A176" s="200">
        <v>48</v>
      </c>
      <c r="B176" s="73" t="s">
        <v>3134</v>
      </c>
      <c r="C176" s="73" t="s">
        <v>166</v>
      </c>
      <c r="D176" s="73" t="s">
        <v>166</v>
      </c>
      <c r="E176" s="73" t="s">
        <v>3135</v>
      </c>
      <c r="F176" s="73" t="s">
        <v>3136</v>
      </c>
      <c r="G176" s="200" t="s">
        <v>212</v>
      </c>
      <c r="H176" s="200" t="s">
        <v>212</v>
      </c>
      <c r="I176" s="200" t="s">
        <v>212</v>
      </c>
      <c r="J176" s="200" t="s">
        <v>212</v>
      </c>
      <c r="K176" s="200" t="s">
        <v>212</v>
      </c>
      <c r="L176" s="753">
        <v>0.02</v>
      </c>
      <c r="M176" s="88">
        <v>310899.18</v>
      </c>
      <c r="N176" s="278">
        <v>0</v>
      </c>
      <c r="O176" s="73"/>
      <c r="P176" s="200"/>
      <c r="Q176" s="200"/>
      <c r="R176" s="200"/>
      <c r="S176" s="200"/>
      <c r="T176" s="200"/>
      <c r="U176" s="30">
        <f>(IF(G176="C",1,IF(G176="EA",0.5,0))*0.1)+(IF(H176="C",1,IF(H176="EA",0.5,0))*0.1)+(IF(I176="C",1,IF(I176="EA",0.5,0))*0.1)+(IF(J176="C",1,IF(J176="EA",0.5,0))*0.45)+(IF(K176="C",1,IF(K176="EA",0.5,0))*0.25)</f>
        <v>1</v>
      </c>
      <c r="V176" s="36">
        <f t="shared" si="5"/>
        <v>0.02</v>
      </c>
      <c r="W176" s="31" t="str">
        <f t="shared" si="4"/>
        <v>Concluído</v>
      </c>
      <c r="X176" s="24" t="str">
        <f>IF(C176="Supra-regional","abrange-cidade",IF(C176="Em definição","sem-mapa",IF(E176&lt;&gt;0,"local-def","local-em-def")))</f>
        <v>local-def</v>
      </c>
    </row>
    <row r="177" spans="1:24" ht="30" hidden="1" x14ac:dyDescent="0.25">
      <c r="A177" s="200">
        <v>48</v>
      </c>
      <c r="B177" s="73" t="s">
        <v>3137</v>
      </c>
      <c r="C177" s="73" t="s">
        <v>172</v>
      </c>
      <c r="D177" s="73" t="s">
        <v>834</v>
      </c>
      <c r="E177" s="73" t="s">
        <v>3138</v>
      </c>
      <c r="F177" s="73" t="s">
        <v>3139</v>
      </c>
      <c r="G177" s="200" t="s">
        <v>212</v>
      </c>
      <c r="H177" s="200" t="s">
        <v>212</v>
      </c>
      <c r="I177" s="200" t="s">
        <v>212</v>
      </c>
      <c r="J177" s="200" t="s">
        <v>212</v>
      </c>
      <c r="K177" s="200" t="s">
        <v>212</v>
      </c>
      <c r="L177" s="753">
        <v>0.02</v>
      </c>
      <c r="M177" s="88">
        <v>312352.15999999997</v>
      </c>
      <c r="N177" s="278">
        <v>0</v>
      </c>
      <c r="O177" s="73"/>
      <c r="P177" s="200"/>
      <c r="Q177" s="200"/>
      <c r="R177" s="200"/>
      <c r="S177" s="200"/>
      <c r="T177" s="200"/>
      <c r="U177" s="30">
        <f>(IF(G177="C",1,IF(G177="EA",0.5,0))*0.1)+(IF(H177="C",1,IF(H177="EA",0.5,0))*0.1)+(IF(I177="C",1,IF(I177="EA",0.5,0))*0.1)+(IF(J177="C",1,IF(J177="EA",0.5,0))*0.45)+(IF(K177="C",1,IF(K177="EA",0.5,0))*0.25)</f>
        <v>1</v>
      </c>
      <c r="V177" s="36">
        <f t="shared" si="5"/>
        <v>0.02</v>
      </c>
      <c r="W177" s="31" t="str">
        <f t="shared" si="4"/>
        <v>Concluído</v>
      </c>
      <c r="X177" s="24" t="str">
        <f>IF(C177="Supra-regional","abrange-cidade",IF(C177="Em definição","sem-mapa",IF(E177&lt;&gt;0,"local-def","local-em-def")))</f>
        <v>local-def</v>
      </c>
    </row>
    <row r="178" spans="1:24" ht="45" hidden="1" x14ac:dyDescent="0.25">
      <c r="A178" s="200">
        <v>48</v>
      </c>
      <c r="B178" s="73" t="s">
        <v>3140</v>
      </c>
      <c r="C178" s="73" t="s">
        <v>172</v>
      </c>
      <c r="D178" s="73" t="s">
        <v>172</v>
      </c>
      <c r="E178" s="73" t="s">
        <v>3141</v>
      </c>
      <c r="F178" s="73" t="s">
        <v>3142</v>
      </c>
      <c r="G178" s="200" t="s">
        <v>212</v>
      </c>
      <c r="H178" s="200" t="s">
        <v>212</v>
      </c>
      <c r="I178" s="200" t="s">
        <v>212</v>
      </c>
      <c r="J178" s="200" t="s">
        <v>212</v>
      </c>
      <c r="K178" s="200" t="s">
        <v>212</v>
      </c>
      <c r="L178" s="753">
        <v>0.02</v>
      </c>
      <c r="M178" s="88">
        <v>249994.76</v>
      </c>
      <c r="N178" s="278">
        <v>0</v>
      </c>
      <c r="O178" s="73"/>
      <c r="P178" s="200"/>
      <c r="Q178" s="200"/>
      <c r="R178" s="200"/>
      <c r="S178" s="200"/>
      <c r="T178" s="200"/>
      <c r="U178" s="30">
        <f>(IF(G178="C",1,IF(G178="EA",0.5,0))*0.1)+(IF(H178="C",1,IF(H178="EA",0.5,0))*0.1)+(IF(I178="C",1,IF(I178="EA",0.5,0))*0.1)+(IF(J178="C",1,IF(J178="EA",0.5,0))*0.45)+(IF(K178="C",1,IF(K178="EA",0.5,0))*0.25)</f>
        <v>1</v>
      </c>
      <c r="V178" s="36">
        <f t="shared" si="5"/>
        <v>0.02</v>
      </c>
      <c r="W178" s="31" t="str">
        <f t="shared" si="4"/>
        <v>Concluído</v>
      </c>
      <c r="X178" s="24" t="str">
        <f>IF(C178="Supra-regional","abrange-cidade",IF(C178="Em definição","sem-mapa",IF(E178&lt;&gt;0,"local-def","local-em-def")))</f>
        <v>local-def</v>
      </c>
    </row>
    <row r="179" spans="1:24" ht="30" hidden="1" x14ac:dyDescent="0.25">
      <c r="A179" s="200">
        <v>48</v>
      </c>
      <c r="B179" s="73" t="s">
        <v>3143</v>
      </c>
      <c r="C179" s="73" t="s">
        <v>174</v>
      </c>
      <c r="D179" s="73" t="s">
        <v>656</v>
      </c>
      <c r="E179" s="73" t="s">
        <v>3144</v>
      </c>
      <c r="F179" s="73" t="s">
        <v>3145</v>
      </c>
      <c r="G179" s="200" t="s">
        <v>212</v>
      </c>
      <c r="H179" s="200" t="s">
        <v>212</v>
      </c>
      <c r="I179" s="200" t="s">
        <v>212</v>
      </c>
      <c r="J179" s="200" t="s">
        <v>212</v>
      </c>
      <c r="K179" s="200" t="s">
        <v>212</v>
      </c>
      <c r="L179" s="753">
        <v>0.02</v>
      </c>
      <c r="M179" s="88">
        <v>272535.40000000002</v>
      </c>
      <c r="N179" s="278">
        <v>0</v>
      </c>
      <c r="O179" s="73"/>
      <c r="P179" s="200"/>
      <c r="Q179" s="200"/>
      <c r="R179" s="200"/>
      <c r="S179" s="200"/>
      <c r="T179" s="200"/>
      <c r="U179" s="30">
        <f>(IF(G179="C",1,IF(G179="EA",0.5,0))*0.1)+(IF(H179="C",1,IF(H179="EA",0.5,0))*0.1)+(IF(I179="C",1,IF(I179="EA",0.5,0))*0.1)+(IF(J179="C",1,IF(J179="EA",0.5,0))*0.45)+(IF(K179="C",1,IF(K179="EA",0.5,0))*0.25)</f>
        <v>1</v>
      </c>
      <c r="V179" s="36">
        <f t="shared" si="5"/>
        <v>0.02</v>
      </c>
      <c r="W179" s="31" t="str">
        <f t="shared" si="4"/>
        <v>Concluído</v>
      </c>
      <c r="X179" s="24" t="str">
        <f>IF(C179="Supra-regional","abrange-cidade",IF(C179="Em definição","sem-mapa",IF(E179&lt;&gt;0,"local-def","local-em-def")))</f>
        <v>local-def</v>
      </c>
    </row>
    <row r="180" spans="1:24" ht="30" hidden="1" x14ac:dyDescent="0.25">
      <c r="A180" s="200">
        <v>48</v>
      </c>
      <c r="B180" s="73" t="s">
        <v>3146</v>
      </c>
      <c r="C180" s="73" t="s">
        <v>174</v>
      </c>
      <c r="D180" s="73" t="s">
        <v>656</v>
      </c>
      <c r="E180" s="73" t="s">
        <v>3147</v>
      </c>
      <c r="F180" s="73" t="s">
        <v>3148</v>
      </c>
      <c r="G180" s="200" t="s">
        <v>212</v>
      </c>
      <c r="H180" s="200" t="s">
        <v>212</v>
      </c>
      <c r="I180" s="200" t="s">
        <v>212</v>
      </c>
      <c r="J180" s="200" t="s">
        <v>212</v>
      </c>
      <c r="K180" s="200" t="s">
        <v>212</v>
      </c>
      <c r="L180" s="753">
        <v>0.02</v>
      </c>
      <c r="M180" s="88">
        <v>545646.93000000005</v>
      </c>
      <c r="N180" s="278">
        <v>0</v>
      </c>
      <c r="O180" s="73"/>
      <c r="P180" s="200"/>
      <c r="Q180" s="200"/>
      <c r="R180" s="200"/>
      <c r="S180" s="200"/>
      <c r="T180" s="200"/>
      <c r="U180" s="30">
        <f>(IF(G180="C",1,IF(G180="EA",0.5,0))*0.1)+(IF(H180="C",1,IF(H180="EA",0.5,0))*0.1)+(IF(I180="C",1,IF(I180="EA",0.5,0))*0.1)+(IF(J180="C",1,IF(J180="EA",0.5,0))*0.45)+(IF(K180="C",1,IF(K180="EA",0.5,0))*0.25)</f>
        <v>1</v>
      </c>
      <c r="V180" s="36">
        <f t="shared" si="5"/>
        <v>0.02</v>
      </c>
      <c r="W180" s="31" t="str">
        <f t="shared" si="4"/>
        <v>Concluído</v>
      </c>
      <c r="X180" s="24" t="str">
        <f>IF(C180="Supra-regional","abrange-cidade",IF(C180="Em definição","sem-mapa",IF(E180&lt;&gt;0,"local-def","local-em-def")))</f>
        <v>local-def</v>
      </c>
    </row>
    <row r="181" spans="1:24" ht="30" hidden="1" x14ac:dyDescent="0.25">
      <c r="A181" s="200">
        <v>48</v>
      </c>
      <c r="B181" s="73" t="s">
        <v>3149</v>
      </c>
      <c r="C181" s="73" t="s">
        <v>174</v>
      </c>
      <c r="D181" s="73" t="s">
        <v>619</v>
      </c>
      <c r="E181" s="73" t="s">
        <v>3150</v>
      </c>
      <c r="F181" s="73" t="s">
        <v>3151</v>
      </c>
      <c r="G181" s="200" t="s">
        <v>212</v>
      </c>
      <c r="H181" s="200" t="s">
        <v>212</v>
      </c>
      <c r="I181" s="200" t="s">
        <v>212</v>
      </c>
      <c r="J181" s="200" t="s">
        <v>212</v>
      </c>
      <c r="K181" s="200" t="s">
        <v>212</v>
      </c>
      <c r="L181" s="753">
        <v>0.02</v>
      </c>
      <c r="M181" s="88">
        <v>901626.94</v>
      </c>
      <c r="N181" s="278">
        <v>0</v>
      </c>
      <c r="O181" s="73"/>
      <c r="P181" s="200"/>
      <c r="Q181" s="200"/>
      <c r="R181" s="200"/>
      <c r="S181" s="200"/>
      <c r="T181" s="200"/>
      <c r="U181" s="30">
        <f>(IF(G181="C",1,IF(G181="EA",0.5,0))*0.1)+(IF(H181="C",1,IF(H181="EA",0.5,0))*0.1)+(IF(I181="C",1,IF(I181="EA",0.5,0))*0.1)+(IF(J181="C",1,IF(J181="EA",0.5,0))*0.45)+(IF(K181="C",1,IF(K181="EA",0.5,0))*0.25)</f>
        <v>1</v>
      </c>
      <c r="V181" s="36">
        <f t="shared" si="5"/>
        <v>0.02</v>
      </c>
      <c r="W181" s="31" t="str">
        <f t="shared" si="4"/>
        <v>Concluído</v>
      </c>
      <c r="X181" s="24" t="str">
        <f>IF(C181="Supra-regional","abrange-cidade",IF(C181="Em definição","sem-mapa",IF(E181&lt;&gt;0,"local-def","local-em-def")))</f>
        <v>local-def</v>
      </c>
    </row>
    <row r="182" spans="1:24" ht="30" hidden="1" x14ac:dyDescent="0.25">
      <c r="A182" s="200">
        <v>48</v>
      </c>
      <c r="B182" s="647" t="s">
        <v>3152</v>
      </c>
      <c r="C182" s="75" t="s">
        <v>176</v>
      </c>
      <c r="D182" s="647" t="s">
        <v>2358</v>
      </c>
      <c r="E182" s="647" t="s">
        <v>2993</v>
      </c>
      <c r="F182" s="647" t="s">
        <v>3153</v>
      </c>
      <c r="G182" s="538" t="s">
        <v>212</v>
      </c>
      <c r="H182" s="538" t="s">
        <v>214</v>
      </c>
      <c r="I182" s="538" t="s">
        <v>216</v>
      </c>
      <c r="J182" s="538" t="s">
        <v>216</v>
      </c>
      <c r="K182" s="538" t="s">
        <v>216</v>
      </c>
      <c r="L182" s="753">
        <v>0.02</v>
      </c>
      <c r="M182" s="203">
        <v>0</v>
      </c>
      <c r="N182" s="278">
        <v>0</v>
      </c>
      <c r="O182" s="73"/>
      <c r="P182" s="200"/>
      <c r="Q182" s="200"/>
      <c r="R182" s="200"/>
      <c r="S182" s="200"/>
      <c r="T182" s="200"/>
      <c r="U182" s="30">
        <f>(IF(G182="C",1,IF(G182="EA",0.5,0))*0.1)+(IF(H182="C",1,IF(H182="EA",0.5,0))*0.1)+(IF(I182="C",1,IF(I182="EA",0.5,0))*0.1)+(IF(J182="C",1,IF(J182="EA",0.5,0))*0.45)+(IF(K182="C",1,IF(K182="EA",0.5,0))*0.25)</f>
        <v>0.15000000000000002</v>
      </c>
      <c r="V182" s="36">
        <f t="shared" si="5"/>
        <v>3.0000000000000005E-3</v>
      </c>
      <c r="W182" s="31" t="str">
        <f t="shared" si="4"/>
        <v>Em andamento</v>
      </c>
      <c r="X182" s="24" t="str">
        <f>IF(C182="Supra-regional","abrange-cidade",IF(C182="Em definição","sem-mapa",IF(E182&lt;&gt;0,"local-def","local-em-def")))</f>
        <v>local-def</v>
      </c>
    </row>
    <row r="183" spans="1:24" ht="30" hidden="1" x14ac:dyDescent="0.25">
      <c r="A183" s="200">
        <v>48</v>
      </c>
      <c r="B183" s="73" t="s">
        <v>3154</v>
      </c>
      <c r="C183" s="23" t="s">
        <v>176</v>
      </c>
      <c r="D183" s="73" t="s">
        <v>176</v>
      </c>
      <c r="E183" s="73" t="s">
        <v>3155</v>
      </c>
      <c r="F183" s="73" t="s">
        <v>3156</v>
      </c>
      <c r="G183" s="200" t="s">
        <v>212</v>
      </c>
      <c r="H183" s="200" t="s">
        <v>212</v>
      </c>
      <c r="I183" s="200" t="s">
        <v>212</v>
      </c>
      <c r="J183" s="200" t="s">
        <v>212</v>
      </c>
      <c r="K183" s="200" t="s">
        <v>212</v>
      </c>
      <c r="L183" s="753">
        <v>0.02</v>
      </c>
      <c r="M183" s="88">
        <v>526905.30000000005</v>
      </c>
      <c r="N183" s="278">
        <v>0</v>
      </c>
      <c r="O183" s="73"/>
      <c r="P183" s="200"/>
      <c r="Q183" s="200"/>
      <c r="R183" s="200"/>
      <c r="S183" s="200"/>
      <c r="T183" s="200"/>
      <c r="U183" s="30">
        <f>(IF(G183="C",1,IF(G183="EA",0.5,0))*0.1)+(IF(H183="C",1,IF(H183="EA",0.5,0))*0.1)+(IF(I183="C",1,IF(I183="EA",0.5,0))*0.1)+(IF(J183="C",1,IF(J183="EA",0.5,0))*0.45)+(IF(K183="C",1,IF(K183="EA",0.5,0))*0.25)</f>
        <v>1</v>
      </c>
      <c r="V183" s="36">
        <f t="shared" si="5"/>
        <v>0.02</v>
      </c>
      <c r="W183" s="31" t="str">
        <f t="shared" si="4"/>
        <v>Concluído</v>
      </c>
      <c r="X183" s="24" t="str">
        <f>IF(C183="Supra-regional","abrange-cidade",IF(C183="Em definição","sem-mapa",IF(E183&lt;&gt;0,"local-def","local-em-def")))</f>
        <v>local-def</v>
      </c>
    </row>
    <row r="184" spans="1:24" ht="30" hidden="1" x14ac:dyDescent="0.25">
      <c r="A184" s="200">
        <v>48</v>
      </c>
      <c r="B184" s="73" t="s">
        <v>3157</v>
      </c>
      <c r="C184" s="73" t="s">
        <v>178</v>
      </c>
      <c r="D184" s="73" t="s">
        <v>178</v>
      </c>
      <c r="E184" s="73" t="s">
        <v>3158</v>
      </c>
      <c r="F184" s="73" t="s">
        <v>3159</v>
      </c>
      <c r="G184" s="200" t="s">
        <v>212</v>
      </c>
      <c r="H184" s="200" t="s">
        <v>212</v>
      </c>
      <c r="I184" s="200" t="s">
        <v>212</v>
      </c>
      <c r="J184" s="200" t="s">
        <v>212</v>
      </c>
      <c r="K184" s="200" t="s">
        <v>212</v>
      </c>
      <c r="L184" s="753">
        <v>0.02</v>
      </c>
      <c r="M184" s="88">
        <v>370904.5</v>
      </c>
      <c r="N184" s="278">
        <v>0</v>
      </c>
      <c r="O184" s="73"/>
      <c r="P184" s="200"/>
      <c r="Q184" s="200"/>
      <c r="R184" s="200"/>
      <c r="S184" s="200"/>
      <c r="T184" s="200"/>
      <c r="U184" s="30">
        <f>(IF(G184="C",1,IF(G184="EA",0.5,0))*0.1)+(IF(H184="C",1,IF(H184="EA",0.5,0))*0.1)+(IF(I184="C",1,IF(I184="EA",0.5,0))*0.1)+(IF(J184="C",1,IF(J184="EA",0.5,0))*0.45)+(IF(K184="C",1,IF(K184="EA",0.5,0))*0.25)</f>
        <v>1</v>
      </c>
      <c r="V184" s="36">
        <f t="shared" si="5"/>
        <v>0.02</v>
      </c>
      <c r="W184" s="31" t="str">
        <f t="shared" si="4"/>
        <v>Concluído</v>
      </c>
      <c r="X184" s="24" t="str">
        <f>IF(C184="Supra-regional","abrange-cidade",IF(C184="Em definição","sem-mapa",IF(E184&lt;&gt;0,"local-def","local-em-def")))</f>
        <v>local-def</v>
      </c>
    </row>
    <row r="185" spans="1:24" ht="30" hidden="1" x14ac:dyDescent="0.25">
      <c r="A185" s="200">
        <v>48</v>
      </c>
      <c r="B185" s="73" t="s">
        <v>3160</v>
      </c>
      <c r="C185" s="73" t="s">
        <v>180</v>
      </c>
      <c r="D185" s="73" t="s">
        <v>180</v>
      </c>
      <c r="E185" s="73" t="s">
        <v>3161</v>
      </c>
      <c r="F185" s="73" t="s">
        <v>3162</v>
      </c>
      <c r="G185" s="200" t="s">
        <v>212</v>
      </c>
      <c r="H185" s="200" t="s">
        <v>212</v>
      </c>
      <c r="I185" s="200" t="s">
        <v>212</v>
      </c>
      <c r="J185" s="200" t="s">
        <v>212</v>
      </c>
      <c r="K185" s="200" t="s">
        <v>212</v>
      </c>
      <c r="L185" s="753">
        <v>0.02</v>
      </c>
      <c r="M185" s="88">
        <v>307754.05</v>
      </c>
      <c r="N185" s="278">
        <v>0</v>
      </c>
      <c r="O185" s="73"/>
      <c r="P185" s="200"/>
      <c r="Q185" s="200"/>
      <c r="R185" s="200"/>
      <c r="S185" s="200"/>
      <c r="T185" s="200"/>
      <c r="U185" s="30">
        <f>(IF(G185="C",1,IF(G185="EA",0.5,0))*0.1)+(IF(H185="C",1,IF(H185="EA",0.5,0))*0.1)+(IF(I185="C",1,IF(I185="EA",0.5,0))*0.1)+(IF(J185="C",1,IF(J185="EA",0.5,0))*0.45)+(IF(K185="C",1,IF(K185="EA",0.5,0))*0.25)</f>
        <v>1</v>
      </c>
      <c r="V185" s="36">
        <f t="shared" si="5"/>
        <v>0.02</v>
      </c>
      <c r="W185" s="31" t="str">
        <f t="shared" si="4"/>
        <v>Concluído</v>
      </c>
      <c r="X185" s="24" t="str">
        <f>IF(C185="Supra-regional","abrange-cidade",IF(C185="Em definição","sem-mapa",IF(E185&lt;&gt;0,"local-def","local-em-def")))</f>
        <v>local-def</v>
      </c>
    </row>
    <row r="186" spans="1:24" ht="105" hidden="1" x14ac:dyDescent="0.25">
      <c r="A186" s="200">
        <v>48</v>
      </c>
      <c r="B186" s="73" t="s">
        <v>3163</v>
      </c>
      <c r="C186" s="73" t="s">
        <v>182</v>
      </c>
      <c r="D186" s="73" t="s">
        <v>2162</v>
      </c>
      <c r="E186" s="73" t="s">
        <v>3164</v>
      </c>
      <c r="F186" s="73" t="s">
        <v>3165</v>
      </c>
      <c r="G186" s="21" t="s">
        <v>212</v>
      </c>
      <c r="H186" s="21" t="s">
        <v>212</v>
      </c>
      <c r="I186" s="21" t="s">
        <v>212</v>
      </c>
      <c r="J186" s="21" t="s">
        <v>212</v>
      </c>
      <c r="K186" s="21" t="s">
        <v>212</v>
      </c>
      <c r="L186" s="753">
        <v>0.02</v>
      </c>
      <c r="M186" s="88">
        <v>0</v>
      </c>
      <c r="N186" s="278">
        <v>0</v>
      </c>
      <c r="O186" s="73" t="s">
        <v>3245</v>
      </c>
      <c r="P186" s="200" t="s">
        <v>3246</v>
      </c>
      <c r="Q186" s="200"/>
      <c r="R186" s="200"/>
      <c r="S186" s="200"/>
      <c r="T186" s="200"/>
      <c r="U186" s="30">
        <f>(IF(G186="C",1,IF(G186="EA",0.5,0))*0.1)+(IF(H186="C",1,IF(H186="EA",0.5,0))*0.1)+(IF(I186="C",1,IF(I186="EA",0.5,0))*0.1)+(IF(J186="C",1,IF(J186="EA",0.5,0))*0.45)+(IF(K186="C",1,IF(K186="EA",0.5,0))*0.25)</f>
        <v>1</v>
      </c>
      <c r="V186" s="36">
        <f t="shared" si="5"/>
        <v>0.02</v>
      </c>
      <c r="W186" s="31" t="str">
        <f t="shared" si="4"/>
        <v>Concluído</v>
      </c>
      <c r="X186" s="24" t="str">
        <f>IF(C186="Supra-regional","abrange-cidade",IF(C186="Em definição","sem-mapa",IF(E186&lt;&gt;0,"local-def","local-em-def")))</f>
        <v>local-def</v>
      </c>
    </row>
    <row r="187" spans="1:24" ht="45" hidden="1" x14ac:dyDescent="0.25">
      <c r="A187" s="200">
        <v>48</v>
      </c>
      <c r="B187" s="73" t="s">
        <v>3166</v>
      </c>
      <c r="C187" s="73" t="s">
        <v>182</v>
      </c>
      <c r="D187" s="73" t="s">
        <v>2162</v>
      </c>
      <c r="E187" s="73" t="s">
        <v>3167</v>
      </c>
      <c r="F187" s="73" t="s">
        <v>3168</v>
      </c>
      <c r="G187" s="200" t="s">
        <v>214</v>
      </c>
      <c r="H187" s="200" t="s">
        <v>216</v>
      </c>
      <c r="I187" s="200" t="s">
        <v>216</v>
      </c>
      <c r="J187" s="200" t="s">
        <v>216</v>
      </c>
      <c r="K187" s="200" t="s">
        <v>216</v>
      </c>
      <c r="L187" s="753">
        <v>0.02</v>
      </c>
      <c r="M187" s="88">
        <v>0</v>
      </c>
      <c r="N187" s="278">
        <v>0</v>
      </c>
      <c r="O187" s="73"/>
      <c r="P187" s="200"/>
      <c r="Q187" s="200"/>
      <c r="R187" s="200"/>
      <c r="S187" s="200"/>
      <c r="T187" s="200"/>
      <c r="U187" s="30">
        <f>(IF(G187="C",1,IF(G187="EA",0.5,0))*0.1)+(IF(H187="C",1,IF(H187="EA",0.5,0))*0.1)+(IF(I187="C",1,IF(I187="EA",0.5,0))*0.1)+(IF(J187="C",1,IF(J187="EA",0.5,0))*0.45)+(IF(K187="C",1,IF(K187="EA",0.5,0))*0.25)</f>
        <v>0.05</v>
      </c>
      <c r="V187" s="36">
        <f t="shared" si="5"/>
        <v>1E-3</v>
      </c>
      <c r="W187" s="31" t="str">
        <f t="shared" si="4"/>
        <v>Em andamento</v>
      </c>
      <c r="X187" s="24" t="str">
        <f>IF(C187="Supra-regional","abrange-cidade",IF(C187="Em definição","sem-mapa",IF(E187&lt;&gt;0,"local-def","local-em-def")))</f>
        <v>local-def</v>
      </c>
    </row>
    <row r="188" spans="1:24" ht="30" hidden="1" x14ac:dyDescent="0.25">
      <c r="A188" s="200">
        <v>48</v>
      </c>
      <c r="B188" s="73" t="s">
        <v>3169</v>
      </c>
      <c r="C188" s="73" t="s">
        <v>182</v>
      </c>
      <c r="D188" s="73" t="s">
        <v>509</v>
      </c>
      <c r="E188" s="73" t="s">
        <v>3170</v>
      </c>
      <c r="F188" s="73" t="s">
        <v>3171</v>
      </c>
      <c r="G188" s="200" t="s">
        <v>212</v>
      </c>
      <c r="H188" s="200" t="s">
        <v>212</v>
      </c>
      <c r="I188" s="200" t="s">
        <v>212</v>
      </c>
      <c r="J188" s="200" t="s">
        <v>212</v>
      </c>
      <c r="K188" s="200" t="s">
        <v>212</v>
      </c>
      <c r="L188" s="753">
        <v>0.02</v>
      </c>
      <c r="M188" s="88">
        <v>523245.19</v>
      </c>
      <c r="N188" s="278">
        <v>0</v>
      </c>
      <c r="O188" s="73"/>
      <c r="P188" s="200"/>
      <c r="Q188" s="200"/>
      <c r="R188" s="200"/>
      <c r="S188" s="200"/>
      <c r="T188" s="200"/>
      <c r="U188" s="30">
        <f>(IF(G188="C",1,IF(G188="EA",0.5,0))*0.1)+(IF(H188="C",1,IF(H188="EA",0.5,0))*0.1)+(IF(I188="C",1,IF(I188="EA",0.5,0))*0.1)+(IF(J188="C",1,IF(J188="EA",0.5,0))*0.45)+(IF(K188="C",1,IF(K188="EA",0.5,0))*0.25)</f>
        <v>1</v>
      </c>
      <c r="V188" s="36">
        <f t="shared" si="5"/>
        <v>0.02</v>
      </c>
      <c r="W188" s="31" t="str">
        <f t="shared" si="4"/>
        <v>Concluído</v>
      </c>
      <c r="X188" s="24" t="str">
        <f>IF(C188="Supra-regional","abrange-cidade",IF(C188="Em definição","sem-mapa",IF(E188&lt;&gt;0,"local-def","local-em-def")))</f>
        <v>local-def</v>
      </c>
    </row>
    <row r="189" spans="1:24" ht="30" hidden="1" x14ac:dyDescent="0.25">
      <c r="A189" s="200">
        <v>48</v>
      </c>
      <c r="B189" s="73" t="s">
        <v>3172</v>
      </c>
      <c r="C189" s="73" t="s">
        <v>182</v>
      </c>
      <c r="D189" s="73" t="s">
        <v>612</v>
      </c>
      <c r="E189" s="73" t="s">
        <v>3173</v>
      </c>
      <c r="F189" s="73" t="s">
        <v>3174</v>
      </c>
      <c r="G189" s="200" t="s">
        <v>212</v>
      </c>
      <c r="H189" s="200" t="s">
        <v>212</v>
      </c>
      <c r="I189" s="200" t="s">
        <v>212</v>
      </c>
      <c r="J189" s="200" t="s">
        <v>212</v>
      </c>
      <c r="K189" s="200" t="s">
        <v>212</v>
      </c>
      <c r="L189" s="753">
        <v>0.02</v>
      </c>
      <c r="M189" s="88">
        <v>1452610.41</v>
      </c>
      <c r="N189" s="278">
        <v>0</v>
      </c>
      <c r="O189" s="73"/>
      <c r="P189" s="200"/>
      <c r="Q189" s="200"/>
      <c r="R189" s="200"/>
      <c r="S189" s="200"/>
      <c r="T189" s="200"/>
      <c r="U189" s="30">
        <f>(IF(G189="C",1,IF(G189="EA",0.5,0))*0.1)+(IF(H189="C",1,IF(H189="EA",0.5,0))*0.1)+(IF(I189="C",1,IF(I189="EA",0.5,0))*0.1)+(IF(J189="C",1,IF(J189="EA",0.5,0))*0.45)+(IF(K189="C",1,IF(K189="EA",0.5,0))*0.25)</f>
        <v>1</v>
      </c>
      <c r="V189" s="36">
        <f t="shared" si="5"/>
        <v>0.02</v>
      </c>
      <c r="W189" s="31" t="str">
        <f t="shared" si="4"/>
        <v>Concluído</v>
      </c>
      <c r="X189" s="24" t="str">
        <f>IF(C189="Supra-regional","abrange-cidade",IF(C189="Em definição","sem-mapa",IF(E189&lt;&gt;0,"local-def","local-em-def")))</f>
        <v>local-def</v>
      </c>
    </row>
    <row r="190" spans="1:24" ht="30" hidden="1" x14ac:dyDescent="0.25">
      <c r="A190" s="200">
        <v>48</v>
      </c>
      <c r="B190" s="73" t="s">
        <v>3175</v>
      </c>
      <c r="C190" s="73" t="s">
        <v>184</v>
      </c>
      <c r="D190" s="73" t="s">
        <v>604</v>
      </c>
      <c r="E190" s="73" t="s">
        <v>3176</v>
      </c>
      <c r="F190" s="73" t="s">
        <v>3177</v>
      </c>
      <c r="G190" s="200" t="s">
        <v>212</v>
      </c>
      <c r="H190" s="200" t="s">
        <v>212</v>
      </c>
      <c r="I190" s="200" t="s">
        <v>212</v>
      </c>
      <c r="J190" s="200" t="s">
        <v>212</v>
      </c>
      <c r="K190" s="200" t="s">
        <v>212</v>
      </c>
      <c r="L190" s="753">
        <v>0.02</v>
      </c>
      <c r="M190" s="88">
        <v>0</v>
      </c>
      <c r="N190" s="278">
        <v>0</v>
      </c>
      <c r="O190" s="73"/>
      <c r="P190" s="200"/>
      <c r="Q190" s="200"/>
      <c r="R190" s="200"/>
      <c r="S190" s="200"/>
      <c r="T190" s="200"/>
      <c r="U190" s="30">
        <f>(IF(G190="C",1,IF(G190="EA",0.5,0))*0.1)+(IF(H190="C",1,IF(H190="EA",0.5,0))*0.1)+(IF(I190="C",1,IF(I190="EA",0.5,0))*0.1)+(IF(J190="C",1,IF(J190="EA",0.5,0))*0.45)+(IF(K190="C",1,IF(K190="EA",0.5,0))*0.25)</f>
        <v>1</v>
      </c>
      <c r="V190" s="36">
        <f t="shared" si="5"/>
        <v>0.02</v>
      </c>
      <c r="W190" s="31" t="str">
        <f t="shared" si="4"/>
        <v>Concluído</v>
      </c>
      <c r="X190" s="24" t="str">
        <f>IF(C190="Supra-regional","abrange-cidade",IF(C190="Em definição","sem-mapa",IF(E190&lt;&gt;0,"local-def","local-em-def")))</f>
        <v>local-def</v>
      </c>
    </row>
    <row r="191" spans="1:24" ht="45" hidden="1" x14ac:dyDescent="0.25">
      <c r="A191" s="200">
        <v>48</v>
      </c>
      <c r="B191" s="73" t="s">
        <v>3178</v>
      </c>
      <c r="C191" s="73" t="s">
        <v>184</v>
      </c>
      <c r="D191" s="73" t="s">
        <v>1857</v>
      </c>
      <c r="E191" s="73" t="s">
        <v>2995</v>
      </c>
      <c r="F191" s="73" t="s">
        <v>3179</v>
      </c>
      <c r="G191" s="200" t="s">
        <v>212</v>
      </c>
      <c r="H191" s="200" t="s">
        <v>212</v>
      </c>
      <c r="I191" s="200" t="s">
        <v>212</v>
      </c>
      <c r="J191" s="200" t="s">
        <v>212</v>
      </c>
      <c r="K191" s="200" t="s">
        <v>212</v>
      </c>
      <c r="L191" s="753">
        <v>0.02</v>
      </c>
      <c r="M191" s="88">
        <v>130977.38</v>
      </c>
      <c r="N191" s="278">
        <v>0</v>
      </c>
      <c r="O191" s="73"/>
      <c r="P191" s="200"/>
      <c r="Q191" s="200"/>
      <c r="R191" s="200"/>
      <c r="S191" s="200"/>
      <c r="T191" s="200"/>
      <c r="U191" s="30">
        <f>(IF(G191="C",1,IF(G191="EA",0.5,0))*0.1)+(IF(H191="C",1,IF(H191="EA",0.5,0))*0.1)+(IF(I191="C",1,IF(I191="EA",0.5,0))*0.1)+(IF(J191="C",1,IF(J191="EA",0.5,0))*0.45)+(IF(K191="C",1,IF(K191="EA",0.5,0))*0.25)</f>
        <v>1</v>
      </c>
      <c r="V191" s="36">
        <f t="shared" si="5"/>
        <v>0.02</v>
      </c>
      <c r="W191" s="31" t="str">
        <f t="shared" si="4"/>
        <v>Concluído</v>
      </c>
      <c r="X191" s="24" t="str">
        <f>IF(C191="Supra-regional","abrange-cidade",IF(C191="Em definição","sem-mapa",IF(E191&lt;&gt;0,"local-def","local-em-def")))</f>
        <v>local-def</v>
      </c>
    </row>
    <row r="192" spans="1:24" ht="30" hidden="1" x14ac:dyDescent="0.25">
      <c r="A192" s="200">
        <v>48</v>
      </c>
      <c r="B192" s="73" t="s">
        <v>3180</v>
      </c>
      <c r="C192" s="73" t="s">
        <v>186</v>
      </c>
      <c r="D192" s="73" t="s">
        <v>186</v>
      </c>
      <c r="E192" s="73" t="s">
        <v>3181</v>
      </c>
      <c r="F192" s="73" t="s">
        <v>3182</v>
      </c>
      <c r="G192" s="200" t="s">
        <v>212</v>
      </c>
      <c r="H192" s="200" t="s">
        <v>212</v>
      </c>
      <c r="I192" s="200" t="s">
        <v>212</v>
      </c>
      <c r="J192" s="200" t="s">
        <v>212</v>
      </c>
      <c r="K192" s="200" t="s">
        <v>212</v>
      </c>
      <c r="L192" s="753">
        <v>0.02</v>
      </c>
      <c r="M192" s="88">
        <v>0</v>
      </c>
      <c r="N192" s="278">
        <v>0</v>
      </c>
      <c r="O192" s="73"/>
      <c r="P192" s="200"/>
      <c r="Q192" s="200"/>
      <c r="R192" s="200"/>
      <c r="S192" s="200"/>
      <c r="T192" s="200"/>
      <c r="U192" s="30">
        <f>(IF(G192="C",1,IF(G192="EA",0.5,0))*0.1)+(IF(H192="C",1,IF(H192="EA",0.5,0))*0.1)+(IF(I192="C",1,IF(I192="EA",0.5,0))*0.1)+(IF(J192="C",1,IF(J192="EA",0.5,0))*0.45)+(IF(K192="C",1,IF(K192="EA",0.5,0))*0.25)</f>
        <v>1</v>
      </c>
      <c r="V192" s="36">
        <f t="shared" si="5"/>
        <v>0.02</v>
      </c>
      <c r="W192" s="31" t="str">
        <f t="shared" si="4"/>
        <v>Concluído</v>
      </c>
      <c r="X192" s="24" t="str">
        <f>IF(C192="Supra-regional","abrange-cidade",IF(C192="Em definição","sem-mapa",IF(E192&lt;&gt;0,"local-def","local-em-def")))</f>
        <v>local-def</v>
      </c>
    </row>
    <row r="193" spans="1:24" ht="30" hidden="1" x14ac:dyDescent="0.25">
      <c r="A193" s="200">
        <v>48</v>
      </c>
      <c r="B193" s="73" t="s">
        <v>3183</v>
      </c>
      <c r="C193" s="73" t="s">
        <v>186</v>
      </c>
      <c r="D193" s="73" t="s">
        <v>186</v>
      </c>
      <c r="E193" s="73" t="s">
        <v>3184</v>
      </c>
      <c r="F193" s="204" t="s">
        <v>3185</v>
      </c>
      <c r="G193" s="200" t="s">
        <v>212</v>
      </c>
      <c r="H193" s="200" t="s">
        <v>212</v>
      </c>
      <c r="I193" s="200" t="s">
        <v>212</v>
      </c>
      <c r="J193" s="200" t="s">
        <v>214</v>
      </c>
      <c r="K193" s="200" t="s">
        <v>214</v>
      </c>
      <c r="L193" s="753">
        <v>0.02</v>
      </c>
      <c r="M193" s="88">
        <v>0</v>
      </c>
      <c r="N193" s="278">
        <v>0</v>
      </c>
      <c r="O193" s="73"/>
      <c r="P193" s="200"/>
      <c r="Q193" s="200"/>
      <c r="R193" s="200"/>
      <c r="S193" s="200"/>
      <c r="T193" s="200"/>
      <c r="U193" s="30">
        <f>(IF(G193="C",1,IF(G193="EA",0.5,0))*0.1)+(IF(H193="C",1,IF(H193="EA",0.5,0))*0.1)+(IF(I193="C",1,IF(I193="EA",0.5,0))*0.1)+(IF(J193="C",1,IF(J193="EA",0.5,0))*0.45)+(IF(K193="C",1,IF(K193="EA",0.5,0))*0.25)</f>
        <v>0.65</v>
      </c>
      <c r="V193" s="36">
        <f t="shared" si="5"/>
        <v>1.3000000000000001E-2</v>
      </c>
      <c r="W193" s="31" t="str">
        <f t="shared" si="4"/>
        <v>Em andamento</v>
      </c>
      <c r="X193" s="24" t="str">
        <f>IF(C193="Supra-regional","abrange-cidade",IF(C193="Em definição","sem-mapa",IF(E193&lt;&gt;0,"local-def","local-em-def")))</f>
        <v>local-def</v>
      </c>
    </row>
    <row r="194" spans="1:24" ht="30" hidden="1" x14ac:dyDescent="0.25">
      <c r="A194" s="200">
        <v>48</v>
      </c>
      <c r="B194" s="73" t="s">
        <v>3186</v>
      </c>
      <c r="C194" s="73" t="s">
        <v>188</v>
      </c>
      <c r="D194" s="73" t="s">
        <v>188</v>
      </c>
      <c r="E194" s="73" t="s">
        <v>3187</v>
      </c>
      <c r="F194" s="73" t="s">
        <v>3188</v>
      </c>
      <c r="G194" s="200" t="s">
        <v>212</v>
      </c>
      <c r="H194" s="200" t="s">
        <v>212</v>
      </c>
      <c r="I194" s="200" t="s">
        <v>212</v>
      </c>
      <c r="J194" s="200" t="s">
        <v>212</v>
      </c>
      <c r="K194" s="200" t="s">
        <v>212</v>
      </c>
      <c r="L194" s="753">
        <v>0.02</v>
      </c>
      <c r="M194" s="88">
        <v>259884.61</v>
      </c>
      <c r="N194" s="278">
        <v>0</v>
      </c>
      <c r="O194" s="73"/>
      <c r="P194" s="200"/>
      <c r="Q194" s="200"/>
      <c r="R194" s="200"/>
      <c r="S194" s="200"/>
      <c r="T194" s="200"/>
      <c r="U194" s="30">
        <f>(IF(G194="C",1,IF(G194="EA",0.5,0))*0.1)+(IF(H194="C",1,IF(H194="EA",0.5,0))*0.1)+(IF(I194="C",1,IF(I194="EA",0.5,0))*0.1)+(IF(J194="C",1,IF(J194="EA",0.5,0))*0.45)+(IF(K194="C",1,IF(K194="EA",0.5,0))*0.25)</f>
        <v>1</v>
      </c>
      <c r="V194" s="36">
        <f t="shared" si="5"/>
        <v>0.02</v>
      </c>
      <c r="W194" s="31" t="str">
        <f t="shared" ref="W194:W257" si="6">IF(U194=0,"Não Iniciado",IF(U194&lt;1,"Em andamento","Concluído"))</f>
        <v>Concluído</v>
      </c>
      <c r="X194" s="24" t="str">
        <f>IF(C194="Supra-regional","abrange-cidade",IF(C194="Em definição","sem-mapa",IF(E194&lt;&gt;0,"local-def","local-em-def")))</f>
        <v>local-def</v>
      </c>
    </row>
    <row r="195" spans="1:24" ht="75" hidden="1" x14ac:dyDescent="0.25">
      <c r="A195" s="24">
        <v>60</v>
      </c>
      <c r="B195" s="23" t="s">
        <v>519</v>
      </c>
      <c r="C195" s="23" t="s">
        <v>134</v>
      </c>
      <c r="D195" s="23"/>
      <c r="E195" s="23" t="s">
        <v>520</v>
      </c>
      <c r="F195" s="23" t="s">
        <v>521</v>
      </c>
      <c r="G195" s="24" t="s">
        <v>214</v>
      </c>
      <c r="H195" s="86" t="s">
        <v>214</v>
      </c>
      <c r="I195" s="24" t="s">
        <v>216</v>
      </c>
      <c r="J195" s="24" t="s">
        <v>216</v>
      </c>
      <c r="K195" s="24" t="s">
        <v>216</v>
      </c>
      <c r="L195" s="753">
        <v>0.2</v>
      </c>
      <c r="M195" s="88">
        <v>0</v>
      </c>
      <c r="N195" s="80">
        <v>0</v>
      </c>
      <c r="O195" s="24"/>
      <c r="P195" s="22"/>
      <c r="Q195" s="22"/>
      <c r="R195" s="22"/>
      <c r="S195" s="22"/>
      <c r="T195" s="22"/>
      <c r="U195" s="30">
        <f>(IF(G195="C",1,IF(G195="EA",0.5,0))*0.1)+(IF(H195="C",1,IF(H195="EA",0.5,0))*0.1)+(IF(I195="C",1,IF(I195="EA",0.5,0))*0.1)+(IF(J195="C",1,IF(J195="EA",0.5,0))*0.45)+(IF(K195="C",1,IF(K195="EA",0.5,0))*0.25)</f>
        <v>0.1</v>
      </c>
      <c r="V195" s="36">
        <f t="shared" ref="V195:V258" si="7">U195*L195</f>
        <v>2.0000000000000004E-2</v>
      </c>
      <c r="W195" s="31" t="str">
        <f t="shared" si="6"/>
        <v>Em andamento</v>
      </c>
      <c r="X195" s="24" t="str">
        <f>IF(C195="Supra-regional","abrange-cidade",IF(C195="Em definição","sem-mapa",IF(E195&lt;&gt;0,"local-def","local-em-def")))</f>
        <v>local-def</v>
      </c>
    </row>
    <row r="196" spans="1:24" ht="30" hidden="1" x14ac:dyDescent="0.25">
      <c r="A196" s="24">
        <v>60</v>
      </c>
      <c r="B196" s="23" t="s">
        <v>522</v>
      </c>
      <c r="C196" s="23" t="s">
        <v>152</v>
      </c>
      <c r="D196" s="23"/>
      <c r="E196" s="23" t="s">
        <v>523</v>
      </c>
      <c r="F196" s="23" t="s">
        <v>524</v>
      </c>
      <c r="G196" s="24" t="s">
        <v>214</v>
      </c>
      <c r="H196" s="86" t="s">
        <v>214</v>
      </c>
      <c r="I196" s="24" t="s">
        <v>216</v>
      </c>
      <c r="J196" s="24" t="s">
        <v>216</v>
      </c>
      <c r="K196" s="24" t="s">
        <v>216</v>
      </c>
      <c r="L196" s="753">
        <v>0.2</v>
      </c>
      <c r="M196" s="88">
        <v>0</v>
      </c>
      <c r="N196" s="80">
        <v>0</v>
      </c>
      <c r="O196" s="24"/>
      <c r="P196" s="22"/>
      <c r="Q196" s="22"/>
      <c r="R196" s="22"/>
      <c r="S196" s="22"/>
      <c r="T196" s="22"/>
      <c r="U196" s="30">
        <f>(IF(G196="C",1,IF(G196="EA",0.5,0))*0.1)+(IF(H196="C",1,IF(H196="EA",0.5,0))*0.1)+(IF(I196="C",1,IF(I196="EA",0.5,0))*0.1)+(IF(J196="C",1,IF(J196="EA",0.5,0))*0.45)+(IF(K196="C",1,IF(K196="EA",0.5,0))*0.25)</f>
        <v>0.1</v>
      </c>
      <c r="V196" s="36">
        <f t="shared" si="7"/>
        <v>2.0000000000000004E-2</v>
      </c>
      <c r="W196" s="31" t="str">
        <f t="shared" si="6"/>
        <v>Em andamento</v>
      </c>
      <c r="X196" s="24" t="str">
        <f>IF(C196="Supra-regional","abrange-cidade",IF(C196="Em definição","sem-mapa",IF(E196&lt;&gt;0,"local-def","local-em-def")))</f>
        <v>local-def</v>
      </c>
    </row>
    <row r="197" spans="1:24" ht="60" hidden="1" x14ac:dyDescent="0.25">
      <c r="A197" s="24">
        <v>60</v>
      </c>
      <c r="B197" s="23" t="s">
        <v>525</v>
      </c>
      <c r="C197" s="23" t="s">
        <v>164</v>
      </c>
      <c r="D197" s="23"/>
      <c r="E197" s="23" t="s">
        <v>526</v>
      </c>
      <c r="F197" s="23" t="s">
        <v>527</v>
      </c>
      <c r="G197" s="24" t="s">
        <v>214</v>
      </c>
      <c r="H197" s="86" t="s">
        <v>212</v>
      </c>
      <c r="I197" s="24" t="s">
        <v>216</v>
      </c>
      <c r="J197" s="24" t="s">
        <v>214</v>
      </c>
      <c r="K197" s="24" t="s">
        <v>214</v>
      </c>
      <c r="L197" s="753">
        <v>0.2</v>
      </c>
      <c r="M197" s="88">
        <v>0</v>
      </c>
      <c r="N197" s="80">
        <v>0</v>
      </c>
      <c r="O197" s="24" t="s">
        <v>528</v>
      </c>
      <c r="P197" s="22"/>
      <c r="Q197" s="22"/>
      <c r="R197" s="22"/>
      <c r="S197" s="22"/>
      <c r="T197" s="22"/>
      <c r="U197" s="30">
        <f>(IF(G197="C",1,IF(G197="EA",0.5,0))*0.1)+(IF(H197="C",1,IF(H197="EA",0.5,0))*0.1)+(IF(I197="C",1,IF(I197="EA",0.5,0))*0.1)+(IF(J197="C",1,IF(J197="EA",0.5,0))*0.45)+(IF(K197="C",1,IF(K197="EA",0.5,0))*0.25)</f>
        <v>0.5</v>
      </c>
      <c r="V197" s="36">
        <f t="shared" si="7"/>
        <v>0.1</v>
      </c>
      <c r="W197" s="31" t="str">
        <f t="shared" si="6"/>
        <v>Em andamento</v>
      </c>
      <c r="X197" s="24" t="str">
        <f>IF(C197="Supra-regional","abrange-cidade",IF(C197="Em definição","sem-mapa",IF(E197&lt;&gt;0,"local-def","local-em-def")))</f>
        <v>local-def</v>
      </c>
    </row>
    <row r="198" spans="1:24" ht="45" hidden="1" x14ac:dyDescent="0.25">
      <c r="A198" s="24">
        <v>60</v>
      </c>
      <c r="B198" s="23" t="s">
        <v>529</v>
      </c>
      <c r="C198" s="23" t="s">
        <v>168</v>
      </c>
      <c r="D198" s="23"/>
      <c r="E198" s="23" t="s">
        <v>530</v>
      </c>
      <c r="F198" s="23" t="s">
        <v>531</v>
      </c>
      <c r="G198" s="24" t="s">
        <v>214</v>
      </c>
      <c r="H198" s="86" t="s">
        <v>214</v>
      </c>
      <c r="I198" s="24" t="s">
        <v>216</v>
      </c>
      <c r="J198" s="24" t="s">
        <v>216</v>
      </c>
      <c r="K198" s="24" t="s">
        <v>216</v>
      </c>
      <c r="L198" s="753">
        <v>0.2</v>
      </c>
      <c r="M198" s="88">
        <v>0</v>
      </c>
      <c r="N198" s="80">
        <v>0</v>
      </c>
      <c r="O198" s="24"/>
      <c r="P198" s="22"/>
      <c r="Q198" s="22"/>
      <c r="R198" s="22"/>
      <c r="S198" s="22"/>
      <c r="T198" s="22"/>
      <c r="U198" s="30">
        <f>(IF(G198="C",1,IF(G198="EA",0.5,0))*0.1)+(IF(H198="C",1,IF(H198="EA",0.5,0))*0.1)+(IF(I198="C",1,IF(I198="EA",0.5,0))*0.1)+(IF(J198="C",1,IF(J198="EA",0.5,0))*0.45)+(IF(K198="C",1,IF(K198="EA",0.5,0))*0.25)</f>
        <v>0.1</v>
      </c>
      <c r="V198" s="36">
        <f t="shared" si="7"/>
        <v>2.0000000000000004E-2</v>
      </c>
      <c r="W198" s="31" t="str">
        <f t="shared" si="6"/>
        <v>Em andamento</v>
      </c>
      <c r="X198" s="24" t="str">
        <f>IF(C198="Supra-regional","abrange-cidade",IF(C198="Em definição","sem-mapa",IF(E198&lt;&gt;0,"local-def","local-em-def")))</f>
        <v>local-def</v>
      </c>
    </row>
    <row r="199" spans="1:24" ht="45" hidden="1" x14ac:dyDescent="0.25">
      <c r="A199" s="24">
        <v>60</v>
      </c>
      <c r="B199" s="23" t="s">
        <v>532</v>
      </c>
      <c r="C199" s="23" t="s">
        <v>176</v>
      </c>
      <c r="D199" s="23"/>
      <c r="E199" s="23" t="s">
        <v>533</v>
      </c>
      <c r="F199" s="23" t="s">
        <v>534</v>
      </c>
      <c r="G199" s="24" t="s">
        <v>214</v>
      </c>
      <c r="H199" s="86" t="s">
        <v>214</v>
      </c>
      <c r="I199" s="24" t="s">
        <v>216</v>
      </c>
      <c r="J199" s="24" t="s">
        <v>216</v>
      </c>
      <c r="K199" s="24" t="s">
        <v>216</v>
      </c>
      <c r="L199" s="753">
        <v>0.2</v>
      </c>
      <c r="M199" s="88">
        <v>0</v>
      </c>
      <c r="N199" s="80">
        <v>0</v>
      </c>
      <c r="O199" s="24"/>
      <c r="P199" s="22"/>
      <c r="Q199" s="22"/>
      <c r="R199" s="22"/>
      <c r="S199" s="22"/>
      <c r="T199" s="22"/>
      <c r="U199" s="30">
        <f>(IF(G199="C",1,IF(G199="EA",0.5,0))*0.1)+(IF(H199="C",1,IF(H199="EA",0.5,0))*0.1)+(IF(I199="C",1,IF(I199="EA",0.5,0))*0.1)+(IF(J199="C",1,IF(J199="EA",0.5,0))*0.45)+(IF(K199="C",1,IF(K199="EA",0.5,0))*0.25)</f>
        <v>0.1</v>
      </c>
      <c r="V199" s="36">
        <f t="shared" si="7"/>
        <v>2.0000000000000004E-2</v>
      </c>
      <c r="W199" s="31" t="str">
        <f t="shared" si="6"/>
        <v>Em andamento</v>
      </c>
      <c r="X199" s="24" t="str">
        <f>IF(C199="Supra-regional","abrange-cidade",IF(C199="Em definição","sem-mapa",IF(E199&lt;&gt;0,"local-def","local-em-def")))</f>
        <v>local-def</v>
      </c>
    </row>
    <row r="200" spans="1:24" ht="75" hidden="1" x14ac:dyDescent="0.25">
      <c r="A200" s="24">
        <v>61</v>
      </c>
      <c r="B200" s="23" t="s">
        <v>785</v>
      </c>
      <c r="C200" s="23" t="s">
        <v>182</v>
      </c>
      <c r="D200" s="23" t="s">
        <v>786</v>
      </c>
      <c r="E200" s="23"/>
      <c r="F200" s="23"/>
      <c r="G200" s="24" t="s">
        <v>212</v>
      </c>
      <c r="H200" s="24" t="s">
        <v>212</v>
      </c>
      <c r="I200" s="24" t="s">
        <v>216</v>
      </c>
      <c r="J200" s="24" t="s">
        <v>216</v>
      </c>
      <c r="K200" s="24" t="s">
        <v>216</v>
      </c>
      <c r="L200" s="753">
        <v>0.2</v>
      </c>
      <c r="M200" s="88">
        <v>0</v>
      </c>
      <c r="N200" s="19">
        <v>0</v>
      </c>
      <c r="O200" s="91" t="s">
        <v>787</v>
      </c>
      <c r="P200" s="543"/>
      <c r="Q200" s="24"/>
      <c r="R200" s="24"/>
      <c r="S200" s="24"/>
      <c r="T200" s="24"/>
      <c r="U200" s="30">
        <f>(IF(G200="C",1,IF(G200="EA",0.5,0))*0.1)+(IF(H200="C",1,IF(H200="EA",0.5,0))*0.1)+(IF(I200="C",1,IF(I200="EA",0.5,0))*0.1)+(IF(J200="C",1,IF(J200="EA",0.5,0))*0.45)+(IF(K200="C",1,IF(K200="EA",0.5,0))*0.25)</f>
        <v>0.2</v>
      </c>
      <c r="V200" s="36">
        <f t="shared" si="7"/>
        <v>4.0000000000000008E-2</v>
      </c>
      <c r="W200" s="31" t="str">
        <f t="shared" si="6"/>
        <v>Em andamento</v>
      </c>
      <c r="X200" s="24" t="str">
        <f>IF(C200="Supra-regional","abrange-cidade",IF(C200="Em definição","sem-mapa",IF(E200&lt;&gt;0,"local-def","local-em-def")))</f>
        <v>local-em-def</v>
      </c>
    </row>
    <row r="201" spans="1:24" hidden="1" x14ac:dyDescent="0.25">
      <c r="A201" s="24">
        <v>61</v>
      </c>
      <c r="B201" s="23" t="s">
        <v>788</v>
      </c>
      <c r="C201" s="23" t="s">
        <v>211</v>
      </c>
      <c r="D201" s="23"/>
      <c r="E201" s="23"/>
      <c r="F201" s="23"/>
      <c r="G201" s="24" t="s">
        <v>214</v>
      </c>
      <c r="H201" s="24" t="s">
        <v>214</v>
      </c>
      <c r="I201" s="24" t="s">
        <v>216</v>
      </c>
      <c r="J201" s="24" t="s">
        <v>216</v>
      </c>
      <c r="K201" s="24" t="s">
        <v>216</v>
      </c>
      <c r="L201" s="753">
        <v>0.2</v>
      </c>
      <c r="M201" s="88">
        <v>0</v>
      </c>
      <c r="N201" s="19">
        <v>0</v>
      </c>
      <c r="O201" s="91" t="s">
        <v>789</v>
      </c>
      <c r="P201" s="24"/>
      <c r="Q201" s="24"/>
      <c r="R201" s="24"/>
      <c r="S201" s="24"/>
      <c r="T201" s="24"/>
      <c r="U201" s="30">
        <f>(IF(G201="C",1,IF(G201="EA",0.5,0))*0.1)+(IF(H201="C",1,IF(H201="EA",0.5,0))*0.1)+(IF(I201="C",1,IF(I201="EA",0.5,0))*0.1)+(IF(J201="C",1,IF(J201="EA",0.5,0))*0.45)+(IF(K201="C",1,IF(K201="EA",0.5,0))*0.25)</f>
        <v>0.1</v>
      </c>
      <c r="V201" s="36">
        <f t="shared" si="7"/>
        <v>2.0000000000000004E-2</v>
      </c>
      <c r="W201" s="31" t="str">
        <f t="shared" si="6"/>
        <v>Em andamento</v>
      </c>
      <c r="X201" s="24" t="str">
        <f>IF(C201="Supra-regional","abrange-cidade",IF(C201="Em definição","sem-mapa",IF(E201&lt;&gt;0,"local-def","local-em-def")))</f>
        <v>abrange-cidade</v>
      </c>
    </row>
    <row r="202" spans="1:24" hidden="1" x14ac:dyDescent="0.25">
      <c r="A202" s="24">
        <v>68</v>
      </c>
      <c r="B202" s="75" t="s">
        <v>5663</v>
      </c>
      <c r="C202" s="75" t="s">
        <v>132</v>
      </c>
      <c r="D202" s="23" t="s">
        <v>582</v>
      </c>
      <c r="E202" s="23"/>
      <c r="F202" s="23"/>
      <c r="G202" s="24" t="s">
        <v>216</v>
      </c>
      <c r="H202" s="24" t="s">
        <v>216</v>
      </c>
      <c r="I202" s="24" t="s">
        <v>216</v>
      </c>
      <c r="J202" s="24" t="s">
        <v>216</v>
      </c>
      <c r="K202" s="24" t="s">
        <v>216</v>
      </c>
      <c r="L202" s="753">
        <v>6.6600000000000006E-2</v>
      </c>
      <c r="M202" s="88">
        <v>0</v>
      </c>
      <c r="N202" s="694"/>
      <c r="O202" s="21"/>
      <c r="P202" s="24"/>
      <c r="Q202" s="24"/>
      <c r="R202" s="24"/>
      <c r="S202" s="24"/>
      <c r="T202" s="24"/>
      <c r="U202" s="30">
        <f>(IF(G202="C",1,IF(G202="EA",0.5,0))*0.1)+(IF(H202="C",1,IF(H202="EA",0.5,0))*0.1)+(IF(I202="C",1,IF(I202="EA",0.5,0))*0.1)+(IF(J202="C",1,IF(J202="EA",0.5,0))*0.45)+(IF(K202="C",1,IF(K202="EA",0.5,0))*0.25)</f>
        <v>0</v>
      </c>
      <c r="V202" s="36">
        <f t="shared" si="7"/>
        <v>0</v>
      </c>
      <c r="W202" s="31" t="str">
        <f t="shared" si="6"/>
        <v>Não Iniciado</v>
      </c>
      <c r="X202" s="24" t="str">
        <f>IF(C202="Supra-regional","abrange-cidade",IF(C202="Em definição","sem-mapa",IF(E202&lt;&gt;0,"local-def","local-em-def")))</f>
        <v>local-em-def</v>
      </c>
    </row>
    <row r="203" spans="1:24" ht="37.5" hidden="1" customHeight="1" x14ac:dyDescent="0.25">
      <c r="A203" s="24">
        <v>68</v>
      </c>
      <c r="B203" s="75" t="s">
        <v>5664</v>
      </c>
      <c r="C203" s="23" t="s">
        <v>134</v>
      </c>
      <c r="D203" s="23" t="s">
        <v>4332</v>
      </c>
      <c r="E203" s="2"/>
      <c r="F203" s="2"/>
      <c r="G203" s="24" t="s">
        <v>216</v>
      </c>
      <c r="H203" s="24" t="s">
        <v>216</v>
      </c>
      <c r="I203" s="24" t="s">
        <v>216</v>
      </c>
      <c r="J203" s="24" t="s">
        <v>216</v>
      </c>
      <c r="K203" s="24" t="s">
        <v>216</v>
      </c>
      <c r="L203" s="753">
        <v>6.6699999999999995E-2</v>
      </c>
      <c r="M203" s="88">
        <v>0</v>
      </c>
      <c r="N203" s="694"/>
      <c r="O203" s="21"/>
      <c r="P203" s="24"/>
      <c r="Q203" s="24"/>
      <c r="R203" s="24"/>
      <c r="S203" s="24"/>
      <c r="T203" s="24"/>
      <c r="U203" s="30">
        <f>(IF(G203="C",1,IF(G203="EA",0.5,0))*0.1)+(IF(H203="C",1,IF(H203="EA",0.5,0))*0.1)+(IF(I203="C",1,IF(I203="EA",0.5,0))*0.1)+(IF(J203="C",1,IF(J203="EA",0.5,0))*0.45)+(IF(K203="C",1,IF(K203="EA",0.5,0))*0.25)</f>
        <v>0</v>
      </c>
      <c r="V203" s="36">
        <f t="shared" si="7"/>
        <v>0</v>
      </c>
      <c r="W203" s="31" t="str">
        <f t="shared" si="6"/>
        <v>Não Iniciado</v>
      </c>
      <c r="X203" s="24" t="str">
        <f>IF(C203="Supra-regional","abrange-cidade",IF(C203="Em definição","sem-mapa",IF(E203&lt;&gt;0,"local-def","local-em-def")))</f>
        <v>local-em-def</v>
      </c>
    </row>
    <row r="204" spans="1:24" hidden="1" x14ac:dyDescent="0.25">
      <c r="A204" s="24">
        <v>68</v>
      </c>
      <c r="B204" s="75" t="s">
        <v>5665</v>
      </c>
      <c r="C204" s="75" t="s">
        <v>138</v>
      </c>
      <c r="D204" s="23" t="s">
        <v>138</v>
      </c>
      <c r="E204" s="23"/>
      <c r="F204" s="23"/>
      <c r="G204" s="24" t="s">
        <v>216</v>
      </c>
      <c r="H204" s="24" t="s">
        <v>216</v>
      </c>
      <c r="I204" s="24" t="s">
        <v>216</v>
      </c>
      <c r="J204" s="24" t="s">
        <v>216</v>
      </c>
      <c r="K204" s="24" t="s">
        <v>216</v>
      </c>
      <c r="L204" s="753">
        <v>6.6699999999999995E-2</v>
      </c>
      <c r="M204" s="88">
        <v>0</v>
      </c>
      <c r="N204" s="694"/>
      <c r="O204" s="21"/>
      <c r="P204" s="24"/>
      <c r="Q204" s="24"/>
      <c r="R204" s="24"/>
      <c r="S204" s="24"/>
      <c r="T204" s="24"/>
      <c r="U204" s="30">
        <f>(IF(G204="C",1,IF(G204="EA",0.5,0))*0.1)+(IF(H204="C",1,IF(H204="EA",0.5,0))*0.1)+(IF(I204="C",1,IF(I204="EA",0.5,0))*0.1)+(IF(J204="C",1,IF(J204="EA",0.5,0))*0.45)+(IF(K204="C",1,IF(K204="EA",0.5,0))*0.25)</f>
        <v>0</v>
      </c>
      <c r="V204" s="36">
        <f t="shared" si="7"/>
        <v>0</v>
      </c>
      <c r="W204" s="31" t="str">
        <f t="shared" si="6"/>
        <v>Não Iniciado</v>
      </c>
      <c r="X204" s="24" t="str">
        <f>IF(C204="Supra-regional","abrange-cidade",IF(C204="Em definição","sem-mapa",IF(E204&lt;&gt;0,"local-def","local-em-def")))</f>
        <v>local-em-def</v>
      </c>
    </row>
    <row r="205" spans="1:24" hidden="1" x14ac:dyDescent="0.25">
      <c r="A205" s="24">
        <v>68</v>
      </c>
      <c r="B205" s="75" t="s">
        <v>5666</v>
      </c>
      <c r="C205" s="75" t="s">
        <v>144</v>
      </c>
      <c r="D205" s="23" t="s">
        <v>637</v>
      </c>
      <c r="E205" s="23"/>
      <c r="F205" s="23"/>
      <c r="G205" s="24" t="s">
        <v>216</v>
      </c>
      <c r="H205" s="24" t="s">
        <v>216</v>
      </c>
      <c r="I205" s="24" t="s">
        <v>216</v>
      </c>
      <c r="J205" s="24" t="s">
        <v>216</v>
      </c>
      <c r="K205" s="24" t="s">
        <v>216</v>
      </c>
      <c r="L205" s="753">
        <v>6.6600000000000006E-2</v>
      </c>
      <c r="M205" s="88">
        <v>0</v>
      </c>
      <c r="N205" s="694"/>
      <c r="O205" s="21"/>
      <c r="P205" s="24"/>
      <c r="Q205" s="24"/>
      <c r="R205" s="24"/>
      <c r="S205" s="24"/>
      <c r="T205" s="24"/>
      <c r="U205" s="30">
        <f>(IF(G205="C",1,IF(G205="EA",0.5,0))*0.1)+(IF(H205="C",1,IF(H205="EA",0.5,0))*0.1)+(IF(I205="C",1,IF(I205="EA",0.5,0))*0.1)+(IF(J205="C",1,IF(J205="EA",0.5,0))*0.45)+(IF(K205="C",1,IF(K205="EA",0.5,0))*0.25)</f>
        <v>0</v>
      </c>
      <c r="V205" s="36">
        <f t="shared" si="7"/>
        <v>0</v>
      </c>
      <c r="W205" s="31" t="str">
        <f t="shared" si="6"/>
        <v>Não Iniciado</v>
      </c>
      <c r="X205" s="24" t="str">
        <f>IF(C205="Supra-regional","abrange-cidade",IF(C205="Em definição","sem-mapa",IF(E205&lt;&gt;0,"local-def","local-em-def")))</f>
        <v>local-em-def</v>
      </c>
    </row>
    <row r="206" spans="1:24" hidden="1" x14ac:dyDescent="0.25">
      <c r="A206" s="24">
        <v>68</v>
      </c>
      <c r="B206" s="75" t="s">
        <v>5667</v>
      </c>
      <c r="C206" s="75" t="s">
        <v>146</v>
      </c>
      <c r="D206" s="23" t="s">
        <v>2960</v>
      </c>
      <c r="E206" s="23"/>
      <c r="F206" s="23"/>
      <c r="G206" s="24" t="s">
        <v>216</v>
      </c>
      <c r="H206" s="24" t="s">
        <v>216</v>
      </c>
      <c r="I206" s="24" t="s">
        <v>216</v>
      </c>
      <c r="J206" s="24" t="s">
        <v>216</v>
      </c>
      <c r="K206" s="24" t="s">
        <v>216</v>
      </c>
      <c r="L206" s="753">
        <v>6.6600000000000006E-2</v>
      </c>
      <c r="M206" s="88">
        <v>0</v>
      </c>
      <c r="N206" s="694"/>
      <c r="O206" s="21"/>
      <c r="P206" s="24"/>
      <c r="Q206" s="24"/>
      <c r="R206" s="24"/>
      <c r="S206" s="24"/>
      <c r="T206" s="24"/>
      <c r="U206" s="30">
        <f>(IF(G206="C",1,IF(G206="EA",0.5,0))*0.1)+(IF(H206="C",1,IF(H206="EA",0.5,0))*0.1)+(IF(I206="C",1,IF(I206="EA",0.5,0))*0.1)+(IF(J206="C",1,IF(J206="EA",0.5,0))*0.45)+(IF(K206="C",1,IF(K206="EA",0.5,0))*0.25)</f>
        <v>0</v>
      </c>
      <c r="V206" s="36">
        <f t="shared" si="7"/>
        <v>0</v>
      </c>
      <c r="W206" s="31" t="str">
        <f t="shared" si="6"/>
        <v>Não Iniciado</v>
      </c>
      <c r="X206" s="24" t="str">
        <f>IF(C206="Supra-regional","abrange-cidade",IF(C206="Em definição","sem-mapa",IF(E206&lt;&gt;0,"local-def","local-em-def")))</f>
        <v>local-em-def</v>
      </c>
    </row>
    <row r="207" spans="1:24" hidden="1" x14ac:dyDescent="0.25">
      <c r="A207" s="24">
        <v>68</v>
      </c>
      <c r="B207" s="75" t="s">
        <v>5668</v>
      </c>
      <c r="C207" s="23" t="s">
        <v>148</v>
      </c>
      <c r="D207" s="23" t="s">
        <v>1315</v>
      </c>
      <c r="E207" s="23"/>
      <c r="F207" s="23"/>
      <c r="G207" s="24" t="s">
        <v>214</v>
      </c>
      <c r="H207" s="24" t="s">
        <v>216</v>
      </c>
      <c r="I207" s="24" t="s">
        <v>216</v>
      </c>
      <c r="J207" s="24" t="s">
        <v>216</v>
      </c>
      <c r="K207" s="24" t="s">
        <v>216</v>
      </c>
      <c r="L207" s="753">
        <v>6.6699999999999995E-2</v>
      </c>
      <c r="M207" s="88">
        <v>0</v>
      </c>
      <c r="N207" s="694"/>
      <c r="O207" s="21"/>
      <c r="P207" s="24"/>
      <c r="Q207" s="24"/>
      <c r="R207" s="24"/>
      <c r="S207" s="24"/>
      <c r="T207" s="24"/>
      <c r="U207" s="30">
        <f>(IF(G207="C",1,IF(G207="EA",0.5,0))*0.1)+(IF(H207="C",1,IF(H207="EA",0.5,0))*0.1)+(IF(I207="C",1,IF(I207="EA",0.5,0))*0.1)+(IF(J207="C",1,IF(J207="EA",0.5,0))*0.45)+(IF(K207="C",1,IF(K207="EA",0.5,0))*0.25)</f>
        <v>0.05</v>
      </c>
      <c r="V207" s="36">
        <f t="shared" si="7"/>
        <v>3.3349999999999999E-3</v>
      </c>
      <c r="W207" s="31" t="str">
        <f t="shared" si="6"/>
        <v>Em andamento</v>
      </c>
      <c r="X207" s="24" t="str">
        <f>IF(C207="Supra-regional","abrange-cidade",IF(C207="Em definição","sem-mapa",IF(E207&lt;&gt;0,"local-def","local-em-def")))</f>
        <v>local-em-def</v>
      </c>
    </row>
    <row r="208" spans="1:24" hidden="1" x14ac:dyDescent="0.25">
      <c r="A208" s="24">
        <v>68</v>
      </c>
      <c r="B208" s="75" t="s">
        <v>5669</v>
      </c>
      <c r="C208" s="75" t="s">
        <v>150</v>
      </c>
      <c r="D208" s="23" t="s">
        <v>150</v>
      </c>
      <c r="E208" s="23"/>
      <c r="F208" s="23"/>
      <c r="G208" s="24" t="s">
        <v>216</v>
      </c>
      <c r="H208" s="24" t="s">
        <v>216</v>
      </c>
      <c r="I208" s="24" t="s">
        <v>216</v>
      </c>
      <c r="J208" s="24" t="s">
        <v>216</v>
      </c>
      <c r="K208" s="24" t="s">
        <v>216</v>
      </c>
      <c r="L208" s="753">
        <v>6.6699999999999995E-2</v>
      </c>
      <c r="M208" s="88">
        <v>0</v>
      </c>
      <c r="N208" s="694"/>
      <c r="O208" s="21"/>
      <c r="P208" s="24"/>
      <c r="Q208" s="24"/>
      <c r="R208" s="24"/>
      <c r="S208" s="24"/>
      <c r="T208" s="24"/>
      <c r="U208" s="30">
        <f>(IF(G208="C",1,IF(G208="EA",0.5,0))*0.1)+(IF(H208="C",1,IF(H208="EA",0.5,0))*0.1)+(IF(I208="C",1,IF(I208="EA",0.5,0))*0.1)+(IF(J208="C",1,IF(J208="EA",0.5,0))*0.45)+(IF(K208="C",1,IF(K208="EA",0.5,0))*0.25)</f>
        <v>0</v>
      </c>
      <c r="V208" s="36">
        <f t="shared" si="7"/>
        <v>0</v>
      </c>
      <c r="W208" s="31" t="str">
        <f t="shared" si="6"/>
        <v>Não Iniciado</v>
      </c>
      <c r="X208" s="24" t="str">
        <f>IF(C208="Supra-regional","abrange-cidade",IF(C208="Em definição","sem-mapa",IF(E208&lt;&gt;0,"local-def","local-em-def")))</f>
        <v>local-em-def</v>
      </c>
    </row>
    <row r="209" spans="1:24" hidden="1" x14ac:dyDescent="0.25">
      <c r="A209" s="24">
        <v>68</v>
      </c>
      <c r="B209" s="75" t="s">
        <v>5670</v>
      </c>
      <c r="C209" s="23" t="s">
        <v>152</v>
      </c>
      <c r="D209" s="23" t="s">
        <v>152</v>
      </c>
      <c r="E209" s="23"/>
      <c r="F209" s="23"/>
      <c r="G209" s="24" t="s">
        <v>216</v>
      </c>
      <c r="H209" s="24" t="s">
        <v>216</v>
      </c>
      <c r="I209" s="24" t="s">
        <v>216</v>
      </c>
      <c r="J209" s="24" t="s">
        <v>216</v>
      </c>
      <c r="K209" s="24" t="s">
        <v>216</v>
      </c>
      <c r="L209" s="753">
        <v>6.6699999999999995E-2</v>
      </c>
      <c r="M209" s="88">
        <v>0</v>
      </c>
      <c r="N209" s="694"/>
      <c r="O209" s="21"/>
      <c r="P209" s="24"/>
      <c r="Q209" s="24"/>
      <c r="R209" s="24"/>
      <c r="S209" s="24"/>
      <c r="T209" s="24"/>
      <c r="U209" s="30">
        <f>(IF(G209="C",1,IF(G209="EA",0.5,0))*0.1)+(IF(H209="C",1,IF(H209="EA",0.5,0))*0.1)+(IF(I209="C",1,IF(I209="EA",0.5,0))*0.1)+(IF(J209="C",1,IF(J209="EA",0.5,0))*0.45)+(IF(K209="C",1,IF(K209="EA",0.5,0))*0.25)</f>
        <v>0</v>
      </c>
      <c r="V209" s="36">
        <f t="shared" si="7"/>
        <v>0</v>
      </c>
      <c r="W209" s="31" t="str">
        <f t="shared" si="6"/>
        <v>Não Iniciado</v>
      </c>
      <c r="X209" s="24" t="str">
        <f>IF(C209="Supra-regional","abrange-cidade",IF(C209="Em definição","sem-mapa",IF(E209&lt;&gt;0,"local-def","local-em-def")))</f>
        <v>local-em-def</v>
      </c>
    </row>
    <row r="210" spans="1:24" hidden="1" x14ac:dyDescent="0.25">
      <c r="A210" s="24">
        <v>68</v>
      </c>
      <c r="B210" s="75" t="s">
        <v>5671</v>
      </c>
      <c r="C210" s="23" t="s">
        <v>156</v>
      </c>
      <c r="D210" s="23" t="s">
        <v>597</v>
      </c>
      <c r="E210" s="23"/>
      <c r="F210" s="23"/>
      <c r="G210" s="24" t="s">
        <v>214</v>
      </c>
      <c r="H210" s="24" t="s">
        <v>216</v>
      </c>
      <c r="I210" s="24" t="s">
        <v>216</v>
      </c>
      <c r="J210" s="24" t="s">
        <v>216</v>
      </c>
      <c r="K210" s="24" t="s">
        <v>216</v>
      </c>
      <c r="L210" s="753">
        <v>6.6699999999999995E-2</v>
      </c>
      <c r="M210" s="88">
        <v>0</v>
      </c>
      <c r="N210" s="694"/>
      <c r="O210" s="21"/>
      <c r="P210" s="24"/>
      <c r="Q210" s="24"/>
      <c r="R210" s="24"/>
      <c r="S210" s="24"/>
      <c r="T210" s="24"/>
      <c r="U210" s="30">
        <f>(IF(G210="C",1,IF(G210="EA",0.5,0))*0.1)+(IF(H210="C",1,IF(H210="EA",0.5,0))*0.1)+(IF(I210="C",1,IF(I210="EA",0.5,0))*0.1)+(IF(J210="C",1,IF(J210="EA",0.5,0))*0.45)+(IF(K210="C",1,IF(K210="EA",0.5,0))*0.25)</f>
        <v>0.05</v>
      </c>
      <c r="V210" s="36">
        <f t="shared" si="7"/>
        <v>3.3349999999999999E-3</v>
      </c>
      <c r="W210" s="31" t="str">
        <f t="shared" si="6"/>
        <v>Em andamento</v>
      </c>
      <c r="X210" s="24" t="str">
        <f>IF(C210="Supra-regional","abrange-cidade",IF(C210="Em definição","sem-mapa",IF(E210&lt;&gt;0,"local-def","local-em-def")))</f>
        <v>local-em-def</v>
      </c>
    </row>
    <row r="211" spans="1:24" hidden="1" x14ac:dyDescent="0.25">
      <c r="A211" s="24">
        <v>68</v>
      </c>
      <c r="B211" s="75" t="s">
        <v>5672</v>
      </c>
      <c r="C211" s="75" t="s">
        <v>160</v>
      </c>
      <c r="D211" s="23" t="s">
        <v>693</v>
      </c>
      <c r="E211" s="23"/>
      <c r="F211" s="23"/>
      <c r="G211" s="24" t="s">
        <v>216</v>
      </c>
      <c r="H211" s="24" t="s">
        <v>216</v>
      </c>
      <c r="I211" s="24" t="s">
        <v>216</v>
      </c>
      <c r="J211" s="24" t="s">
        <v>216</v>
      </c>
      <c r="K211" s="24" t="s">
        <v>216</v>
      </c>
      <c r="L211" s="753">
        <v>6.6699999999999995E-2</v>
      </c>
      <c r="M211" s="88">
        <v>0</v>
      </c>
      <c r="N211" s="694"/>
      <c r="O211" s="21"/>
      <c r="P211" s="24"/>
      <c r="Q211" s="24"/>
      <c r="R211" s="24"/>
      <c r="S211" s="24"/>
      <c r="T211" s="24"/>
      <c r="U211" s="30">
        <f>(IF(G211="C",1,IF(G211="EA",0.5,0))*0.1)+(IF(H211="C",1,IF(H211="EA",0.5,0))*0.1)+(IF(I211="C",1,IF(I211="EA",0.5,0))*0.1)+(IF(J211="C",1,IF(J211="EA",0.5,0))*0.45)+(IF(K211="C",1,IF(K211="EA",0.5,0))*0.25)</f>
        <v>0</v>
      </c>
      <c r="V211" s="36">
        <f t="shared" si="7"/>
        <v>0</v>
      </c>
      <c r="W211" s="31" t="str">
        <f t="shared" si="6"/>
        <v>Não Iniciado</v>
      </c>
      <c r="X211" s="24" t="str">
        <f>IF(C211="Supra-regional","abrange-cidade",IF(C211="Em definição","sem-mapa",IF(E211&lt;&gt;0,"local-def","local-em-def")))</f>
        <v>local-em-def</v>
      </c>
    </row>
    <row r="212" spans="1:24" hidden="1" x14ac:dyDescent="0.25">
      <c r="A212" s="24">
        <v>68</v>
      </c>
      <c r="B212" s="75" t="s">
        <v>5673</v>
      </c>
      <c r="C212" s="75" t="s">
        <v>172</v>
      </c>
      <c r="D212" s="23" t="s">
        <v>834</v>
      </c>
      <c r="E212" s="23"/>
      <c r="F212" s="23"/>
      <c r="G212" s="24" t="s">
        <v>216</v>
      </c>
      <c r="H212" s="24" t="s">
        <v>216</v>
      </c>
      <c r="I212" s="24" t="s">
        <v>216</v>
      </c>
      <c r="J212" s="24" t="s">
        <v>216</v>
      </c>
      <c r="K212" s="24" t="s">
        <v>216</v>
      </c>
      <c r="L212" s="753">
        <v>6.6699999999999995E-2</v>
      </c>
      <c r="M212" s="88">
        <v>0</v>
      </c>
      <c r="N212" s="694"/>
      <c r="O212" s="21"/>
      <c r="P212" s="24"/>
      <c r="Q212" s="24"/>
      <c r="R212" s="24"/>
      <c r="S212" s="24"/>
      <c r="T212" s="24"/>
      <c r="U212" s="30">
        <f>(IF(G212="C",1,IF(G212="EA",0.5,0))*0.1)+(IF(H212="C",1,IF(H212="EA",0.5,0))*0.1)+(IF(I212="C",1,IF(I212="EA",0.5,0))*0.1)+(IF(J212="C",1,IF(J212="EA",0.5,0))*0.45)+(IF(K212="C",1,IF(K212="EA",0.5,0))*0.25)</f>
        <v>0</v>
      </c>
      <c r="V212" s="36">
        <f t="shared" si="7"/>
        <v>0</v>
      </c>
      <c r="W212" s="31" t="str">
        <f t="shared" si="6"/>
        <v>Não Iniciado</v>
      </c>
      <c r="X212" s="24" t="str">
        <f>IF(C212="Supra-regional","abrange-cidade",IF(C212="Em definição","sem-mapa",IF(E212&lt;&gt;0,"local-def","local-em-def")))</f>
        <v>local-em-def</v>
      </c>
    </row>
    <row r="213" spans="1:24" hidden="1" x14ac:dyDescent="0.25">
      <c r="A213" s="24">
        <v>68</v>
      </c>
      <c r="B213" s="75" t="s">
        <v>5674</v>
      </c>
      <c r="C213" s="23" t="s">
        <v>178</v>
      </c>
      <c r="D213" s="23" t="s">
        <v>178</v>
      </c>
      <c r="E213" s="23"/>
      <c r="F213" s="23"/>
      <c r="G213" s="24" t="s">
        <v>216</v>
      </c>
      <c r="H213" s="24" t="s">
        <v>216</v>
      </c>
      <c r="I213" s="24" t="s">
        <v>216</v>
      </c>
      <c r="J213" s="24" t="s">
        <v>216</v>
      </c>
      <c r="K213" s="24" t="s">
        <v>216</v>
      </c>
      <c r="L213" s="753">
        <v>6.6600000000000006E-2</v>
      </c>
      <c r="M213" s="88">
        <v>0</v>
      </c>
      <c r="N213" s="694"/>
      <c r="O213" s="21"/>
      <c r="P213" s="24"/>
      <c r="Q213" s="24"/>
      <c r="R213" s="24"/>
      <c r="S213" s="24"/>
      <c r="T213" s="24"/>
      <c r="U213" s="30">
        <f>(IF(G213="C",1,IF(G213="EA",0.5,0))*0.1)+(IF(H213="C",1,IF(H213="EA",0.5,0))*0.1)+(IF(I213="C",1,IF(I213="EA",0.5,0))*0.1)+(IF(J213="C",1,IF(J213="EA",0.5,0))*0.45)+(IF(K213="C",1,IF(K213="EA",0.5,0))*0.25)</f>
        <v>0</v>
      </c>
      <c r="V213" s="36">
        <f t="shared" si="7"/>
        <v>0</v>
      </c>
      <c r="W213" s="31" t="str">
        <f t="shared" si="6"/>
        <v>Não Iniciado</v>
      </c>
      <c r="X213" s="24" t="str">
        <f>IF(C213="Supra-regional","abrange-cidade",IF(C213="Em definição","sem-mapa",IF(E213&lt;&gt;0,"local-def","local-em-def")))</f>
        <v>local-em-def</v>
      </c>
    </row>
    <row r="214" spans="1:24" hidden="1" x14ac:dyDescent="0.25">
      <c r="A214" s="24">
        <v>68</v>
      </c>
      <c r="B214" s="75" t="s">
        <v>5675</v>
      </c>
      <c r="C214" s="23" t="s">
        <v>180</v>
      </c>
      <c r="D214" s="23" t="s">
        <v>2094</v>
      </c>
      <c r="E214" s="23"/>
      <c r="F214" s="23"/>
      <c r="G214" s="24" t="s">
        <v>216</v>
      </c>
      <c r="H214" s="24" t="s">
        <v>216</v>
      </c>
      <c r="I214" s="24" t="s">
        <v>216</v>
      </c>
      <c r="J214" s="24" t="s">
        <v>216</v>
      </c>
      <c r="K214" s="24" t="s">
        <v>216</v>
      </c>
      <c r="L214" s="753">
        <v>6.6699999999999995E-2</v>
      </c>
      <c r="M214" s="88">
        <v>0</v>
      </c>
      <c r="N214" s="694"/>
      <c r="O214" s="21"/>
      <c r="P214" s="24"/>
      <c r="Q214" s="24"/>
      <c r="R214" s="24"/>
      <c r="S214" s="24"/>
      <c r="T214" s="24"/>
      <c r="U214" s="30">
        <f>(IF(G214="C",1,IF(G214="EA",0.5,0))*0.1)+(IF(H214="C",1,IF(H214="EA",0.5,0))*0.1)+(IF(I214="C",1,IF(I214="EA",0.5,0))*0.1)+(IF(J214="C",1,IF(J214="EA",0.5,0))*0.45)+(IF(K214="C",1,IF(K214="EA",0.5,0))*0.25)</f>
        <v>0</v>
      </c>
      <c r="V214" s="36">
        <f t="shared" si="7"/>
        <v>0</v>
      </c>
      <c r="W214" s="31" t="str">
        <f t="shared" si="6"/>
        <v>Não Iniciado</v>
      </c>
      <c r="X214" s="24" t="str">
        <f>IF(C214="Supra-regional","abrange-cidade",IF(C214="Em definição","sem-mapa",IF(E214&lt;&gt;0,"local-def","local-em-def")))</f>
        <v>local-em-def</v>
      </c>
    </row>
    <row r="215" spans="1:24" hidden="1" x14ac:dyDescent="0.25">
      <c r="A215" s="24">
        <v>68</v>
      </c>
      <c r="B215" s="75" t="s">
        <v>5676</v>
      </c>
      <c r="C215" s="23" t="s">
        <v>190</v>
      </c>
      <c r="D215" s="23" t="s">
        <v>190</v>
      </c>
      <c r="E215" s="23"/>
      <c r="F215" s="23"/>
      <c r="G215" s="24" t="s">
        <v>216</v>
      </c>
      <c r="H215" s="24" t="s">
        <v>216</v>
      </c>
      <c r="I215" s="24" t="s">
        <v>216</v>
      </c>
      <c r="J215" s="24" t="s">
        <v>216</v>
      </c>
      <c r="K215" s="24" t="s">
        <v>216</v>
      </c>
      <c r="L215" s="753">
        <v>6.6699999999999995E-2</v>
      </c>
      <c r="M215" s="88">
        <v>0</v>
      </c>
      <c r="N215" s="694"/>
      <c r="O215" s="21"/>
      <c r="P215" s="24"/>
      <c r="Q215" s="24"/>
      <c r="R215" s="24"/>
      <c r="S215" s="24"/>
      <c r="T215" s="24"/>
      <c r="U215" s="30">
        <f>(IF(G215="C",1,IF(G215="EA",0.5,0))*0.1)+(IF(H215="C",1,IF(H215="EA",0.5,0))*0.1)+(IF(I215="C",1,IF(I215="EA",0.5,0))*0.1)+(IF(J215="C",1,IF(J215="EA",0.5,0))*0.45)+(IF(K215="C",1,IF(K215="EA",0.5,0))*0.25)</f>
        <v>0</v>
      </c>
      <c r="V215" s="36">
        <f t="shared" si="7"/>
        <v>0</v>
      </c>
      <c r="W215" s="31" t="str">
        <f t="shared" si="6"/>
        <v>Não Iniciado</v>
      </c>
      <c r="X215" s="24" t="str">
        <f>IF(C215="Supra-regional","abrange-cidade",IF(C215="Em definição","sem-mapa",IF(E215&lt;&gt;0,"local-def","local-em-def")))</f>
        <v>local-em-def</v>
      </c>
    </row>
    <row r="216" spans="1:24" hidden="1" x14ac:dyDescent="0.25">
      <c r="A216" s="200">
        <v>70</v>
      </c>
      <c r="B216" s="647" t="s">
        <v>5677</v>
      </c>
      <c r="C216" s="647" t="s">
        <v>142</v>
      </c>
      <c r="D216" s="73"/>
      <c r="E216" s="73"/>
      <c r="F216" s="73"/>
      <c r="G216" s="200" t="s">
        <v>216</v>
      </c>
      <c r="H216" s="200" t="s">
        <v>216</v>
      </c>
      <c r="I216" s="200" t="s">
        <v>216</v>
      </c>
      <c r="J216" s="200" t="s">
        <v>216</v>
      </c>
      <c r="K216" s="200" t="s">
        <v>216</v>
      </c>
      <c r="L216" s="753">
        <v>0.2</v>
      </c>
      <c r="M216" s="648">
        <v>0</v>
      </c>
      <c r="N216" s="694"/>
      <c r="O216" s="200"/>
      <c r="P216" s="200"/>
      <c r="Q216" s="200"/>
      <c r="R216" s="200"/>
      <c r="S216" s="200"/>
      <c r="T216" s="200"/>
      <c r="U216" s="30">
        <f>(IF(G216="C",1,IF(G216="EA",0.5,0))*0.1)+(IF(H216="C",1,IF(H216="EA",0.5,0))*0.1)+(IF(I216="C",1,IF(I216="EA",0.5,0))*0.1)+(IF(J216="C",1,IF(J216="EA",0.5,0))*0.45)+(IF(K216="C",1,IF(K216="EA",0.5,0))*0.25)</f>
        <v>0</v>
      </c>
      <c r="V216" s="36">
        <f t="shared" si="7"/>
        <v>0</v>
      </c>
      <c r="W216" s="31" t="str">
        <f t="shared" si="6"/>
        <v>Não Iniciado</v>
      </c>
      <c r="X216" s="24" t="str">
        <f>IF(C216="Supra-regional","abrange-cidade",IF(C216="Em definição","sem-mapa",IF(E216&lt;&gt;0,"local-def","local-em-def")))</f>
        <v>local-em-def</v>
      </c>
    </row>
    <row r="217" spans="1:24" hidden="1" x14ac:dyDescent="0.25">
      <c r="A217" s="24">
        <v>70</v>
      </c>
      <c r="B217" s="75" t="s">
        <v>5678</v>
      </c>
      <c r="C217" s="23" t="s">
        <v>148</v>
      </c>
      <c r="D217" s="23"/>
      <c r="E217" s="23"/>
      <c r="F217" s="23"/>
      <c r="G217" s="24" t="s">
        <v>216</v>
      </c>
      <c r="H217" s="24" t="s">
        <v>216</v>
      </c>
      <c r="I217" s="24" t="s">
        <v>216</v>
      </c>
      <c r="J217" s="24" t="s">
        <v>216</v>
      </c>
      <c r="K217" s="24" t="s">
        <v>216</v>
      </c>
      <c r="L217" s="753">
        <v>0.2</v>
      </c>
      <c r="M217" s="88">
        <v>0</v>
      </c>
      <c r="N217" s="694"/>
      <c r="O217" s="21"/>
      <c r="P217" s="24"/>
      <c r="Q217" s="24"/>
      <c r="R217" s="24"/>
      <c r="S217" s="24"/>
      <c r="T217" s="24"/>
      <c r="U217" s="30">
        <f>(IF(G217="C",1,IF(G217="EA",0.5,0))*0.1)+(IF(H217="C",1,IF(H217="EA",0.5,0))*0.1)+(IF(I217="C",1,IF(I217="EA",0.5,0))*0.1)+(IF(J217="C",1,IF(J217="EA",0.5,0))*0.45)+(IF(K217="C",1,IF(K217="EA",0.5,0))*0.25)</f>
        <v>0</v>
      </c>
      <c r="V217" s="36">
        <f t="shared" si="7"/>
        <v>0</v>
      </c>
      <c r="W217" s="31" t="str">
        <f t="shared" si="6"/>
        <v>Não Iniciado</v>
      </c>
      <c r="X217" s="24" t="str">
        <f>IF(C217="Supra-regional","abrange-cidade",IF(C217="Em definição","sem-mapa",IF(E217&lt;&gt;0,"local-def","local-em-def")))</f>
        <v>local-em-def</v>
      </c>
    </row>
    <row r="218" spans="1:24" ht="30" hidden="1" x14ac:dyDescent="0.25">
      <c r="A218" s="97">
        <v>72</v>
      </c>
      <c r="B218" s="98" t="s">
        <v>907</v>
      </c>
      <c r="C218" s="23" t="s">
        <v>162</v>
      </c>
      <c r="D218" s="23" t="s">
        <v>908</v>
      </c>
      <c r="E218" s="99" t="s">
        <v>909</v>
      </c>
      <c r="F218" s="100" t="s">
        <v>910</v>
      </c>
      <c r="G218" s="100" t="s">
        <v>214</v>
      </c>
      <c r="H218" s="100" t="s">
        <v>216</v>
      </c>
      <c r="I218" s="100" t="s">
        <v>216</v>
      </c>
      <c r="J218" s="100" t="s">
        <v>216</v>
      </c>
      <c r="K218" s="100" t="s">
        <v>216</v>
      </c>
      <c r="L218" s="753">
        <v>0.25</v>
      </c>
      <c r="M218" s="101">
        <v>0</v>
      </c>
      <c r="N218" s="121">
        <v>0</v>
      </c>
      <c r="O218" s="544"/>
      <c r="P218" s="102"/>
      <c r="Q218" s="103"/>
      <c r="R218" s="22"/>
      <c r="S218" s="23"/>
      <c r="T218" s="23"/>
      <c r="U218" s="30">
        <f>(IF(G218="C",1,IF(G218="EA",0.5,0))*0.1)+(IF(H218="C",1,IF(H218="EA",0.5,0))*0.1)+(IF(I218="C",1,IF(I218="EA",0.5,0))*0.1)+(IF(J218="C",1,IF(J218="EA",0.5,0))*0.45)+(IF(K218="C",1,IF(K218="EA",0.5,0))*0.25)</f>
        <v>0.05</v>
      </c>
      <c r="V218" s="36">
        <f t="shared" si="7"/>
        <v>1.2500000000000001E-2</v>
      </c>
      <c r="W218" s="31" t="str">
        <f t="shared" si="6"/>
        <v>Em andamento</v>
      </c>
      <c r="X218" s="24" t="str">
        <f>IF(C218="Supra-regional","abrange-cidade",IF(C218="Em definição","sem-mapa",IF(E218&lt;&gt;0,"local-def","local-em-def")))</f>
        <v>local-def</v>
      </c>
    </row>
    <row r="219" spans="1:24" ht="30" hidden="1" x14ac:dyDescent="0.25">
      <c r="A219" s="97">
        <v>72</v>
      </c>
      <c r="B219" s="98" t="s">
        <v>911</v>
      </c>
      <c r="C219" s="23" t="s">
        <v>182</v>
      </c>
      <c r="D219" s="23" t="s">
        <v>786</v>
      </c>
      <c r="E219" s="99" t="s">
        <v>912</v>
      </c>
      <c r="F219" s="100" t="s">
        <v>913</v>
      </c>
      <c r="G219" s="100" t="s">
        <v>214</v>
      </c>
      <c r="H219" s="104" t="s">
        <v>214</v>
      </c>
      <c r="I219" s="100" t="s">
        <v>216</v>
      </c>
      <c r="J219" s="100" t="s">
        <v>216</v>
      </c>
      <c r="K219" s="100" t="s">
        <v>216</v>
      </c>
      <c r="L219" s="753">
        <v>0.25</v>
      </c>
      <c r="M219" s="101">
        <v>0</v>
      </c>
      <c r="N219" s="121">
        <v>0</v>
      </c>
      <c r="O219" s="23"/>
      <c r="P219" s="102"/>
      <c r="Q219" s="105"/>
      <c r="R219" s="22"/>
      <c r="S219" s="23"/>
      <c r="T219" s="23"/>
      <c r="U219" s="30">
        <f>(IF(G219="C",1,IF(G219="EA",0.5,0))*0.1)+(IF(H219="C",1,IF(H219="EA",0.5,0))*0.1)+(IF(I219="C",1,IF(I219="EA",0.5,0))*0.1)+(IF(J219="C",1,IF(J219="EA",0.5,0))*0.45)+(IF(K219="C",1,IF(K219="EA",0.5,0))*0.25)</f>
        <v>0.1</v>
      </c>
      <c r="V219" s="36">
        <f t="shared" si="7"/>
        <v>2.5000000000000001E-2</v>
      </c>
      <c r="W219" s="31" t="str">
        <f t="shared" si="6"/>
        <v>Em andamento</v>
      </c>
      <c r="X219" s="24" t="str">
        <f>IF(C219="Supra-regional","abrange-cidade",IF(C219="Em definição","sem-mapa",IF(E219&lt;&gt;0,"local-def","local-em-def")))</f>
        <v>local-def</v>
      </c>
    </row>
    <row r="220" spans="1:24" ht="60" hidden="1" x14ac:dyDescent="0.25">
      <c r="A220" s="97">
        <v>72</v>
      </c>
      <c r="B220" s="98" t="s">
        <v>914</v>
      </c>
      <c r="C220" s="23" t="s">
        <v>182</v>
      </c>
      <c r="D220" s="23" t="s">
        <v>182</v>
      </c>
      <c r="E220" s="106" t="s">
        <v>915</v>
      </c>
      <c r="F220" s="100" t="s">
        <v>916</v>
      </c>
      <c r="G220" s="100" t="s">
        <v>214</v>
      </c>
      <c r="H220" s="100" t="s">
        <v>216</v>
      </c>
      <c r="I220" s="100" t="s">
        <v>216</v>
      </c>
      <c r="J220" s="100" t="s">
        <v>216</v>
      </c>
      <c r="K220" s="100" t="s">
        <v>216</v>
      </c>
      <c r="L220" s="753">
        <v>0.25</v>
      </c>
      <c r="M220" s="101">
        <v>0</v>
      </c>
      <c r="N220" s="121">
        <v>0</v>
      </c>
      <c r="O220" s="22"/>
      <c r="P220" s="102"/>
      <c r="Q220" s="95"/>
      <c r="R220" s="22"/>
      <c r="S220" s="23"/>
      <c r="T220" s="23"/>
      <c r="U220" s="30">
        <f>(IF(G220="C",1,IF(G220="EA",0.5,0))*0.1)+(IF(H220="C",1,IF(H220="EA",0.5,0))*0.1)+(IF(I220="C",1,IF(I220="EA",0.5,0))*0.1)+(IF(J220="C",1,IF(J220="EA",0.5,0))*0.45)+(IF(K220="C",1,IF(K220="EA",0.5,0))*0.25)</f>
        <v>0.05</v>
      </c>
      <c r="V220" s="36">
        <f t="shared" si="7"/>
        <v>1.2500000000000001E-2</v>
      </c>
      <c r="W220" s="31" t="str">
        <f t="shared" si="6"/>
        <v>Em andamento</v>
      </c>
      <c r="X220" s="24" t="str">
        <f>IF(C220="Supra-regional","abrange-cidade",IF(C220="Em definição","sem-mapa",IF(E220&lt;&gt;0,"local-def","local-em-def")))</f>
        <v>local-def</v>
      </c>
    </row>
    <row r="221" spans="1:24" ht="30" hidden="1" x14ac:dyDescent="0.25">
      <c r="A221" s="97">
        <v>72</v>
      </c>
      <c r="B221" s="98" t="s">
        <v>917</v>
      </c>
      <c r="C221" s="23" t="s">
        <v>182</v>
      </c>
      <c r="D221" s="23" t="s">
        <v>182</v>
      </c>
      <c r="E221" s="99" t="s">
        <v>918</v>
      </c>
      <c r="F221" s="100" t="s">
        <v>919</v>
      </c>
      <c r="G221" s="100" t="s">
        <v>216</v>
      </c>
      <c r="H221" s="100" t="s">
        <v>216</v>
      </c>
      <c r="I221" s="100" t="s">
        <v>216</v>
      </c>
      <c r="J221" s="100" t="s">
        <v>216</v>
      </c>
      <c r="K221" s="100" t="s">
        <v>216</v>
      </c>
      <c r="L221" s="753">
        <v>0.25</v>
      </c>
      <c r="M221" s="101">
        <v>0</v>
      </c>
      <c r="N221" s="121">
        <v>0</v>
      </c>
      <c r="O221" s="98"/>
      <c r="P221" s="102"/>
      <c r="Q221" s="95"/>
      <c r="R221" s="22"/>
      <c r="S221" s="23"/>
      <c r="T221" s="23"/>
      <c r="U221" s="30">
        <f>(IF(G221="C",1,IF(G221="EA",0.5,0))*0.1)+(IF(H221="C",1,IF(H221="EA",0.5,0))*0.1)+(IF(I221="C",1,IF(I221="EA",0.5,0))*0.1)+(IF(J221="C",1,IF(J221="EA",0.5,0))*0.45)+(IF(K221="C",1,IF(K221="EA",0.5,0))*0.25)</f>
        <v>0</v>
      </c>
      <c r="V221" s="36">
        <f t="shared" si="7"/>
        <v>0</v>
      </c>
      <c r="W221" s="31" t="str">
        <f t="shared" si="6"/>
        <v>Não Iniciado</v>
      </c>
      <c r="X221" s="24" t="str">
        <f>IF(C221="Supra-regional","abrange-cidade",IF(C221="Em definição","sem-mapa",IF(E221&lt;&gt;0,"local-def","local-em-def")))</f>
        <v>local-def</v>
      </c>
    </row>
    <row r="222" spans="1:24" ht="30" hidden="1" x14ac:dyDescent="0.25">
      <c r="A222" s="433">
        <v>77</v>
      </c>
      <c r="B222" s="434" t="s">
        <v>4922</v>
      </c>
      <c r="C222" s="434" t="s">
        <v>128</v>
      </c>
      <c r="D222" s="173"/>
      <c r="E222" s="437" t="s">
        <v>4923</v>
      </c>
      <c r="F222" s="434" t="s">
        <v>4924</v>
      </c>
      <c r="G222" s="444" t="s">
        <v>212</v>
      </c>
      <c r="H222" s="444" t="s">
        <v>212</v>
      </c>
      <c r="I222" s="444" t="s">
        <v>212</v>
      </c>
      <c r="J222" s="444" t="s">
        <v>212</v>
      </c>
      <c r="K222" s="444" t="s">
        <v>212</v>
      </c>
      <c r="L222" s="753">
        <v>0</v>
      </c>
      <c r="M222" s="444">
        <v>20778.259999999998</v>
      </c>
      <c r="N222" s="334">
        <v>0</v>
      </c>
      <c r="O222" s="449"/>
      <c r="P222" s="449"/>
      <c r="Q222" s="449"/>
      <c r="R222" s="449"/>
      <c r="S222" s="449"/>
      <c r="T222" s="449"/>
      <c r="U222" s="30">
        <f>(IF(G222="C",1,IF(G222="EA",0.5,0))*0.1)+(IF(H222="C",1,IF(H222="EA",0.5,0))*0.1)+(IF(I222="C",1,IF(I222="EA",0.5,0))*0.1)+(IF(J222="C",1,IF(J222="EA",0.5,0))*0.45)+(IF(K222="C",1,IF(K222="EA",0.5,0))*0.25)</f>
        <v>1</v>
      </c>
      <c r="V222" s="36">
        <f t="shared" si="7"/>
        <v>0</v>
      </c>
      <c r="W222" s="31" t="str">
        <f t="shared" si="6"/>
        <v>Concluído</v>
      </c>
      <c r="X222" s="24" t="str">
        <f>IF(C222="Supra-regional","abrange-cidade",IF(C222="Em definição","sem-mapa",IF(E222&lt;&gt;0,"local-def","local-em-def")))</f>
        <v>local-def</v>
      </c>
    </row>
    <row r="223" spans="1:24" ht="60" hidden="1" x14ac:dyDescent="0.25">
      <c r="A223" s="433">
        <v>77</v>
      </c>
      <c r="B223" s="434" t="s">
        <v>4925</v>
      </c>
      <c r="C223" s="434" t="s">
        <v>130</v>
      </c>
      <c r="D223" s="434"/>
      <c r="E223" s="437" t="s">
        <v>4926</v>
      </c>
      <c r="F223" s="434" t="s">
        <v>4927</v>
      </c>
      <c r="G223" s="444" t="s">
        <v>212</v>
      </c>
      <c r="H223" s="444" t="s">
        <v>212</v>
      </c>
      <c r="I223" s="444" t="s">
        <v>212</v>
      </c>
      <c r="J223" s="444" t="s">
        <v>212</v>
      </c>
      <c r="K223" s="444" t="s">
        <v>212</v>
      </c>
      <c r="L223" s="753">
        <v>0</v>
      </c>
      <c r="M223" s="444">
        <v>22631.93</v>
      </c>
      <c r="N223" s="334">
        <v>0</v>
      </c>
      <c r="O223" s="449"/>
      <c r="P223" s="449"/>
      <c r="Q223" s="449"/>
      <c r="R223" s="449"/>
      <c r="S223" s="449"/>
      <c r="T223" s="449"/>
      <c r="U223" s="30">
        <f>(IF(G223="C",1,IF(G223="EA",0.5,0))*0.1)+(IF(H223="C",1,IF(H223="EA",0.5,0))*0.1)+(IF(I223="C",1,IF(I223="EA",0.5,0))*0.1)+(IF(J223="C",1,IF(J223="EA",0.5,0))*0.45)+(IF(K223="C",1,IF(K223="EA",0.5,0))*0.25)</f>
        <v>1</v>
      </c>
      <c r="V223" s="36">
        <f t="shared" si="7"/>
        <v>0</v>
      </c>
      <c r="W223" s="31" t="str">
        <f t="shared" si="6"/>
        <v>Concluído</v>
      </c>
      <c r="X223" s="24" t="str">
        <f>IF(C223="Supra-regional","abrange-cidade",IF(C223="Em definição","sem-mapa",IF(E223&lt;&gt;0,"local-def","local-em-def")))</f>
        <v>local-def</v>
      </c>
    </row>
    <row r="224" spans="1:24" ht="60" hidden="1" x14ac:dyDescent="0.25">
      <c r="A224" s="433">
        <v>77</v>
      </c>
      <c r="B224" s="434" t="s">
        <v>4928</v>
      </c>
      <c r="C224" s="173" t="s">
        <v>132</v>
      </c>
      <c r="D224" s="434"/>
      <c r="E224" s="437" t="s">
        <v>4929</v>
      </c>
      <c r="F224" s="434" t="s">
        <v>4930</v>
      </c>
      <c r="G224" s="444" t="s">
        <v>212</v>
      </c>
      <c r="H224" s="444" t="s">
        <v>212</v>
      </c>
      <c r="I224" s="444" t="s">
        <v>212</v>
      </c>
      <c r="J224" s="444" t="s">
        <v>212</v>
      </c>
      <c r="K224" s="444" t="s">
        <v>212</v>
      </c>
      <c r="L224" s="753">
        <v>0</v>
      </c>
      <c r="M224" s="444">
        <v>21084.05</v>
      </c>
      <c r="N224" s="334">
        <v>0</v>
      </c>
      <c r="O224" s="449"/>
      <c r="P224" s="449"/>
      <c r="Q224" s="449"/>
      <c r="R224" s="449"/>
      <c r="S224" s="449"/>
      <c r="T224" s="449"/>
      <c r="U224" s="30">
        <f>(IF(G224="C",1,IF(G224="EA",0.5,0))*0.1)+(IF(H224="C",1,IF(H224="EA",0.5,0))*0.1)+(IF(I224="C",1,IF(I224="EA",0.5,0))*0.1)+(IF(J224="C",1,IF(J224="EA",0.5,0))*0.45)+(IF(K224="C",1,IF(K224="EA",0.5,0))*0.25)</f>
        <v>1</v>
      </c>
      <c r="V224" s="36">
        <f t="shared" si="7"/>
        <v>0</v>
      </c>
      <c r="W224" s="31" t="str">
        <f t="shared" si="6"/>
        <v>Concluído</v>
      </c>
      <c r="X224" s="24" t="str">
        <f>IF(C224="Supra-regional","abrange-cidade",IF(C224="Em definição","sem-mapa",IF(E224&lt;&gt;0,"local-def","local-em-def")))</f>
        <v>local-def</v>
      </c>
    </row>
    <row r="225" spans="1:24" ht="45" hidden="1" x14ac:dyDescent="0.25">
      <c r="A225" s="433">
        <v>77</v>
      </c>
      <c r="B225" s="434" t="s">
        <v>4931</v>
      </c>
      <c r="C225" s="173" t="s">
        <v>134</v>
      </c>
      <c r="D225" s="434"/>
      <c r="E225" s="437" t="s">
        <v>4932</v>
      </c>
      <c r="F225" s="434" t="s">
        <v>4933</v>
      </c>
      <c r="G225" s="444" t="s">
        <v>212</v>
      </c>
      <c r="H225" s="444" t="s">
        <v>212</v>
      </c>
      <c r="I225" s="444" t="s">
        <v>212</v>
      </c>
      <c r="J225" s="444" t="s">
        <v>212</v>
      </c>
      <c r="K225" s="444" t="s">
        <v>212</v>
      </c>
      <c r="L225" s="753">
        <v>0</v>
      </c>
      <c r="M225" s="444">
        <v>22631.93</v>
      </c>
      <c r="N225" s="334">
        <v>0</v>
      </c>
      <c r="O225" s="449"/>
      <c r="P225" s="449"/>
      <c r="Q225" s="449"/>
      <c r="R225" s="449"/>
      <c r="S225" s="449"/>
      <c r="T225" s="449"/>
      <c r="U225" s="30">
        <f>(IF(G225="C",1,IF(G225="EA",0.5,0))*0.1)+(IF(H225="C",1,IF(H225="EA",0.5,0))*0.1)+(IF(I225="C",1,IF(I225="EA",0.5,0))*0.1)+(IF(J225="C",1,IF(J225="EA",0.5,0))*0.45)+(IF(K225="C",1,IF(K225="EA",0.5,0))*0.25)</f>
        <v>1</v>
      </c>
      <c r="V225" s="36">
        <f t="shared" si="7"/>
        <v>0</v>
      </c>
      <c r="W225" s="31" t="str">
        <f t="shared" si="6"/>
        <v>Concluído</v>
      </c>
      <c r="X225" s="24" t="str">
        <f>IF(C225="Supra-regional","abrange-cidade",IF(C225="Em definição","sem-mapa",IF(E225&lt;&gt;0,"local-def","local-em-def")))</f>
        <v>local-def</v>
      </c>
    </row>
    <row r="226" spans="1:24" ht="45" hidden="1" x14ac:dyDescent="0.25">
      <c r="A226" s="433">
        <v>77</v>
      </c>
      <c r="B226" s="434" t="s">
        <v>4934</v>
      </c>
      <c r="C226" s="434" t="s">
        <v>136</v>
      </c>
      <c r="D226" s="434"/>
      <c r="E226" s="437" t="s">
        <v>4935</v>
      </c>
      <c r="F226" s="434" t="s">
        <v>4936</v>
      </c>
      <c r="G226" s="444" t="s">
        <v>212</v>
      </c>
      <c r="H226" s="444" t="s">
        <v>212</v>
      </c>
      <c r="I226" s="444" t="s">
        <v>212</v>
      </c>
      <c r="J226" s="444" t="s">
        <v>212</v>
      </c>
      <c r="K226" s="444" t="s">
        <v>212</v>
      </c>
      <c r="L226" s="753">
        <v>0</v>
      </c>
      <c r="M226" s="444">
        <v>18714.419999999998</v>
      </c>
      <c r="N226" s="334">
        <v>0</v>
      </c>
      <c r="O226" s="449"/>
      <c r="P226" s="449"/>
      <c r="Q226" s="449"/>
      <c r="R226" s="449"/>
      <c r="S226" s="449"/>
      <c r="T226" s="449"/>
      <c r="U226" s="30">
        <f>(IF(G226="C",1,IF(G226="EA",0.5,0))*0.1)+(IF(H226="C",1,IF(H226="EA",0.5,0))*0.1)+(IF(I226="C",1,IF(I226="EA",0.5,0))*0.1)+(IF(J226="C",1,IF(J226="EA",0.5,0))*0.45)+(IF(K226="C",1,IF(K226="EA",0.5,0))*0.25)</f>
        <v>1</v>
      </c>
      <c r="V226" s="36">
        <f t="shared" si="7"/>
        <v>0</v>
      </c>
      <c r="W226" s="31" t="str">
        <f t="shared" si="6"/>
        <v>Concluído</v>
      </c>
      <c r="X226" s="24" t="str">
        <f>IF(C226="Supra-regional","abrange-cidade",IF(C226="Em definição","sem-mapa",IF(E226&lt;&gt;0,"local-def","local-em-def")))</f>
        <v>local-def</v>
      </c>
    </row>
    <row r="227" spans="1:24" ht="45" hidden="1" x14ac:dyDescent="0.25">
      <c r="A227" s="433">
        <v>77</v>
      </c>
      <c r="B227" s="434" t="s">
        <v>4937</v>
      </c>
      <c r="C227" s="173" t="s">
        <v>138</v>
      </c>
      <c r="D227" s="434"/>
      <c r="E227" s="437" t="s">
        <v>4938</v>
      </c>
      <c r="F227" s="434" t="s">
        <v>4939</v>
      </c>
      <c r="G227" s="444" t="s">
        <v>212</v>
      </c>
      <c r="H227" s="444" t="s">
        <v>212</v>
      </c>
      <c r="I227" s="444" t="s">
        <v>212</v>
      </c>
      <c r="J227" s="444" t="s">
        <v>212</v>
      </c>
      <c r="K227" s="444" t="s">
        <v>212</v>
      </c>
      <c r="L227" s="753">
        <v>0</v>
      </c>
      <c r="M227" s="444">
        <v>21600.01</v>
      </c>
      <c r="N227" s="334">
        <v>0</v>
      </c>
      <c r="O227" s="449"/>
      <c r="P227" s="449"/>
      <c r="Q227" s="449"/>
      <c r="R227" s="449"/>
      <c r="S227" s="449"/>
      <c r="T227" s="449"/>
      <c r="U227" s="30">
        <f>(IF(G227="C",1,IF(G227="EA",0.5,0))*0.1)+(IF(H227="C",1,IF(H227="EA",0.5,0))*0.1)+(IF(I227="C",1,IF(I227="EA",0.5,0))*0.1)+(IF(J227="C",1,IF(J227="EA",0.5,0))*0.45)+(IF(K227="C",1,IF(K227="EA",0.5,0))*0.25)</f>
        <v>1</v>
      </c>
      <c r="V227" s="36">
        <f t="shared" si="7"/>
        <v>0</v>
      </c>
      <c r="W227" s="31" t="str">
        <f t="shared" si="6"/>
        <v>Concluído</v>
      </c>
      <c r="X227" s="24" t="str">
        <f>IF(C227="Supra-regional","abrange-cidade",IF(C227="Em definição","sem-mapa",IF(E227&lt;&gt;0,"local-def","local-em-def")))</f>
        <v>local-def</v>
      </c>
    </row>
    <row r="228" spans="1:24" ht="45" hidden="1" x14ac:dyDescent="0.25">
      <c r="A228" s="433">
        <v>77</v>
      </c>
      <c r="B228" s="434" t="s">
        <v>4940</v>
      </c>
      <c r="C228" s="173" t="s">
        <v>140</v>
      </c>
      <c r="D228" s="434"/>
      <c r="E228" s="437" t="s">
        <v>4941</v>
      </c>
      <c r="F228" s="434" t="s">
        <v>4942</v>
      </c>
      <c r="G228" s="444" t="s">
        <v>212</v>
      </c>
      <c r="H228" s="444" t="s">
        <v>212</v>
      </c>
      <c r="I228" s="444" t="s">
        <v>212</v>
      </c>
      <c r="J228" s="444" t="s">
        <v>212</v>
      </c>
      <c r="K228" s="444" t="s">
        <v>212</v>
      </c>
      <c r="L228" s="753">
        <v>0</v>
      </c>
      <c r="M228" s="444">
        <v>22631.93</v>
      </c>
      <c r="N228" s="334">
        <v>0</v>
      </c>
      <c r="O228" s="449"/>
      <c r="P228" s="449"/>
      <c r="Q228" s="449"/>
      <c r="R228" s="449"/>
      <c r="S228" s="449"/>
      <c r="T228" s="449"/>
      <c r="U228" s="30">
        <f>(IF(G228="C",1,IF(G228="EA",0.5,0))*0.1)+(IF(H228="C",1,IF(H228="EA",0.5,0))*0.1)+(IF(I228="C",1,IF(I228="EA",0.5,0))*0.1)+(IF(J228="C",1,IF(J228="EA",0.5,0))*0.45)+(IF(K228="C",1,IF(K228="EA",0.5,0))*0.25)</f>
        <v>1</v>
      </c>
      <c r="V228" s="36">
        <f t="shared" si="7"/>
        <v>0</v>
      </c>
      <c r="W228" s="31" t="str">
        <f t="shared" si="6"/>
        <v>Concluído</v>
      </c>
      <c r="X228" s="24" t="str">
        <f>IF(C228="Supra-regional","abrange-cidade",IF(C228="Em definição","sem-mapa",IF(E228&lt;&gt;0,"local-def","local-em-def")))</f>
        <v>local-def</v>
      </c>
    </row>
    <row r="229" spans="1:24" ht="45" hidden="1" x14ac:dyDescent="0.25">
      <c r="A229" s="433">
        <v>77</v>
      </c>
      <c r="B229" s="434" t="s">
        <v>4943</v>
      </c>
      <c r="C229" s="173" t="s">
        <v>142</v>
      </c>
      <c r="D229" s="434"/>
      <c r="E229" s="437" t="s">
        <v>4944</v>
      </c>
      <c r="F229" s="434" t="s">
        <v>4945</v>
      </c>
      <c r="G229" s="444" t="s">
        <v>212</v>
      </c>
      <c r="H229" s="444" t="s">
        <v>212</v>
      </c>
      <c r="I229" s="444" t="s">
        <v>212</v>
      </c>
      <c r="J229" s="444" t="s">
        <v>212</v>
      </c>
      <c r="K229" s="444" t="s">
        <v>212</v>
      </c>
      <c r="L229" s="753">
        <v>0</v>
      </c>
      <c r="M229" s="444">
        <v>20568.900000000001</v>
      </c>
      <c r="N229" s="334">
        <v>0</v>
      </c>
      <c r="O229" s="449"/>
      <c r="P229" s="449"/>
      <c r="Q229" s="449"/>
      <c r="R229" s="449"/>
      <c r="S229" s="449"/>
      <c r="T229" s="449"/>
      <c r="U229" s="30">
        <f>(IF(G229="C",1,IF(G229="EA",0.5,0))*0.1)+(IF(H229="C",1,IF(H229="EA",0.5,0))*0.1)+(IF(I229="C",1,IF(I229="EA",0.5,0))*0.1)+(IF(J229="C",1,IF(J229="EA",0.5,0))*0.45)+(IF(K229="C",1,IF(K229="EA",0.5,0))*0.25)</f>
        <v>1</v>
      </c>
      <c r="V229" s="36">
        <f t="shared" si="7"/>
        <v>0</v>
      </c>
      <c r="W229" s="31" t="str">
        <f t="shared" si="6"/>
        <v>Concluído</v>
      </c>
      <c r="X229" s="24" t="str">
        <f>IF(C229="Supra-regional","abrange-cidade",IF(C229="Em definição","sem-mapa",IF(E229&lt;&gt;0,"local-def","local-em-def")))</f>
        <v>local-def</v>
      </c>
    </row>
    <row r="230" spans="1:24" ht="60" hidden="1" x14ac:dyDescent="0.25">
      <c r="A230" s="433">
        <v>77</v>
      </c>
      <c r="B230" s="434" t="s">
        <v>4946</v>
      </c>
      <c r="C230" s="434" t="s">
        <v>144</v>
      </c>
      <c r="D230" s="434"/>
      <c r="E230" s="437" t="s">
        <v>4947</v>
      </c>
      <c r="F230" s="434" t="s">
        <v>4948</v>
      </c>
      <c r="G230" s="444" t="s">
        <v>212</v>
      </c>
      <c r="H230" s="444" t="s">
        <v>212</v>
      </c>
      <c r="I230" s="444" t="s">
        <v>212</v>
      </c>
      <c r="J230" s="444" t="s">
        <v>212</v>
      </c>
      <c r="K230" s="444" t="s">
        <v>212</v>
      </c>
      <c r="L230" s="753">
        <v>0</v>
      </c>
      <c r="M230" s="444">
        <v>22115.97</v>
      </c>
      <c r="N230" s="334">
        <v>0</v>
      </c>
      <c r="O230" s="449"/>
      <c r="P230" s="449"/>
      <c r="Q230" s="449"/>
      <c r="R230" s="449"/>
      <c r="S230" s="449"/>
      <c r="T230" s="449"/>
      <c r="U230" s="30">
        <f>(IF(G230="C",1,IF(G230="EA",0.5,0))*0.1)+(IF(H230="C",1,IF(H230="EA",0.5,0))*0.1)+(IF(I230="C",1,IF(I230="EA",0.5,0))*0.1)+(IF(J230="C",1,IF(J230="EA",0.5,0))*0.45)+(IF(K230="C",1,IF(K230="EA",0.5,0))*0.25)</f>
        <v>1</v>
      </c>
      <c r="V230" s="36">
        <f t="shared" si="7"/>
        <v>0</v>
      </c>
      <c r="W230" s="31" t="str">
        <f t="shared" si="6"/>
        <v>Concluído</v>
      </c>
      <c r="X230" s="24" t="str">
        <f>IF(C230="Supra-regional","abrange-cidade",IF(C230="Em definição","sem-mapa",IF(E230&lt;&gt;0,"local-def","local-em-def")))</f>
        <v>local-def</v>
      </c>
    </row>
    <row r="231" spans="1:24" hidden="1" x14ac:dyDescent="0.25">
      <c r="A231" s="433">
        <v>77</v>
      </c>
      <c r="B231" s="434" t="s">
        <v>4949</v>
      </c>
      <c r="C231" s="173" t="s">
        <v>146</v>
      </c>
      <c r="D231" s="434"/>
      <c r="E231" s="434"/>
      <c r="F231" s="434"/>
      <c r="G231" s="444" t="s">
        <v>216</v>
      </c>
      <c r="H231" s="444" t="s">
        <v>216</v>
      </c>
      <c r="I231" s="444" t="s">
        <v>216</v>
      </c>
      <c r="J231" s="444" t="s">
        <v>216</v>
      </c>
      <c r="K231" s="444" t="s">
        <v>216</v>
      </c>
      <c r="L231" s="753">
        <v>0</v>
      </c>
      <c r="M231" s="444">
        <v>0</v>
      </c>
      <c r="N231" s="334">
        <v>0</v>
      </c>
      <c r="O231" s="449"/>
      <c r="P231" s="449"/>
      <c r="Q231" s="449"/>
      <c r="R231" s="449"/>
      <c r="S231" s="449"/>
      <c r="T231" s="449"/>
      <c r="U231" s="30">
        <f>(IF(G231="C",1,IF(G231="EA",0.5,0))*0.1)+(IF(H231="C",1,IF(H231="EA",0.5,0))*0.1)+(IF(I231="C",1,IF(I231="EA",0.5,0))*0.1)+(IF(J231="C",1,IF(J231="EA",0.5,0))*0.45)+(IF(K231="C",1,IF(K231="EA",0.5,0))*0.25)</f>
        <v>0</v>
      </c>
      <c r="V231" s="36">
        <f t="shared" si="7"/>
        <v>0</v>
      </c>
      <c r="W231" s="31" t="str">
        <f t="shared" si="6"/>
        <v>Não Iniciado</v>
      </c>
      <c r="X231" s="24" t="str">
        <f>IF(C231="Supra-regional","abrange-cidade",IF(C231="Em definição","sem-mapa",IF(E231&lt;&gt;0,"local-def","local-em-def")))</f>
        <v>local-em-def</v>
      </c>
    </row>
    <row r="232" spans="1:24" ht="45" hidden="1" x14ac:dyDescent="0.25">
      <c r="A232" s="433">
        <v>77</v>
      </c>
      <c r="B232" s="434" t="s">
        <v>4950</v>
      </c>
      <c r="C232" s="173" t="s">
        <v>148</v>
      </c>
      <c r="D232" s="434"/>
      <c r="E232" s="437" t="s">
        <v>4951</v>
      </c>
      <c r="F232" s="434" t="s">
        <v>4952</v>
      </c>
      <c r="G232" s="444" t="s">
        <v>212</v>
      </c>
      <c r="H232" s="444" t="s">
        <v>212</v>
      </c>
      <c r="I232" s="444" t="s">
        <v>212</v>
      </c>
      <c r="J232" s="444" t="s">
        <v>212</v>
      </c>
      <c r="K232" s="444" t="s">
        <v>212</v>
      </c>
      <c r="L232" s="753">
        <v>0</v>
      </c>
      <c r="M232" s="444">
        <v>16344.79</v>
      </c>
      <c r="N232" s="334">
        <v>0</v>
      </c>
      <c r="O232" s="449"/>
      <c r="P232" s="449"/>
      <c r="Q232" s="449"/>
      <c r="R232" s="449"/>
      <c r="S232" s="449"/>
      <c r="T232" s="449"/>
      <c r="U232" s="30">
        <f>(IF(G232="C",1,IF(G232="EA",0.5,0))*0.1)+(IF(H232="C",1,IF(H232="EA",0.5,0))*0.1)+(IF(I232="C",1,IF(I232="EA",0.5,0))*0.1)+(IF(J232="C",1,IF(J232="EA",0.5,0))*0.45)+(IF(K232="C",1,IF(K232="EA",0.5,0))*0.25)</f>
        <v>1</v>
      </c>
      <c r="V232" s="36">
        <f t="shared" si="7"/>
        <v>0</v>
      </c>
      <c r="W232" s="31" t="str">
        <f t="shared" si="6"/>
        <v>Concluído</v>
      </c>
      <c r="X232" s="24" t="str">
        <f>IF(C232="Supra-regional","abrange-cidade",IF(C232="Em definição","sem-mapa",IF(E232&lt;&gt;0,"local-def","local-em-def")))</f>
        <v>local-def</v>
      </c>
    </row>
    <row r="233" spans="1:24" ht="45" hidden="1" x14ac:dyDescent="0.25">
      <c r="A233" s="433">
        <v>77</v>
      </c>
      <c r="B233" s="434" t="s">
        <v>4953</v>
      </c>
      <c r="C233" s="173" t="s">
        <v>150</v>
      </c>
      <c r="D233" s="434"/>
      <c r="E233" s="437" t="s">
        <v>4954</v>
      </c>
      <c r="F233" s="434" t="s">
        <v>4955</v>
      </c>
      <c r="G233" s="444" t="s">
        <v>212</v>
      </c>
      <c r="H233" s="444" t="s">
        <v>212</v>
      </c>
      <c r="I233" s="444" t="s">
        <v>212</v>
      </c>
      <c r="J233" s="444" t="s">
        <v>212</v>
      </c>
      <c r="K233" s="444" t="s">
        <v>212</v>
      </c>
      <c r="L233" s="753">
        <v>0</v>
      </c>
      <c r="M233" s="444">
        <v>22631.93</v>
      </c>
      <c r="N233" s="334">
        <v>0</v>
      </c>
      <c r="O233" s="449"/>
      <c r="P233" s="449"/>
      <c r="Q233" s="449"/>
      <c r="R233" s="449"/>
      <c r="S233" s="449"/>
      <c r="T233" s="449"/>
      <c r="U233" s="30">
        <f>(IF(G233="C",1,IF(G233="EA",0.5,0))*0.1)+(IF(H233="C",1,IF(H233="EA",0.5,0))*0.1)+(IF(I233="C",1,IF(I233="EA",0.5,0))*0.1)+(IF(J233="C",1,IF(J233="EA",0.5,0))*0.45)+(IF(K233="C",1,IF(K233="EA",0.5,0))*0.25)</f>
        <v>1</v>
      </c>
      <c r="V233" s="36">
        <f t="shared" si="7"/>
        <v>0</v>
      </c>
      <c r="W233" s="31" t="str">
        <f t="shared" si="6"/>
        <v>Concluído</v>
      </c>
      <c r="X233" s="24" t="str">
        <f>IF(C233="Supra-regional","abrange-cidade",IF(C233="Em definição","sem-mapa",IF(E233&lt;&gt;0,"local-def","local-em-def")))</f>
        <v>local-def</v>
      </c>
    </row>
    <row r="234" spans="1:24" ht="60" hidden="1" x14ac:dyDescent="0.25">
      <c r="A234" s="433">
        <v>77</v>
      </c>
      <c r="B234" s="434" t="s">
        <v>4956</v>
      </c>
      <c r="C234" s="434" t="s">
        <v>152</v>
      </c>
      <c r="D234" s="434"/>
      <c r="E234" s="437" t="s">
        <v>4957</v>
      </c>
      <c r="F234" s="434" t="s">
        <v>4958</v>
      </c>
      <c r="G234" s="444" t="s">
        <v>212</v>
      </c>
      <c r="H234" s="444" t="s">
        <v>212</v>
      </c>
      <c r="I234" s="444" t="s">
        <v>212</v>
      </c>
      <c r="J234" s="444" t="s">
        <v>212</v>
      </c>
      <c r="K234" s="444" t="s">
        <v>212</v>
      </c>
      <c r="L234" s="753">
        <v>0</v>
      </c>
      <c r="M234" s="444">
        <v>16860.75</v>
      </c>
      <c r="N234" s="334">
        <v>0</v>
      </c>
      <c r="O234" s="449"/>
      <c r="P234" s="449"/>
      <c r="Q234" s="449"/>
      <c r="R234" s="449"/>
      <c r="S234" s="449"/>
      <c r="T234" s="449"/>
      <c r="U234" s="30">
        <f>(IF(G234="C",1,IF(G234="EA",0.5,0))*0.1)+(IF(H234="C",1,IF(H234="EA",0.5,0))*0.1)+(IF(I234="C",1,IF(I234="EA",0.5,0))*0.1)+(IF(J234="C",1,IF(J234="EA",0.5,0))*0.45)+(IF(K234="C",1,IF(K234="EA",0.5,0))*0.25)</f>
        <v>1</v>
      </c>
      <c r="V234" s="36">
        <f t="shared" si="7"/>
        <v>0</v>
      </c>
      <c r="W234" s="31" t="str">
        <f t="shared" si="6"/>
        <v>Concluído</v>
      </c>
      <c r="X234" s="24" t="str">
        <f>IF(C234="Supra-regional","abrange-cidade",IF(C234="Em definição","sem-mapa",IF(E234&lt;&gt;0,"local-def","local-em-def")))</f>
        <v>local-def</v>
      </c>
    </row>
    <row r="235" spans="1:24" ht="75" hidden="1" x14ac:dyDescent="0.25">
      <c r="A235" s="433">
        <v>77</v>
      </c>
      <c r="B235" s="434" t="s">
        <v>4959</v>
      </c>
      <c r="C235" s="173" t="s">
        <v>154</v>
      </c>
      <c r="D235" s="434"/>
      <c r="E235" s="437" t="s">
        <v>4960</v>
      </c>
      <c r="F235" s="434" t="s">
        <v>4961</v>
      </c>
      <c r="G235" s="444" t="s">
        <v>212</v>
      </c>
      <c r="H235" s="444" t="s">
        <v>212</v>
      </c>
      <c r="I235" s="444" t="s">
        <v>212</v>
      </c>
      <c r="J235" s="444" t="s">
        <v>212</v>
      </c>
      <c r="K235" s="444" t="s">
        <v>212</v>
      </c>
      <c r="L235" s="753">
        <v>0</v>
      </c>
      <c r="M235" s="444">
        <v>16344.79</v>
      </c>
      <c r="N235" s="334">
        <v>0</v>
      </c>
      <c r="O235" s="449"/>
      <c r="P235" s="449"/>
      <c r="Q235" s="449"/>
      <c r="R235" s="449"/>
      <c r="S235" s="449"/>
      <c r="T235" s="449"/>
      <c r="U235" s="30">
        <f>(IF(G235="C",1,IF(G235="EA",0.5,0))*0.1)+(IF(H235="C",1,IF(H235="EA",0.5,0))*0.1)+(IF(I235="C",1,IF(I235="EA",0.5,0))*0.1)+(IF(J235="C",1,IF(J235="EA",0.5,0))*0.45)+(IF(K235="C",1,IF(K235="EA",0.5,0))*0.25)</f>
        <v>1</v>
      </c>
      <c r="V235" s="36">
        <f t="shared" si="7"/>
        <v>0</v>
      </c>
      <c r="W235" s="31" t="str">
        <f t="shared" si="6"/>
        <v>Concluído</v>
      </c>
      <c r="X235" s="24" t="str">
        <f>IF(C235="Supra-regional","abrange-cidade",IF(C235="Em definição","sem-mapa",IF(E235&lt;&gt;0,"local-def","local-em-def")))</f>
        <v>local-def</v>
      </c>
    </row>
    <row r="236" spans="1:24" ht="45" hidden="1" x14ac:dyDescent="0.25">
      <c r="A236" s="433">
        <v>77</v>
      </c>
      <c r="B236" s="434" t="s">
        <v>4962</v>
      </c>
      <c r="C236" s="434" t="s">
        <v>156</v>
      </c>
      <c r="D236" s="434"/>
      <c r="E236" s="437" t="s">
        <v>4963</v>
      </c>
      <c r="F236" s="434" t="s">
        <v>4964</v>
      </c>
      <c r="G236" s="444" t="s">
        <v>212</v>
      </c>
      <c r="H236" s="444" t="s">
        <v>212</v>
      </c>
      <c r="I236" s="444" t="s">
        <v>212</v>
      </c>
      <c r="J236" s="444" t="s">
        <v>212</v>
      </c>
      <c r="K236" s="444" t="s">
        <v>212</v>
      </c>
      <c r="L236" s="753">
        <v>0</v>
      </c>
      <c r="M236" s="444">
        <v>22631.93</v>
      </c>
      <c r="N236" s="334">
        <v>0</v>
      </c>
      <c r="O236" s="449"/>
      <c r="P236" s="449"/>
      <c r="Q236" s="449"/>
      <c r="R236" s="449"/>
      <c r="S236" s="449"/>
      <c r="T236" s="449"/>
      <c r="U236" s="30">
        <f>(IF(G236="C",1,IF(G236="EA",0.5,0))*0.1)+(IF(H236="C",1,IF(H236="EA",0.5,0))*0.1)+(IF(I236="C",1,IF(I236="EA",0.5,0))*0.1)+(IF(J236="C",1,IF(J236="EA",0.5,0))*0.45)+(IF(K236="C",1,IF(K236="EA",0.5,0))*0.25)</f>
        <v>1</v>
      </c>
      <c r="V236" s="36">
        <f t="shared" si="7"/>
        <v>0</v>
      </c>
      <c r="W236" s="31" t="str">
        <f t="shared" si="6"/>
        <v>Concluído</v>
      </c>
      <c r="X236" s="24" t="str">
        <f>IF(C236="Supra-regional","abrange-cidade",IF(C236="Em definição","sem-mapa",IF(E236&lt;&gt;0,"local-def","local-em-def")))</f>
        <v>local-def</v>
      </c>
    </row>
    <row r="237" spans="1:24" ht="45" hidden="1" x14ac:dyDescent="0.25">
      <c r="A237" s="433">
        <v>77</v>
      </c>
      <c r="B237" s="434" t="s">
        <v>4965</v>
      </c>
      <c r="C237" s="173" t="s">
        <v>158</v>
      </c>
      <c r="D237" s="434"/>
      <c r="E237" s="437" t="s">
        <v>4966</v>
      </c>
      <c r="F237" s="434" t="s">
        <v>4967</v>
      </c>
      <c r="G237" s="444" t="s">
        <v>212</v>
      </c>
      <c r="H237" s="444" t="s">
        <v>212</v>
      </c>
      <c r="I237" s="444" t="s">
        <v>212</v>
      </c>
      <c r="J237" s="444" t="s">
        <v>212</v>
      </c>
      <c r="K237" s="444" t="s">
        <v>212</v>
      </c>
      <c r="L237" s="753">
        <v>0</v>
      </c>
      <c r="M237" s="444">
        <v>24179.81</v>
      </c>
      <c r="N237" s="334">
        <v>0</v>
      </c>
      <c r="O237" s="449"/>
      <c r="P237" s="449"/>
      <c r="Q237" s="449"/>
      <c r="R237" s="449"/>
      <c r="S237" s="449"/>
      <c r="T237" s="449"/>
      <c r="U237" s="30">
        <f>(IF(G237="C",1,IF(G237="EA",0.5,0))*0.1)+(IF(H237="C",1,IF(H237="EA",0.5,0))*0.1)+(IF(I237="C",1,IF(I237="EA",0.5,0))*0.1)+(IF(J237="C",1,IF(J237="EA",0.5,0))*0.45)+(IF(K237="C",1,IF(K237="EA",0.5,0))*0.25)</f>
        <v>1</v>
      </c>
      <c r="V237" s="36">
        <f t="shared" si="7"/>
        <v>0</v>
      </c>
      <c r="W237" s="31" t="str">
        <f t="shared" si="6"/>
        <v>Concluído</v>
      </c>
      <c r="X237" s="24" t="str">
        <f>IF(C237="Supra-regional","abrange-cidade",IF(C237="Em definição","sem-mapa",IF(E237&lt;&gt;0,"local-def","local-em-def")))</f>
        <v>local-def</v>
      </c>
    </row>
    <row r="238" spans="1:24" ht="60" hidden="1" x14ac:dyDescent="0.25">
      <c r="A238" s="433">
        <v>77</v>
      </c>
      <c r="B238" s="434" t="s">
        <v>4968</v>
      </c>
      <c r="C238" s="434" t="s">
        <v>160</v>
      </c>
      <c r="D238" s="434"/>
      <c r="E238" s="437" t="s">
        <v>4969</v>
      </c>
      <c r="F238" s="434" t="s">
        <v>4970</v>
      </c>
      <c r="G238" s="444" t="s">
        <v>212</v>
      </c>
      <c r="H238" s="444" t="s">
        <v>212</v>
      </c>
      <c r="I238" s="444" t="s">
        <v>212</v>
      </c>
      <c r="J238" s="444" t="s">
        <v>212</v>
      </c>
      <c r="K238" s="444" t="s">
        <v>212</v>
      </c>
      <c r="L238" s="753">
        <v>0</v>
      </c>
      <c r="M238" s="444">
        <v>21084.05</v>
      </c>
      <c r="N238" s="334">
        <v>0</v>
      </c>
      <c r="O238" s="449"/>
      <c r="P238" s="449"/>
      <c r="Q238" s="449"/>
      <c r="R238" s="449"/>
      <c r="S238" s="449"/>
      <c r="T238" s="449"/>
      <c r="U238" s="30">
        <f>(IF(G238="C",1,IF(G238="EA",0.5,0))*0.1)+(IF(H238="C",1,IF(H238="EA",0.5,0))*0.1)+(IF(I238="C",1,IF(I238="EA",0.5,0))*0.1)+(IF(J238="C",1,IF(J238="EA",0.5,0))*0.45)+(IF(K238="C",1,IF(K238="EA",0.5,0))*0.25)</f>
        <v>1</v>
      </c>
      <c r="V238" s="36">
        <f t="shared" si="7"/>
        <v>0</v>
      </c>
      <c r="W238" s="31" t="str">
        <f t="shared" si="6"/>
        <v>Concluído</v>
      </c>
      <c r="X238" s="24" t="str">
        <f>IF(C238="Supra-regional","abrange-cidade",IF(C238="Em definição","sem-mapa",IF(E238&lt;&gt;0,"local-def","local-em-def")))</f>
        <v>local-def</v>
      </c>
    </row>
    <row r="239" spans="1:24" ht="30" hidden="1" x14ac:dyDescent="0.25">
      <c r="A239" s="433">
        <v>77</v>
      </c>
      <c r="B239" s="434" t="s">
        <v>4971</v>
      </c>
      <c r="C239" s="173" t="s">
        <v>162</v>
      </c>
      <c r="D239" s="434"/>
      <c r="E239" s="437" t="s">
        <v>4972</v>
      </c>
      <c r="F239" s="434" t="s">
        <v>4973</v>
      </c>
      <c r="G239" s="444" t="s">
        <v>212</v>
      </c>
      <c r="H239" s="444" t="s">
        <v>212</v>
      </c>
      <c r="I239" s="444" t="s">
        <v>212</v>
      </c>
      <c r="J239" s="444" t="s">
        <v>212</v>
      </c>
      <c r="K239" s="444" t="s">
        <v>212</v>
      </c>
      <c r="L239" s="753">
        <v>0</v>
      </c>
      <c r="M239" s="444">
        <v>24179.81</v>
      </c>
      <c r="N239" s="334">
        <v>0</v>
      </c>
      <c r="O239" s="449"/>
      <c r="P239" s="449"/>
      <c r="Q239" s="449"/>
      <c r="R239" s="449"/>
      <c r="S239" s="449"/>
      <c r="T239" s="449"/>
      <c r="U239" s="30">
        <f>(IF(G239="C",1,IF(G239="EA",0.5,0))*0.1)+(IF(H239="C",1,IF(H239="EA",0.5,0))*0.1)+(IF(I239="C",1,IF(I239="EA",0.5,0))*0.1)+(IF(J239="C",1,IF(J239="EA",0.5,0))*0.45)+(IF(K239="C",1,IF(K239="EA",0.5,0))*0.25)</f>
        <v>1</v>
      </c>
      <c r="V239" s="36">
        <f t="shared" si="7"/>
        <v>0</v>
      </c>
      <c r="W239" s="31" t="str">
        <f t="shared" si="6"/>
        <v>Concluído</v>
      </c>
      <c r="X239" s="24" t="str">
        <f>IF(C239="Supra-regional","abrange-cidade",IF(C239="Em definição","sem-mapa",IF(E239&lt;&gt;0,"local-def","local-em-def")))</f>
        <v>local-def</v>
      </c>
    </row>
    <row r="240" spans="1:24" ht="45" hidden="1" x14ac:dyDescent="0.25">
      <c r="A240" s="433">
        <v>77</v>
      </c>
      <c r="B240" s="434" t="s">
        <v>4974</v>
      </c>
      <c r="C240" s="173" t="s">
        <v>164</v>
      </c>
      <c r="D240" s="434"/>
      <c r="E240" s="437" t="s">
        <v>4975</v>
      </c>
      <c r="F240" s="434" t="s">
        <v>4976</v>
      </c>
      <c r="G240" s="444" t="s">
        <v>212</v>
      </c>
      <c r="H240" s="444" t="s">
        <v>212</v>
      </c>
      <c r="I240" s="444" t="s">
        <v>212</v>
      </c>
      <c r="J240" s="444" t="s">
        <v>212</v>
      </c>
      <c r="K240" s="444" t="s">
        <v>212</v>
      </c>
      <c r="L240" s="753">
        <v>0</v>
      </c>
      <c r="M240" s="444">
        <v>21600.01</v>
      </c>
      <c r="N240" s="334">
        <v>0</v>
      </c>
      <c r="O240" s="449"/>
      <c r="P240" s="449"/>
      <c r="Q240" s="449"/>
      <c r="R240" s="449"/>
      <c r="S240" s="449"/>
      <c r="T240" s="449"/>
      <c r="U240" s="30">
        <f>(IF(G240="C",1,IF(G240="EA",0.5,0))*0.1)+(IF(H240="C",1,IF(H240="EA",0.5,0))*0.1)+(IF(I240="C",1,IF(I240="EA",0.5,0))*0.1)+(IF(J240="C",1,IF(J240="EA",0.5,0))*0.45)+(IF(K240="C",1,IF(K240="EA",0.5,0))*0.25)</f>
        <v>1</v>
      </c>
      <c r="V240" s="36">
        <f t="shared" si="7"/>
        <v>0</v>
      </c>
      <c r="W240" s="31" t="str">
        <f t="shared" si="6"/>
        <v>Concluído</v>
      </c>
      <c r="X240" s="24" t="str">
        <f>IF(C240="Supra-regional","abrange-cidade",IF(C240="Em definição","sem-mapa",IF(E240&lt;&gt;0,"local-def","local-em-def")))</f>
        <v>local-def</v>
      </c>
    </row>
    <row r="241" spans="1:24" ht="30" hidden="1" x14ac:dyDescent="0.25">
      <c r="A241" s="433">
        <v>77</v>
      </c>
      <c r="B241" s="434" t="s">
        <v>4977</v>
      </c>
      <c r="C241" s="173" t="s">
        <v>166</v>
      </c>
      <c r="D241" s="434"/>
      <c r="E241" s="437" t="s">
        <v>4978</v>
      </c>
      <c r="F241" s="434" t="s">
        <v>4979</v>
      </c>
      <c r="G241" s="444" t="s">
        <v>212</v>
      </c>
      <c r="H241" s="444" t="s">
        <v>212</v>
      </c>
      <c r="I241" s="444" t="s">
        <v>212</v>
      </c>
      <c r="J241" s="444" t="s">
        <v>212</v>
      </c>
      <c r="K241" s="444" t="s">
        <v>212</v>
      </c>
      <c r="L241" s="753">
        <v>0</v>
      </c>
      <c r="M241" s="444">
        <v>23147.89</v>
      </c>
      <c r="N241" s="334">
        <v>0</v>
      </c>
      <c r="O241" s="449"/>
      <c r="P241" s="449"/>
      <c r="Q241" s="449"/>
      <c r="R241" s="449"/>
      <c r="S241" s="449"/>
      <c r="T241" s="449"/>
      <c r="U241" s="30">
        <f>(IF(G241="C",1,IF(G241="EA",0.5,0))*0.1)+(IF(H241="C",1,IF(H241="EA",0.5,0))*0.1)+(IF(I241="C",1,IF(I241="EA",0.5,0))*0.1)+(IF(J241="C",1,IF(J241="EA",0.5,0))*0.45)+(IF(K241="C",1,IF(K241="EA",0.5,0))*0.25)</f>
        <v>1</v>
      </c>
      <c r="V241" s="36">
        <f t="shared" si="7"/>
        <v>0</v>
      </c>
      <c r="W241" s="31" t="str">
        <f t="shared" si="6"/>
        <v>Concluído</v>
      </c>
      <c r="X241" s="24" t="str">
        <f>IF(C241="Supra-regional","abrange-cidade",IF(C241="Em definição","sem-mapa",IF(E241&lt;&gt;0,"local-def","local-em-def")))</f>
        <v>local-def</v>
      </c>
    </row>
    <row r="242" spans="1:24" ht="45" hidden="1" x14ac:dyDescent="0.25">
      <c r="A242" s="433">
        <v>77</v>
      </c>
      <c r="B242" s="434" t="s">
        <v>4980</v>
      </c>
      <c r="C242" s="173" t="s">
        <v>168</v>
      </c>
      <c r="D242" s="434"/>
      <c r="E242" s="437" t="s">
        <v>4981</v>
      </c>
      <c r="F242" s="434" t="s">
        <v>4982</v>
      </c>
      <c r="G242" s="444" t="s">
        <v>212</v>
      </c>
      <c r="H242" s="444" t="s">
        <v>212</v>
      </c>
      <c r="I242" s="444" t="s">
        <v>212</v>
      </c>
      <c r="J242" s="444" t="s">
        <v>212</v>
      </c>
      <c r="K242" s="444" t="s">
        <v>212</v>
      </c>
      <c r="L242" s="753">
        <v>0</v>
      </c>
      <c r="M242" s="444">
        <v>22115.97</v>
      </c>
      <c r="N242" s="334">
        <v>0</v>
      </c>
      <c r="O242" s="449"/>
      <c r="P242" s="449"/>
      <c r="Q242" s="449"/>
      <c r="R242" s="449"/>
      <c r="S242" s="449"/>
      <c r="T242" s="449"/>
      <c r="U242" s="30">
        <f>(IF(G242="C",1,IF(G242="EA",0.5,0))*0.1)+(IF(H242="C",1,IF(H242="EA",0.5,0))*0.1)+(IF(I242="C",1,IF(I242="EA",0.5,0))*0.1)+(IF(J242="C",1,IF(J242="EA",0.5,0))*0.45)+(IF(K242="C",1,IF(K242="EA",0.5,0))*0.25)</f>
        <v>1</v>
      </c>
      <c r="V242" s="36">
        <f t="shared" si="7"/>
        <v>0</v>
      </c>
      <c r="W242" s="31" t="str">
        <f t="shared" si="6"/>
        <v>Concluído</v>
      </c>
      <c r="X242" s="24" t="str">
        <f>IF(C242="Supra-regional","abrange-cidade",IF(C242="Em definição","sem-mapa",IF(E242&lt;&gt;0,"local-def","local-em-def")))</f>
        <v>local-def</v>
      </c>
    </row>
    <row r="243" spans="1:24" ht="45" hidden="1" x14ac:dyDescent="0.25">
      <c r="A243" s="652">
        <v>77</v>
      </c>
      <c r="B243" s="657" t="s">
        <v>4983</v>
      </c>
      <c r="C243" s="18" t="s">
        <v>170</v>
      </c>
      <c r="D243" s="657"/>
      <c r="E243" s="671" t="s">
        <v>4984</v>
      </c>
      <c r="F243" s="657" t="s">
        <v>4985</v>
      </c>
      <c r="G243" s="444" t="s">
        <v>212</v>
      </c>
      <c r="H243" s="444" t="s">
        <v>212</v>
      </c>
      <c r="I243" s="444" t="s">
        <v>212</v>
      </c>
      <c r="J243" s="444" t="s">
        <v>212</v>
      </c>
      <c r="K243" s="444" t="s">
        <v>212</v>
      </c>
      <c r="L243" s="753">
        <v>0</v>
      </c>
      <c r="M243" s="334">
        <v>22631.93</v>
      </c>
      <c r="N243" s="334">
        <v>0</v>
      </c>
      <c r="O243" s="703"/>
      <c r="P243" s="703"/>
      <c r="Q243" s="703"/>
      <c r="R243" s="703"/>
      <c r="S243" s="703"/>
      <c r="T243" s="703"/>
      <c r="U243" s="30">
        <f>(IF(G243="C",1,IF(G243="EA",0.5,0))*0.1)+(IF(H243="C",1,IF(H243="EA",0.5,0))*0.1)+(IF(I243="C",1,IF(I243="EA",0.5,0))*0.1)+(IF(J243="C",1,IF(J243="EA",0.5,0))*0.45)+(IF(K243="C",1,IF(K243="EA",0.5,0))*0.25)</f>
        <v>1</v>
      </c>
      <c r="V243" s="36">
        <f t="shared" si="7"/>
        <v>0</v>
      </c>
      <c r="W243" s="31" t="str">
        <f t="shared" si="6"/>
        <v>Concluído</v>
      </c>
      <c r="X243" s="24" t="str">
        <f>IF(C243="Supra-regional","abrange-cidade",IF(C243="Em definição","sem-mapa",IF(E243&lt;&gt;0,"local-def","local-em-def")))</f>
        <v>local-def</v>
      </c>
    </row>
    <row r="244" spans="1:24" ht="30" hidden="1" x14ac:dyDescent="0.25">
      <c r="A244" s="653">
        <v>77</v>
      </c>
      <c r="B244" s="658" t="s">
        <v>4986</v>
      </c>
      <c r="C244" s="662" t="s">
        <v>172</v>
      </c>
      <c r="D244" s="658"/>
      <c r="E244" s="672" t="s">
        <v>4987</v>
      </c>
      <c r="F244" s="658" t="s">
        <v>4988</v>
      </c>
      <c r="G244" s="684" t="s">
        <v>212</v>
      </c>
      <c r="H244" s="684" t="s">
        <v>212</v>
      </c>
      <c r="I244" s="684" t="s">
        <v>212</v>
      </c>
      <c r="J244" s="684" t="s">
        <v>212</v>
      </c>
      <c r="K244" s="684" t="s">
        <v>212</v>
      </c>
      <c r="L244" s="753">
        <v>0</v>
      </c>
      <c r="M244" s="684">
        <v>21084.05</v>
      </c>
      <c r="N244" s="334">
        <v>0</v>
      </c>
      <c r="O244" s="704"/>
      <c r="P244" s="704"/>
      <c r="Q244" s="704"/>
      <c r="R244" s="704"/>
      <c r="S244" s="704"/>
      <c r="T244" s="704"/>
      <c r="U244" s="30">
        <f>(IF(G244="C",1,IF(G244="EA",0.5,0))*0.1)+(IF(H244="C",1,IF(H244="EA",0.5,0))*0.1)+(IF(I244="C",1,IF(I244="EA",0.5,0))*0.1)+(IF(J244="C",1,IF(J244="EA",0.5,0))*0.45)+(IF(K244="C",1,IF(K244="EA",0.5,0))*0.25)</f>
        <v>1</v>
      </c>
      <c r="V244" s="36">
        <f t="shared" si="7"/>
        <v>0</v>
      </c>
      <c r="W244" s="31" t="str">
        <f t="shared" si="6"/>
        <v>Concluído</v>
      </c>
      <c r="X244" s="24" t="str">
        <f>IF(C244="Supra-regional","abrange-cidade",IF(C244="Em definição","sem-mapa",IF(E244&lt;&gt;0,"local-def","local-em-def")))</f>
        <v>local-def</v>
      </c>
    </row>
    <row r="245" spans="1:24" ht="30" hidden="1" x14ac:dyDescent="0.25">
      <c r="A245" s="650">
        <v>77</v>
      </c>
      <c r="B245" s="654" t="s">
        <v>4989</v>
      </c>
      <c r="C245" s="660" t="s">
        <v>174</v>
      </c>
      <c r="D245" s="654"/>
      <c r="E245" s="666" t="s">
        <v>4990</v>
      </c>
      <c r="F245" s="654" t="s">
        <v>4991</v>
      </c>
      <c r="G245" s="681" t="s">
        <v>212</v>
      </c>
      <c r="H245" s="681" t="s">
        <v>212</v>
      </c>
      <c r="I245" s="681" t="s">
        <v>212</v>
      </c>
      <c r="J245" s="681" t="s">
        <v>212</v>
      </c>
      <c r="K245" s="681" t="s">
        <v>212</v>
      </c>
      <c r="L245" s="753">
        <v>0</v>
      </c>
      <c r="M245" s="681">
        <v>22631.93</v>
      </c>
      <c r="N245" s="334">
        <v>0</v>
      </c>
      <c r="O245" s="699"/>
      <c r="P245" s="699"/>
      <c r="Q245" s="699"/>
      <c r="R245" s="699"/>
      <c r="S245" s="699"/>
      <c r="T245" s="699"/>
      <c r="U245" s="30">
        <f>(IF(G245="C",1,IF(G245="EA",0.5,0))*0.1)+(IF(H245="C",1,IF(H245="EA",0.5,0))*0.1)+(IF(I245="C",1,IF(I245="EA",0.5,0))*0.1)+(IF(J245="C",1,IF(J245="EA",0.5,0))*0.45)+(IF(K245="C",1,IF(K245="EA",0.5,0))*0.25)</f>
        <v>1</v>
      </c>
      <c r="V245" s="36">
        <f t="shared" si="7"/>
        <v>0</v>
      </c>
      <c r="W245" s="31" t="str">
        <f t="shared" si="6"/>
        <v>Concluído</v>
      </c>
      <c r="X245" s="24" t="str">
        <f>IF(C245="Supra-regional","abrange-cidade",IF(C245="Em definição","sem-mapa",IF(E245&lt;&gt;0,"local-def","local-em-def")))</f>
        <v>local-def</v>
      </c>
    </row>
    <row r="246" spans="1:24" ht="45" hidden="1" x14ac:dyDescent="0.25">
      <c r="A246" s="650">
        <v>77</v>
      </c>
      <c r="B246" s="654" t="s">
        <v>4992</v>
      </c>
      <c r="C246" s="654" t="s">
        <v>176</v>
      </c>
      <c r="D246" s="654"/>
      <c r="E246" s="666" t="s">
        <v>4993</v>
      </c>
      <c r="F246" s="654" t="s">
        <v>4994</v>
      </c>
      <c r="G246" s="681" t="s">
        <v>212</v>
      </c>
      <c r="H246" s="681" t="s">
        <v>212</v>
      </c>
      <c r="I246" s="681" t="s">
        <v>212</v>
      </c>
      <c r="J246" s="681" t="s">
        <v>212</v>
      </c>
      <c r="K246" s="681" t="s">
        <v>212</v>
      </c>
      <c r="L246" s="753">
        <v>0</v>
      </c>
      <c r="M246" s="681">
        <v>22115.97</v>
      </c>
      <c r="N246" s="334">
        <v>0</v>
      </c>
      <c r="O246" s="699"/>
      <c r="P246" s="699"/>
      <c r="Q246" s="699"/>
      <c r="R246" s="699"/>
      <c r="S246" s="699"/>
      <c r="T246" s="699"/>
      <c r="U246" s="30">
        <f>(IF(G246="C",1,IF(G246="EA",0.5,0))*0.1)+(IF(H246="C",1,IF(H246="EA",0.5,0))*0.1)+(IF(I246="C",1,IF(I246="EA",0.5,0))*0.1)+(IF(J246="C",1,IF(J246="EA",0.5,0))*0.45)+(IF(K246="C",1,IF(K246="EA",0.5,0))*0.25)</f>
        <v>1</v>
      </c>
      <c r="V246" s="36">
        <f t="shared" si="7"/>
        <v>0</v>
      </c>
      <c r="W246" s="31" t="str">
        <f t="shared" si="6"/>
        <v>Concluído</v>
      </c>
      <c r="X246" s="24" t="str">
        <f>IF(C246="Supra-regional","abrange-cidade",IF(C246="Em definição","sem-mapa",IF(E246&lt;&gt;0,"local-def","local-em-def")))</f>
        <v>local-def</v>
      </c>
    </row>
    <row r="247" spans="1:24" ht="25.5" hidden="1" x14ac:dyDescent="0.25">
      <c r="A247" s="650">
        <v>77</v>
      </c>
      <c r="B247" s="654" t="s">
        <v>4995</v>
      </c>
      <c r="C247" s="660" t="s">
        <v>190</v>
      </c>
      <c r="D247" s="654"/>
      <c r="E247" s="436" t="s">
        <v>427</v>
      </c>
      <c r="F247" s="436" t="s">
        <v>428</v>
      </c>
      <c r="G247" s="681" t="s">
        <v>216</v>
      </c>
      <c r="H247" s="681" t="s">
        <v>216</v>
      </c>
      <c r="I247" s="681" t="s">
        <v>216</v>
      </c>
      <c r="J247" s="681" t="s">
        <v>216</v>
      </c>
      <c r="K247" s="681" t="s">
        <v>216</v>
      </c>
      <c r="L247" s="753">
        <v>0</v>
      </c>
      <c r="M247" s="681">
        <v>0</v>
      </c>
      <c r="N247" s="334">
        <v>0</v>
      </c>
      <c r="O247" s="699"/>
      <c r="P247" s="699"/>
      <c r="Q247" s="699"/>
      <c r="R247" s="699"/>
      <c r="S247" s="699"/>
      <c r="T247" s="699"/>
      <c r="U247" s="30">
        <f>(IF(G247="C",1,IF(G247="EA",0.5,0))*0.1)+(IF(H247="C",1,IF(H247="EA",0.5,0))*0.1)+(IF(I247="C",1,IF(I247="EA",0.5,0))*0.1)+(IF(J247="C",1,IF(J247="EA",0.5,0))*0.45)+(IF(K247="C",1,IF(K247="EA",0.5,0))*0.25)</f>
        <v>0</v>
      </c>
      <c r="V247" s="36">
        <f t="shared" si="7"/>
        <v>0</v>
      </c>
      <c r="W247" s="31" t="str">
        <f t="shared" si="6"/>
        <v>Não Iniciado</v>
      </c>
      <c r="X247" s="24" t="str">
        <f>IF(C247="Supra-regional","abrange-cidade",IF(C247="Em definição","sem-mapa",IF(E247&lt;&gt;0,"local-def","local-em-def")))</f>
        <v>local-def</v>
      </c>
    </row>
    <row r="248" spans="1:24" ht="45" hidden="1" x14ac:dyDescent="0.25">
      <c r="A248" s="650">
        <v>77</v>
      </c>
      <c r="B248" s="654" t="s">
        <v>4996</v>
      </c>
      <c r="C248" s="660" t="s">
        <v>178</v>
      </c>
      <c r="D248" s="654"/>
      <c r="E248" s="666" t="s">
        <v>4997</v>
      </c>
      <c r="F248" s="654" t="s">
        <v>4998</v>
      </c>
      <c r="G248" s="681" t="s">
        <v>212</v>
      </c>
      <c r="H248" s="681" t="s">
        <v>212</v>
      </c>
      <c r="I248" s="681" t="s">
        <v>212</v>
      </c>
      <c r="J248" s="681" t="s">
        <v>212</v>
      </c>
      <c r="K248" s="681" t="s">
        <v>212</v>
      </c>
      <c r="L248" s="753">
        <v>0</v>
      </c>
      <c r="M248" s="681">
        <v>22631.93</v>
      </c>
      <c r="N248" s="334">
        <v>0</v>
      </c>
      <c r="O248" s="699"/>
      <c r="P248" s="699"/>
      <c r="Q248" s="699"/>
      <c r="R248" s="699"/>
      <c r="S248" s="699"/>
      <c r="T248" s="699"/>
      <c r="U248" s="30">
        <f>(IF(G248="C",1,IF(G248="EA",0.5,0))*0.1)+(IF(H248="C",1,IF(H248="EA",0.5,0))*0.1)+(IF(I248="C",1,IF(I248="EA",0.5,0))*0.1)+(IF(J248="C",1,IF(J248="EA",0.5,0))*0.45)+(IF(K248="C",1,IF(K248="EA",0.5,0))*0.25)</f>
        <v>1</v>
      </c>
      <c r="V248" s="36">
        <f t="shared" si="7"/>
        <v>0</v>
      </c>
      <c r="W248" s="31" t="str">
        <f t="shared" si="6"/>
        <v>Concluído</v>
      </c>
      <c r="X248" s="24" t="str">
        <f>IF(C248="Supra-regional","abrange-cidade",IF(C248="Em definição","sem-mapa",IF(E248&lt;&gt;0,"local-def","local-em-def")))</f>
        <v>local-def</v>
      </c>
    </row>
    <row r="249" spans="1:24" ht="60" hidden="1" x14ac:dyDescent="0.25">
      <c r="A249" s="650">
        <v>77</v>
      </c>
      <c r="B249" s="654" t="s">
        <v>4999</v>
      </c>
      <c r="C249" s="660" t="s">
        <v>180</v>
      </c>
      <c r="D249" s="654"/>
      <c r="E249" s="666" t="s">
        <v>5000</v>
      </c>
      <c r="F249" s="654" t="s">
        <v>5001</v>
      </c>
      <c r="G249" s="681" t="s">
        <v>212</v>
      </c>
      <c r="H249" s="681" t="s">
        <v>212</v>
      </c>
      <c r="I249" s="681" t="s">
        <v>212</v>
      </c>
      <c r="J249" s="681" t="s">
        <v>212</v>
      </c>
      <c r="K249" s="681" t="s">
        <v>212</v>
      </c>
      <c r="L249" s="753">
        <v>0</v>
      </c>
      <c r="M249" s="681">
        <v>22631.93</v>
      </c>
      <c r="N249" s="334">
        <v>0</v>
      </c>
      <c r="O249" s="699"/>
      <c r="P249" s="699"/>
      <c r="Q249" s="699"/>
      <c r="R249" s="699"/>
      <c r="S249" s="699"/>
      <c r="T249" s="699"/>
      <c r="U249" s="30">
        <f>(IF(G249="C",1,IF(G249="EA",0.5,0))*0.1)+(IF(H249="C",1,IF(H249="EA",0.5,0))*0.1)+(IF(I249="C",1,IF(I249="EA",0.5,0))*0.1)+(IF(J249="C",1,IF(J249="EA",0.5,0))*0.45)+(IF(K249="C",1,IF(K249="EA",0.5,0))*0.25)</f>
        <v>1</v>
      </c>
      <c r="V249" s="36">
        <f t="shared" si="7"/>
        <v>0</v>
      </c>
      <c r="W249" s="31" t="str">
        <f t="shared" si="6"/>
        <v>Concluído</v>
      </c>
      <c r="X249" s="24" t="str">
        <f>IF(C249="Supra-regional","abrange-cidade",IF(C249="Em definição","sem-mapa",IF(E249&lt;&gt;0,"local-def","local-em-def")))</f>
        <v>local-def</v>
      </c>
    </row>
    <row r="250" spans="1:24" ht="30" hidden="1" x14ac:dyDescent="0.25">
      <c r="A250" s="650">
        <v>77</v>
      </c>
      <c r="B250" s="654" t="s">
        <v>5002</v>
      </c>
      <c r="C250" s="660" t="s">
        <v>182</v>
      </c>
      <c r="D250" s="654"/>
      <c r="E250" s="666" t="s">
        <v>312</v>
      </c>
      <c r="F250" s="654" t="s">
        <v>5003</v>
      </c>
      <c r="G250" s="681" t="s">
        <v>212</v>
      </c>
      <c r="H250" s="681" t="s">
        <v>212</v>
      </c>
      <c r="I250" s="681" t="s">
        <v>212</v>
      </c>
      <c r="J250" s="681" t="s">
        <v>212</v>
      </c>
      <c r="K250" s="681" t="s">
        <v>212</v>
      </c>
      <c r="L250" s="753">
        <v>0</v>
      </c>
      <c r="M250" s="681">
        <v>22631.93</v>
      </c>
      <c r="N250" s="334">
        <v>0</v>
      </c>
      <c r="O250" s="699"/>
      <c r="P250" s="699"/>
      <c r="Q250" s="699"/>
      <c r="R250" s="699"/>
      <c r="S250" s="699"/>
      <c r="T250" s="699"/>
      <c r="U250" s="30">
        <f>(IF(G250="C",1,IF(G250="EA",0.5,0))*0.1)+(IF(H250="C",1,IF(H250="EA",0.5,0))*0.1)+(IF(I250="C",1,IF(I250="EA",0.5,0))*0.1)+(IF(J250="C",1,IF(J250="EA",0.5,0))*0.45)+(IF(K250="C",1,IF(K250="EA",0.5,0))*0.25)</f>
        <v>1</v>
      </c>
      <c r="V250" s="36">
        <f t="shared" si="7"/>
        <v>0</v>
      </c>
      <c r="W250" s="31" t="str">
        <f t="shared" si="6"/>
        <v>Concluído</v>
      </c>
      <c r="X250" s="24" t="str">
        <f>IF(C250="Supra-regional","abrange-cidade",IF(C250="Em definição","sem-mapa",IF(E250&lt;&gt;0,"local-def","local-em-def")))</f>
        <v>local-def</v>
      </c>
    </row>
    <row r="251" spans="1:24" ht="45" hidden="1" x14ac:dyDescent="0.25">
      <c r="A251" s="650">
        <v>77</v>
      </c>
      <c r="B251" s="654" t="s">
        <v>5004</v>
      </c>
      <c r="C251" s="660" t="s">
        <v>184</v>
      </c>
      <c r="D251" s="654"/>
      <c r="E251" s="666" t="s">
        <v>5005</v>
      </c>
      <c r="F251" s="654" t="s">
        <v>5006</v>
      </c>
      <c r="G251" s="681" t="s">
        <v>212</v>
      </c>
      <c r="H251" s="681" t="s">
        <v>212</v>
      </c>
      <c r="I251" s="681" t="s">
        <v>212</v>
      </c>
      <c r="J251" s="681" t="s">
        <v>212</v>
      </c>
      <c r="K251" s="681" t="s">
        <v>212</v>
      </c>
      <c r="L251" s="753">
        <v>0</v>
      </c>
      <c r="M251" s="681">
        <v>22631.93</v>
      </c>
      <c r="N251" s="334">
        <v>0</v>
      </c>
      <c r="O251" s="699"/>
      <c r="P251" s="699"/>
      <c r="Q251" s="699"/>
      <c r="R251" s="699"/>
      <c r="S251" s="699"/>
      <c r="T251" s="699"/>
      <c r="U251" s="30">
        <f>(IF(G251="C",1,IF(G251="EA",0.5,0))*0.1)+(IF(H251="C",1,IF(H251="EA",0.5,0))*0.1)+(IF(I251="C",1,IF(I251="EA",0.5,0))*0.1)+(IF(J251="C",1,IF(J251="EA",0.5,0))*0.45)+(IF(K251="C",1,IF(K251="EA",0.5,0))*0.25)</f>
        <v>1</v>
      </c>
      <c r="V251" s="36">
        <f t="shared" si="7"/>
        <v>0</v>
      </c>
      <c r="W251" s="31" t="str">
        <f t="shared" si="6"/>
        <v>Concluído</v>
      </c>
      <c r="X251" s="24" t="str">
        <f>IF(C251="Supra-regional","abrange-cidade",IF(C251="Em definição","sem-mapa",IF(E251&lt;&gt;0,"local-def","local-em-def")))</f>
        <v>local-def</v>
      </c>
    </row>
    <row r="252" spans="1:24" ht="45" hidden="1" x14ac:dyDescent="0.25">
      <c r="A252" s="650">
        <v>77</v>
      </c>
      <c r="B252" s="654" t="s">
        <v>5007</v>
      </c>
      <c r="C252" s="660" t="s">
        <v>186</v>
      </c>
      <c r="D252" s="654"/>
      <c r="E252" s="666" t="s">
        <v>5008</v>
      </c>
      <c r="F252" s="654" t="s">
        <v>5009</v>
      </c>
      <c r="G252" s="681" t="s">
        <v>212</v>
      </c>
      <c r="H252" s="681" t="s">
        <v>212</v>
      </c>
      <c r="I252" s="681" t="s">
        <v>212</v>
      </c>
      <c r="J252" s="681" t="s">
        <v>212</v>
      </c>
      <c r="K252" s="681" t="s">
        <v>212</v>
      </c>
      <c r="L252" s="753">
        <v>0</v>
      </c>
      <c r="M252" s="681">
        <v>24179.81</v>
      </c>
      <c r="N252" s="334">
        <v>0</v>
      </c>
      <c r="O252" s="699"/>
      <c r="P252" s="699"/>
      <c r="Q252" s="699"/>
      <c r="R252" s="699"/>
      <c r="S252" s="699"/>
      <c r="T252" s="699"/>
      <c r="U252" s="30">
        <f>(IF(G252="C",1,IF(G252="EA",0.5,0))*0.1)+(IF(H252="C",1,IF(H252="EA",0.5,0))*0.1)+(IF(I252="C",1,IF(I252="EA",0.5,0))*0.1)+(IF(J252="C",1,IF(J252="EA",0.5,0))*0.45)+(IF(K252="C",1,IF(K252="EA",0.5,0))*0.25)</f>
        <v>1</v>
      </c>
      <c r="V252" s="36">
        <f t="shared" si="7"/>
        <v>0</v>
      </c>
      <c r="W252" s="31" t="str">
        <f t="shared" si="6"/>
        <v>Concluído</v>
      </c>
      <c r="X252" s="24" t="str">
        <f>IF(C252="Supra-regional","abrange-cidade",IF(C252="Em definição","sem-mapa",IF(E252&lt;&gt;0,"local-def","local-em-def")))</f>
        <v>local-def</v>
      </c>
    </row>
    <row r="253" spans="1:24" ht="45" hidden="1" x14ac:dyDescent="0.25">
      <c r="A253" s="650">
        <v>77</v>
      </c>
      <c r="B253" s="654" t="s">
        <v>5010</v>
      </c>
      <c r="C253" s="660" t="s">
        <v>188</v>
      </c>
      <c r="D253" s="654"/>
      <c r="E253" s="666" t="s">
        <v>5011</v>
      </c>
      <c r="F253" s="654" t="s">
        <v>5012</v>
      </c>
      <c r="G253" s="681" t="s">
        <v>212</v>
      </c>
      <c r="H253" s="681" t="s">
        <v>212</v>
      </c>
      <c r="I253" s="681" t="s">
        <v>212</v>
      </c>
      <c r="J253" s="681" t="s">
        <v>212</v>
      </c>
      <c r="K253" s="681" t="s">
        <v>212</v>
      </c>
      <c r="L253" s="753">
        <v>0</v>
      </c>
      <c r="M253" s="681">
        <v>22631.93</v>
      </c>
      <c r="N253" s="334">
        <v>0</v>
      </c>
      <c r="O253" s="699"/>
      <c r="P253" s="699"/>
      <c r="Q253" s="699"/>
      <c r="R253" s="699"/>
      <c r="S253" s="699"/>
      <c r="T253" s="699"/>
      <c r="U253" s="30">
        <f>(IF(G253="C",1,IF(G253="EA",0.5,0))*0.1)+(IF(H253="C",1,IF(H253="EA",0.5,0))*0.1)+(IF(I253="C",1,IF(I253="EA",0.5,0))*0.1)+(IF(J253="C",1,IF(J253="EA",0.5,0))*0.45)+(IF(K253="C",1,IF(K253="EA",0.5,0))*0.25)</f>
        <v>1</v>
      </c>
      <c r="V253" s="36">
        <f t="shared" si="7"/>
        <v>0</v>
      </c>
      <c r="W253" s="31" t="str">
        <f t="shared" si="6"/>
        <v>Concluído</v>
      </c>
      <c r="X253" s="24" t="str">
        <f>IF(C253="Supra-regional","abrange-cidade",IF(C253="Em definição","sem-mapa",IF(E253&lt;&gt;0,"local-def","local-em-def")))</f>
        <v>local-def</v>
      </c>
    </row>
    <row r="254" spans="1:24" ht="45" hidden="1" x14ac:dyDescent="0.25">
      <c r="A254" s="651">
        <v>86</v>
      </c>
      <c r="B254" s="655" t="s">
        <v>939</v>
      </c>
      <c r="C254" s="655" t="s">
        <v>130</v>
      </c>
      <c r="D254" s="663" t="s">
        <v>229</v>
      </c>
      <c r="E254" s="665" t="s">
        <v>940</v>
      </c>
      <c r="F254" s="673" t="s">
        <v>941</v>
      </c>
      <c r="G254" s="673" t="s">
        <v>212</v>
      </c>
      <c r="H254" s="673" t="s">
        <v>212</v>
      </c>
      <c r="I254" s="673" t="s">
        <v>216</v>
      </c>
      <c r="J254" s="673" t="s">
        <v>216</v>
      </c>
      <c r="K254" s="673" t="s">
        <v>216</v>
      </c>
      <c r="L254" s="753">
        <v>2.9399999999999999E-2</v>
      </c>
      <c r="M254" s="688">
        <v>0</v>
      </c>
      <c r="N254" s="115">
        <v>0</v>
      </c>
      <c r="O254" s="700"/>
      <c r="P254" s="700"/>
      <c r="Q254" s="700"/>
      <c r="R254" s="700"/>
      <c r="S254" s="700"/>
      <c r="T254" s="709"/>
      <c r="U254" s="30">
        <f>(IF(G254="C",1,IF(G254="EA",0.5,0))*0.1)+(IF(H254="C",1,IF(H254="EA",0.5,0))*0.1)+(IF(I254="C",1,IF(I254="EA",0.5,0))*0.1)+(IF(J254="C",1,IF(J254="EA",0.5,0))*0.45)+(IF(K254="C",1,IF(K254="EA",0.5,0))*0.25)</f>
        <v>0.2</v>
      </c>
      <c r="V254" s="36">
        <f t="shared" si="7"/>
        <v>5.8799999999999998E-3</v>
      </c>
      <c r="W254" s="31" t="str">
        <f t="shared" si="6"/>
        <v>Em andamento</v>
      </c>
      <c r="X254" s="24" t="str">
        <f>IF(C254="Supra-regional","abrange-cidade",IF(C254="Em definição","sem-mapa",IF(E254&lt;&gt;0,"local-def","local-em-def")))</f>
        <v>local-def</v>
      </c>
    </row>
    <row r="255" spans="1:24" ht="75" hidden="1" x14ac:dyDescent="0.25">
      <c r="A255" s="651">
        <v>86</v>
      </c>
      <c r="B255" s="655" t="s">
        <v>954</v>
      </c>
      <c r="C255" s="655" t="s">
        <v>130</v>
      </c>
      <c r="D255" s="651" t="s">
        <v>229</v>
      </c>
      <c r="E255" s="665" t="s">
        <v>955</v>
      </c>
      <c r="F255" s="673" t="s">
        <v>956</v>
      </c>
      <c r="G255" s="673" t="s">
        <v>216</v>
      </c>
      <c r="H255" s="682" t="s">
        <v>216</v>
      </c>
      <c r="I255" s="673" t="s">
        <v>216</v>
      </c>
      <c r="J255" s="673" t="s">
        <v>216</v>
      </c>
      <c r="K255" s="673" t="s">
        <v>216</v>
      </c>
      <c r="L255" s="753">
        <v>2.9399999999999999E-2</v>
      </c>
      <c r="M255" s="688">
        <v>0</v>
      </c>
      <c r="N255" s="115">
        <v>0</v>
      </c>
      <c r="O255" s="700"/>
      <c r="P255" s="700"/>
      <c r="Q255" s="700"/>
      <c r="R255" s="700"/>
      <c r="S255" s="700"/>
      <c r="T255" s="709"/>
      <c r="U255" s="30">
        <f>(IF(G255="C",1,IF(G255="EA",0.5,0))*0.1)+(IF(H255="C",1,IF(H255="EA",0.5,0))*0.1)+(IF(I255="C",1,IF(I255="EA",0.5,0))*0.1)+(IF(J255="C",1,IF(J255="EA",0.5,0))*0.45)+(IF(K255="C",1,IF(K255="EA",0.5,0))*0.25)</f>
        <v>0</v>
      </c>
      <c r="V255" s="36">
        <f t="shared" si="7"/>
        <v>0</v>
      </c>
      <c r="W255" s="31" t="str">
        <f t="shared" si="6"/>
        <v>Não Iniciado</v>
      </c>
      <c r="X255" s="24" t="str">
        <f>IF(C255="Supra-regional","abrange-cidade",IF(C255="Em definição","sem-mapa",IF(E255&lt;&gt;0,"local-def","local-em-def")))</f>
        <v>local-def</v>
      </c>
    </row>
    <row r="256" spans="1:24" ht="45" hidden="1" x14ac:dyDescent="0.25">
      <c r="A256" s="651">
        <v>86</v>
      </c>
      <c r="B256" s="651" t="s">
        <v>957</v>
      </c>
      <c r="C256" s="655" t="s">
        <v>130</v>
      </c>
      <c r="D256" s="651" t="s">
        <v>229</v>
      </c>
      <c r="E256" s="665" t="s">
        <v>958</v>
      </c>
      <c r="F256" s="673" t="s">
        <v>959</v>
      </c>
      <c r="G256" s="673" t="s">
        <v>216</v>
      </c>
      <c r="H256" s="682" t="s">
        <v>216</v>
      </c>
      <c r="I256" s="673" t="s">
        <v>216</v>
      </c>
      <c r="J256" s="673" t="s">
        <v>216</v>
      </c>
      <c r="K256" s="673" t="s">
        <v>216</v>
      </c>
      <c r="L256" s="753">
        <v>2.9399999999999999E-2</v>
      </c>
      <c r="M256" s="688">
        <v>0</v>
      </c>
      <c r="N256" s="115">
        <v>0</v>
      </c>
      <c r="O256" s="700"/>
      <c r="P256" s="700"/>
      <c r="Q256" s="700"/>
      <c r="R256" s="700"/>
      <c r="S256" s="700"/>
      <c r="T256" s="709"/>
      <c r="U256" s="30">
        <f>(IF(G256="C",1,IF(G256="EA",0.5,0))*0.1)+(IF(H256="C",1,IF(H256="EA",0.5,0))*0.1)+(IF(I256="C",1,IF(I256="EA",0.5,0))*0.1)+(IF(J256="C",1,IF(J256="EA",0.5,0))*0.45)+(IF(K256="C",1,IF(K256="EA",0.5,0))*0.25)</f>
        <v>0</v>
      </c>
      <c r="V256" s="36">
        <f t="shared" si="7"/>
        <v>0</v>
      </c>
      <c r="W256" s="31" t="str">
        <f t="shared" si="6"/>
        <v>Não Iniciado</v>
      </c>
      <c r="X256" s="24" t="str">
        <f>IF(C256="Supra-regional","abrange-cidade",IF(C256="Em definição","sem-mapa",IF(E256&lt;&gt;0,"local-def","local-em-def")))</f>
        <v>local-def</v>
      </c>
    </row>
    <row r="257" spans="1:24" ht="30" hidden="1" x14ac:dyDescent="0.25">
      <c r="A257" s="651">
        <v>86</v>
      </c>
      <c r="B257" s="651" t="s">
        <v>972</v>
      </c>
      <c r="C257" s="655" t="s">
        <v>132</v>
      </c>
      <c r="D257" s="651" t="s">
        <v>229</v>
      </c>
      <c r="E257" s="665" t="s">
        <v>973</v>
      </c>
      <c r="F257" s="673" t="s">
        <v>974</v>
      </c>
      <c r="G257" s="673" t="s">
        <v>216</v>
      </c>
      <c r="H257" s="682" t="s">
        <v>216</v>
      </c>
      <c r="I257" s="673" t="s">
        <v>216</v>
      </c>
      <c r="J257" s="673" t="s">
        <v>216</v>
      </c>
      <c r="K257" s="673" t="s">
        <v>216</v>
      </c>
      <c r="L257" s="753">
        <v>2.9399999999999999E-2</v>
      </c>
      <c r="M257" s="688">
        <v>0</v>
      </c>
      <c r="N257" s="115">
        <v>0</v>
      </c>
      <c r="O257" s="700"/>
      <c r="P257" s="700"/>
      <c r="Q257" s="700"/>
      <c r="R257" s="700"/>
      <c r="S257" s="700"/>
      <c r="T257" s="709"/>
      <c r="U257" s="30">
        <f>(IF(G257="C",1,IF(G257="EA",0.5,0))*0.1)+(IF(H257="C",1,IF(H257="EA",0.5,0))*0.1)+(IF(I257="C",1,IF(I257="EA",0.5,0))*0.1)+(IF(J257="C",1,IF(J257="EA",0.5,0))*0.45)+(IF(K257="C",1,IF(K257="EA",0.5,0))*0.25)</f>
        <v>0</v>
      </c>
      <c r="V257" s="36">
        <f t="shared" si="7"/>
        <v>0</v>
      </c>
      <c r="W257" s="31" t="str">
        <f t="shared" si="6"/>
        <v>Não Iniciado</v>
      </c>
      <c r="X257" s="24" t="str">
        <f>IF(C257="Supra-regional","abrange-cidade",IF(C257="Em definição","sem-mapa",IF(E257&lt;&gt;0,"local-def","local-em-def")))</f>
        <v>local-def</v>
      </c>
    </row>
    <row r="258" spans="1:24" ht="45" hidden="1" x14ac:dyDescent="0.25">
      <c r="A258" s="651">
        <v>86</v>
      </c>
      <c r="B258" s="655" t="s">
        <v>978</v>
      </c>
      <c r="C258" s="655" t="s">
        <v>132</v>
      </c>
      <c r="D258" s="651" t="s">
        <v>229</v>
      </c>
      <c r="E258" s="665" t="s">
        <v>979</v>
      </c>
      <c r="F258" s="673" t="s">
        <v>980</v>
      </c>
      <c r="G258" s="673" t="s">
        <v>216</v>
      </c>
      <c r="H258" s="682" t="s">
        <v>216</v>
      </c>
      <c r="I258" s="673" t="s">
        <v>216</v>
      </c>
      <c r="J258" s="673" t="s">
        <v>216</v>
      </c>
      <c r="K258" s="673" t="s">
        <v>216</v>
      </c>
      <c r="L258" s="753">
        <v>2.9399999999999999E-2</v>
      </c>
      <c r="M258" s="688">
        <v>0</v>
      </c>
      <c r="N258" s="115">
        <v>0</v>
      </c>
      <c r="O258" s="700"/>
      <c r="P258" s="700"/>
      <c r="Q258" s="700"/>
      <c r="R258" s="700"/>
      <c r="S258" s="700"/>
      <c r="T258" s="709"/>
      <c r="U258" s="30">
        <f>(IF(G258="C",1,IF(G258="EA",0.5,0))*0.1)+(IF(H258="C",1,IF(H258="EA",0.5,0))*0.1)+(IF(I258="C",1,IF(I258="EA",0.5,0))*0.1)+(IF(J258="C",1,IF(J258="EA",0.5,0))*0.45)+(IF(K258="C",1,IF(K258="EA",0.5,0))*0.25)</f>
        <v>0</v>
      </c>
      <c r="V258" s="36">
        <f t="shared" si="7"/>
        <v>0</v>
      </c>
      <c r="W258" s="31" t="str">
        <f t="shared" ref="W258:W319" si="8">IF(U258=0,"Não Iniciado",IF(U258&lt;1,"Em andamento","Concluído"))</f>
        <v>Não Iniciado</v>
      </c>
      <c r="X258" s="24" t="str">
        <f>IF(C258="Supra-regional","abrange-cidade",IF(C258="Em definição","sem-mapa",IF(E258&lt;&gt;0,"local-def","local-em-def")))</f>
        <v>local-def</v>
      </c>
    </row>
    <row r="259" spans="1:24" ht="30" hidden="1" x14ac:dyDescent="0.25">
      <c r="A259" s="651">
        <v>86</v>
      </c>
      <c r="B259" s="655" t="s">
        <v>987</v>
      </c>
      <c r="C259" s="655" t="s">
        <v>132</v>
      </c>
      <c r="D259" s="651" t="s">
        <v>229</v>
      </c>
      <c r="E259" s="665" t="s">
        <v>988</v>
      </c>
      <c r="F259" s="673" t="s">
        <v>989</v>
      </c>
      <c r="G259" s="673" t="s">
        <v>216</v>
      </c>
      <c r="H259" s="682" t="s">
        <v>216</v>
      </c>
      <c r="I259" s="673" t="s">
        <v>216</v>
      </c>
      <c r="J259" s="673" t="s">
        <v>216</v>
      </c>
      <c r="K259" s="673" t="s">
        <v>216</v>
      </c>
      <c r="L259" s="753">
        <v>2.9399999999999999E-2</v>
      </c>
      <c r="M259" s="688">
        <v>0</v>
      </c>
      <c r="N259" s="115">
        <v>2300533.87</v>
      </c>
      <c r="O259" s="700"/>
      <c r="P259" s="700"/>
      <c r="Q259" s="700"/>
      <c r="R259" s="700"/>
      <c r="S259" s="700"/>
      <c r="T259" s="709"/>
      <c r="U259" s="30">
        <f>(IF(G259="C",1,IF(G259="EA",0.5,0))*0.1)+(IF(H259="C",1,IF(H259="EA",0.5,0))*0.1)+(IF(I259="C",1,IF(I259="EA",0.5,0))*0.1)+(IF(J259="C",1,IF(J259="EA",0.5,0))*0.45)+(IF(K259="C",1,IF(K259="EA",0.5,0))*0.25)</f>
        <v>0</v>
      </c>
      <c r="V259" s="36">
        <f t="shared" ref="V259:V319" si="9">U259*L259</f>
        <v>0</v>
      </c>
      <c r="W259" s="31" t="str">
        <f t="shared" si="8"/>
        <v>Não Iniciado</v>
      </c>
      <c r="X259" s="24" t="str">
        <f>IF(C259="Supra-regional","abrange-cidade",IF(C259="Em definição","sem-mapa",IF(E259&lt;&gt;0,"local-def","local-em-def")))</f>
        <v>local-def</v>
      </c>
    </row>
    <row r="260" spans="1:24" ht="30" hidden="1" x14ac:dyDescent="0.25">
      <c r="A260" s="651">
        <v>86</v>
      </c>
      <c r="B260" s="651" t="s">
        <v>966</v>
      </c>
      <c r="C260" s="655" t="s">
        <v>134</v>
      </c>
      <c r="D260" s="651" t="s">
        <v>229</v>
      </c>
      <c r="E260" s="665" t="s">
        <v>967</v>
      </c>
      <c r="F260" s="673" t="s">
        <v>968</v>
      </c>
      <c r="G260" s="673" t="s">
        <v>216</v>
      </c>
      <c r="H260" s="673" t="s">
        <v>216</v>
      </c>
      <c r="I260" s="673" t="s">
        <v>216</v>
      </c>
      <c r="J260" s="673" t="s">
        <v>216</v>
      </c>
      <c r="K260" s="673" t="s">
        <v>216</v>
      </c>
      <c r="L260" s="753">
        <v>2.9399999999999999E-2</v>
      </c>
      <c r="M260" s="688">
        <v>0</v>
      </c>
      <c r="N260" s="115">
        <v>0</v>
      </c>
      <c r="O260" s="700"/>
      <c r="P260" s="700"/>
      <c r="Q260" s="700"/>
      <c r="R260" s="700"/>
      <c r="S260" s="700"/>
      <c r="T260" s="709"/>
      <c r="U260" s="30">
        <f>(IF(G260="C",1,IF(G260="EA",0.5,0))*0.1)+(IF(H260="C",1,IF(H260="EA",0.5,0))*0.1)+(IF(I260="C",1,IF(I260="EA",0.5,0))*0.1)+(IF(J260="C",1,IF(J260="EA",0.5,0))*0.45)+(IF(K260="C",1,IF(K260="EA",0.5,0))*0.25)</f>
        <v>0</v>
      </c>
      <c r="V260" s="36">
        <f t="shared" si="9"/>
        <v>0</v>
      </c>
      <c r="W260" s="31" t="str">
        <f t="shared" si="8"/>
        <v>Não Iniciado</v>
      </c>
      <c r="X260" s="24" t="str">
        <f>IF(C260="Supra-regional","abrange-cidade",IF(C260="Em definição","sem-mapa",IF(E260&lt;&gt;0,"local-def","local-em-def")))</f>
        <v>local-def</v>
      </c>
    </row>
    <row r="261" spans="1:24" ht="30" hidden="1" x14ac:dyDescent="0.25">
      <c r="A261" s="651">
        <v>86</v>
      </c>
      <c r="B261" s="655" t="s">
        <v>975</v>
      </c>
      <c r="C261" s="655" t="s">
        <v>134</v>
      </c>
      <c r="D261" s="651" t="s">
        <v>229</v>
      </c>
      <c r="E261" s="665" t="s">
        <v>976</v>
      </c>
      <c r="F261" s="673" t="s">
        <v>977</v>
      </c>
      <c r="G261" s="673" t="s">
        <v>216</v>
      </c>
      <c r="H261" s="682" t="s">
        <v>216</v>
      </c>
      <c r="I261" s="673" t="s">
        <v>216</v>
      </c>
      <c r="J261" s="673" t="s">
        <v>216</v>
      </c>
      <c r="K261" s="673" t="s">
        <v>216</v>
      </c>
      <c r="L261" s="753">
        <v>2.9399999999999999E-2</v>
      </c>
      <c r="M261" s="688">
        <v>0</v>
      </c>
      <c r="N261" s="115">
        <v>0</v>
      </c>
      <c r="O261" s="700"/>
      <c r="P261" s="700"/>
      <c r="Q261" s="700"/>
      <c r="R261" s="700"/>
      <c r="S261" s="700"/>
      <c r="T261" s="709"/>
      <c r="U261" s="30">
        <f>(IF(G261="C",1,IF(G261="EA",0.5,0))*0.1)+(IF(H261="C",1,IF(H261="EA",0.5,0))*0.1)+(IF(I261="C",1,IF(I261="EA",0.5,0))*0.1)+(IF(J261="C",1,IF(J261="EA",0.5,0))*0.45)+(IF(K261="C",1,IF(K261="EA",0.5,0))*0.25)</f>
        <v>0</v>
      </c>
      <c r="V261" s="36">
        <f t="shared" si="9"/>
        <v>0</v>
      </c>
      <c r="W261" s="31" t="str">
        <f t="shared" si="8"/>
        <v>Não Iniciado</v>
      </c>
      <c r="X261" s="24" t="str">
        <f>IF(C261="Supra-regional","abrange-cidade",IF(C261="Em definição","sem-mapa",IF(E261&lt;&gt;0,"local-def","local-em-def")))</f>
        <v>local-def</v>
      </c>
    </row>
    <row r="262" spans="1:24" ht="45" hidden="1" x14ac:dyDescent="0.25">
      <c r="A262" s="651">
        <v>86</v>
      </c>
      <c r="B262" s="655" t="s">
        <v>984</v>
      </c>
      <c r="C262" s="655" t="s">
        <v>134</v>
      </c>
      <c r="D262" s="651" t="s">
        <v>229</v>
      </c>
      <c r="E262" s="665" t="s">
        <v>985</v>
      </c>
      <c r="F262" s="673" t="s">
        <v>986</v>
      </c>
      <c r="G262" s="673" t="s">
        <v>216</v>
      </c>
      <c r="H262" s="682" t="s">
        <v>216</v>
      </c>
      <c r="I262" s="673" t="s">
        <v>216</v>
      </c>
      <c r="J262" s="673" t="s">
        <v>216</v>
      </c>
      <c r="K262" s="673" t="s">
        <v>216</v>
      </c>
      <c r="L262" s="753">
        <v>2.9399999999999999E-2</v>
      </c>
      <c r="M262" s="688">
        <v>0</v>
      </c>
      <c r="N262" s="115">
        <v>0</v>
      </c>
      <c r="O262" s="700"/>
      <c r="P262" s="700"/>
      <c r="Q262" s="700"/>
      <c r="R262" s="700"/>
      <c r="S262" s="700"/>
      <c r="T262" s="709"/>
      <c r="U262" s="30">
        <f>(IF(G262="C",1,IF(G262="EA",0.5,0))*0.1)+(IF(H262="C",1,IF(H262="EA",0.5,0))*0.1)+(IF(I262="C",1,IF(I262="EA",0.5,0))*0.1)+(IF(J262="C",1,IF(J262="EA",0.5,0))*0.45)+(IF(K262="C",1,IF(K262="EA",0.5,0))*0.25)</f>
        <v>0</v>
      </c>
      <c r="V262" s="36">
        <f t="shared" si="9"/>
        <v>0</v>
      </c>
      <c r="W262" s="31" t="str">
        <f t="shared" si="8"/>
        <v>Não Iniciado</v>
      </c>
      <c r="X262" s="24" t="str">
        <f>IF(C262="Supra-regional","abrange-cidade",IF(C262="Em definição","sem-mapa",IF(E262&lt;&gt;0,"local-def","local-em-def")))</f>
        <v>local-def</v>
      </c>
    </row>
    <row r="263" spans="1:24" ht="105" hidden="1" x14ac:dyDescent="0.25">
      <c r="A263" s="651">
        <v>86</v>
      </c>
      <c r="B263" s="655" t="s">
        <v>1022</v>
      </c>
      <c r="C263" s="655" t="s">
        <v>136</v>
      </c>
      <c r="D263" s="651" t="s">
        <v>229</v>
      </c>
      <c r="E263" s="665" t="s">
        <v>1023</v>
      </c>
      <c r="F263" s="673" t="s">
        <v>1024</v>
      </c>
      <c r="G263" s="673" t="s">
        <v>216</v>
      </c>
      <c r="H263" s="682" t="s">
        <v>216</v>
      </c>
      <c r="I263" s="673" t="s">
        <v>216</v>
      </c>
      <c r="J263" s="673" t="s">
        <v>216</v>
      </c>
      <c r="K263" s="673" t="s">
        <v>216</v>
      </c>
      <c r="L263" s="753">
        <v>2.9399999999999999E-2</v>
      </c>
      <c r="M263" s="688">
        <v>0</v>
      </c>
      <c r="N263" s="115">
        <v>0</v>
      </c>
      <c r="O263" s="700"/>
      <c r="P263" s="700"/>
      <c r="Q263" s="700"/>
      <c r="R263" s="700"/>
      <c r="S263" s="700"/>
      <c r="T263" s="709"/>
      <c r="U263" s="30">
        <f>(IF(G263="C",1,IF(G263="EA",0.5,0))*0.1)+(IF(H263="C",1,IF(H263="EA",0.5,0))*0.1)+(IF(I263="C",1,IF(I263="EA",0.5,0))*0.1)+(IF(J263="C",1,IF(J263="EA",0.5,0))*0.45)+(IF(K263="C",1,IF(K263="EA",0.5,0))*0.25)</f>
        <v>0</v>
      </c>
      <c r="V263" s="36">
        <f t="shared" si="9"/>
        <v>0</v>
      </c>
      <c r="W263" s="31" t="str">
        <f t="shared" si="8"/>
        <v>Não Iniciado</v>
      </c>
      <c r="X263" s="24" t="str">
        <f>IF(C263="Supra-regional","abrange-cidade",IF(C263="Em definição","sem-mapa",IF(E263&lt;&gt;0,"local-def","local-em-def")))</f>
        <v>local-def</v>
      </c>
    </row>
    <row r="264" spans="1:24" ht="30" hidden="1" x14ac:dyDescent="0.25">
      <c r="A264" s="651">
        <v>86</v>
      </c>
      <c r="B264" s="655" t="s">
        <v>948</v>
      </c>
      <c r="C264" s="655" t="s">
        <v>148</v>
      </c>
      <c r="D264" s="651" t="s">
        <v>229</v>
      </c>
      <c r="E264" s="665" t="s">
        <v>949</v>
      </c>
      <c r="F264" s="673" t="s">
        <v>950</v>
      </c>
      <c r="G264" s="673" t="s">
        <v>216</v>
      </c>
      <c r="H264" s="682" t="s">
        <v>216</v>
      </c>
      <c r="I264" s="673" t="s">
        <v>216</v>
      </c>
      <c r="J264" s="673" t="s">
        <v>216</v>
      </c>
      <c r="K264" s="673" t="s">
        <v>216</v>
      </c>
      <c r="L264" s="753">
        <v>2.9399999999999999E-2</v>
      </c>
      <c r="M264" s="688">
        <v>0</v>
      </c>
      <c r="N264" s="115">
        <v>0</v>
      </c>
      <c r="O264" s="700"/>
      <c r="P264" s="700"/>
      <c r="Q264" s="700"/>
      <c r="R264" s="700"/>
      <c r="S264" s="700"/>
      <c r="T264" s="709"/>
      <c r="U264" s="30">
        <f>(IF(G264="C",1,IF(G264="EA",0.5,0))*0.1)+(IF(H264="C",1,IF(H264="EA",0.5,0))*0.1)+(IF(I264="C",1,IF(I264="EA",0.5,0))*0.1)+(IF(J264="C",1,IF(J264="EA",0.5,0))*0.45)+(IF(K264="C",1,IF(K264="EA",0.5,0))*0.25)</f>
        <v>0</v>
      </c>
      <c r="V264" s="36">
        <f t="shared" si="9"/>
        <v>0</v>
      </c>
      <c r="W264" s="31" t="str">
        <f t="shared" si="8"/>
        <v>Não Iniciado</v>
      </c>
      <c r="X264" s="24" t="str">
        <f>IF(C264="Supra-regional","abrange-cidade",IF(C264="Em definição","sem-mapa",IF(E264&lt;&gt;0,"local-def","local-em-def")))</f>
        <v>local-def</v>
      </c>
    </row>
    <row r="265" spans="1:24" ht="30" hidden="1" x14ac:dyDescent="0.25">
      <c r="A265" s="651">
        <v>86</v>
      </c>
      <c r="B265" s="655" t="s">
        <v>993</v>
      </c>
      <c r="C265" s="655" t="s">
        <v>150</v>
      </c>
      <c r="D265" s="651" t="s">
        <v>229</v>
      </c>
      <c r="E265" s="665" t="s">
        <v>994</v>
      </c>
      <c r="F265" s="673" t="s">
        <v>995</v>
      </c>
      <c r="G265" s="673" t="s">
        <v>212</v>
      </c>
      <c r="H265" s="673" t="s">
        <v>212</v>
      </c>
      <c r="I265" s="673" t="s">
        <v>216</v>
      </c>
      <c r="J265" s="673" t="s">
        <v>216</v>
      </c>
      <c r="K265" s="673" t="s">
        <v>216</v>
      </c>
      <c r="L265" s="753">
        <v>2.9399999999999999E-2</v>
      </c>
      <c r="M265" s="688">
        <v>0</v>
      </c>
      <c r="N265" s="115">
        <v>0</v>
      </c>
      <c r="O265" s="700"/>
      <c r="P265" s="700"/>
      <c r="Q265" s="700"/>
      <c r="R265" s="700"/>
      <c r="S265" s="700"/>
      <c r="T265" s="709"/>
      <c r="U265" s="30">
        <f>(IF(G265="C",1,IF(G265="EA",0.5,0))*0.1)+(IF(H265="C",1,IF(H265="EA",0.5,0))*0.1)+(IF(I265="C",1,IF(I265="EA",0.5,0))*0.1)+(IF(J265="C",1,IF(J265="EA",0.5,0))*0.45)+(IF(K265="C",1,IF(K265="EA",0.5,0))*0.25)</f>
        <v>0.2</v>
      </c>
      <c r="V265" s="36">
        <f t="shared" si="9"/>
        <v>5.8799999999999998E-3</v>
      </c>
      <c r="W265" s="31" t="str">
        <f t="shared" si="8"/>
        <v>Em andamento</v>
      </c>
      <c r="X265" s="24" t="str">
        <f>IF(C265="Supra-regional","abrange-cidade",IF(C265="Em definição","sem-mapa",IF(E265&lt;&gt;0,"local-def","local-em-def")))</f>
        <v>local-def</v>
      </c>
    </row>
    <row r="266" spans="1:24" ht="30" hidden="1" x14ac:dyDescent="0.25">
      <c r="A266" s="651">
        <v>86</v>
      </c>
      <c r="B266" s="655" t="s">
        <v>996</v>
      </c>
      <c r="C266" s="655" t="s">
        <v>150</v>
      </c>
      <c r="D266" s="651" t="s">
        <v>229</v>
      </c>
      <c r="E266" s="665" t="s">
        <v>997</v>
      </c>
      <c r="F266" s="673" t="s">
        <v>998</v>
      </c>
      <c r="G266" s="673" t="s">
        <v>212</v>
      </c>
      <c r="H266" s="673" t="s">
        <v>212</v>
      </c>
      <c r="I266" s="673" t="s">
        <v>216</v>
      </c>
      <c r="J266" s="673" t="s">
        <v>216</v>
      </c>
      <c r="K266" s="673" t="s">
        <v>216</v>
      </c>
      <c r="L266" s="753">
        <v>2.9399999999999999E-2</v>
      </c>
      <c r="M266" s="688">
        <v>0</v>
      </c>
      <c r="N266" s="115">
        <v>0</v>
      </c>
      <c r="O266" s="700"/>
      <c r="P266" s="700"/>
      <c r="Q266" s="700"/>
      <c r="R266" s="700"/>
      <c r="S266" s="700"/>
      <c r="T266" s="709"/>
      <c r="U266" s="30">
        <f>(IF(G266="C",1,IF(G266="EA",0.5,0))*0.1)+(IF(H266="C",1,IF(H266="EA",0.5,0))*0.1)+(IF(I266="C",1,IF(I266="EA",0.5,0))*0.1)+(IF(J266="C",1,IF(J266="EA",0.5,0))*0.45)+(IF(K266="C",1,IF(K266="EA",0.5,0))*0.25)</f>
        <v>0.2</v>
      </c>
      <c r="V266" s="36">
        <f t="shared" si="9"/>
        <v>5.8799999999999998E-3</v>
      </c>
      <c r="W266" s="31" t="str">
        <f t="shared" si="8"/>
        <v>Em andamento</v>
      </c>
      <c r="X266" s="24" t="str">
        <f>IF(C266="Supra-regional","abrange-cidade",IF(C266="Em definição","sem-mapa",IF(E266&lt;&gt;0,"local-def","local-em-def")))</f>
        <v>local-def</v>
      </c>
    </row>
    <row r="267" spans="1:24" ht="90" hidden="1" x14ac:dyDescent="0.25">
      <c r="A267" s="651">
        <v>86</v>
      </c>
      <c r="B267" s="651" t="s">
        <v>1002</v>
      </c>
      <c r="C267" s="655" t="s">
        <v>150</v>
      </c>
      <c r="D267" s="651" t="s">
        <v>229</v>
      </c>
      <c r="E267" s="665" t="s">
        <v>1003</v>
      </c>
      <c r="F267" s="673" t="s">
        <v>1004</v>
      </c>
      <c r="G267" s="673" t="s">
        <v>216</v>
      </c>
      <c r="H267" s="682" t="s">
        <v>216</v>
      </c>
      <c r="I267" s="673" t="s">
        <v>216</v>
      </c>
      <c r="J267" s="673" t="s">
        <v>216</v>
      </c>
      <c r="K267" s="673" t="s">
        <v>216</v>
      </c>
      <c r="L267" s="753">
        <v>2.9399999999999999E-2</v>
      </c>
      <c r="M267" s="688">
        <v>0</v>
      </c>
      <c r="N267" s="115">
        <v>0</v>
      </c>
      <c r="O267" s="700"/>
      <c r="P267" s="700"/>
      <c r="Q267" s="700"/>
      <c r="R267" s="700"/>
      <c r="S267" s="700"/>
      <c r="T267" s="709"/>
      <c r="U267" s="30">
        <f>(IF(G267="C",1,IF(G267="EA",0.5,0))*0.1)+(IF(H267="C",1,IF(H267="EA",0.5,0))*0.1)+(IF(I267="C",1,IF(I267="EA",0.5,0))*0.1)+(IF(J267="C",1,IF(J267="EA",0.5,0))*0.45)+(IF(K267="C",1,IF(K267="EA",0.5,0))*0.25)</f>
        <v>0</v>
      </c>
      <c r="V267" s="36">
        <f t="shared" si="9"/>
        <v>0</v>
      </c>
      <c r="W267" s="31" t="str">
        <f t="shared" si="8"/>
        <v>Não Iniciado</v>
      </c>
      <c r="X267" s="24" t="str">
        <f>IF(C267="Supra-regional","abrange-cidade",IF(C267="Em definição","sem-mapa",IF(E267&lt;&gt;0,"local-def","local-em-def")))</f>
        <v>local-def</v>
      </c>
    </row>
    <row r="268" spans="1:24" ht="30" hidden="1" x14ac:dyDescent="0.25">
      <c r="A268" s="651">
        <v>86</v>
      </c>
      <c r="B268" s="651" t="s">
        <v>1005</v>
      </c>
      <c r="C268" s="655" t="s">
        <v>150</v>
      </c>
      <c r="D268" s="651" t="s">
        <v>229</v>
      </c>
      <c r="E268" s="665" t="s">
        <v>1006</v>
      </c>
      <c r="F268" s="673" t="s">
        <v>1007</v>
      </c>
      <c r="G268" s="673" t="s">
        <v>216</v>
      </c>
      <c r="H268" s="682" t="s">
        <v>216</v>
      </c>
      <c r="I268" s="673" t="s">
        <v>216</v>
      </c>
      <c r="J268" s="673" t="s">
        <v>216</v>
      </c>
      <c r="K268" s="673" t="s">
        <v>216</v>
      </c>
      <c r="L268" s="753">
        <v>2.9399999999999999E-2</v>
      </c>
      <c r="M268" s="688">
        <v>0</v>
      </c>
      <c r="N268" s="115">
        <v>0</v>
      </c>
      <c r="O268" s="700"/>
      <c r="P268" s="700"/>
      <c r="Q268" s="700"/>
      <c r="R268" s="700"/>
      <c r="S268" s="700"/>
      <c r="T268" s="709"/>
      <c r="U268" s="30">
        <f>(IF(G268="C",1,IF(G268="EA",0.5,0))*0.1)+(IF(H268="C",1,IF(H268="EA",0.5,0))*0.1)+(IF(I268="C",1,IF(I268="EA",0.5,0))*0.1)+(IF(J268="C",1,IF(J268="EA",0.5,0))*0.45)+(IF(K268="C",1,IF(K268="EA",0.5,0))*0.25)</f>
        <v>0</v>
      </c>
      <c r="V268" s="36">
        <f t="shared" si="9"/>
        <v>0</v>
      </c>
      <c r="W268" s="31" t="str">
        <f t="shared" si="8"/>
        <v>Não Iniciado</v>
      </c>
      <c r="X268" s="24" t="str">
        <f>IF(C268="Supra-regional","abrange-cidade",IF(C268="Em definição","sem-mapa",IF(E268&lt;&gt;0,"local-def","local-em-def")))</f>
        <v>local-def</v>
      </c>
    </row>
    <row r="269" spans="1:24" ht="45" hidden="1" x14ac:dyDescent="0.25">
      <c r="A269" s="651">
        <v>86</v>
      </c>
      <c r="B269" s="655" t="s">
        <v>999</v>
      </c>
      <c r="C269" s="655" t="s">
        <v>152</v>
      </c>
      <c r="D269" s="651" t="s">
        <v>229</v>
      </c>
      <c r="E269" s="665" t="s">
        <v>1000</v>
      </c>
      <c r="F269" s="673" t="s">
        <v>1001</v>
      </c>
      <c r="G269" s="673" t="s">
        <v>216</v>
      </c>
      <c r="H269" s="682" t="s">
        <v>216</v>
      </c>
      <c r="I269" s="673" t="s">
        <v>216</v>
      </c>
      <c r="J269" s="673" t="s">
        <v>216</v>
      </c>
      <c r="K269" s="673" t="s">
        <v>216</v>
      </c>
      <c r="L269" s="753">
        <v>2.9399999999999999E-2</v>
      </c>
      <c r="M269" s="688">
        <v>0</v>
      </c>
      <c r="N269" s="115">
        <v>0</v>
      </c>
      <c r="O269" s="700"/>
      <c r="P269" s="700"/>
      <c r="Q269" s="700"/>
      <c r="R269" s="700"/>
      <c r="S269" s="700"/>
      <c r="T269" s="709"/>
      <c r="U269" s="30">
        <f>(IF(G269="C",1,IF(G269="EA",0.5,0))*0.1)+(IF(H269="C",1,IF(H269="EA",0.5,0))*0.1)+(IF(I269="C",1,IF(I269="EA",0.5,0))*0.1)+(IF(J269="C",1,IF(J269="EA",0.5,0))*0.45)+(IF(K269="C",1,IF(K269="EA",0.5,0))*0.25)</f>
        <v>0</v>
      </c>
      <c r="V269" s="36">
        <f t="shared" si="9"/>
        <v>0</v>
      </c>
      <c r="W269" s="31" t="str">
        <f t="shared" si="8"/>
        <v>Não Iniciado</v>
      </c>
      <c r="X269" s="24" t="str">
        <f>IF(C269="Supra-regional","abrange-cidade",IF(C269="Em definição","sem-mapa",IF(E269&lt;&gt;0,"local-def","local-em-def")))</f>
        <v>local-def</v>
      </c>
    </row>
    <row r="270" spans="1:24" ht="60" hidden="1" x14ac:dyDescent="0.25">
      <c r="A270" s="651">
        <v>86</v>
      </c>
      <c r="B270" s="651" t="s">
        <v>1008</v>
      </c>
      <c r="C270" s="655" t="s">
        <v>152</v>
      </c>
      <c r="D270" s="651" t="s">
        <v>229</v>
      </c>
      <c r="E270" s="665" t="s">
        <v>1009</v>
      </c>
      <c r="F270" s="673" t="s">
        <v>1010</v>
      </c>
      <c r="G270" s="673" t="s">
        <v>216</v>
      </c>
      <c r="H270" s="682" t="s">
        <v>216</v>
      </c>
      <c r="I270" s="673" t="s">
        <v>216</v>
      </c>
      <c r="J270" s="673" t="s">
        <v>216</v>
      </c>
      <c r="K270" s="673" t="s">
        <v>216</v>
      </c>
      <c r="L270" s="753">
        <v>2.9399999999999999E-2</v>
      </c>
      <c r="M270" s="688">
        <v>0</v>
      </c>
      <c r="N270" s="115">
        <v>0</v>
      </c>
      <c r="O270" s="700"/>
      <c r="P270" s="700"/>
      <c r="Q270" s="700"/>
      <c r="R270" s="700"/>
      <c r="S270" s="700"/>
      <c r="T270" s="709"/>
      <c r="U270" s="30">
        <f>(IF(G270="C",1,IF(G270="EA",0.5,0))*0.1)+(IF(H270="C",1,IF(H270="EA",0.5,0))*0.1)+(IF(I270="C",1,IF(I270="EA",0.5,0))*0.1)+(IF(J270="C",1,IF(J270="EA",0.5,0))*0.45)+(IF(K270="C",1,IF(K270="EA",0.5,0))*0.25)</f>
        <v>0</v>
      </c>
      <c r="V270" s="36">
        <f t="shared" si="9"/>
        <v>0</v>
      </c>
      <c r="W270" s="31" t="str">
        <f t="shared" si="8"/>
        <v>Não Iniciado</v>
      </c>
      <c r="X270" s="24" t="str">
        <f>IF(C270="Supra-regional","abrange-cidade",IF(C270="Em definição","sem-mapa",IF(E270&lt;&gt;0,"local-def","local-em-def")))</f>
        <v>local-def</v>
      </c>
    </row>
    <row r="271" spans="1:24" ht="45" hidden="1" x14ac:dyDescent="0.25">
      <c r="A271" s="651">
        <v>86</v>
      </c>
      <c r="B271" s="655" t="s">
        <v>1011</v>
      </c>
      <c r="C271" s="655" t="s">
        <v>152</v>
      </c>
      <c r="D271" s="651" t="s">
        <v>229</v>
      </c>
      <c r="E271" s="665" t="s">
        <v>1012</v>
      </c>
      <c r="F271" s="673" t="s">
        <v>1013</v>
      </c>
      <c r="G271" s="673" t="s">
        <v>216</v>
      </c>
      <c r="H271" s="682" t="s">
        <v>216</v>
      </c>
      <c r="I271" s="673" t="s">
        <v>216</v>
      </c>
      <c r="J271" s="682" t="s">
        <v>216</v>
      </c>
      <c r="K271" s="682" t="s">
        <v>216</v>
      </c>
      <c r="L271" s="753">
        <v>2.9399999999999999E-2</v>
      </c>
      <c r="M271" s="688">
        <v>0</v>
      </c>
      <c r="N271" s="115">
        <v>0</v>
      </c>
      <c r="O271" s="700"/>
      <c r="P271" s="700"/>
      <c r="Q271" s="700"/>
      <c r="R271" s="700"/>
      <c r="S271" s="700"/>
      <c r="T271" s="709"/>
      <c r="U271" s="30">
        <f>(IF(G271="C",1,IF(G271="EA",0.5,0))*0.1)+(IF(H271="C",1,IF(H271="EA",0.5,0))*0.1)+(IF(I271="C",1,IF(I271="EA",0.5,0))*0.1)+(IF(J271="C",1,IF(J271="EA",0.5,0))*0.45)+(IF(K271="C",1,IF(K271="EA",0.5,0))*0.25)</f>
        <v>0</v>
      </c>
      <c r="V271" s="36">
        <f t="shared" si="9"/>
        <v>0</v>
      </c>
      <c r="W271" s="31" t="str">
        <f t="shared" si="8"/>
        <v>Não Iniciado</v>
      </c>
      <c r="X271" s="24" t="str">
        <f>IF(C271="Supra-regional","abrange-cidade",IF(C271="Em definição","sem-mapa",IF(E271&lt;&gt;0,"local-def","local-em-def")))</f>
        <v>local-def</v>
      </c>
    </row>
    <row r="272" spans="1:24" ht="60" hidden="1" x14ac:dyDescent="0.25">
      <c r="A272" s="651">
        <v>86</v>
      </c>
      <c r="B272" s="655" t="s">
        <v>951</v>
      </c>
      <c r="C272" s="655" t="s">
        <v>158</v>
      </c>
      <c r="D272" s="651" t="s">
        <v>229</v>
      </c>
      <c r="E272" s="665" t="s">
        <v>952</v>
      </c>
      <c r="F272" s="673" t="s">
        <v>953</v>
      </c>
      <c r="G272" s="673" t="s">
        <v>216</v>
      </c>
      <c r="H272" s="682" t="s">
        <v>216</v>
      </c>
      <c r="I272" s="673" t="s">
        <v>216</v>
      </c>
      <c r="J272" s="673" t="s">
        <v>216</v>
      </c>
      <c r="K272" s="673" t="s">
        <v>216</v>
      </c>
      <c r="L272" s="753">
        <v>2.9399999999999999E-2</v>
      </c>
      <c r="M272" s="688">
        <v>0</v>
      </c>
      <c r="N272" s="115">
        <v>0</v>
      </c>
      <c r="O272" s="700"/>
      <c r="P272" s="700"/>
      <c r="Q272" s="700"/>
      <c r="R272" s="700"/>
      <c r="S272" s="700"/>
      <c r="T272" s="709"/>
      <c r="U272" s="30">
        <f>(IF(G272="C",1,IF(G272="EA",0.5,0))*0.1)+(IF(H272="C",1,IF(H272="EA",0.5,0))*0.1)+(IF(I272="C",1,IF(I272="EA",0.5,0))*0.1)+(IF(J272="C",1,IF(J272="EA",0.5,0))*0.45)+(IF(K272="C",1,IF(K272="EA",0.5,0))*0.25)</f>
        <v>0</v>
      </c>
      <c r="V272" s="36">
        <f t="shared" si="9"/>
        <v>0</v>
      </c>
      <c r="W272" s="31" t="str">
        <f t="shared" si="8"/>
        <v>Não Iniciado</v>
      </c>
      <c r="X272" s="24" t="str">
        <f>IF(C272="Supra-regional","abrange-cidade",IF(C272="Em definição","sem-mapa",IF(E272&lt;&gt;0,"local-def","local-em-def")))</f>
        <v>local-def</v>
      </c>
    </row>
    <row r="273" spans="1:24" ht="45" hidden="1" x14ac:dyDescent="0.25">
      <c r="A273" s="651">
        <v>86</v>
      </c>
      <c r="B273" s="655" t="s">
        <v>969</v>
      </c>
      <c r="C273" s="655" t="s">
        <v>160</v>
      </c>
      <c r="D273" s="651" t="s">
        <v>229</v>
      </c>
      <c r="E273" s="665" t="s">
        <v>970</v>
      </c>
      <c r="F273" s="673" t="s">
        <v>971</v>
      </c>
      <c r="G273" s="673" t="s">
        <v>216</v>
      </c>
      <c r="H273" s="682" t="s">
        <v>216</v>
      </c>
      <c r="I273" s="673" t="s">
        <v>216</v>
      </c>
      <c r="J273" s="673" t="s">
        <v>216</v>
      </c>
      <c r="K273" s="673" t="s">
        <v>216</v>
      </c>
      <c r="L273" s="753">
        <v>2.9399999999999999E-2</v>
      </c>
      <c r="M273" s="688">
        <v>0</v>
      </c>
      <c r="N273" s="115">
        <v>0</v>
      </c>
      <c r="O273" s="700"/>
      <c r="P273" s="700"/>
      <c r="Q273" s="700"/>
      <c r="R273" s="700"/>
      <c r="S273" s="700"/>
      <c r="T273" s="709"/>
      <c r="U273" s="30">
        <f>(IF(G273="C",1,IF(G273="EA",0.5,0))*0.1)+(IF(H273="C",1,IF(H273="EA",0.5,0))*0.1)+(IF(I273="C",1,IF(I273="EA",0.5,0))*0.1)+(IF(J273="C",1,IF(J273="EA",0.5,0))*0.45)+(IF(K273="C",1,IF(K273="EA",0.5,0))*0.25)</f>
        <v>0</v>
      </c>
      <c r="V273" s="36">
        <f t="shared" si="9"/>
        <v>0</v>
      </c>
      <c r="W273" s="31" t="str">
        <f t="shared" si="8"/>
        <v>Não Iniciado</v>
      </c>
      <c r="X273" s="24" t="str">
        <f>IF(C273="Supra-regional","abrange-cidade",IF(C273="Em definição","sem-mapa",IF(E273&lt;&gt;0,"local-def","local-em-def")))</f>
        <v>local-def</v>
      </c>
    </row>
    <row r="274" spans="1:24" ht="30" hidden="1" x14ac:dyDescent="0.25">
      <c r="A274" s="651">
        <v>86</v>
      </c>
      <c r="B274" s="655" t="s">
        <v>960</v>
      </c>
      <c r="C274" s="655" t="s">
        <v>162</v>
      </c>
      <c r="D274" s="651" t="s">
        <v>229</v>
      </c>
      <c r="E274" s="665" t="s">
        <v>961</v>
      </c>
      <c r="F274" s="673" t="s">
        <v>962</v>
      </c>
      <c r="G274" s="682" t="s">
        <v>212</v>
      </c>
      <c r="H274" s="682" t="s">
        <v>212</v>
      </c>
      <c r="I274" s="682" t="s">
        <v>212</v>
      </c>
      <c r="J274" s="682" t="s">
        <v>212</v>
      </c>
      <c r="K274" s="682" t="s">
        <v>212</v>
      </c>
      <c r="L274" s="753">
        <v>2.9399999999999999E-2</v>
      </c>
      <c r="M274" s="688">
        <v>163248.26</v>
      </c>
      <c r="N274" s="115">
        <v>163248.26</v>
      </c>
      <c r="O274" s="700"/>
      <c r="P274" s="700"/>
      <c r="Q274" s="700"/>
      <c r="R274" s="700"/>
      <c r="S274" s="700"/>
      <c r="T274" s="709"/>
      <c r="U274" s="30">
        <f>(IF(G274="C",1,IF(G274="EA",0.5,0))*0.1)+(IF(H274="C",1,IF(H274="EA",0.5,0))*0.1)+(IF(I274="C",1,IF(I274="EA",0.5,0))*0.1)+(IF(J274="C",1,IF(J274="EA",0.5,0))*0.45)+(IF(K274="C",1,IF(K274="EA",0.5,0))*0.25)</f>
        <v>1</v>
      </c>
      <c r="V274" s="36">
        <f t="shared" si="9"/>
        <v>2.9399999999999999E-2</v>
      </c>
      <c r="W274" s="31" t="str">
        <f t="shared" si="8"/>
        <v>Concluído</v>
      </c>
      <c r="X274" s="24" t="str">
        <f>IF(C274="Supra-regional","abrange-cidade",IF(C274="Em definição","sem-mapa",IF(E274&lt;&gt;0,"local-def","local-em-def")))</f>
        <v>local-def</v>
      </c>
    </row>
    <row r="275" spans="1:24" ht="105" hidden="1" x14ac:dyDescent="0.25">
      <c r="A275" s="651">
        <v>86</v>
      </c>
      <c r="B275" s="655" t="s">
        <v>981</v>
      </c>
      <c r="C275" s="655" t="s">
        <v>164</v>
      </c>
      <c r="D275" s="651" t="s">
        <v>229</v>
      </c>
      <c r="E275" s="665" t="s">
        <v>982</v>
      </c>
      <c r="F275" s="673" t="s">
        <v>983</v>
      </c>
      <c r="G275" s="673" t="s">
        <v>216</v>
      </c>
      <c r="H275" s="682" t="s">
        <v>216</v>
      </c>
      <c r="I275" s="673" t="s">
        <v>216</v>
      </c>
      <c r="J275" s="673" t="s">
        <v>216</v>
      </c>
      <c r="K275" s="673" t="s">
        <v>216</v>
      </c>
      <c r="L275" s="753">
        <v>2.9399999999999999E-2</v>
      </c>
      <c r="M275" s="688">
        <v>0</v>
      </c>
      <c r="N275" s="115">
        <v>0</v>
      </c>
      <c r="O275" s="700"/>
      <c r="P275" s="700"/>
      <c r="Q275" s="700"/>
      <c r="R275" s="700"/>
      <c r="S275" s="700"/>
      <c r="T275" s="709"/>
      <c r="U275" s="30">
        <f>(IF(G275="C",1,IF(G275="EA",0.5,0))*0.1)+(IF(H275="C",1,IF(H275="EA",0.5,0))*0.1)+(IF(I275="C",1,IF(I275="EA",0.5,0))*0.1)+(IF(J275="C",1,IF(J275="EA",0.5,0))*0.45)+(IF(K275="C",1,IF(K275="EA",0.5,0))*0.25)</f>
        <v>0</v>
      </c>
      <c r="V275" s="36">
        <f t="shared" si="9"/>
        <v>0</v>
      </c>
      <c r="W275" s="31" t="str">
        <f t="shared" si="8"/>
        <v>Não Iniciado</v>
      </c>
      <c r="X275" s="24" t="str">
        <f>IF(C275="Supra-regional","abrange-cidade",IF(C275="Em definição","sem-mapa",IF(E275&lt;&gt;0,"local-def","local-em-def")))</f>
        <v>local-def</v>
      </c>
    </row>
    <row r="276" spans="1:24" ht="45" hidden="1" x14ac:dyDescent="0.25">
      <c r="A276" s="23">
        <v>86</v>
      </c>
      <c r="B276" s="75" t="s">
        <v>1014</v>
      </c>
      <c r="C276" s="75" t="s">
        <v>168</v>
      </c>
      <c r="D276" s="23" t="s">
        <v>229</v>
      </c>
      <c r="E276" s="438" t="s">
        <v>1015</v>
      </c>
      <c r="F276" s="24" t="s">
        <v>1016</v>
      </c>
      <c r="G276" s="24" t="s">
        <v>212</v>
      </c>
      <c r="H276" s="24" t="s">
        <v>212</v>
      </c>
      <c r="I276" s="24" t="s">
        <v>216</v>
      </c>
      <c r="J276" s="24" t="s">
        <v>216</v>
      </c>
      <c r="K276" s="24" t="s">
        <v>216</v>
      </c>
      <c r="L276" s="753">
        <v>2.9399999999999999E-2</v>
      </c>
      <c r="M276" s="447">
        <v>211920.28</v>
      </c>
      <c r="N276" s="691">
        <v>2109355.52</v>
      </c>
      <c r="O276" s="22" t="s">
        <v>1017</v>
      </c>
      <c r="P276" s="22" t="s">
        <v>1018</v>
      </c>
      <c r="Q276" s="344"/>
      <c r="R276" s="22"/>
      <c r="S276" s="22"/>
      <c r="T276" s="333"/>
      <c r="U276" s="30">
        <f>(IF(G276="C",1,IF(G276="EA",0.5,0))*0.1)+(IF(H276="C",1,IF(H276="EA",0.5,0))*0.1)+(IF(I276="C",1,IF(I276="EA",0.5,0))*0.1)+(IF(J276="C",1,IF(J276="EA",0.5,0))*0.45)+(IF(K276="C",1,IF(K276="EA",0.5,0))*0.25)</f>
        <v>0.2</v>
      </c>
      <c r="V276" s="36">
        <f t="shared" si="9"/>
        <v>5.8799999999999998E-3</v>
      </c>
      <c r="W276" s="544" t="str">
        <f t="shared" si="8"/>
        <v>Em andamento</v>
      </c>
      <c r="X276" s="24" t="str">
        <f>IF(C276="Supra-regional","abrange-cidade",IF(C276="Em definição","sem-mapa",IF(E276&lt;&gt;0,"local-def","local-em-def")))</f>
        <v>local-def</v>
      </c>
    </row>
    <row r="277" spans="1:24" ht="75" hidden="1" x14ac:dyDescent="0.25">
      <c r="A277" s="23">
        <v>86</v>
      </c>
      <c r="B277" s="23" t="s">
        <v>963</v>
      </c>
      <c r="C277" s="75" t="s">
        <v>170</v>
      </c>
      <c r="D277" s="23" t="s">
        <v>229</v>
      </c>
      <c r="E277" s="438" t="s">
        <v>964</v>
      </c>
      <c r="F277" s="24" t="s">
        <v>965</v>
      </c>
      <c r="G277" s="24" t="s">
        <v>216</v>
      </c>
      <c r="H277" s="21" t="s">
        <v>216</v>
      </c>
      <c r="I277" s="24" t="s">
        <v>216</v>
      </c>
      <c r="J277" s="21" t="s">
        <v>216</v>
      </c>
      <c r="K277" s="21" t="s">
        <v>216</v>
      </c>
      <c r="L277" s="753">
        <v>2.9399999999999999E-2</v>
      </c>
      <c r="M277" s="446">
        <v>0</v>
      </c>
      <c r="N277" s="695">
        <v>0</v>
      </c>
      <c r="O277" s="22"/>
      <c r="P277" s="22"/>
      <c r="Q277" s="22"/>
      <c r="R277" s="22"/>
      <c r="S277" s="22"/>
      <c r="T277" s="333"/>
      <c r="U277" s="30">
        <f>(IF(G277="C",1,IF(G277="EA",0.5,0))*0.1)+(IF(H277="C",1,IF(H277="EA",0.5,0))*0.1)+(IF(I277="C",1,IF(I277="EA",0.5,0))*0.1)+(IF(J277="C",1,IF(J277="EA",0.5,0))*0.45)+(IF(K277="C",1,IF(K277="EA",0.5,0))*0.25)</f>
        <v>0</v>
      </c>
      <c r="V277" s="36">
        <f t="shared" si="9"/>
        <v>0</v>
      </c>
      <c r="W277" s="544" t="str">
        <f t="shared" si="8"/>
        <v>Não Iniciado</v>
      </c>
      <c r="X277" s="24" t="str">
        <f>IF(C277="Supra-regional","abrange-cidade",IF(C277="Em definição","sem-mapa",IF(E277&lt;&gt;0,"local-def","local-em-def")))</f>
        <v>local-def</v>
      </c>
    </row>
    <row r="278" spans="1:24" ht="30" hidden="1" x14ac:dyDescent="0.25">
      <c r="A278" s="23">
        <v>86</v>
      </c>
      <c r="B278" s="75" t="s">
        <v>1019</v>
      </c>
      <c r="C278" s="75" t="s">
        <v>172</v>
      </c>
      <c r="D278" s="23" t="s">
        <v>172</v>
      </c>
      <c r="E278" s="438" t="s">
        <v>1020</v>
      </c>
      <c r="F278" s="24" t="s">
        <v>1021</v>
      </c>
      <c r="G278" s="24" t="s">
        <v>216</v>
      </c>
      <c r="H278" s="21" t="s">
        <v>216</v>
      </c>
      <c r="I278" s="24" t="s">
        <v>216</v>
      </c>
      <c r="J278" s="24" t="s">
        <v>216</v>
      </c>
      <c r="K278" s="24" t="s">
        <v>216</v>
      </c>
      <c r="L278" s="753">
        <v>2.9399999999999999E-2</v>
      </c>
      <c r="M278" s="446">
        <v>0</v>
      </c>
      <c r="N278" s="695">
        <v>0</v>
      </c>
      <c r="O278" s="22"/>
      <c r="P278" s="22"/>
      <c r="Q278" s="22"/>
      <c r="R278" s="22"/>
      <c r="S278" s="22"/>
      <c r="T278" s="333"/>
      <c r="U278" s="30">
        <f>(IF(G278="C",1,IF(G278="EA",0.5,0))*0.1)+(IF(H278="C",1,IF(H278="EA",0.5,0))*0.1)+(IF(I278="C",1,IF(I278="EA",0.5,0))*0.1)+(IF(J278="C",1,IF(J278="EA",0.5,0))*0.45)+(IF(K278="C",1,IF(K278="EA",0.5,0))*0.25)</f>
        <v>0</v>
      </c>
      <c r="V278" s="36">
        <f t="shared" si="9"/>
        <v>0</v>
      </c>
      <c r="W278" s="544" t="str">
        <f t="shared" si="8"/>
        <v>Não Iniciado</v>
      </c>
      <c r="X278" s="24" t="str">
        <f>IF(C278="Supra-regional","abrange-cidade",IF(C278="Em definição","sem-mapa",IF(E278&lt;&gt;0,"local-def","local-em-def")))</f>
        <v>local-def</v>
      </c>
    </row>
    <row r="279" spans="1:24" ht="45" hidden="1" x14ac:dyDescent="0.25">
      <c r="A279" s="23">
        <v>86</v>
      </c>
      <c r="B279" s="75" t="s">
        <v>1028</v>
      </c>
      <c r="C279" s="75" t="s">
        <v>172</v>
      </c>
      <c r="D279" s="23" t="s">
        <v>229</v>
      </c>
      <c r="E279" s="438" t="s">
        <v>1029</v>
      </c>
      <c r="F279" s="21" t="s">
        <v>1030</v>
      </c>
      <c r="G279" s="24" t="s">
        <v>216</v>
      </c>
      <c r="H279" s="21" t="s">
        <v>216</v>
      </c>
      <c r="I279" s="24" t="s">
        <v>216</v>
      </c>
      <c r="J279" s="24" t="s">
        <v>216</v>
      </c>
      <c r="K279" s="24" t="s">
        <v>216</v>
      </c>
      <c r="L279" s="753">
        <v>2.9399999999999999E-2</v>
      </c>
      <c r="M279" s="446">
        <v>0</v>
      </c>
      <c r="N279" s="695">
        <v>0</v>
      </c>
      <c r="O279" s="22"/>
      <c r="P279" s="22"/>
      <c r="Q279" s="22"/>
      <c r="R279" s="22"/>
      <c r="S279" s="22"/>
      <c r="T279" s="333"/>
      <c r="U279" s="30">
        <f>(IF(G279="C",1,IF(G279="EA",0.5,0))*0.1)+(IF(H279="C",1,IF(H279="EA",0.5,0))*0.1)+(IF(I279="C",1,IF(I279="EA",0.5,0))*0.1)+(IF(J279="C",1,IF(J279="EA",0.5,0))*0.45)+(IF(K279="C",1,IF(K279="EA",0.5,0))*0.25)</f>
        <v>0</v>
      </c>
      <c r="V279" s="36">
        <f t="shared" si="9"/>
        <v>0</v>
      </c>
      <c r="W279" s="544" t="str">
        <f t="shared" si="8"/>
        <v>Não Iniciado</v>
      </c>
      <c r="X279" s="24" t="str">
        <f>IF(C279="Supra-regional","abrange-cidade",IF(C279="Em definição","sem-mapa",IF(E279&lt;&gt;0,"local-def","local-em-def")))</f>
        <v>local-def</v>
      </c>
    </row>
    <row r="280" spans="1:24" ht="45" hidden="1" x14ac:dyDescent="0.25">
      <c r="A280" s="569">
        <v>86</v>
      </c>
      <c r="B280" s="569" t="s">
        <v>1031</v>
      </c>
      <c r="C280" s="559" t="s">
        <v>172</v>
      </c>
      <c r="D280" s="569" t="s">
        <v>229</v>
      </c>
      <c r="E280" s="668" t="s">
        <v>1032</v>
      </c>
      <c r="F280" s="568" t="s">
        <v>1033</v>
      </c>
      <c r="G280" s="568" t="s">
        <v>216</v>
      </c>
      <c r="H280" s="554" t="s">
        <v>216</v>
      </c>
      <c r="I280" s="568" t="s">
        <v>216</v>
      </c>
      <c r="J280" s="568" t="s">
        <v>216</v>
      </c>
      <c r="K280" s="568" t="s">
        <v>216</v>
      </c>
      <c r="L280" s="753">
        <v>2.9399999999999999E-2</v>
      </c>
      <c r="M280" s="607">
        <v>0</v>
      </c>
      <c r="N280" s="695">
        <v>0</v>
      </c>
      <c r="O280" s="552"/>
      <c r="P280" s="22"/>
      <c r="Q280" s="552"/>
      <c r="R280" s="552"/>
      <c r="S280" s="552"/>
      <c r="T280" s="710"/>
      <c r="U280" s="30">
        <f>(IF(G280="C",1,IF(G280="EA",0.5,0))*0.1)+(IF(H280="C",1,IF(H280="EA",0.5,0))*0.1)+(IF(I280="C",1,IF(I280="EA",0.5,0))*0.1)+(IF(J280="C",1,IF(J280="EA",0.5,0))*0.45)+(IF(K280="C",1,IF(K280="EA",0.5,0))*0.25)</f>
        <v>0</v>
      </c>
      <c r="V280" s="36">
        <f t="shared" si="9"/>
        <v>0</v>
      </c>
      <c r="W280" s="544" t="str">
        <f t="shared" si="8"/>
        <v>Não Iniciado</v>
      </c>
      <c r="X280" s="24" t="str">
        <f>IF(C280="Supra-regional","abrange-cidade",IF(C280="Em definição","sem-mapa",IF(E280&lt;&gt;0,"local-def","local-em-def")))</f>
        <v>local-def</v>
      </c>
    </row>
    <row r="281" spans="1:24" ht="30" hidden="1" x14ac:dyDescent="0.25">
      <c r="A281" s="23">
        <v>86</v>
      </c>
      <c r="B281" s="559" t="s">
        <v>1034</v>
      </c>
      <c r="C281" s="75" t="s">
        <v>172</v>
      </c>
      <c r="D281" s="23" t="s">
        <v>229</v>
      </c>
      <c r="E281" s="438" t="s">
        <v>1035</v>
      </c>
      <c r="F281" s="558" t="s">
        <v>1036</v>
      </c>
      <c r="G281" s="24" t="s">
        <v>212</v>
      </c>
      <c r="H281" s="24" t="s">
        <v>212</v>
      </c>
      <c r="I281" s="24" t="s">
        <v>216</v>
      </c>
      <c r="J281" s="24" t="s">
        <v>216</v>
      </c>
      <c r="K281" s="24" t="s">
        <v>216</v>
      </c>
      <c r="L281" s="753">
        <v>2.9399999999999999E-2</v>
      </c>
      <c r="M281" s="446">
        <v>0</v>
      </c>
      <c r="N281" s="695">
        <v>0</v>
      </c>
      <c r="O281" s="22"/>
      <c r="P281" s="22"/>
      <c r="Q281" s="22"/>
      <c r="R281" s="22"/>
      <c r="S281" s="22"/>
      <c r="T281" s="333"/>
      <c r="U281" s="30">
        <f>(IF(G281="C",1,IF(G281="EA",0.5,0))*0.1)+(IF(H281="C",1,IF(H281="EA",0.5,0))*0.1)+(IF(I281="C",1,IF(I281="EA",0.5,0))*0.1)+(IF(J281="C",1,IF(J281="EA",0.5,0))*0.45)+(IF(K281="C",1,IF(K281="EA",0.5,0))*0.25)</f>
        <v>0.2</v>
      </c>
      <c r="V281" s="36">
        <f t="shared" si="9"/>
        <v>5.8799999999999998E-3</v>
      </c>
      <c r="W281" s="544" t="str">
        <f t="shared" si="8"/>
        <v>Em andamento</v>
      </c>
      <c r="X281" s="24" t="str">
        <f>IF(C281="Supra-regional","abrange-cidade",IF(C281="Em definição","sem-mapa",IF(E281&lt;&gt;0,"local-def","local-em-def")))</f>
        <v>local-def</v>
      </c>
    </row>
    <row r="282" spans="1:24" ht="30" hidden="1" x14ac:dyDescent="0.25">
      <c r="A282" s="23">
        <v>86</v>
      </c>
      <c r="B282" s="75" t="s">
        <v>1037</v>
      </c>
      <c r="C282" s="75" t="s">
        <v>172</v>
      </c>
      <c r="D282" s="23" t="s">
        <v>229</v>
      </c>
      <c r="E282" s="438" t="s">
        <v>1038</v>
      </c>
      <c r="F282" s="24" t="s">
        <v>1039</v>
      </c>
      <c r="G282" s="24" t="s">
        <v>212</v>
      </c>
      <c r="H282" s="24" t="s">
        <v>212</v>
      </c>
      <c r="I282" s="24" t="s">
        <v>216</v>
      </c>
      <c r="J282" s="21" t="s">
        <v>216</v>
      </c>
      <c r="K282" s="21" t="s">
        <v>216</v>
      </c>
      <c r="L282" s="753">
        <v>2.9399999999999999E-2</v>
      </c>
      <c r="M282" s="446">
        <v>0</v>
      </c>
      <c r="N282" s="695">
        <v>0</v>
      </c>
      <c r="O282" s="22"/>
      <c r="P282" s="22"/>
      <c r="Q282" s="22"/>
      <c r="R282" s="22"/>
      <c r="S282" s="22"/>
      <c r="T282" s="333"/>
      <c r="U282" s="30">
        <f>(IF(G282="C",1,IF(G282="EA",0.5,0))*0.1)+(IF(H282="C",1,IF(H282="EA",0.5,0))*0.1)+(IF(I282="C",1,IF(I282="EA",0.5,0))*0.1)+(IF(J282="C",1,IF(J282="EA",0.5,0))*0.45)+(IF(K282="C",1,IF(K282="EA",0.5,0))*0.25)</f>
        <v>0.2</v>
      </c>
      <c r="V282" s="36">
        <f t="shared" si="9"/>
        <v>5.8799999999999998E-3</v>
      </c>
      <c r="W282" s="544" t="str">
        <f t="shared" si="8"/>
        <v>Em andamento</v>
      </c>
      <c r="X282" s="24" t="str">
        <f>IF(C282="Supra-regional","abrange-cidade",IF(C282="Em definição","sem-mapa",IF(E282&lt;&gt;0,"local-def","local-em-def")))</f>
        <v>local-def</v>
      </c>
    </row>
    <row r="283" spans="1:24" ht="30" hidden="1" x14ac:dyDescent="0.25">
      <c r="A283" s="23">
        <v>86</v>
      </c>
      <c r="B283" s="75" t="s">
        <v>1040</v>
      </c>
      <c r="C283" s="75" t="s">
        <v>172</v>
      </c>
      <c r="D283" s="23" t="s">
        <v>229</v>
      </c>
      <c r="E283" s="438" t="s">
        <v>1041</v>
      </c>
      <c r="F283" s="24" t="s">
        <v>1042</v>
      </c>
      <c r="G283" s="24" t="s">
        <v>212</v>
      </c>
      <c r="H283" s="24" t="s">
        <v>212</v>
      </c>
      <c r="I283" s="24" t="s">
        <v>216</v>
      </c>
      <c r="J283" s="21" t="s">
        <v>216</v>
      </c>
      <c r="K283" s="21" t="s">
        <v>216</v>
      </c>
      <c r="L283" s="753">
        <v>2.9399999999999999E-2</v>
      </c>
      <c r="M283" s="446">
        <v>0</v>
      </c>
      <c r="N283" s="695">
        <v>0</v>
      </c>
      <c r="O283" s="22"/>
      <c r="P283" s="22"/>
      <c r="Q283" s="22"/>
      <c r="R283" s="22"/>
      <c r="S283" s="22"/>
      <c r="T283" s="333"/>
      <c r="U283" s="30">
        <f>(IF(G283="C",1,IF(G283="EA",0.5,0))*0.1)+(IF(H283="C",1,IF(H283="EA",0.5,0))*0.1)+(IF(I283="C",1,IF(I283="EA",0.5,0))*0.1)+(IF(J283="C",1,IF(J283="EA",0.5,0))*0.45)+(IF(K283="C",1,IF(K283="EA",0.5,0))*0.25)</f>
        <v>0.2</v>
      </c>
      <c r="V283" s="36">
        <f t="shared" si="9"/>
        <v>5.8799999999999998E-3</v>
      </c>
      <c r="W283" s="544" t="str">
        <f t="shared" si="8"/>
        <v>Em andamento</v>
      </c>
      <c r="X283" s="24" t="str">
        <f>IF(C283="Supra-regional","abrange-cidade",IF(C283="Em definição","sem-mapa",IF(E283&lt;&gt;0,"local-def","local-em-def")))</f>
        <v>local-def</v>
      </c>
    </row>
    <row r="284" spans="1:24" ht="30" hidden="1" x14ac:dyDescent="0.25">
      <c r="A284" s="23">
        <v>86</v>
      </c>
      <c r="B284" s="75" t="s">
        <v>990</v>
      </c>
      <c r="C284" s="75" t="s">
        <v>178</v>
      </c>
      <c r="D284" s="23" t="s">
        <v>229</v>
      </c>
      <c r="E284" s="438" t="s">
        <v>991</v>
      </c>
      <c r="F284" s="24" t="s">
        <v>992</v>
      </c>
      <c r="G284" s="24" t="s">
        <v>216</v>
      </c>
      <c r="H284" s="24" t="s">
        <v>216</v>
      </c>
      <c r="I284" s="24" t="s">
        <v>216</v>
      </c>
      <c r="J284" s="24" t="s">
        <v>216</v>
      </c>
      <c r="K284" s="24" t="s">
        <v>216</v>
      </c>
      <c r="L284" s="753">
        <v>2.9399999999999999E-2</v>
      </c>
      <c r="M284" s="446">
        <v>0</v>
      </c>
      <c r="N284" s="695">
        <v>0</v>
      </c>
      <c r="O284" s="22"/>
      <c r="P284" s="22"/>
      <c r="Q284" s="22"/>
      <c r="R284" s="22"/>
      <c r="S284" s="22"/>
      <c r="T284" s="333"/>
      <c r="U284" s="30">
        <f>(IF(G284="C",1,IF(G284="EA",0.5,0))*0.1)+(IF(H284="C",1,IF(H284="EA",0.5,0))*0.1)+(IF(I284="C",1,IF(I284="EA",0.5,0))*0.1)+(IF(J284="C",1,IF(J284="EA",0.5,0))*0.45)+(IF(K284="C",1,IF(K284="EA",0.5,0))*0.25)</f>
        <v>0</v>
      </c>
      <c r="V284" s="36">
        <f t="shared" si="9"/>
        <v>0</v>
      </c>
      <c r="W284" s="544" t="str">
        <f t="shared" si="8"/>
        <v>Não Iniciado</v>
      </c>
      <c r="X284" s="24" t="str">
        <f>IF(C284="Supra-regional","abrange-cidade",IF(C284="Em definição","sem-mapa",IF(E284&lt;&gt;0,"local-def","local-em-def")))</f>
        <v>local-def</v>
      </c>
    </row>
    <row r="285" spans="1:24" ht="30" hidden="1" x14ac:dyDescent="0.25">
      <c r="A285" s="23">
        <v>86</v>
      </c>
      <c r="B285" s="75" t="s">
        <v>942</v>
      </c>
      <c r="C285" s="75" t="s">
        <v>182</v>
      </c>
      <c r="D285" s="23" t="s">
        <v>229</v>
      </c>
      <c r="E285" s="438" t="s">
        <v>943</v>
      </c>
      <c r="F285" s="24" t="s">
        <v>944</v>
      </c>
      <c r="G285" s="24" t="s">
        <v>216</v>
      </c>
      <c r="H285" s="21" t="s">
        <v>216</v>
      </c>
      <c r="I285" s="24" t="s">
        <v>216</v>
      </c>
      <c r="J285" s="24" t="s">
        <v>216</v>
      </c>
      <c r="K285" s="24" t="s">
        <v>216</v>
      </c>
      <c r="L285" s="753">
        <v>2.9399999999999999E-2</v>
      </c>
      <c r="M285" s="446">
        <v>0</v>
      </c>
      <c r="N285" s="695">
        <v>0</v>
      </c>
      <c r="O285" s="22"/>
      <c r="P285" s="22"/>
      <c r="Q285" s="22"/>
      <c r="R285" s="22"/>
      <c r="S285" s="22"/>
      <c r="T285" s="333"/>
      <c r="U285" s="30">
        <f>(IF(G285="C",1,IF(G285="EA",0.5,0))*0.1)+(IF(H285="C",1,IF(H285="EA",0.5,0))*0.1)+(IF(I285="C",1,IF(I285="EA",0.5,0))*0.1)+(IF(J285="C",1,IF(J285="EA",0.5,0))*0.45)+(IF(K285="C",1,IF(K285="EA",0.5,0))*0.25)</f>
        <v>0</v>
      </c>
      <c r="V285" s="36">
        <f t="shared" si="9"/>
        <v>0</v>
      </c>
      <c r="W285" s="544" t="str">
        <f t="shared" si="8"/>
        <v>Não Iniciado</v>
      </c>
      <c r="X285" s="24" t="str">
        <f>IF(C285="Supra-regional","abrange-cidade",IF(C285="Em definição","sem-mapa",IF(E285&lt;&gt;0,"local-def","local-em-def")))</f>
        <v>local-def</v>
      </c>
    </row>
    <row r="286" spans="1:24" ht="45" hidden="1" x14ac:dyDescent="0.25">
      <c r="A286" s="23">
        <v>86</v>
      </c>
      <c r="B286" s="75" t="s">
        <v>1025</v>
      </c>
      <c r="C286" s="75" t="s">
        <v>184</v>
      </c>
      <c r="D286" s="23" t="s">
        <v>229</v>
      </c>
      <c r="E286" s="438" t="s">
        <v>1026</v>
      </c>
      <c r="F286" s="24" t="s">
        <v>1027</v>
      </c>
      <c r="G286" s="24" t="s">
        <v>216</v>
      </c>
      <c r="H286" s="21" t="s">
        <v>216</v>
      </c>
      <c r="I286" s="24" t="s">
        <v>216</v>
      </c>
      <c r="J286" s="24" t="s">
        <v>216</v>
      </c>
      <c r="K286" s="24" t="s">
        <v>216</v>
      </c>
      <c r="L286" s="753">
        <v>2.9399999999999999E-2</v>
      </c>
      <c r="M286" s="446">
        <v>0</v>
      </c>
      <c r="N286" s="695">
        <v>0</v>
      </c>
      <c r="O286" s="22"/>
      <c r="P286" s="22"/>
      <c r="Q286" s="22"/>
      <c r="R286" s="22"/>
      <c r="S286" s="22"/>
      <c r="T286" s="333"/>
      <c r="U286" s="30">
        <f>(IF(G286="C",1,IF(G286="EA",0.5,0))*0.1)+(IF(H286="C",1,IF(H286="EA",0.5,0))*0.1)+(IF(I286="C",1,IF(I286="EA",0.5,0))*0.1)+(IF(J286="C",1,IF(J286="EA",0.5,0))*0.45)+(IF(K286="C",1,IF(K286="EA",0.5,0))*0.25)</f>
        <v>0</v>
      </c>
      <c r="V286" s="36">
        <f t="shared" si="9"/>
        <v>0</v>
      </c>
      <c r="W286" s="544" t="str">
        <f t="shared" si="8"/>
        <v>Não Iniciado</v>
      </c>
      <c r="X286" s="24" t="str">
        <f>IF(C286="Supra-regional","abrange-cidade",IF(C286="Em definição","sem-mapa",IF(E286&lt;&gt;0,"local-def","local-em-def")))</f>
        <v>local-def</v>
      </c>
    </row>
    <row r="287" spans="1:24" ht="45" hidden="1" x14ac:dyDescent="0.25">
      <c r="A287" s="23">
        <v>86</v>
      </c>
      <c r="B287" s="75" t="s">
        <v>945</v>
      </c>
      <c r="C287" s="75" t="s">
        <v>186</v>
      </c>
      <c r="D287" s="23" t="s">
        <v>229</v>
      </c>
      <c r="E287" s="438" t="s">
        <v>946</v>
      </c>
      <c r="F287" s="24" t="s">
        <v>947</v>
      </c>
      <c r="G287" s="24" t="s">
        <v>216</v>
      </c>
      <c r="H287" s="21" t="s">
        <v>216</v>
      </c>
      <c r="I287" s="24" t="s">
        <v>216</v>
      </c>
      <c r="J287" s="24" t="s">
        <v>216</v>
      </c>
      <c r="K287" s="24" t="s">
        <v>216</v>
      </c>
      <c r="L287" s="753">
        <v>2.9399999999999999E-2</v>
      </c>
      <c r="M287" s="446">
        <v>0</v>
      </c>
      <c r="N287" s="695">
        <v>0</v>
      </c>
      <c r="O287" s="22"/>
      <c r="P287" s="22"/>
      <c r="Q287" s="22"/>
      <c r="R287" s="22"/>
      <c r="S287" s="22"/>
      <c r="T287" s="333"/>
      <c r="U287" s="30">
        <f>(IF(G287="C",1,IF(G287="EA",0.5,0))*0.1)+(IF(H287="C",1,IF(H287="EA",0.5,0))*0.1)+(IF(I287="C",1,IF(I287="EA",0.5,0))*0.1)+(IF(J287="C",1,IF(J287="EA",0.5,0))*0.45)+(IF(K287="C",1,IF(K287="EA",0.5,0))*0.25)</f>
        <v>0</v>
      </c>
      <c r="V287" s="36">
        <f t="shared" si="9"/>
        <v>0</v>
      </c>
      <c r="W287" s="544" t="str">
        <f t="shared" si="8"/>
        <v>Não Iniciado</v>
      </c>
      <c r="X287" s="24" t="str">
        <f>IF(C287="Supra-regional","abrange-cidade",IF(C287="Em definição","sem-mapa",IF(E287&lt;&gt;0,"local-def","local-em-def")))</f>
        <v>local-def</v>
      </c>
    </row>
    <row r="288" spans="1:24" ht="25.5" hidden="1" x14ac:dyDescent="0.25">
      <c r="A288" s="649">
        <v>107</v>
      </c>
      <c r="B288" s="544" t="s">
        <v>228</v>
      </c>
      <c r="C288" s="659" t="s">
        <v>128</v>
      </c>
      <c r="D288" s="26" t="s">
        <v>229</v>
      </c>
      <c r="E288" s="541" t="s">
        <v>230</v>
      </c>
      <c r="F288" s="541" t="s">
        <v>231</v>
      </c>
      <c r="G288" s="540" t="s">
        <v>214</v>
      </c>
      <c r="H288" s="542" t="s">
        <v>216</v>
      </c>
      <c r="I288" s="540" t="s">
        <v>216</v>
      </c>
      <c r="J288" s="542" t="s">
        <v>216</v>
      </c>
      <c r="K288" s="542" t="s">
        <v>216</v>
      </c>
      <c r="L288" s="753">
        <v>3.1300000000000001E-2</v>
      </c>
      <c r="M288" s="687">
        <v>0</v>
      </c>
      <c r="N288" s="693">
        <v>0</v>
      </c>
      <c r="O288" s="544"/>
      <c r="P288" s="544"/>
      <c r="Q288" s="544"/>
      <c r="R288" s="544"/>
      <c r="S288" s="544"/>
      <c r="T288" s="544"/>
      <c r="U288" s="30">
        <f>(IF(G288="C",1,IF(G288="EA",0.5,0))*0.1)+(IF(H288="C",1,IF(H288="EA",0.5,0))*0.1)+(IF(I288="C",1,IF(I288="EA",0.5,0))*0.1)+(IF(J288="C",1,IF(J288="EA",0.5,0))*0.45)+(IF(K288="C",1,IF(K288="EA",0.5,0))*0.25)</f>
        <v>0.05</v>
      </c>
      <c r="V288" s="36">
        <f t="shared" si="9"/>
        <v>1.5650000000000002E-3</v>
      </c>
      <c r="W288" s="544" t="str">
        <f t="shared" si="8"/>
        <v>Em andamento</v>
      </c>
      <c r="X288" s="24" t="str">
        <f>IF(C288="Supra-regional","abrange-cidade",IF(C288="Em definição","sem-mapa",IF(E288&lt;&gt;0,"local-def","local-em-def")))</f>
        <v>local-def</v>
      </c>
    </row>
    <row r="289" spans="1:24" ht="25.5" hidden="1" x14ac:dyDescent="0.25">
      <c r="A289" s="649">
        <v>107</v>
      </c>
      <c r="B289" s="541" t="s">
        <v>232</v>
      </c>
      <c r="C289" s="659" t="s">
        <v>130</v>
      </c>
      <c r="D289" s="26" t="s">
        <v>229</v>
      </c>
      <c r="E289" s="541" t="s">
        <v>233</v>
      </c>
      <c r="F289" s="544" t="s">
        <v>234</v>
      </c>
      <c r="G289" s="540" t="s">
        <v>214</v>
      </c>
      <c r="H289" s="542" t="s">
        <v>216</v>
      </c>
      <c r="I289" s="540" t="s">
        <v>216</v>
      </c>
      <c r="J289" s="542" t="s">
        <v>216</v>
      </c>
      <c r="K289" s="542" t="s">
        <v>216</v>
      </c>
      <c r="L289" s="753">
        <v>3.1300000000000001E-2</v>
      </c>
      <c r="M289" s="687">
        <v>0</v>
      </c>
      <c r="N289" s="693">
        <v>0</v>
      </c>
      <c r="O289" s="544"/>
      <c r="P289" s="544"/>
      <c r="Q289" s="544"/>
      <c r="R289" s="544"/>
      <c r="S289" s="544"/>
      <c r="T289" s="544"/>
      <c r="U289" s="30">
        <f>(IF(G289="C",1,IF(G289="EA",0.5,0))*0.1)+(IF(H289="C",1,IF(H289="EA",0.5,0))*0.1)+(IF(I289="C",1,IF(I289="EA",0.5,0))*0.1)+(IF(J289="C",1,IF(J289="EA",0.5,0))*0.45)+(IF(K289="C",1,IF(K289="EA",0.5,0))*0.25)</f>
        <v>0.05</v>
      </c>
      <c r="V289" s="36">
        <f t="shared" si="9"/>
        <v>1.5650000000000002E-3</v>
      </c>
      <c r="W289" s="544" t="str">
        <f t="shared" si="8"/>
        <v>Em andamento</v>
      </c>
      <c r="X289" s="24" t="str">
        <f>IF(C289="Supra-regional","abrange-cidade",IF(C289="Em definição","sem-mapa",IF(E289&lt;&gt;0,"local-def","local-em-def")))</f>
        <v>local-def</v>
      </c>
    </row>
    <row r="290" spans="1:24" ht="38.25" hidden="1" x14ac:dyDescent="0.25">
      <c r="A290" s="649">
        <v>107</v>
      </c>
      <c r="B290" s="541" t="s">
        <v>235</v>
      </c>
      <c r="C290" s="659" t="s">
        <v>132</v>
      </c>
      <c r="D290" s="26" t="s">
        <v>229</v>
      </c>
      <c r="E290" s="541" t="s">
        <v>236</v>
      </c>
      <c r="F290" s="544" t="s">
        <v>237</v>
      </c>
      <c r="G290" s="540" t="s">
        <v>214</v>
      </c>
      <c r="H290" s="542" t="s">
        <v>216</v>
      </c>
      <c r="I290" s="540" t="s">
        <v>216</v>
      </c>
      <c r="J290" s="542" t="s">
        <v>216</v>
      </c>
      <c r="K290" s="542" t="s">
        <v>216</v>
      </c>
      <c r="L290" s="753">
        <v>3.1300000000000001E-2</v>
      </c>
      <c r="M290" s="687">
        <v>0</v>
      </c>
      <c r="N290" s="693">
        <v>0</v>
      </c>
      <c r="O290" s="544"/>
      <c r="P290" s="544"/>
      <c r="Q290" s="544"/>
      <c r="R290" s="544"/>
      <c r="S290" s="544"/>
      <c r="T290" s="544"/>
      <c r="U290" s="30">
        <f>(IF(G290="C",1,IF(G290="EA",0.5,0))*0.1)+(IF(H290="C",1,IF(H290="EA",0.5,0))*0.1)+(IF(I290="C",1,IF(I290="EA",0.5,0))*0.1)+(IF(J290="C",1,IF(J290="EA",0.5,0))*0.45)+(IF(K290="C",1,IF(K290="EA",0.5,0))*0.25)</f>
        <v>0.05</v>
      </c>
      <c r="V290" s="36">
        <f t="shared" si="9"/>
        <v>1.5650000000000002E-3</v>
      </c>
      <c r="W290" s="544" t="str">
        <f t="shared" si="8"/>
        <v>Em andamento</v>
      </c>
      <c r="X290" s="24" t="str">
        <f>IF(C290="Supra-regional","abrange-cidade",IF(C290="Em definição","sem-mapa",IF(E290&lt;&gt;0,"local-def","local-em-def")))</f>
        <v>local-def</v>
      </c>
    </row>
    <row r="291" spans="1:24" ht="25.5" hidden="1" x14ac:dyDescent="0.25">
      <c r="A291" s="649">
        <v>107</v>
      </c>
      <c r="B291" s="541" t="s">
        <v>238</v>
      </c>
      <c r="C291" s="659" t="s">
        <v>134</v>
      </c>
      <c r="D291" s="26" t="s">
        <v>229</v>
      </c>
      <c r="E291" s="541" t="s">
        <v>239</v>
      </c>
      <c r="F291" s="544" t="s">
        <v>240</v>
      </c>
      <c r="G291" s="540" t="s">
        <v>214</v>
      </c>
      <c r="H291" s="542" t="s">
        <v>216</v>
      </c>
      <c r="I291" s="540" t="s">
        <v>216</v>
      </c>
      <c r="J291" s="542" t="s">
        <v>216</v>
      </c>
      <c r="K291" s="542" t="s">
        <v>216</v>
      </c>
      <c r="L291" s="753">
        <v>3.1300000000000001E-2</v>
      </c>
      <c r="M291" s="687">
        <v>0</v>
      </c>
      <c r="N291" s="693">
        <v>0</v>
      </c>
      <c r="O291" s="544"/>
      <c r="P291" s="544"/>
      <c r="Q291" s="544"/>
      <c r="R291" s="544"/>
      <c r="S291" s="544"/>
      <c r="T291" s="544"/>
      <c r="U291" s="30">
        <f>(IF(G291="C",1,IF(G291="EA",0.5,0))*0.1)+(IF(H291="C",1,IF(H291="EA",0.5,0))*0.1)+(IF(I291="C",1,IF(I291="EA",0.5,0))*0.1)+(IF(J291="C",1,IF(J291="EA",0.5,0))*0.45)+(IF(K291="C",1,IF(K291="EA",0.5,0))*0.25)</f>
        <v>0.05</v>
      </c>
      <c r="V291" s="36">
        <f t="shared" si="9"/>
        <v>1.5650000000000002E-3</v>
      </c>
      <c r="W291" s="544" t="str">
        <f t="shared" si="8"/>
        <v>Em andamento</v>
      </c>
      <c r="X291" s="24" t="str">
        <f>IF(C291="Supra-regional","abrange-cidade",IF(C291="Em definição","sem-mapa",IF(E291&lt;&gt;0,"local-def","local-em-def")))</f>
        <v>local-def</v>
      </c>
    </row>
    <row r="292" spans="1:24" ht="25.5" hidden="1" x14ac:dyDescent="0.25">
      <c r="A292" s="649">
        <v>107</v>
      </c>
      <c r="B292" s="541" t="s">
        <v>241</v>
      </c>
      <c r="C292" s="659" t="s">
        <v>136</v>
      </c>
      <c r="D292" s="26" t="s">
        <v>229</v>
      </c>
      <c r="E292" s="541" t="s">
        <v>242</v>
      </c>
      <c r="F292" s="544" t="s">
        <v>243</v>
      </c>
      <c r="G292" s="540" t="s">
        <v>214</v>
      </c>
      <c r="H292" s="542" t="s">
        <v>216</v>
      </c>
      <c r="I292" s="540" t="s">
        <v>216</v>
      </c>
      <c r="J292" s="542" t="s">
        <v>216</v>
      </c>
      <c r="K292" s="542" t="s">
        <v>216</v>
      </c>
      <c r="L292" s="753">
        <v>3.1300000000000001E-2</v>
      </c>
      <c r="M292" s="687">
        <v>0</v>
      </c>
      <c r="N292" s="693">
        <v>0</v>
      </c>
      <c r="O292" s="544"/>
      <c r="P292" s="544"/>
      <c r="Q292" s="544"/>
      <c r="R292" s="544"/>
      <c r="S292" s="544"/>
      <c r="T292" s="544"/>
      <c r="U292" s="30">
        <f>(IF(G292="C",1,IF(G292="EA",0.5,0))*0.1)+(IF(H292="C",1,IF(H292="EA",0.5,0))*0.1)+(IF(I292="C",1,IF(I292="EA",0.5,0))*0.1)+(IF(J292="C",1,IF(J292="EA",0.5,0))*0.45)+(IF(K292="C",1,IF(K292="EA",0.5,0))*0.25)</f>
        <v>0.05</v>
      </c>
      <c r="V292" s="36">
        <f t="shared" si="9"/>
        <v>1.5650000000000002E-3</v>
      </c>
      <c r="W292" s="544" t="str">
        <f t="shared" si="8"/>
        <v>Em andamento</v>
      </c>
      <c r="X292" s="24" t="str">
        <f>IF(C292="Supra-regional","abrange-cidade",IF(C292="Em definição","sem-mapa",IF(E292&lt;&gt;0,"local-def","local-em-def")))</f>
        <v>local-def</v>
      </c>
    </row>
    <row r="293" spans="1:24" ht="25.5" hidden="1" x14ac:dyDescent="0.25">
      <c r="A293" s="649">
        <v>107</v>
      </c>
      <c r="B293" s="541" t="s">
        <v>244</v>
      </c>
      <c r="C293" s="659" t="s">
        <v>138</v>
      </c>
      <c r="D293" s="26" t="s">
        <v>229</v>
      </c>
      <c r="E293" s="541" t="s">
        <v>245</v>
      </c>
      <c r="F293" s="544" t="s">
        <v>246</v>
      </c>
      <c r="G293" s="540" t="s">
        <v>214</v>
      </c>
      <c r="H293" s="542" t="s">
        <v>216</v>
      </c>
      <c r="I293" s="540" t="s">
        <v>216</v>
      </c>
      <c r="J293" s="542" t="s">
        <v>216</v>
      </c>
      <c r="K293" s="542" t="s">
        <v>216</v>
      </c>
      <c r="L293" s="753">
        <v>3.1300000000000001E-2</v>
      </c>
      <c r="M293" s="687">
        <v>0</v>
      </c>
      <c r="N293" s="693">
        <v>0</v>
      </c>
      <c r="O293" s="544"/>
      <c r="P293" s="544"/>
      <c r="Q293" s="544"/>
      <c r="R293" s="544"/>
      <c r="S293" s="544"/>
      <c r="T293" s="544"/>
      <c r="U293" s="30">
        <f>(IF(G293="C",1,IF(G293="EA",0.5,0))*0.1)+(IF(H293="C",1,IF(H293="EA",0.5,0))*0.1)+(IF(I293="C",1,IF(I293="EA",0.5,0))*0.1)+(IF(J293="C",1,IF(J293="EA",0.5,0))*0.45)+(IF(K293="C",1,IF(K293="EA",0.5,0))*0.25)</f>
        <v>0.05</v>
      </c>
      <c r="V293" s="36">
        <f t="shared" si="9"/>
        <v>1.5650000000000002E-3</v>
      </c>
      <c r="W293" s="544" t="str">
        <f t="shared" si="8"/>
        <v>Em andamento</v>
      </c>
      <c r="X293" s="24" t="str">
        <f>IF(C293="Supra-regional","abrange-cidade",IF(C293="Em definição","sem-mapa",IF(E293&lt;&gt;0,"local-def","local-em-def")))</f>
        <v>local-def</v>
      </c>
    </row>
    <row r="294" spans="1:24" ht="25.5" hidden="1" x14ac:dyDescent="0.25">
      <c r="A294" s="649">
        <v>107</v>
      </c>
      <c r="B294" s="541" t="s">
        <v>247</v>
      </c>
      <c r="C294" s="659" t="s">
        <v>140</v>
      </c>
      <c r="D294" s="26" t="s">
        <v>229</v>
      </c>
      <c r="E294" s="541" t="s">
        <v>248</v>
      </c>
      <c r="F294" s="544" t="s">
        <v>249</v>
      </c>
      <c r="G294" s="540" t="s">
        <v>214</v>
      </c>
      <c r="H294" s="542" t="s">
        <v>216</v>
      </c>
      <c r="I294" s="540" t="s">
        <v>216</v>
      </c>
      <c r="J294" s="542" t="s">
        <v>216</v>
      </c>
      <c r="K294" s="542" t="s">
        <v>216</v>
      </c>
      <c r="L294" s="753">
        <v>3.1300000000000001E-2</v>
      </c>
      <c r="M294" s="687">
        <v>0</v>
      </c>
      <c r="N294" s="617">
        <v>1157.6199999999999</v>
      </c>
      <c r="O294" s="544"/>
      <c r="P294" s="544"/>
      <c r="Q294" s="544"/>
      <c r="R294" s="544"/>
      <c r="S294" s="544"/>
      <c r="T294" s="544"/>
      <c r="U294" s="30">
        <f>(IF(G294="C",1,IF(G294="EA",0.5,0))*0.1)+(IF(H294="C",1,IF(H294="EA",0.5,0))*0.1)+(IF(I294="C",1,IF(I294="EA",0.5,0))*0.1)+(IF(J294="C",1,IF(J294="EA",0.5,0))*0.45)+(IF(K294="C",1,IF(K294="EA",0.5,0))*0.25)</f>
        <v>0.05</v>
      </c>
      <c r="V294" s="36">
        <f t="shared" si="9"/>
        <v>1.5650000000000002E-3</v>
      </c>
      <c r="W294" s="544" t="str">
        <f t="shared" si="8"/>
        <v>Em andamento</v>
      </c>
      <c r="X294" s="24" t="str">
        <f>IF(C294="Supra-regional","abrange-cidade",IF(C294="Em definição","sem-mapa",IF(E294&lt;&gt;0,"local-def","local-em-def")))</f>
        <v>local-def</v>
      </c>
    </row>
    <row r="295" spans="1:24" ht="25.5" hidden="1" x14ac:dyDescent="0.25">
      <c r="A295" s="649">
        <v>107</v>
      </c>
      <c r="B295" s="541" t="s">
        <v>250</v>
      </c>
      <c r="C295" s="659" t="s">
        <v>142</v>
      </c>
      <c r="D295" s="26" t="s">
        <v>229</v>
      </c>
      <c r="E295" s="541" t="s">
        <v>251</v>
      </c>
      <c r="F295" s="544" t="s">
        <v>252</v>
      </c>
      <c r="G295" s="540" t="s">
        <v>214</v>
      </c>
      <c r="H295" s="542" t="s">
        <v>216</v>
      </c>
      <c r="I295" s="540" t="s">
        <v>216</v>
      </c>
      <c r="J295" s="542" t="s">
        <v>216</v>
      </c>
      <c r="K295" s="542" t="s">
        <v>216</v>
      </c>
      <c r="L295" s="753">
        <v>3.1300000000000001E-2</v>
      </c>
      <c r="M295" s="687">
        <v>0</v>
      </c>
      <c r="N295" s="617">
        <v>1558</v>
      </c>
      <c r="O295" s="544"/>
      <c r="P295" s="544"/>
      <c r="Q295" s="544"/>
      <c r="R295" s="544"/>
      <c r="S295" s="544"/>
      <c r="T295" s="544"/>
      <c r="U295" s="30">
        <f>(IF(G295="C",1,IF(G295="EA",0.5,0))*0.1)+(IF(H295="C",1,IF(H295="EA",0.5,0))*0.1)+(IF(I295="C",1,IF(I295="EA",0.5,0))*0.1)+(IF(J295="C",1,IF(J295="EA",0.5,0))*0.45)+(IF(K295="C",1,IF(K295="EA",0.5,0))*0.25)</f>
        <v>0.05</v>
      </c>
      <c r="V295" s="36">
        <f t="shared" si="9"/>
        <v>1.5650000000000002E-3</v>
      </c>
      <c r="W295" s="544" t="str">
        <f t="shared" si="8"/>
        <v>Em andamento</v>
      </c>
      <c r="X295" s="24" t="str">
        <f>IF(C295="Supra-regional","abrange-cidade",IF(C295="Em definição","sem-mapa",IF(E295&lt;&gt;0,"local-def","local-em-def")))</f>
        <v>local-def</v>
      </c>
    </row>
    <row r="296" spans="1:24" ht="25.5" hidden="1" x14ac:dyDescent="0.25">
      <c r="A296" s="649">
        <v>107</v>
      </c>
      <c r="B296" s="541" t="s">
        <v>253</v>
      </c>
      <c r="C296" s="659" t="s">
        <v>144</v>
      </c>
      <c r="D296" s="26" t="s">
        <v>229</v>
      </c>
      <c r="E296" s="541" t="s">
        <v>254</v>
      </c>
      <c r="F296" s="544" t="s">
        <v>255</v>
      </c>
      <c r="G296" s="540" t="s">
        <v>214</v>
      </c>
      <c r="H296" s="542" t="s">
        <v>216</v>
      </c>
      <c r="I296" s="540" t="s">
        <v>216</v>
      </c>
      <c r="J296" s="542" t="s">
        <v>216</v>
      </c>
      <c r="K296" s="542" t="s">
        <v>216</v>
      </c>
      <c r="L296" s="753">
        <v>3.1300000000000001E-2</v>
      </c>
      <c r="M296" s="687">
        <v>0</v>
      </c>
      <c r="N296" s="693">
        <v>0</v>
      </c>
      <c r="O296" s="544"/>
      <c r="P296" s="544"/>
      <c r="Q296" s="544"/>
      <c r="R296" s="544"/>
      <c r="S296" s="544"/>
      <c r="T296" s="544"/>
      <c r="U296" s="30">
        <f>(IF(G296="C",1,IF(G296="EA",0.5,0))*0.1)+(IF(H296="C",1,IF(H296="EA",0.5,0))*0.1)+(IF(I296="C",1,IF(I296="EA",0.5,0))*0.1)+(IF(J296="C",1,IF(J296="EA",0.5,0))*0.45)+(IF(K296="C",1,IF(K296="EA",0.5,0))*0.25)</f>
        <v>0.05</v>
      </c>
      <c r="V296" s="36">
        <f t="shared" si="9"/>
        <v>1.5650000000000002E-3</v>
      </c>
      <c r="W296" s="544" t="str">
        <f t="shared" si="8"/>
        <v>Em andamento</v>
      </c>
      <c r="X296" s="24" t="str">
        <f>IF(C296="Supra-regional","abrange-cidade",IF(C296="Em definição","sem-mapa",IF(E296&lt;&gt;0,"local-def","local-em-def")))</f>
        <v>local-def</v>
      </c>
    </row>
    <row r="297" spans="1:24" ht="25.5" hidden="1" x14ac:dyDescent="0.25">
      <c r="A297" s="649">
        <v>107</v>
      </c>
      <c r="B297" s="541" t="s">
        <v>256</v>
      </c>
      <c r="C297" s="659" t="s">
        <v>146</v>
      </c>
      <c r="D297" s="26" t="s">
        <v>229</v>
      </c>
      <c r="E297" s="541" t="s">
        <v>257</v>
      </c>
      <c r="F297" s="544" t="s">
        <v>258</v>
      </c>
      <c r="G297" s="540" t="s">
        <v>214</v>
      </c>
      <c r="H297" s="542" t="s">
        <v>216</v>
      </c>
      <c r="I297" s="540" t="s">
        <v>216</v>
      </c>
      <c r="J297" s="542" t="s">
        <v>216</v>
      </c>
      <c r="K297" s="542" t="s">
        <v>216</v>
      </c>
      <c r="L297" s="753">
        <v>3.1300000000000001E-2</v>
      </c>
      <c r="M297" s="687">
        <v>0</v>
      </c>
      <c r="N297" s="693">
        <v>0</v>
      </c>
      <c r="O297" s="544"/>
      <c r="P297" s="544"/>
      <c r="Q297" s="544"/>
      <c r="R297" s="544"/>
      <c r="S297" s="544"/>
      <c r="T297" s="544"/>
      <c r="U297" s="30">
        <f>(IF(G297="C",1,IF(G297="EA",0.5,0))*0.1)+(IF(H297="C",1,IF(H297="EA",0.5,0))*0.1)+(IF(I297="C",1,IF(I297="EA",0.5,0))*0.1)+(IF(J297="C",1,IF(J297="EA",0.5,0))*0.45)+(IF(K297="C",1,IF(K297="EA",0.5,0))*0.25)</f>
        <v>0.05</v>
      </c>
      <c r="V297" s="36">
        <f t="shared" si="9"/>
        <v>1.5650000000000002E-3</v>
      </c>
      <c r="W297" s="544" t="str">
        <f t="shared" si="8"/>
        <v>Em andamento</v>
      </c>
      <c r="X297" s="24" t="str">
        <f>IF(C297="Supra-regional","abrange-cidade",IF(C297="Em definição","sem-mapa",IF(E297&lt;&gt;0,"local-def","local-em-def")))</f>
        <v>local-def</v>
      </c>
    </row>
    <row r="298" spans="1:24" ht="25.5" hidden="1" x14ac:dyDescent="0.25">
      <c r="A298" s="649">
        <v>107</v>
      </c>
      <c r="B298" s="541" t="s">
        <v>259</v>
      </c>
      <c r="C298" s="659" t="s">
        <v>148</v>
      </c>
      <c r="D298" s="26" t="s">
        <v>229</v>
      </c>
      <c r="E298" s="541" t="s">
        <v>260</v>
      </c>
      <c r="F298" s="544" t="s">
        <v>261</v>
      </c>
      <c r="G298" s="540" t="s">
        <v>214</v>
      </c>
      <c r="H298" s="542" t="s">
        <v>216</v>
      </c>
      <c r="I298" s="540" t="s">
        <v>216</v>
      </c>
      <c r="J298" s="542" t="s">
        <v>216</v>
      </c>
      <c r="K298" s="542" t="s">
        <v>216</v>
      </c>
      <c r="L298" s="753">
        <v>3.1300000000000001E-2</v>
      </c>
      <c r="M298" s="687">
        <v>0</v>
      </c>
      <c r="N298" s="693">
        <v>0</v>
      </c>
      <c r="O298" s="544"/>
      <c r="P298" s="544"/>
      <c r="Q298" s="544"/>
      <c r="R298" s="544"/>
      <c r="S298" s="544"/>
      <c r="T298" s="544"/>
      <c r="U298" s="30">
        <f>(IF(G298="C",1,IF(G298="EA",0.5,0))*0.1)+(IF(H298="C",1,IF(H298="EA",0.5,0))*0.1)+(IF(I298="C",1,IF(I298="EA",0.5,0))*0.1)+(IF(J298="C",1,IF(J298="EA",0.5,0))*0.45)+(IF(K298="C",1,IF(K298="EA",0.5,0))*0.25)</f>
        <v>0.05</v>
      </c>
      <c r="V298" s="36">
        <f t="shared" si="9"/>
        <v>1.5650000000000002E-3</v>
      </c>
      <c r="W298" s="544" t="str">
        <f t="shared" si="8"/>
        <v>Em andamento</v>
      </c>
      <c r="X298" s="24" t="str">
        <f>IF(C298="Supra-regional","abrange-cidade",IF(C298="Em definição","sem-mapa",IF(E298&lt;&gt;0,"local-def","local-em-def")))</f>
        <v>local-def</v>
      </c>
    </row>
    <row r="299" spans="1:24" ht="25.5" hidden="1" x14ac:dyDescent="0.25">
      <c r="A299" s="649">
        <v>107</v>
      </c>
      <c r="B299" s="541" t="s">
        <v>262</v>
      </c>
      <c r="C299" s="659" t="s">
        <v>150</v>
      </c>
      <c r="D299" s="26" t="s">
        <v>229</v>
      </c>
      <c r="E299" s="541" t="s">
        <v>263</v>
      </c>
      <c r="F299" s="679" t="s">
        <v>264</v>
      </c>
      <c r="G299" s="540" t="s">
        <v>214</v>
      </c>
      <c r="H299" s="542" t="s">
        <v>216</v>
      </c>
      <c r="I299" s="540" t="s">
        <v>216</v>
      </c>
      <c r="J299" s="542" t="s">
        <v>216</v>
      </c>
      <c r="K299" s="542" t="s">
        <v>216</v>
      </c>
      <c r="L299" s="753">
        <v>3.1300000000000001E-2</v>
      </c>
      <c r="M299" s="687">
        <v>0</v>
      </c>
      <c r="N299" s="693">
        <v>0</v>
      </c>
      <c r="O299" s="544"/>
      <c r="P299" s="544"/>
      <c r="Q299" s="544"/>
      <c r="R299" s="544"/>
      <c r="S299" s="544"/>
      <c r="T299" s="544"/>
      <c r="U299" s="30">
        <f>(IF(G299="C",1,IF(G299="EA",0.5,0))*0.1)+(IF(H299="C",1,IF(H299="EA",0.5,0))*0.1)+(IF(I299="C",1,IF(I299="EA",0.5,0))*0.1)+(IF(J299="C",1,IF(J299="EA",0.5,0))*0.45)+(IF(K299="C",1,IF(K299="EA",0.5,0))*0.25)</f>
        <v>0.05</v>
      </c>
      <c r="V299" s="36">
        <f t="shared" si="9"/>
        <v>1.5650000000000002E-3</v>
      </c>
      <c r="W299" s="544" t="str">
        <f t="shared" si="8"/>
        <v>Em andamento</v>
      </c>
      <c r="X299" s="24" t="str">
        <f>IF(C299="Supra-regional","abrange-cidade",IF(C299="Em definição","sem-mapa",IF(E299&lt;&gt;0,"local-def","local-em-def")))</f>
        <v>local-def</v>
      </c>
    </row>
    <row r="300" spans="1:24" ht="25.5" hidden="1" x14ac:dyDescent="0.25">
      <c r="A300" s="649">
        <v>107</v>
      </c>
      <c r="B300" s="541" t="s">
        <v>265</v>
      </c>
      <c r="C300" s="659" t="s">
        <v>152</v>
      </c>
      <c r="D300" s="26" t="s">
        <v>229</v>
      </c>
      <c r="E300" s="670" t="s">
        <v>266</v>
      </c>
      <c r="F300" s="680" t="s">
        <v>267</v>
      </c>
      <c r="G300" s="683" t="s">
        <v>214</v>
      </c>
      <c r="H300" s="542" t="s">
        <v>216</v>
      </c>
      <c r="I300" s="540" t="s">
        <v>216</v>
      </c>
      <c r="J300" s="542" t="s">
        <v>216</v>
      </c>
      <c r="K300" s="542" t="s">
        <v>216</v>
      </c>
      <c r="L300" s="753">
        <v>3.1300000000000001E-2</v>
      </c>
      <c r="M300" s="687">
        <v>0</v>
      </c>
      <c r="N300" s="693">
        <v>0</v>
      </c>
      <c r="O300" s="544"/>
      <c r="P300" s="544"/>
      <c r="Q300" s="544"/>
      <c r="R300" s="544"/>
      <c r="S300" s="544"/>
      <c r="T300" s="544"/>
      <c r="U300" s="30">
        <f>(IF(G300="C",1,IF(G300="EA",0.5,0))*0.1)+(IF(H300="C",1,IF(H300="EA",0.5,0))*0.1)+(IF(I300="C",1,IF(I300="EA",0.5,0))*0.1)+(IF(J300="C",1,IF(J300="EA",0.5,0))*0.45)+(IF(K300="C",1,IF(K300="EA",0.5,0))*0.25)</f>
        <v>0.05</v>
      </c>
      <c r="V300" s="36">
        <f t="shared" si="9"/>
        <v>1.5650000000000002E-3</v>
      </c>
      <c r="W300" s="544" t="str">
        <f t="shared" si="8"/>
        <v>Em andamento</v>
      </c>
      <c r="X300" s="24" t="str">
        <f>IF(C300="Supra-regional","abrange-cidade",IF(C300="Em definição","sem-mapa",IF(E300&lt;&gt;0,"local-def","local-em-def")))</f>
        <v>local-def</v>
      </c>
    </row>
    <row r="301" spans="1:24" ht="38.25" hidden="1" x14ac:dyDescent="0.25">
      <c r="A301" s="649">
        <v>107</v>
      </c>
      <c r="B301" s="541" t="s">
        <v>268</v>
      </c>
      <c r="C301" s="659" t="s">
        <v>154</v>
      </c>
      <c r="D301" s="26" t="s">
        <v>229</v>
      </c>
      <c r="E301" s="670" t="s">
        <v>269</v>
      </c>
      <c r="F301" s="680" t="s">
        <v>270</v>
      </c>
      <c r="G301" s="683" t="s">
        <v>214</v>
      </c>
      <c r="H301" s="542" t="s">
        <v>216</v>
      </c>
      <c r="I301" s="540" t="s">
        <v>216</v>
      </c>
      <c r="J301" s="542" t="s">
        <v>216</v>
      </c>
      <c r="K301" s="542" t="s">
        <v>216</v>
      </c>
      <c r="L301" s="753">
        <v>3.1300000000000001E-2</v>
      </c>
      <c r="M301" s="687">
        <v>0</v>
      </c>
      <c r="N301" s="693">
        <v>0</v>
      </c>
      <c r="O301" s="544"/>
      <c r="P301" s="544"/>
      <c r="Q301" s="544"/>
      <c r="R301" s="544"/>
      <c r="S301" s="544"/>
      <c r="T301" s="544"/>
      <c r="U301" s="30">
        <f>(IF(G301="C",1,IF(G301="EA",0.5,0))*0.1)+(IF(H301="C",1,IF(H301="EA",0.5,0))*0.1)+(IF(I301="C",1,IF(I301="EA",0.5,0))*0.1)+(IF(J301="C",1,IF(J301="EA",0.5,0))*0.45)+(IF(K301="C",1,IF(K301="EA",0.5,0))*0.25)</f>
        <v>0.05</v>
      </c>
      <c r="V301" s="36">
        <f t="shared" si="9"/>
        <v>1.5650000000000002E-3</v>
      </c>
      <c r="W301" s="544" t="str">
        <f t="shared" si="8"/>
        <v>Em andamento</v>
      </c>
      <c r="X301" s="24" t="str">
        <f>IF(C301="Supra-regional","abrange-cidade",IF(C301="Em definição","sem-mapa",IF(E301&lt;&gt;0,"local-def","local-em-def")))</f>
        <v>local-def</v>
      </c>
    </row>
    <row r="302" spans="1:24" ht="25.5" hidden="1" x14ac:dyDescent="0.25">
      <c r="A302" s="649">
        <v>107</v>
      </c>
      <c r="B302" s="541" t="s">
        <v>271</v>
      </c>
      <c r="C302" s="659" t="s">
        <v>156</v>
      </c>
      <c r="D302" s="26" t="s">
        <v>229</v>
      </c>
      <c r="E302" s="670" t="s">
        <v>272</v>
      </c>
      <c r="F302" s="680" t="s">
        <v>273</v>
      </c>
      <c r="G302" s="683" t="s">
        <v>214</v>
      </c>
      <c r="H302" s="542" t="s">
        <v>216</v>
      </c>
      <c r="I302" s="540" t="s">
        <v>216</v>
      </c>
      <c r="J302" s="542" t="s">
        <v>216</v>
      </c>
      <c r="K302" s="542" t="s">
        <v>216</v>
      </c>
      <c r="L302" s="753">
        <v>3.1300000000000001E-2</v>
      </c>
      <c r="M302" s="687">
        <v>0</v>
      </c>
      <c r="N302" s="693">
        <v>0</v>
      </c>
      <c r="O302" s="544"/>
      <c r="P302" s="544"/>
      <c r="Q302" s="544"/>
      <c r="R302" s="544"/>
      <c r="S302" s="544"/>
      <c r="T302" s="544"/>
      <c r="U302" s="30">
        <f>(IF(G302="C",1,IF(G302="EA",0.5,0))*0.1)+(IF(H302="C",1,IF(H302="EA",0.5,0))*0.1)+(IF(I302="C",1,IF(I302="EA",0.5,0))*0.1)+(IF(J302="C",1,IF(J302="EA",0.5,0))*0.45)+(IF(K302="C",1,IF(K302="EA",0.5,0))*0.25)</f>
        <v>0.05</v>
      </c>
      <c r="V302" s="36">
        <f t="shared" si="9"/>
        <v>1.5650000000000002E-3</v>
      </c>
      <c r="W302" s="544" t="str">
        <f t="shared" si="8"/>
        <v>Em andamento</v>
      </c>
      <c r="X302" s="24" t="str">
        <f>IF(C302="Supra-regional","abrange-cidade",IF(C302="Em definição","sem-mapa",IF(E302&lt;&gt;0,"local-def","local-em-def")))</f>
        <v>local-def</v>
      </c>
    </row>
    <row r="303" spans="1:24" ht="25.5" hidden="1" x14ac:dyDescent="0.25">
      <c r="A303" s="649">
        <v>107</v>
      </c>
      <c r="B303" s="541" t="s">
        <v>274</v>
      </c>
      <c r="C303" s="659" t="s">
        <v>158</v>
      </c>
      <c r="D303" s="26" t="s">
        <v>229</v>
      </c>
      <c r="E303" s="541" t="s">
        <v>275</v>
      </c>
      <c r="F303" s="490" t="s">
        <v>276</v>
      </c>
      <c r="G303" s="540" t="s">
        <v>214</v>
      </c>
      <c r="H303" s="542" t="s">
        <v>216</v>
      </c>
      <c r="I303" s="540" t="s">
        <v>216</v>
      </c>
      <c r="J303" s="542" t="s">
        <v>216</v>
      </c>
      <c r="K303" s="542" t="s">
        <v>216</v>
      </c>
      <c r="L303" s="753">
        <v>3.1300000000000001E-2</v>
      </c>
      <c r="M303" s="687">
        <v>0</v>
      </c>
      <c r="N303" s="693">
        <v>0</v>
      </c>
      <c r="O303" s="544"/>
      <c r="P303" s="544"/>
      <c r="Q303" s="544"/>
      <c r="R303" s="544"/>
      <c r="S303" s="544"/>
      <c r="T303" s="544"/>
      <c r="U303" s="30">
        <f>(IF(G303="C",1,IF(G303="EA",0.5,0))*0.1)+(IF(H303="C",1,IF(H303="EA",0.5,0))*0.1)+(IF(I303="C",1,IF(I303="EA",0.5,0))*0.1)+(IF(J303="C",1,IF(J303="EA",0.5,0))*0.45)+(IF(K303="C",1,IF(K303="EA",0.5,0))*0.25)</f>
        <v>0.05</v>
      </c>
      <c r="V303" s="36">
        <f t="shared" si="9"/>
        <v>1.5650000000000002E-3</v>
      </c>
      <c r="W303" s="544" t="str">
        <f t="shared" si="8"/>
        <v>Em andamento</v>
      </c>
      <c r="X303" s="24" t="str">
        <f>IF(C303="Supra-regional","abrange-cidade",IF(C303="Em definição","sem-mapa",IF(E303&lt;&gt;0,"local-def","local-em-def")))</f>
        <v>local-def</v>
      </c>
    </row>
    <row r="304" spans="1:24" ht="25.5" hidden="1" x14ac:dyDescent="0.25">
      <c r="A304" s="649">
        <v>107</v>
      </c>
      <c r="B304" s="541" t="s">
        <v>277</v>
      </c>
      <c r="C304" s="661" t="s">
        <v>160</v>
      </c>
      <c r="D304" s="26" t="s">
        <v>229</v>
      </c>
      <c r="E304" s="541" t="s">
        <v>278</v>
      </c>
      <c r="F304" s="544" t="s">
        <v>279</v>
      </c>
      <c r="G304" s="540" t="s">
        <v>214</v>
      </c>
      <c r="H304" s="542" t="s">
        <v>216</v>
      </c>
      <c r="I304" s="540" t="s">
        <v>216</v>
      </c>
      <c r="J304" s="542" t="s">
        <v>216</v>
      </c>
      <c r="K304" s="542" t="s">
        <v>216</v>
      </c>
      <c r="L304" s="753">
        <v>3.1300000000000001E-2</v>
      </c>
      <c r="M304" s="687">
        <v>0</v>
      </c>
      <c r="N304" s="693">
        <v>0</v>
      </c>
      <c r="O304" s="544"/>
      <c r="P304" s="544"/>
      <c r="Q304" s="544"/>
      <c r="R304" s="544"/>
      <c r="S304" s="544"/>
      <c r="T304" s="544"/>
      <c r="U304" s="30">
        <f>(IF(G304="C",1,IF(G304="EA",0.5,0))*0.1)+(IF(H304="C",1,IF(H304="EA",0.5,0))*0.1)+(IF(I304="C",1,IF(I304="EA",0.5,0))*0.1)+(IF(J304="C",1,IF(J304="EA",0.5,0))*0.45)+(IF(K304="C",1,IF(K304="EA",0.5,0))*0.25)</f>
        <v>0.05</v>
      </c>
      <c r="V304" s="36">
        <f t="shared" si="9"/>
        <v>1.5650000000000002E-3</v>
      </c>
      <c r="W304" s="544" t="str">
        <f t="shared" si="8"/>
        <v>Em andamento</v>
      </c>
      <c r="X304" s="24" t="str">
        <f>IF(C304="Supra-regional","abrange-cidade",IF(C304="Em definição","sem-mapa",IF(E304&lt;&gt;0,"local-def","local-em-def")))</f>
        <v>local-def</v>
      </c>
    </row>
    <row r="305" spans="1:24" ht="25.5" hidden="1" x14ac:dyDescent="0.25">
      <c r="A305" s="649">
        <v>107</v>
      </c>
      <c r="B305" s="541" t="s">
        <v>280</v>
      </c>
      <c r="C305" s="659" t="s">
        <v>162</v>
      </c>
      <c r="D305" s="26" t="s">
        <v>229</v>
      </c>
      <c r="E305" s="541" t="s">
        <v>281</v>
      </c>
      <c r="F305" s="544" t="s">
        <v>282</v>
      </c>
      <c r="G305" s="540" t="s">
        <v>214</v>
      </c>
      <c r="H305" s="542" t="s">
        <v>216</v>
      </c>
      <c r="I305" s="540" t="s">
        <v>216</v>
      </c>
      <c r="J305" s="542" t="s">
        <v>216</v>
      </c>
      <c r="K305" s="542" t="s">
        <v>216</v>
      </c>
      <c r="L305" s="753">
        <v>3.1300000000000001E-2</v>
      </c>
      <c r="M305" s="687">
        <v>0</v>
      </c>
      <c r="N305" s="693">
        <v>0</v>
      </c>
      <c r="O305" s="544"/>
      <c r="P305" s="544"/>
      <c r="Q305" s="544"/>
      <c r="R305" s="544"/>
      <c r="S305" s="544"/>
      <c r="T305" s="544"/>
      <c r="U305" s="30">
        <f>(IF(G305="C",1,IF(G305="EA",0.5,0))*0.1)+(IF(H305="C",1,IF(H305="EA",0.5,0))*0.1)+(IF(I305="C",1,IF(I305="EA",0.5,0))*0.1)+(IF(J305="C",1,IF(J305="EA",0.5,0))*0.45)+(IF(K305="C",1,IF(K305="EA",0.5,0))*0.25)</f>
        <v>0.05</v>
      </c>
      <c r="V305" s="36">
        <f t="shared" si="9"/>
        <v>1.5650000000000002E-3</v>
      </c>
      <c r="W305" s="544" t="str">
        <f t="shared" si="8"/>
        <v>Em andamento</v>
      </c>
      <c r="X305" s="24" t="str">
        <f>IF(C305="Supra-regional","abrange-cidade",IF(C305="Em definição","sem-mapa",IF(E305&lt;&gt;0,"local-def","local-em-def")))</f>
        <v>local-def</v>
      </c>
    </row>
    <row r="306" spans="1:24" ht="25.5" hidden="1" x14ac:dyDescent="0.25">
      <c r="A306" s="649">
        <v>107</v>
      </c>
      <c r="B306" s="541" t="s">
        <v>283</v>
      </c>
      <c r="C306" s="659" t="s">
        <v>164</v>
      </c>
      <c r="D306" s="26" t="s">
        <v>229</v>
      </c>
      <c r="E306" s="541" t="s">
        <v>284</v>
      </c>
      <c r="F306" s="544" t="s">
        <v>285</v>
      </c>
      <c r="G306" s="540" t="s">
        <v>214</v>
      </c>
      <c r="H306" s="542" t="s">
        <v>216</v>
      </c>
      <c r="I306" s="540" t="s">
        <v>216</v>
      </c>
      <c r="J306" s="542" t="s">
        <v>216</v>
      </c>
      <c r="K306" s="542" t="s">
        <v>216</v>
      </c>
      <c r="L306" s="753">
        <v>3.1300000000000001E-2</v>
      </c>
      <c r="M306" s="687">
        <v>0</v>
      </c>
      <c r="N306" s="693">
        <v>0</v>
      </c>
      <c r="O306" s="544"/>
      <c r="P306" s="544"/>
      <c r="Q306" s="544"/>
      <c r="R306" s="544"/>
      <c r="S306" s="544"/>
      <c r="T306" s="544"/>
      <c r="U306" s="30">
        <f>(IF(G306="C",1,IF(G306="EA",0.5,0))*0.1)+(IF(H306="C",1,IF(H306="EA",0.5,0))*0.1)+(IF(I306="C",1,IF(I306="EA",0.5,0))*0.1)+(IF(J306="C",1,IF(J306="EA",0.5,0))*0.45)+(IF(K306="C",1,IF(K306="EA",0.5,0))*0.25)</f>
        <v>0.05</v>
      </c>
      <c r="V306" s="36">
        <f t="shared" si="9"/>
        <v>1.5650000000000002E-3</v>
      </c>
      <c r="W306" s="544" t="str">
        <f t="shared" si="8"/>
        <v>Em andamento</v>
      </c>
      <c r="X306" s="24" t="str">
        <f>IF(C306="Supra-regional","abrange-cidade",IF(C306="Em definição","sem-mapa",IF(E306&lt;&gt;0,"local-def","local-em-def")))</f>
        <v>local-def</v>
      </c>
    </row>
    <row r="307" spans="1:24" ht="25.5" hidden="1" x14ac:dyDescent="0.25">
      <c r="A307" s="649">
        <v>107</v>
      </c>
      <c r="B307" s="541" t="s">
        <v>286</v>
      </c>
      <c r="C307" s="659" t="s">
        <v>166</v>
      </c>
      <c r="D307" s="26" t="s">
        <v>229</v>
      </c>
      <c r="E307" s="541" t="s">
        <v>287</v>
      </c>
      <c r="F307" s="544" t="s">
        <v>288</v>
      </c>
      <c r="G307" s="540" t="s">
        <v>214</v>
      </c>
      <c r="H307" s="542" t="s">
        <v>216</v>
      </c>
      <c r="I307" s="540" t="s">
        <v>216</v>
      </c>
      <c r="J307" s="542" t="s">
        <v>216</v>
      </c>
      <c r="K307" s="542" t="s">
        <v>216</v>
      </c>
      <c r="L307" s="753">
        <v>3.1300000000000001E-2</v>
      </c>
      <c r="M307" s="687">
        <v>0</v>
      </c>
      <c r="N307" s="693">
        <v>0</v>
      </c>
      <c r="O307" s="544"/>
      <c r="P307" s="544"/>
      <c r="Q307" s="544"/>
      <c r="R307" s="544"/>
      <c r="S307" s="544"/>
      <c r="T307" s="544"/>
      <c r="U307" s="30">
        <f>(IF(G307="C",1,IF(G307="EA",0.5,0))*0.1)+(IF(H307="C",1,IF(H307="EA",0.5,0))*0.1)+(IF(I307="C",1,IF(I307="EA",0.5,0))*0.1)+(IF(J307="C",1,IF(J307="EA",0.5,0))*0.45)+(IF(K307="C",1,IF(K307="EA",0.5,0))*0.25)</f>
        <v>0.05</v>
      </c>
      <c r="V307" s="36">
        <f t="shared" si="9"/>
        <v>1.5650000000000002E-3</v>
      </c>
      <c r="W307" s="544" t="str">
        <f t="shared" si="8"/>
        <v>Em andamento</v>
      </c>
      <c r="X307" s="24" t="str">
        <f>IF(C307="Supra-regional","abrange-cidade",IF(C307="Em definição","sem-mapa",IF(E307&lt;&gt;0,"local-def","local-em-def")))</f>
        <v>local-def</v>
      </c>
    </row>
    <row r="308" spans="1:24" ht="25.5" hidden="1" x14ac:dyDescent="0.25">
      <c r="A308" s="649">
        <v>107</v>
      </c>
      <c r="B308" s="541" t="s">
        <v>289</v>
      </c>
      <c r="C308" s="659" t="s">
        <v>168</v>
      </c>
      <c r="D308" s="26" t="s">
        <v>229</v>
      </c>
      <c r="E308" s="541" t="s">
        <v>290</v>
      </c>
      <c r="F308" s="544" t="s">
        <v>291</v>
      </c>
      <c r="G308" s="540" t="s">
        <v>214</v>
      </c>
      <c r="H308" s="542" t="s">
        <v>216</v>
      </c>
      <c r="I308" s="540" t="s">
        <v>216</v>
      </c>
      <c r="J308" s="542" t="s">
        <v>216</v>
      </c>
      <c r="K308" s="542" t="s">
        <v>216</v>
      </c>
      <c r="L308" s="753">
        <v>3.1300000000000001E-2</v>
      </c>
      <c r="M308" s="687">
        <v>0</v>
      </c>
      <c r="N308" s="693">
        <v>0</v>
      </c>
      <c r="O308" s="544"/>
      <c r="P308" s="544"/>
      <c r="Q308" s="544"/>
      <c r="R308" s="544"/>
      <c r="S308" s="544"/>
      <c r="T308" s="544"/>
      <c r="U308" s="30">
        <f>(IF(G308="C",1,IF(G308="EA",0.5,0))*0.1)+(IF(H308="C",1,IF(H308="EA",0.5,0))*0.1)+(IF(I308="C",1,IF(I308="EA",0.5,0))*0.1)+(IF(J308="C",1,IF(J308="EA",0.5,0))*0.45)+(IF(K308="C",1,IF(K308="EA",0.5,0))*0.25)</f>
        <v>0.05</v>
      </c>
      <c r="V308" s="36">
        <f t="shared" si="9"/>
        <v>1.5650000000000002E-3</v>
      </c>
      <c r="W308" s="544" t="str">
        <f t="shared" si="8"/>
        <v>Em andamento</v>
      </c>
      <c r="X308" s="24" t="str">
        <f>IF(C308="Supra-regional","abrange-cidade",IF(C308="Em definição","sem-mapa",IF(E308&lt;&gt;0,"local-def","local-em-def")))</f>
        <v>local-def</v>
      </c>
    </row>
    <row r="309" spans="1:24" ht="25.5" hidden="1" x14ac:dyDescent="0.25">
      <c r="A309" s="649">
        <v>107</v>
      </c>
      <c r="B309" s="541" t="s">
        <v>292</v>
      </c>
      <c r="C309" s="659" t="s">
        <v>170</v>
      </c>
      <c r="D309" s="26" t="s">
        <v>229</v>
      </c>
      <c r="E309" s="541" t="s">
        <v>293</v>
      </c>
      <c r="F309" s="544" t="s">
        <v>294</v>
      </c>
      <c r="G309" s="540" t="s">
        <v>214</v>
      </c>
      <c r="H309" s="542" t="s">
        <v>216</v>
      </c>
      <c r="I309" s="540" t="s">
        <v>216</v>
      </c>
      <c r="J309" s="542" t="s">
        <v>216</v>
      </c>
      <c r="K309" s="542" t="s">
        <v>216</v>
      </c>
      <c r="L309" s="753">
        <v>3.1300000000000001E-2</v>
      </c>
      <c r="M309" s="687">
        <v>0</v>
      </c>
      <c r="N309" s="693">
        <v>0</v>
      </c>
      <c r="O309" s="544"/>
      <c r="P309" s="544"/>
      <c r="Q309" s="544"/>
      <c r="R309" s="544"/>
      <c r="S309" s="544"/>
      <c r="T309" s="544"/>
      <c r="U309" s="30">
        <f>(IF(G309="C",1,IF(G309="EA",0.5,0))*0.1)+(IF(H309="C",1,IF(H309="EA",0.5,0))*0.1)+(IF(I309="C",1,IF(I309="EA",0.5,0))*0.1)+(IF(J309="C",1,IF(J309="EA",0.5,0))*0.45)+(IF(K309="C",1,IF(K309="EA",0.5,0))*0.25)</f>
        <v>0.05</v>
      </c>
      <c r="V309" s="36">
        <f t="shared" si="9"/>
        <v>1.5650000000000002E-3</v>
      </c>
      <c r="W309" s="544" t="str">
        <f t="shared" si="8"/>
        <v>Em andamento</v>
      </c>
      <c r="X309" s="24" t="str">
        <f>IF(C309="Supra-regional","abrange-cidade",IF(C309="Em definição","sem-mapa",IF(E309&lt;&gt;0,"local-def","local-em-def")))</f>
        <v>local-def</v>
      </c>
    </row>
    <row r="310" spans="1:24" ht="25.5" hidden="1" x14ac:dyDescent="0.25">
      <c r="A310" s="649">
        <v>107</v>
      </c>
      <c r="B310" s="541" t="s">
        <v>295</v>
      </c>
      <c r="C310" s="659" t="s">
        <v>172</v>
      </c>
      <c r="D310" s="26" t="s">
        <v>229</v>
      </c>
      <c r="E310" s="541" t="s">
        <v>296</v>
      </c>
      <c r="F310" s="544" t="s">
        <v>297</v>
      </c>
      <c r="G310" s="540" t="s">
        <v>214</v>
      </c>
      <c r="H310" s="542" t="s">
        <v>216</v>
      </c>
      <c r="I310" s="540" t="s">
        <v>216</v>
      </c>
      <c r="J310" s="542" t="s">
        <v>216</v>
      </c>
      <c r="K310" s="542" t="s">
        <v>216</v>
      </c>
      <c r="L310" s="753">
        <v>3.1300000000000001E-2</v>
      </c>
      <c r="M310" s="687">
        <v>0</v>
      </c>
      <c r="N310" s="693">
        <v>0</v>
      </c>
      <c r="O310" s="544"/>
      <c r="P310" s="544"/>
      <c r="Q310" s="544"/>
      <c r="R310" s="544"/>
      <c r="S310" s="544"/>
      <c r="T310" s="544"/>
      <c r="U310" s="30">
        <f>(IF(G310="C",1,IF(G310="EA",0.5,0))*0.1)+(IF(H310="C",1,IF(H310="EA",0.5,0))*0.1)+(IF(I310="C",1,IF(I310="EA",0.5,0))*0.1)+(IF(J310="C",1,IF(J310="EA",0.5,0))*0.45)+(IF(K310="C",1,IF(K310="EA",0.5,0))*0.25)</f>
        <v>0.05</v>
      </c>
      <c r="V310" s="36">
        <f t="shared" si="9"/>
        <v>1.5650000000000002E-3</v>
      </c>
      <c r="W310" s="544" t="str">
        <f t="shared" si="8"/>
        <v>Em andamento</v>
      </c>
      <c r="X310" s="24" t="str">
        <f>IF(C310="Supra-regional","abrange-cidade",IF(C310="Em definição","sem-mapa",IF(E310&lt;&gt;0,"local-def","local-em-def")))</f>
        <v>local-def</v>
      </c>
    </row>
    <row r="311" spans="1:24" ht="25.5" hidden="1" x14ac:dyDescent="0.25">
      <c r="A311" s="649">
        <v>107</v>
      </c>
      <c r="B311" s="541" t="s">
        <v>298</v>
      </c>
      <c r="C311" s="659" t="s">
        <v>174</v>
      </c>
      <c r="D311" s="26" t="s">
        <v>229</v>
      </c>
      <c r="E311" s="541" t="s">
        <v>299</v>
      </c>
      <c r="F311" s="544" t="s">
        <v>300</v>
      </c>
      <c r="G311" s="540" t="s">
        <v>214</v>
      </c>
      <c r="H311" s="542" t="s">
        <v>216</v>
      </c>
      <c r="I311" s="540" t="s">
        <v>216</v>
      </c>
      <c r="J311" s="542" t="s">
        <v>216</v>
      </c>
      <c r="K311" s="542" t="s">
        <v>216</v>
      </c>
      <c r="L311" s="753">
        <v>3.1300000000000001E-2</v>
      </c>
      <c r="M311" s="687">
        <v>0</v>
      </c>
      <c r="N311" s="693">
        <v>0</v>
      </c>
      <c r="O311" s="544"/>
      <c r="P311" s="544"/>
      <c r="Q311" s="544"/>
      <c r="R311" s="544"/>
      <c r="S311" s="544"/>
      <c r="T311" s="544"/>
      <c r="U311" s="30">
        <f>(IF(G311="C",1,IF(G311="EA",0.5,0))*0.1)+(IF(H311="C",1,IF(H311="EA",0.5,0))*0.1)+(IF(I311="C",1,IF(I311="EA",0.5,0))*0.1)+(IF(J311="C",1,IF(J311="EA",0.5,0))*0.45)+(IF(K311="C",1,IF(K311="EA",0.5,0))*0.25)</f>
        <v>0.05</v>
      </c>
      <c r="V311" s="36">
        <f t="shared" si="9"/>
        <v>1.5650000000000002E-3</v>
      </c>
      <c r="W311" s="544" t="str">
        <f t="shared" si="8"/>
        <v>Em andamento</v>
      </c>
      <c r="X311" s="24" t="str">
        <f>IF(C311="Supra-regional","abrange-cidade",IF(C311="Em definição","sem-mapa",IF(E311&lt;&gt;0,"local-def","local-em-def")))</f>
        <v>local-def</v>
      </c>
    </row>
    <row r="312" spans="1:24" ht="25.5" hidden="1" x14ac:dyDescent="0.25">
      <c r="A312" s="649">
        <v>107</v>
      </c>
      <c r="B312" s="541" t="s">
        <v>301</v>
      </c>
      <c r="C312" s="659" t="s">
        <v>176</v>
      </c>
      <c r="D312" s="26" t="s">
        <v>229</v>
      </c>
      <c r="E312" s="541" t="s">
        <v>302</v>
      </c>
      <c r="F312" s="544" t="s">
        <v>303</v>
      </c>
      <c r="G312" s="540" t="s">
        <v>214</v>
      </c>
      <c r="H312" s="542" t="s">
        <v>216</v>
      </c>
      <c r="I312" s="540" t="s">
        <v>216</v>
      </c>
      <c r="J312" s="542" t="s">
        <v>216</v>
      </c>
      <c r="K312" s="542" t="s">
        <v>216</v>
      </c>
      <c r="L312" s="753">
        <v>3.1300000000000001E-2</v>
      </c>
      <c r="M312" s="687">
        <v>0</v>
      </c>
      <c r="N312" s="693">
        <v>0</v>
      </c>
      <c r="O312" s="544"/>
      <c r="P312" s="544"/>
      <c r="Q312" s="544"/>
      <c r="R312" s="544"/>
      <c r="S312" s="544"/>
      <c r="T312" s="544"/>
      <c r="U312" s="30">
        <f>(IF(G312="C",1,IF(G312="EA",0.5,0))*0.1)+(IF(H312="C",1,IF(H312="EA",0.5,0))*0.1)+(IF(I312="C",1,IF(I312="EA",0.5,0))*0.1)+(IF(J312="C",1,IF(J312="EA",0.5,0))*0.45)+(IF(K312="C",1,IF(K312="EA",0.5,0))*0.25)</f>
        <v>0.05</v>
      </c>
      <c r="V312" s="36">
        <f t="shared" si="9"/>
        <v>1.5650000000000002E-3</v>
      </c>
      <c r="W312" s="544" t="str">
        <f t="shared" si="8"/>
        <v>Em andamento</v>
      </c>
      <c r="X312" s="24" t="str">
        <f>IF(C312="Supra-regional","abrange-cidade",IF(C312="Em definição","sem-mapa",IF(E312&lt;&gt;0,"local-def","local-em-def")))</f>
        <v>local-def</v>
      </c>
    </row>
    <row r="313" spans="1:24" hidden="1" x14ac:dyDescent="0.25">
      <c r="A313" s="649">
        <v>107</v>
      </c>
      <c r="B313" s="541" t="s">
        <v>304</v>
      </c>
      <c r="C313" s="659" t="s">
        <v>190</v>
      </c>
      <c r="D313" s="26" t="s">
        <v>229</v>
      </c>
      <c r="E313" s="541"/>
      <c r="F313" s="544"/>
      <c r="G313" s="540" t="s">
        <v>214</v>
      </c>
      <c r="H313" s="542" t="s">
        <v>216</v>
      </c>
      <c r="I313" s="540" t="s">
        <v>216</v>
      </c>
      <c r="J313" s="542" t="s">
        <v>216</v>
      </c>
      <c r="K313" s="542" t="s">
        <v>216</v>
      </c>
      <c r="L313" s="753">
        <v>3.1300000000000001E-2</v>
      </c>
      <c r="M313" s="687">
        <v>0</v>
      </c>
      <c r="N313" s="693">
        <v>0</v>
      </c>
      <c r="O313" s="544"/>
      <c r="P313" s="544"/>
      <c r="Q313" s="544"/>
      <c r="R313" s="544"/>
      <c r="S313" s="544"/>
      <c r="T313" s="544"/>
      <c r="U313" s="30">
        <f>(IF(G313="C",1,IF(G313="EA",0.5,0))*0.1)+(IF(H313="C",1,IF(H313="EA",0.5,0))*0.1)+(IF(I313="C",1,IF(I313="EA",0.5,0))*0.1)+(IF(J313="C",1,IF(J313="EA",0.5,0))*0.45)+(IF(K313="C",1,IF(K313="EA",0.5,0))*0.25)</f>
        <v>0.05</v>
      </c>
      <c r="V313" s="36">
        <f t="shared" si="9"/>
        <v>1.5650000000000002E-3</v>
      </c>
      <c r="W313" s="544" t="str">
        <f t="shared" si="8"/>
        <v>Em andamento</v>
      </c>
      <c r="X313" s="24" t="str">
        <f>IF(C313="Supra-regional","abrange-cidade",IF(C313="Em definição","sem-mapa",IF(E313&lt;&gt;0,"local-def","local-em-def")))</f>
        <v>local-em-def</v>
      </c>
    </row>
    <row r="314" spans="1:24" ht="25.5" hidden="1" x14ac:dyDescent="0.25">
      <c r="A314" s="649">
        <v>107</v>
      </c>
      <c r="B314" s="541" t="s">
        <v>305</v>
      </c>
      <c r="C314" s="659" t="s">
        <v>178</v>
      </c>
      <c r="D314" s="26" t="s">
        <v>229</v>
      </c>
      <c r="E314" s="541" t="s">
        <v>306</v>
      </c>
      <c r="F314" s="544" t="s">
        <v>307</v>
      </c>
      <c r="G314" s="540" t="s">
        <v>214</v>
      </c>
      <c r="H314" s="542" t="s">
        <v>216</v>
      </c>
      <c r="I314" s="540" t="s">
        <v>216</v>
      </c>
      <c r="J314" s="542" t="s">
        <v>216</v>
      </c>
      <c r="K314" s="542" t="s">
        <v>216</v>
      </c>
      <c r="L314" s="753">
        <v>3.1300000000000001E-2</v>
      </c>
      <c r="M314" s="687">
        <v>0</v>
      </c>
      <c r="N314" s="693">
        <v>0</v>
      </c>
      <c r="O314" s="544"/>
      <c r="P314" s="544"/>
      <c r="Q314" s="544"/>
      <c r="R314" s="544"/>
      <c r="S314" s="544"/>
      <c r="T314" s="544"/>
      <c r="U314" s="30">
        <f>(IF(G314="C",1,IF(G314="EA",0.5,0))*0.1)+(IF(H314="C",1,IF(H314="EA",0.5,0))*0.1)+(IF(I314="C",1,IF(I314="EA",0.5,0))*0.1)+(IF(J314="C",1,IF(J314="EA",0.5,0))*0.45)+(IF(K314="C",1,IF(K314="EA",0.5,0))*0.25)</f>
        <v>0.05</v>
      </c>
      <c r="V314" s="36">
        <f t="shared" si="9"/>
        <v>1.5650000000000002E-3</v>
      </c>
      <c r="W314" s="544" t="str">
        <f t="shared" si="8"/>
        <v>Em andamento</v>
      </c>
      <c r="X314" s="24" t="str">
        <f>IF(C314="Supra-regional","abrange-cidade",IF(C314="Em definição","sem-mapa",IF(E314&lt;&gt;0,"local-def","local-em-def")))</f>
        <v>local-def</v>
      </c>
    </row>
    <row r="315" spans="1:24" ht="38.25" hidden="1" x14ac:dyDescent="0.25">
      <c r="A315" s="649">
        <v>107</v>
      </c>
      <c r="B315" s="541" t="s">
        <v>308</v>
      </c>
      <c r="C315" s="659" t="s">
        <v>180</v>
      </c>
      <c r="D315" s="26" t="s">
        <v>229</v>
      </c>
      <c r="E315" s="541" t="s">
        <v>309</v>
      </c>
      <c r="F315" s="544" t="s">
        <v>310</v>
      </c>
      <c r="G315" s="540" t="s">
        <v>214</v>
      </c>
      <c r="H315" s="542" t="s">
        <v>216</v>
      </c>
      <c r="I315" s="540" t="s">
        <v>216</v>
      </c>
      <c r="J315" s="542" t="s">
        <v>216</v>
      </c>
      <c r="K315" s="542" t="s">
        <v>216</v>
      </c>
      <c r="L315" s="753">
        <v>3.1300000000000001E-2</v>
      </c>
      <c r="M315" s="687">
        <v>0</v>
      </c>
      <c r="N315" s="693">
        <v>0</v>
      </c>
      <c r="O315" s="544"/>
      <c r="P315" s="544"/>
      <c r="Q315" s="544"/>
      <c r="R315" s="544"/>
      <c r="S315" s="544"/>
      <c r="T315" s="544"/>
      <c r="U315" s="30">
        <f>(IF(G315="C",1,IF(G315="EA",0.5,0))*0.1)+(IF(H315="C",1,IF(H315="EA",0.5,0))*0.1)+(IF(I315="C",1,IF(I315="EA",0.5,0))*0.1)+(IF(J315="C",1,IF(J315="EA",0.5,0))*0.45)+(IF(K315="C",1,IF(K315="EA",0.5,0))*0.25)</f>
        <v>0.05</v>
      </c>
      <c r="V315" s="36">
        <f t="shared" si="9"/>
        <v>1.5650000000000002E-3</v>
      </c>
      <c r="W315" s="544" t="str">
        <f t="shared" si="8"/>
        <v>Em andamento</v>
      </c>
      <c r="X315" s="24" t="str">
        <f>IF(C315="Supra-regional","abrange-cidade",IF(C315="Em definição","sem-mapa",IF(E315&lt;&gt;0,"local-def","local-em-def")))</f>
        <v>local-def</v>
      </c>
    </row>
    <row r="316" spans="1:24" ht="25.5" hidden="1" x14ac:dyDescent="0.25">
      <c r="A316" s="649">
        <v>107</v>
      </c>
      <c r="B316" s="541" t="s">
        <v>311</v>
      </c>
      <c r="C316" s="659" t="s">
        <v>182</v>
      </c>
      <c r="D316" s="26" t="s">
        <v>229</v>
      </c>
      <c r="E316" s="541" t="s">
        <v>312</v>
      </c>
      <c r="F316" s="544" t="s">
        <v>313</v>
      </c>
      <c r="G316" s="540" t="s">
        <v>214</v>
      </c>
      <c r="H316" s="542" t="s">
        <v>216</v>
      </c>
      <c r="I316" s="540" t="s">
        <v>216</v>
      </c>
      <c r="J316" s="542" t="s">
        <v>216</v>
      </c>
      <c r="K316" s="542" t="s">
        <v>216</v>
      </c>
      <c r="L316" s="753">
        <v>3.1300000000000001E-2</v>
      </c>
      <c r="M316" s="687">
        <v>0</v>
      </c>
      <c r="N316" s="693">
        <v>0</v>
      </c>
      <c r="O316" s="544"/>
      <c r="P316" s="544"/>
      <c r="Q316" s="544"/>
      <c r="R316" s="544"/>
      <c r="S316" s="544"/>
      <c r="T316" s="544"/>
      <c r="U316" s="30">
        <f>(IF(G316="C",1,IF(G316="EA",0.5,0))*0.1)+(IF(H316="C",1,IF(H316="EA",0.5,0))*0.1)+(IF(I316="C",1,IF(I316="EA",0.5,0))*0.1)+(IF(J316="C",1,IF(J316="EA",0.5,0))*0.45)+(IF(K316="C",1,IF(K316="EA",0.5,0))*0.25)</f>
        <v>0.05</v>
      </c>
      <c r="V316" s="36">
        <f t="shared" si="9"/>
        <v>1.5650000000000002E-3</v>
      </c>
      <c r="W316" s="544" t="str">
        <f t="shared" si="8"/>
        <v>Em andamento</v>
      </c>
      <c r="X316" s="24" t="str">
        <f>IF(C316="Supra-regional","abrange-cidade",IF(C316="Em definição","sem-mapa",IF(E316&lt;&gt;0,"local-def","local-em-def")))</f>
        <v>local-def</v>
      </c>
    </row>
    <row r="317" spans="1:24" ht="25.5" hidden="1" x14ac:dyDescent="0.25">
      <c r="A317" s="649">
        <v>107</v>
      </c>
      <c r="B317" s="541" t="s">
        <v>314</v>
      </c>
      <c r="C317" s="659" t="s">
        <v>184</v>
      </c>
      <c r="D317" s="26" t="s">
        <v>229</v>
      </c>
      <c r="E317" s="541" t="s">
        <v>315</v>
      </c>
      <c r="F317" s="544" t="s">
        <v>316</v>
      </c>
      <c r="G317" s="540" t="s">
        <v>214</v>
      </c>
      <c r="H317" s="542" t="s">
        <v>216</v>
      </c>
      <c r="I317" s="540" t="s">
        <v>216</v>
      </c>
      <c r="J317" s="542" t="s">
        <v>216</v>
      </c>
      <c r="K317" s="542" t="s">
        <v>216</v>
      </c>
      <c r="L317" s="753">
        <v>3.1300000000000001E-2</v>
      </c>
      <c r="M317" s="687">
        <v>0</v>
      </c>
      <c r="N317" s="693">
        <v>0</v>
      </c>
      <c r="O317" s="544"/>
      <c r="P317" s="544"/>
      <c r="Q317" s="544"/>
      <c r="R317" s="544"/>
      <c r="S317" s="544"/>
      <c r="T317" s="544"/>
      <c r="U317" s="30">
        <f>(IF(G317="C",1,IF(G317="EA",0.5,0))*0.1)+(IF(H317="C",1,IF(H317="EA",0.5,0))*0.1)+(IF(I317="C",1,IF(I317="EA",0.5,0))*0.1)+(IF(J317="C",1,IF(J317="EA",0.5,0))*0.45)+(IF(K317="C",1,IF(K317="EA",0.5,0))*0.25)</f>
        <v>0.05</v>
      </c>
      <c r="V317" s="36">
        <f t="shared" si="9"/>
        <v>1.5650000000000002E-3</v>
      </c>
      <c r="W317" s="544" t="str">
        <f t="shared" si="8"/>
        <v>Em andamento</v>
      </c>
      <c r="X317" s="24" t="str">
        <f>IF(C317="Supra-regional","abrange-cidade",IF(C317="Em definição","sem-mapa",IF(E317&lt;&gt;0,"local-def","local-em-def")))</f>
        <v>local-def</v>
      </c>
    </row>
    <row r="318" spans="1:24" ht="25.5" hidden="1" x14ac:dyDescent="0.25">
      <c r="A318" s="649">
        <v>107</v>
      </c>
      <c r="B318" s="541" t="s">
        <v>317</v>
      </c>
      <c r="C318" s="659" t="s">
        <v>186</v>
      </c>
      <c r="D318" s="26" t="s">
        <v>229</v>
      </c>
      <c r="E318" s="541" t="s">
        <v>318</v>
      </c>
      <c r="F318" s="544" t="s">
        <v>319</v>
      </c>
      <c r="G318" s="540" t="s">
        <v>214</v>
      </c>
      <c r="H318" s="542" t="s">
        <v>216</v>
      </c>
      <c r="I318" s="540" t="s">
        <v>216</v>
      </c>
      <c r="J318" s="542" t="s">
        <v>216</v>
      </c>
      <c r="K318" s="542" t="s">
        <v>216</v>
      </c>
      <c r="L318" s="753">
        <v>3.1300000000000001E-2</v>
      </c>
      <c r="M318" s="687">
        <v>0</v>
      </c>
      <c r="N318" s="693">
        <v>0</v>
      </c>
      <c r="O318" s="544"/>
      <c r="P318" s="544"/>
      <c r="Q318" s="544"/>
      <c r="R318" s="544"/>
      <c r="S318" s="544"/>
      <c r="T318" s="544"/>
      <c r="U318" s="30">
        <f>(IF(G318="C",1,IF(G318="EA",0.5,0))*0.1)+(IF(H318="C",1,IF(H318="EA",0.5,0))*0.1)+(IF(I318="C",1,IF(I318="EA",0.5,0))*0.1)+(IF(J318="C",1,IF(J318="EA",0.5,0))*0.45)+(IF(K318="C",1,IF(K318="EA",0.5,0))*0.25)</f>
        <v>0.05</v>
      </c>
      <c r="V318" s="36">
        <f t="shared" si="9"/>
        <v>1.5650000000000002E-3</v>
      </c>
      <c r="W318" s="544" t="str">
        <f t="shared" si="8"/>
        <v>Em andamento</v>
      </c>
      <c r="X318" s="24" t="str">
        <f>IF(C318="Supra-regional","abrange-cidade",IF(C318="Em definição","sem-mapa",IF(E318&lt;&gt;0,"local-def","local-em-def")))</f>
        <v>local-def</v>
      </c>
    </row>
    <row r="319" spans="1:24" ht="25.5" hidden="1" x14ac:dyDescent="0.25">
      <c r="A319" s="649">
        <v>107</v>
      </c>
      <c r="B319" s="541" t="s">
        <v>320</v>
      </c>
      <c r="C319" s="659" t="s">
        <v>188</v>
      </c>
      <c r="D319" s="26" t="s">
        <v>229</v>
      </c>
      <c r="E319" s="541" t="s">
        <v>321</v>
      </c>
      <c r="F319" s="544" t="s">
        <v>322</v>
      </c>
      <c r="G319" s="540" t="s">
        <v>214</v>
      </c>
      <c r="H319" s="542" t="s">
        <v>216</v>
      </c>
      <c r="I319" s="540" t="s">
        <v>216</v>
      </c>
      <c r="J319" s="542" t="s">
        <v>216</v>
      </c>
      <c r="K319" s="542" t="s">
        <v>216</v>
      </c>
      <c r="L319" s="753">
        <v>3.1300000000000001E-2</v>
      </c>
      <c r="M319" s="687">
        <v>0</v>
      </c>
      <c r="N319" s="693">
        <v>0</v>
      </c>
      <c r="O319" s="544"/>
      <c r="P319" s="544"/>
      <c r="Q319" s="544"/>
      <c r="R319" s="544"/>
      <c r="S319" s="544"/>
      <c r="T319" s="544"/>
      <c r="U319" s="30">
        <f>(IF(G319="C",1,IF(G319="EA",0.5,0))*0.1)+(IF(H319="C",1,IF(H319="EA",0.5,0))*0.1)+(IF(I319="C",1,IF(I319="EA",0.5,0))*0.1)+(IF(J319="C",1,IF(J319="EA",0.5,0))*0.45)+(IF(K319="C",1,IF(K319="EA",0.5,0))*0.25)</f>
        <v>0.05</v>
      </c>
      <c r="V319" s="36">
        <f t="shared" si="9"/>
        <v>1.5650000000000002E-3</v>
      </c>
      <c r="W319" s="544" t="str">
        <f t="shared" si="8"/>
        <v>Em andamento</v>
      </c>
      <c r="X319" s="24" t="str">
        <f>IF(C319="Supra-regional","abrange-cidade",IF(C319="Em definição","sem-mapa",IF(E319&lt;&gt;0,"local-def","local-em-def")))</f>
        <v>local-def</v>
      </c>
    </row>
  </sheetData>
  <autoFilter ref="A1:X319">
    <filterColumn colId="0">
      <filters>
        <filter val="10"/>
      </filters>
    </filterColumn>
  </autoFilter>
  <customSheetViews>
    <customSheetView guid="{1A1B4AE5-7447-43F9-B975-80AA2988EA6D}" scale="80" filter="1" showAutoFilter="1" topLeftCell="C1">
      <selection activeCell="L8" sqref="L8:L10"/>
      <pageMargins left="0.511811024" right="0.511811024" top="0.78740157499999996" bottom="0.78740157499999996" header="0.31496062000000002" footer="0.31496062000000002"/>
      <autoFilter ref="A1:X319">
        <filterColumn colId="0">
          <filters>
            <filter val="7"/>
          </filters>
        </filterColumn>
      </autoFilter>
    </customSheetView>
    <customSheetView guid="{9D03371E-5064-42DE-B686-D0B44E4C5768}" scale="80" filter="1" showAutoFilter="1">
      <selection activeCell="H332" sqref="H332"/>
      <pageMargins left="0.511811024" right="0.511811024" top="0.78740157499999996" bottom="0.78740157499999996" header="0.31496062000000002" footer="0.31496062000000002"/>
      <autoFilter ref="A1:X319">
        <filterColumn colId="0">
          <filters>
            <filter val="68"/>
          </filters>
        </filterColumn>
        <filterColumn colId="6">
          <filters>
            <filter val="EA"/>
          </filters>
        </filterColumn>
      </autoFilter>
    </customSheetView>
  </customSheetViews>
  <dataValidations count="1">
    <dataValidation showInputMessage="1" showErrorMessage="1" sqref="G2:K46 G244:K279 G156:K207 H47:J69 H70:K73 H74:J84 F47:G84 G281:K319"/>
  </dataValidations>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1">
        <x14:dataValidation type="list" allowBlank="1" showInputMessage="1" showErrorMessage="1">
          <x14:formula1>
            <xm:f>Subs!$B$2:$B$36</xm:f>
          </x14:formula1>
          <xm:sqref>C2:C319</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59"/>
  <sheetViews>
    <sheetView zoomScale="80" zoomScaleNormal="80" zoomScalePageLayoutView="80" workbookViewId="0">
      <selection activeCell="T2" sqref="T2:T59"/>
    </sheetView>
  </sheetViews>
  <sheetFormatPr defaultColWidth="8.85546875" defaultRowHeight="15" x14ac:dyDescent="0.25"/>
  <cols>
    <col min="1" max="1" width="21.85546875" customWidth="1"/>
    <col min="2" max="2" width="26.7109375" customWidth="1"/>
    <col min="3" max="9" width="21.85546875" customWidth="1"/>
    <col min="10" max="10" width="21.85546875" style="539" customWidth="1"/>
    <col min="11" max="12" width="21.85546875" style="265" customWidth="1"/>
    <col min="13" max="22" width="21.85546875" customWidth="1"/>
  </cols>
  <sheetData>
    <row r="1" spans="1:22" ht="78.75" x14ac:dyDescent="0.25">
      <c r="A1" s="11" t="s">
        <v>0</v>
      </c>
      <c r="B1" s="11" t="s">
        <v>51</v>
      </c>
      <c r="C1" s="11" t="s">
        <v>52</v>
      </c>
      <c r="D1" s="11" t="s">
        <v>53</v>
      </c>
      <c r="E1" s="11" t="s">
        <v>54</v>
      </c>
      <c r="F1" s="11" t="s">
        <v>55</v>
      </c>
      <c r="G1" s="11" t="s">
        <v>56</v>
      </c>
      <c r="H1" s="11" t="s">
        <v>57</v>
      </c>
      <c r="I1" s="11" t="s">
        <v>58</v>
      </c>
      <c r="J1" s="12" t="s">
        <v>37</v>
      </c>
      <c r="K1" s="37" t="s">
        <v>38</v>
      </c>
      <c r="L1" s="37" t="s">
        <v>219</v>
      </c>
      <c r="M1" s="11" t="s">
        <v>4</v>
      </c>
      <c r="N1" s="11" t="s">
        <v>5</v>
      </c>
      <c r="O1" s="11" t="s">
        <v>6</v>
      </c>
      <c r="P1" s="11" t="s">
        <v>7</v>
      </c>
      <c r="Q1" s="11" t="s">
        <v>8</v>
      </c>
      <c r="R1" s="11" t="s">
        <v>9</v>
      </c>
      <c r="S1" s="13" t="s">
        <v>26</v>
      </c>
      <c r="T1" s="13" t="s">
        <v>27</v>
      </c>
      <c r="U1" s="13" t="s">
        <v>28</v>
      </c>
      <c r="V1" s="13" t="s">
        <v>59</v>
      </c>
    </row>
    <row r="2" spans="1:22" ht="60" customHeight="1" x14ac:dyDescent="0.25">
      <c r="A2" s="92">
        <v>30</v>
      </c>
      <c r="B2" s="38" t="s">
        <v>3331</v>
      </c>
      <c r="C2" s="39" t="s">
        <v>211</v>
      </c>
      <c r="D2" s="40" t="s">
        <v>211</v>
      </c>
      <c r="E2" s="40"/>
      <c r="F2" s="40"/>
      <c r="G2" s="41" t="s">
        <v>212</v>
      </c>
      <c r="H2" s="41" t="s">
        <v>212</v>
      </c>
      <c r="I2" s="41" t="s">
        <v>212</v>
      </c>
      <c r="J2" s="1034">
        <v>0.05</v>
      </c>
      <c r="K2" s="208">
        <v>0</v>
      </c>
      <c r="L2" s="90">
        <v>0</v>
      </c>
      <c r="M2" s="38"/>
      <c r="N2" s="38"/>
      <c r="O2" s="42"/>
      <c r="P2" s="42"/>
      <c r="Q2" s="42"/>
      <c r="R2" s="42"/>
      <c r="S2" s="46">
        <f>(IF(G2="C",1,IF(G2="EA",0.5,0))*0.3)+(IF(H2="C",1,IF(H2="EA",0.5,0))*0.35)+(IF(I2="C",1,IF(I2="EA",0.5,0))*0.35)</f>
        <v>0.99999999999999989</v>
      </c>
      <c r="T2" s="43">
        <f>S2*J2</f>
        <v>4.9999999999999996E-2</v>
      </c>
      <c r="U2" s="42" t="str">
        <f t="shared" ref="U2:U32" si="0">IF(S2=0,"Não Iniciado",IF(S2&lt;1,"Em andamento","Concluído"))</f>
        <v>Concluído</v>
      </c>
      <c r="V2" s="42" t="str">
        <f>IF(C2="Supra-regional","abrange-cidade",IF(C2="Em definição","sem-mapa",IF(E2&lt;&gt;0,"local-def","local-em-def")))</f>
        <v>abrange-cidade</v>
      </c>
    </row>
    <row r="3" spans="1:22" ht="54" customHeight="1" x14ac:dyDescent="0.25">
      <c r="A3" s="92">
        <v>33</v>
      </c>
      <c r="B3" s="38" t="s">
        <v>3332</v>
      </c>
      <c r="C3" s="39" t="s">
        <v>211</v>
      </c>
      <c r="D3" s="40"/>
      <c r="E3" s="40"/>
      <c r="F3" s="40"/>
      <c r="G3" s="41" t="s">
        <v>212</v>
      </c>
      <c r="H3" s="41" t="s">
        <v>212</v>
      </c>
      <c r="I3" s="41" t="s">
        <v>214</v>
      </c>
      <c r="J3" s="1034">
        <v>0</v>
      </c>
      <c r="K3" s="208">
        <v>25000000</v>
      </c>
      <c r="L3" s="19">
        <v>0</v>
      </c>
      <c r="M3" s="38"/>
      <c r="N3" s="38"/>
      <c r="O3" s="209"/>
      <c r="P3" s="209"/>
      <c r="Q3" s="42"/>
      <c r="R3" s="42"/>
      <c r="S3" s="46">
        <f>(IF(G3="C",1,IF(G3="EA",0.5,0))*0.3)+(IF(H3="C",1,IF(H3="EA",0.5,0))*0.35)+(IF(I3="C",1,IF(I3="EA",0.5,0))*0.35)</f>
        <v>0.82499999999999996</v>
      </c>
      <c r="T3" s="43">
        <f t="shared" ref="T3:T59" si="1">S3*J3</f>
        <v>0</v>
      </c>
      <c r="U3" s="42" t="str">
        <f t="shared" si="0"/>
        <v>Em andamento</v>
      </c>
      <c r="V3" s="42" t="str">
        <f>IF(C3="Supra-regional","abrange-cidade",IF(C3="Em definição","sem-mapa",IF(E3&lt;&gt;0,"local-def","local-em-def")))</f>
        <v>abrange-cidade</v>
      </c>
    </row>
    <row r="4" spans="1:22" ht="94.5" x14ac:dyDescent="0.25">
      <c r="A4" s="41">
        <v>38</v>
      </c>
      <c r="B4" s="544" t="s">
        <v>368</v>
      </c>
      <c r="C4" s="39" t="s">
        <v>211</v>
      </c>
      <c r="D4" s="40"/>
      <c r="E4" s="40"/>
      <c r="F4" s="40"/>
      <c r="G4" s="41" t="s">
        <v>212</v>
      </c>
      <c r="H4" s="41" t="s">
        <v>212</v>
      </c>
      <c r="I4" s="41" t="s">
        <v>212</v>
      </c>
      <c r="J4" s="1034">
        <v>0.1</v>
      </c>
      <c r="K4" s="118">
        <v>0</v>
      </c>
      <c r="L4" s="120">
        <v>0</v>
      </c>
      <c r="M4" s="56" t="s">
        <v>369</v>
      </c>
      <c r="N4" s="57"/>
      <c r="O4" s="42"/>
      <c r="P4" s="42"/>
      <c r="Q4" s="42"/>
      <c r="R4" s="42"/>
      <c r="S4" s="46">
        <f>(IF(G4="C",1,IF(G4="EA",0.5,0))*0.3)+(IF(H4="C",1,IF(H4="EA",0.5,0))*0.35)+(IF(I4="C",1,IF(I4="EA",0.5,0))*0.35)</f>
        <v>0.99999999999999989</v>
      </c>
      <c r="T4" s="43">
        <f t="shared" si="1"/>
        <v>9.9999999999999992E-2</v>
      </c>
      <c r="U4" s="42" t="str">
        <f t="shared" si="0"/>
        <v>Concluído</v>
      </c>
      <c r="V4" s="42" t="str">
        <f>IF(C4="Supra-regional","abrange-cidade",IF(C4="Em definição","sem-mapa",IF(E4&lt;&gt;0,"local-def","local-em-def")))</f>
        <v>abrange-cidade</v>
      </c>
    </row>
    <row r="5" spans="1:22" ht="193.5" customHeight="1" x14ac:dyDescent="0.25">
      <c r="A5" s="58">
        <v>53</v>
      </c>
      <c r="B5" s="59" t="s">
        <v>382</v>
      </c>
      <c r="C5" s="60" t="s">
        <v>211</v>
      </c>
      <c r="D5" s="61"/>
      <c r="E5" s="61"/>
      <c r="F5" s="61"/>
      <c r="G5" s="62" t="s">
        <v>216</v>
      </c>
      <c r="H5" s="62" t="s">
        <v>216</v>
      </c>
      <c r="I5" s="63" t="s">
        <v>214</v>
      </c>
      <c r="J5" s="1034">
        <v>1</v>
      </c>
      <c r="K5" s="119">
        <v>0</v>
      </c>
      <c r="L5" s="64">
        <v>0</v>
      </c>
      <c r="M5" s="65" t="s">
        <v>383</v>
      </c>
      <c r="N5" s="65" t="s">
        <v>384</v>
      </c>
      <c r="O5" s="65" t="s">
        <v>5267</v>
      </c>
      <c r="P5" s="62" t="s">
        <v>385</v>
      </c>
      <c r="Q5" s="62"/>
      <c r="R5" s="62"/>
      <c r="S5" s="46">
        <f>(IF(G5="C",1,IF(G5="EA",0.5,0))*0.3)+(IF(H5="C",1,IF(H5="EA",0.5,0))*0.35)+(IF(I5="C",1,IF(I5="EA",0.5,0))*0.35)</f>
        <v>0.17499999999999999</v>
      </c>
      <c r="T5" s="43">
        <f t="shared" si="1"/>
        <v>0.17499999999999999</v>
      </c>
      <c r="U5" s="42" t="str">
        <f t="shared" si="0"/>
        <v>Em andamento</v>
      </c>
      <c r="V5" s="42" t="str">
        <f>IF(C5="Supra-regional","abrange-cidade",IF(C5="Em definição","sem-mapa",IF(E5&lt;&gt;0,"local-def","local-em-def")))</f>
        <v>abrange-cidade</v>
      </c>
    </row>
    <row r="6" spans="1:22" ht="94.5" x14ac:dyDescent="0.25">
      <c r="A6" s="399">
        <v>57</v>
      </c>
      <c r="B6" s="404" t="s">
        <v>413</v>
      </c>
      <c r="C6" s="409" t="s">
        <v>211</v>
      </c>
      <c r="D6" s="412"/>
      <c r="E6" s="412"/>
      <c r="F6" s="412"/>
      <c r="G6" s="399" t="s">
        <v>212</v>
      </c>
      <c r="H6" s="399" t="s">
        <v>212</v>
      </c>
      <c r="I6" s="399" t="s">
        <v>212</v>
      </c>
      <c r="J6" s="1034">
        <v>1</v>
      </c>
      <c r="K6" s="419">
        <v>0</v>
      </c>
      <c r="L6" s="419">
        <v>0</v>
      </c>
      <c r="M6" s="404" t="s">
        <v>414</v>
      </c>
      <c r="N6" s="404" t="s">
        <v>415</v>
      </c>
      <c r="O6" s="404" t="s">
        <v>416</v>
      </c>
      <c r="P6" s="404" t="s">
        <v>417</v>
      </c>
      <c r="Q6" s="404" t="s">
        <v>418</v>
      </c>
      <c r="R6" s="404" t="s">
        <v>419</v>
      </c>
      <c r="S6" s="46">
        <f>(IF(G6="C",1,IF(G6="EA",0.5,0))*0.3)+(IF(H6="C",1,IF(H6="EA",0.5,0))*0.35)+(IF(I6="C",1,IF(I6="EA",0.5,0))*0.35)</f>
        <v>0.99999999999999989</v>
      </c>
      <c r="T6" s="43">
        <f t="shared" si="1"/>
        <v>0.99999999999999989</v>
      </c>
      <c r="U6" s="42" t="str">
        <f t="shared" si="0"/>
        <v>Concluído</v>
      </c>
      <c r="V6" s="42" t="str">
        <f>IF(C6="Supra-regional","abrange-cidade",IF(C6="Em definição","sem-mapa",IF(E6&lt;&gt;0,"local-def","local-em-def")))</f>
        <v>abrange-cidade</v>
      </c>
    </row>
    <row r="7" spans="1:22" ht="81" customHeight="1" x14ac:dyDescent="0.25">
      <c r="A7" s="399">
        <v>59</v>
      </c>
      <c r="B7" s="404" t="s">
        <v>535</v>
      </c>
      <c r="C7" s="406" t="s">
        <v>211</v>
      </c>
      <c r="D7" s="412"/>
      <c r="E7" s="412"/>
      <c r="F7" s="412"/>
      <c r="G7" s="399" t="s">
        <v>212</v>
      </c>
      <c r="H7" s="399" t="s">
        <v>212</v>
      </c>
      <c r="I7" s="399" t="s">
        <v>212</v>
      </c>
      <c r="J7" s="1034">
        <v>1</v>
      </c>
      <c r="K7" s="424">
        <v>0</v>
      </c>
      <c r="L7" s="424">
        <v>0</v>
      </c>
      <c r="M7" s="374" t="s">
        <v>536</v>
      </c>
      <c r="N7" s="374" t="s">
        <v>537</v>
      </c>
      <c r="O7" s="404"/>
      <c r="P7" s="404"/>
      <c r="Q7" s="404"/>
      <c r="R7" s="404"/>
      <c r="S7" s="46">
        <f>(IF(G7="C",1,IF(G7="EA",0.5,0))*0.3)+(IF(H7="C",1,IF(H7="EA",0.5,0))*0.35)+(IF(I7="C",1,IF(I7="EA",0.5,0))*0.35)</f>
        <v>0.99999999999999989</v>
      </c>
      <c r="T7" s="43">
        <f t="shared" si="1"/>
        <v>0.99999999999999989</v>
      </c>
      <c r="U7" s="42" t="str">
        <f t="shared" si="0"/>
        <v>Concluído</v>
      </c>
      <c r="V7" s="42" t="str">
        <f>IF(C7="Supra-regional","abrange-cidade",IF(C7="Em definição","sem-mapa",IF(E7&lt;&gt;0,"local-def","local-em-def")))</f>
        <v>abrange-cidade</v>
      </c>
    </row>
    <row r="8" spans="1:22" ht="47.25" x14ac:dyDescent="0.25">
      <c r="A8" s="390">
        <v>62</v>
      </c>
      <c r="B8" s="403" t="s">
        <v>790</v>
      </c>
      <c r="C8" s="406" t="s">
        <v>211</v>
      </c>
      <c r="D8" s="401"/>
      <c r="E8" s="401"/>
      <c r="F8" s="401"/>
      <c r="G8" s="387" t="s">
        <v>214</v>
      </c>
      <c r="H8" s="387" t="s">
        <v>216</v>
      </c>
      <c r="I8" s="387" t="s">
        <v>216</v>
      </c>
      <c r="J8" s="1034">
        <v>1</v>
      </c>
      <c r="K8" s="419">
        <v>0</v>
      </c>
      <c r="L8" s="419">
        <v>0</v>
      </c>
      <c r="M8" s="428"/>
      <c r="N8" s="72"/>
      <c r="O8" s="72"/>
      <c r="P8" s="72"/>
      <c r="Q8" s="72"/>
      <c r="R8" s="72"/>
      <c r="S8" s="46">
        <f>(IF(G8="C",1,IF(G8="EA",0.5,0))*0.3)+(IF(H8="C",1,IF(H8="EA",0.5,0))*0.35)+(IF(I8="C",1,IF(I8="EA",0.5,0))*0.35)</f>
        <v>0.15</v>
      </c>
      <c r="T8" s="43">
        <f t="shared" si="1"/>
        <v>0.15</v>
      </c>
      <c r="U8" s="42" t="str">
        <f t="shared" si="0"/>
        <v>Em andamento</v>
      </c>
      <c r="V8" s="42" t="str">
        <f>IF(C8="Supra-regional","abrange-cidade",IF(C8="Em definição","sem-mapa",IF(E8&lt;&gt;0,"local-def","local-em-def")))</f>
        <v>abrange-cidade</v>
      </c>
    </row>
    <row r="9" spans="1:22" ht="61.5" customHeight="1" x14ac:dyDescent="0.25">
      <c r="A9" s="390">
        <v>64</v>
      </c>
      <c r="B9" s="403" t="s">
        <v>791</v>
      </c>
      <c r="C9" s="406" t="s">
        <v>211</v>
      </c>
      <c r="D9" s="401"/>
      <c r="E9" s="401"/>
      <c r="F9" s="401"/>
      <c r="G9" s="387" t="s">
        <v>212</v>
      </c>
      <c r="H9" s="387" t="s">
        <v>1286</v>
      </c>
      <c r="I9" s="387" t="s">
        <v>1286</v>
      </c>
      <c r="J9" s="1034">
        <v>0.5</v>
      </c>
      <c r="K9" s="419">
        <v>0</v>
      </c>
      <c r="L9" s="419">
        <v>23506</v>
      </c>
      <c r="M9" s="72"/>
      <c r="N9" s="72"/>
      <c r="O9" s="72"/>
      <c r="P9" s="72"/>
      <c r="Q9" s="72"/>
      <c r="R9" s="72"/>
      <c r="S9" s="46">
        <f>(IF(G9="C",1,IF(G9="EA",0.5,0))*0.3)+(IF(H9="C",1,IF(H9="EA",0.5,0))*0.35)+(IF(I9="C",1,IF(I9="EA",0.5,0))*0.35)</f>
        <v>0.99999999999999989</v>
      </c>
      <c r="T9" s="43">
        <f t="shared" si="1"/>
        <v>0.49999999999999994</v>
      </c>
      <c r="U9" s="42" t="str">
        <f t="shared" si="0"/>
        <v>Concluído</v>
      </c>
      <c r="V9" s="42" t="str">
        <f>IF(C9="Supra-regional","abrange-cidade",IF(C9="Em definição","sem-mapa",IF(E9&lt;&gt;0,"local-def","local-em-def")))</f>
        <v>abrange-cidade</v>
      </c>
    </row>
    <row r="10" spans="1:22" ht="47.25" x14ac:dyDescent="0.25">
      <c r="A10" s="337">
        <v>71</v>
      </c>
      <c r="B10" s="403" t="s">
        <v>792</v>
      </c>
      <c r="C10" s="406" t="s">
        <v>182</v>
      </c>
      <c r="D10" s="401" t="s">
        <v>593</v>
      </c>
      <c r="E10" s="401" t="s">
        <v>793</v>
      </c>
      <c r="F10" s="401" t="s">
        <v>794</v>
      </c>
      <c r="G10" s="387" t="s">
        <v>212</v>
      </c>
      <c r="H10" s="387" t="s">
        <v>212</v>
      </c>
      <c r="I10" s="387" t="s">
        <v>212</v>
      </c>
      <c r="J10" s="1034">
        <v>1</v>
      </c>
      <c r="K10" s="421">
        <v>70862.14</v>
      </c>
      <c r="L10" s="19">
        <v>7284</v>
      </c>
      <c r="M10" s="72" t="s">
        <v>795</v>
      </c>
      <c r="N10" s="72"/>
      <c r="O10" s="72"/>
      <c r="P10" s="72"/>
      <c r="Q10" s="72"/>
      <c r="R10" s="72"/>
      <c r="S10" s="46">
        <f>(IF(G10="C",1,IF(G10="EA",0.5,0))*0.3)+(IF(H10="C",1,IF(H10="EA",0.5,0))*0.35)+(IF(I10="C",1,IF(I10="EA",0.5,0))*0.35)</f>
        <v>0.99999999999999989</v>
      </c>
      <c r="T10" s="43">
        <f t="shared" si="1"/>
        <v>0.99999999999999989</v>
      </c>
      <c r="U10" s="42" t="str">
        <f t="shared" si="0"/>
        <v>Concluído</v>
      </c>
      <c r="V10" s="42" t="str">
        <f>IF(C10="Supra-regional","abrange-cidade",IF(C10="Em definição","sem-mapa",IF(E10&lt;&gt;0,"local-def","local-em-def")))</f>
        <v>local-def</v>
      </c>
    </row>
    <row r="11" spans="1:22" ht="51.75" customHeight="1" x14ac:dyDescent="0.25">
      <c r="A11" s="387">
        <v>77</v>
      </c>
      <c r="B11" s="56" t="s">
        <v>5013</v>
      </c>
      <c r="C11" s="406" t="s">
        <v>211</v>
      </c>
      <c r="D11" s="401"/>
      <c r="E11" s="401"/>
      <c r="F11" s="401"/>
      <c r="G11" s="387" t="s">
        <v>212</v>
      </c>
      <c r="H11" s="387" t="s">
        <v>212</v>
      </c>
      <c r="I11" s="387" t="s">
        <v>212</v>
      </c>
      <c r="J11" s="1034">
        <v>1</v>
      </c>
      <c r="K11" s="421">
        <v>649681.72</v>
      </c>
      <c r="L11" s="121"/>
      <c r="M11" s="72"/>
      <c r="N11" s="72"/>
      <c r="O11" s="72"/>
      <c r="P11" s="72"/>
      <c r="Q11" s="72"/>
      <c r="R11" s="72"/>
      <c r="S11" s="46">
        <f>(IF(G11="C",1,IF(G11="EA",0.5,0))*0.3)+(IF(H11="C",1,IF(H11="EA",0.5,0))*0.35)+(IF(I11="C",1,IF(I11="EA",0.5,0))*0.35)</f>
        <v>0.99999999999999989</v>
      </c>
      <c r="T11" s="43">
        <f t="shared" si="1"/>
        <v>0.99999999999999989</v>
      </c>
      <c r="U11" s="42" t="str">
        <f t="shared" si="0"/>
        <v>Concluído</v>
      </c>
      <c r="V11" s="42" t="str">
        <f>IF(C11="Supra-regional","abrange-cidade",IF(C11="Em definição","sem-mapa",IF(E11&lt;&gt;0,"local-def","local-em-def")))</f>
        <v>abrange-cidade</v>
      </c>
    </row>
    <row r="12" spans="1:22" ht="126" x14ac:dyDescent="0.25">
      <c r="A12" s="387">
        <v>78</v>
      </c>
      <c r="B12" s="56" t="s">
        <v>210</v>
      </c>
      <c r="C12" s="406" t="s">
        <v>211</v>
      </c>
      <c r="D12" s="401"/>
      <c r="E12" s="401"/>
      <c r="F12" s="401"/>
      <c r="G12" s="387" t="s">
        <v>212</v>
      </c>
      <c r="H12" s="387" t="s">
        <v>212</v>
      </c>
      <c r="I12" s="387" t="s">
        <v>212</v>
      </c>
      <c r="J12" s="1034">
        <v>1</v>
      </c>
      <c r="K12" s="419">
        <v>0</v>
      </c>
      <c r="L12" s="419">
        <v>0</v>
      </c>
      <c r="M12" s="72"/>
      <c r="N12" s="72"/>
      <c r="O12" s="72"/>
      <c r="P12" s="72"/>
      <c r="Q12" s="72"/>
      <c r="R12" s="72"/>
      <c r="S12" s="46">
        <f>(IF(G12="C",1,IF(G12="EA",0.5,0))*0.3)+(IF(H12="C",1,IF(H12="EA",0.5,0))*0.35)+(IF(I12="C",1,IF(I12="EA",0.5,0))*0.35)</f>
        <v>0.99999999999999989</v>
      </c>
      <c r="T12" s="43">
        <f t="shared" si="1"/>
        <v>0.99999999999999989</v>
      </c>
      <c r="U12" s="42" t="str">
        <f t="shared" si="0"/>
        <v>Concluído</v>
      </c>
      <c r="V12" s="42" t="str">
        <f>IF(C12="Supra-regional","abrange-cidade",IF(C12="Em definição","sem-mapa",IF(E12&lt;&gt;0,"local-def","local-em-def")))</f>
        <v>abrange-cidade</v>
      </c>
    </row>
    <row r="13" spans="1:22" ht="31.5" x14ac:dyDescent="0.25">
      <c r="A13" s="387">
        <v>81</v>
      </c>
      <c r="B13" s="56" t="s">
        <v>5014</v>
      </c>
      <c r="C13" s="406" t="s">
        <v>211</v>
      </c>
      <c r="D13" s="401"/>
      <c r="E13" s="401"/>
      <c r="F13" s="401"/>
      <c r="G13" s="387" t="s">
        <v>212</v>
      </c>
      <c r="H13" s="387" t="s">
        <v>214</v>
      </c>
      <c r="I13" s="387" t="s">
        <v>216</v>
      </c>
      <c r="J13" s="1034">
        <v>1</v>
      </c>
      <c r="K13" s="419">
        <v>0</v>
      </c>
      <c r="L13" s="19"/>
      <c r="M13" s="72"/>
      <c r="N13" s="72"/>
      <c r="O13" s="72"/>
      <c r="P13" s="72"/>
      <c r="Q13" s="72"/>
      <c r="R13" s="72"/>
      <c r="S13" s="46">
        <f>(IF(G13="C",1,IF(G13="EA",0.5,0))*0.3)+(IF(H13="C",1,IF(H13="EA",0.5,0))*0.35)+(IF(I13="C",1,IF(I13="EA",0.5,0))*0.35)</f>
        <v>0.47499999999999998</v>
      </c>
      <c r="T13" s="43">
        <f t="shared" si="1"/>
        <v>0.47499999999999998</v>
      </c>
      <c r="U13" s="42" t="str">
        <f t="shared" si="0"/>
        <v>Em andamento</v>
      </c>
      <c r="V13" s="42" t="str">
        <f>IF(C13="Supra-regional","abrange-cidade",IF(C13="Em definição","sem-mapa",IF(E13&lt;&gt;0,"local-def","local-em-def")))</f>
        <v>abrange-cidade</v>
      </c>
    </row>
    <row r="14" spans="1:22" ht="78.75" x14ac:dyDescent="0.25">
      <c r="A14" s="398">
        <v>95</v>
      </c>
      <c r="B14" s="402" t="s">
        <v>2742</v>
      </c>
      <c r="C14" s="408" t="s">
        <v>211</v>
      </c>
      <c r="D14" s="402"/>
      <c r="E14" s="402"/>
      <c r="F14" s="402"/>
      <c r="G14" s="416" t="s">
        <v>214</v>
      </c>
      <c r="H14" s="416" t="s">
        <v>216</v>
      </c>
      <c r="I14" s="416" t="s">
        <v>214</v>
      </c>
      <c r="J14" s="1034">
        <v>1</v>
      </c>
      <c r="K14" s="422">
        <v>0</v>
      </c>
      <c r="L14" s="121">
        <v>0</v>
      </c>
      <c r="M14" s="402" t="s">
        <v>2743</v>
      </c>
      <c r="N14" s="408"/>
      <c r="O14" s="408"/>
      <c r="P14" s="408"/>
      <c r="Q14" s="408"/>
      <c r="R14" s="408"/>
      <c r="S14" s="46">
        <f>(IF(G14="C",1,IF(G14="EA",0.5,0))*0.3)+(IF(H14="C",1,IF(H14="EA",0.5,0))*0.35)+(IF(I14="C",1,IF(I14="EA",0.5,0))*0.35)</f>
        <v>0.32499999999999996</v>
      </c>
      <c r="T14" s="43">
        <f t="shared" si="1"/>
        <v>0.32499999999999996</v>
      </c>
      <c r="U14" s="42" t="str">
        <f t="shared" si="0"/>
        <v>Em andamento</v>
      </c>
      <c r="V14" s="42" t="str">
        <f>IF(C14="Supra-regional","abrange-cidade",IF(C14="Em definição","sem-mapa",IF(E14&lt;&gt;0,"local-def","local-em-def")))</f>
        <v>abrange-cidade</v>
      </c>
    </row>
    <row r="15" spans="1:22" ht="15.75" x14ac:dyDescent="0.25">
      <c r="A15" s="397">
        <v>98</v>
      </c>
      <c r="B15" s="401" t="s">
        <v>2744</v>
      </c>
      <c r="C15" s="407" t="s">
        <v>211</v>
      </c>
      <c r="D15" s="401"/>
      <c r="E15" s="401"/>
      <c r="F15" s="401"/>
      <c r="G15" s="415" t="s">
        <v>212</v>
      </c>
      <c r="H15" s="415" t="s">
        <v>214</v>
      </c>
      <c r="I15" s="415" t="s">
        <v>212</v>
      </c>
      <c r="J15" s="1034">
        <v>0.1</v>
      </c>
      <c r="K15" s="420">
        <v>0</v>
      </c>
      <c r="L15" s="19">
        <v>0</v>
      </c>
      <c r="M15" s="427"/>
      <c r="N15" s="427"/>
      <c r="O15" s="427"/>
      <c r="P15" s="427"/>
      <c r="Q15" s="427"/>
      <c r="R15" s="427"/>
      <c r="S15" s="46">
        <f>(IF(G15="C",1,IF(G15="EA",0.5,0))*0.3)+(IF(H15="C",1,IF(H15="EA",0.5,0))*0.35)+(IF(I15="C",1,IF(I15="EA",0.5,0))*0.35)</f>
        <v>0.82499999999999996</v>
      </c>
      <c r="T15" s="43">
        <f t="shared" si="1"/>
        <v>8.2500000000000004E-2</v>
      </c>
      <c r="U15" s="42" t="str">
        <f t="shared" si="0"/>
        <v>Em andamento</v>
      </c>
      <c r="V15" s="42" t="str">
        <f>IF(C15="Supra-regional","abrange-cidade",IF(C15="Em definição","sem-mapa",IF(E15&lt;&gt;0,"local-def","local-em-def")))</f>
        <v>abrange-cidade</v>
      </c>
    </row>
    <row r="16" spans="1:22" ht="144.75" customHeight="1" x14ac:dyDescent="0.25">
      <c r="A16" s="400">
        <v>106</v>
      </c>
      <c r="B16" s="405" t="s">
        <v>920</v>
      </c>
      <c r="C16" s="410" t="s">
        <v>211</v>
      </c>
      <c r="D16" s="413" t="s">
        <v>229</v>
      </c>
      <c r="E16" s="413"/>
      <c r="F16" s="413"/>
      <c r="G16" s="417" t="s">
        <v>214</v>
      </c>
      <c r="H16" s="417" t="s">
        <v>216</v>
      </c>
      <c r="I16" s="417" t="s">
        <v>216</v>
      </c>
      <c r="J16" s="1034">
        <v>1</v>
      </c>
      <c r="K16" s="419">
        <v>0</v>
      </c>
      <c r="L16" s="419">
        <v>0</v>
      </c>
      <c r="M16" s="223" t="s">
        <v>887</v>
      </c>
      <c r="N16" s="96" t="s">
        <v>921</v>
      </c>
      <c r="O16" s="89" t="s">
        <v>5361</v>
      </c>
      <c r="P16" s="225" t="s">
        <v>886</v>
      </c>
      <c r="Q16" s="72"/>
      <c r="R16" s="72"/>
      <c r="S16" s="46">
        <f>(IF(G16="C",1,IF(G16="EA",0.5,0))*0.3)+(IF(H16="C",1,IF(H16="EA",0.5,0))*0.35)+(IF(I16="C",1,IF(I16="EA",0.5,0))*0.35)</f>
        <v>0.15</v>
      </c>
      <c r="T16" s="43">
        <f t="shared" si="1"/>
        <v>0.15</v>
      </c>
      <c r="U16" s="42" t="str">
        <f t="shared" si="0"/>
        <v>Em andamento</v>
      </c>
      <c r="V16" s="42" t="str">
        <f>IF(C16="Supra-regional","abrange-cidade",IF(C16="Em definição","sem-mapa",IF(E16&lt;&gt;0,"local-def","local-em-def")))</f>
        <v>abrange-cidade</v>
      </c>
    </row>
    <row r="17" spans="1:22" ht="25.5" x14ac:dyDescent="0.25">
      <c r="A17" s="337">
        <v>109</v>
      </c>
      <c r="B17" s="374" t="s">
        <v>222</v>
      </c>
      <c r="C17" s="382" t="s">
        <v>190</v>
      </c>
      <c r="D17" s="336" t="s">
        <v>190</v>
      </c>
      <c r="E17" s="336" t="s">
        <v>427</v>
      </c>
      <c r="F17" s="336" t="s">
        <v>428</v>
      </c>
      <c r="G17" s="337" t="s">
        <v>212</v>
      </c>
      <c r="H17" s="337" t="s">
        <v>212</v>
      </c>
      <c r="I17" s="337" t="s">
        <v>214</v>
      </c>
      <c r="J17" s="1034">
        <v>1</v>
      </c>
      <c r="K17" s="425">
        <v>0</v>
      </c>
      <c r="L17" s="19">
        <v>0</v>
      </c>
      <c r="M17" s="349"/>
      <c r="N17" s="349"/>
      <c r="O17" s="349"/>
      <c r="P17" s="431"/>
      <c r="Q17" s="349"/>
      <c r="R17" s="349"/>
      <c r="S17" s="46">
        <f>(IF(G17="C",1,IF(G17="EA",0.5,0))*0.3)+(IF(H17="C",1,IF(H17="EA",0.5,0))*0.35)+(IF(I17="C",1,IF(I17="EA",0.5,0))*0.35)</f>
        <v>0.82499999999999996</v>
      </c>
      <c r="T17" s="43">
        <f t="shared" si="1"/>
        <v>0.82499999999999996</v>
      </c>
      <c r="U17" s="42" t="str">
        <f t="shared" si="0"/>
        <v>Em andamento</v>
      </c>
      <c r="V17" s="42" t="str">
        <f>IF(C17="Supra-regional","abrange-cidade",IF(C17="Em definição","sem-mapa",IF(E17&lt;&gt;0,"local-def","local-em-def")))</f>
        <v>local-def</v>
      </c>
    </row>
    <row r="18" spans="1:22" ht="42.75" customHeight="1" x14ac:dyDescent="0.25">
      <c r="A18" s="390">
        <v>113</v>
      </c>
      <c r="B18" s="56" t="s">
        <v>796</v>
      </c>
      <c r="C18" s="406" t="s">
        <v>211</v>
      </c>
      <c r="D18" s="406" t="s">
        <v>229</v>
      </c>
      <c r="E18" s="401"/>
      <c r="F18" s="401"/>
      <c r="G18" s="387" t="s">
        <v>212</v>
      </c>
      <c r="H18" s="387" t="s">
        <v>212</v>
      </c>
      <c r="I18" s="387" t="s">
        <v>212</v>
      </c>
      <c r="J18" s="1034">
        <v>0.3</v>
      </c>
      <c r="K18" s="419">
        <v>0</v>
      </c>
      <c r="L18" s="419">
        <v>0</v>
      </c>
      <c r="M18" s="349"/>
      <c r="N18" s="72"/>
      <c r="O18" s="72"/>
      <c r="P18" s="72"/>
      <c r="Q18" s="72"/>
      <c r="R18" s="72"/>
      <c r="S18" s="46">
        <f>(IF(G18="C",1,IF(G18="EA",0.5,0))*0.3)+(IF(H18="C",1,IF(H18="EA",0.5,0))*0.35)+(IF(I18="C",1,IF(I18="EA",0.5,0))*0.35)</f>
        <v>0.99999999999999989</v>
      </c>
      <c r="T18" s="43">
        <f t="shared" si="1"/>
        <v>0.29999999999999993</v>
      </c>
      <c r="U18" s="42" t="str">
        <f t="shared" si="0"/>
        <v>Concluído</v>
      </c>
      <c r="V18" s="42" t="str">
        <f>IF(C18="Supra-regional","abrange-cidade",IF(C18="Em definição","sem-mapa",IF(E18&lt;&gt;0,"local-def","local-em-def")))</f>
        <v>abrange-cidade</v>
      </c>
    </row>
    <row r="19" spans="1:22" ht="54.75" customHeight="1" x14ac:dyDescent="0.25">
      <c r="A19" s="390">
        <v>113</v>
      </c>
      <c r="B19" s="56" t="s">
        <v>797</v>
      </c>
      <c r="C19" s="406" t="s">
        <v>211</v>
      </c>
      <c r="D19" s="406" t="s">
        <v>229</v>
      </c>
      <c r="E19" s="401"/>
      <c r="F19" s="401"/>
      <c r="G19" s="387" t="s">
        <v>212</v>
      </c>
      <c r="H19" s="387" t="s">
        <v>212</v>
      </c>
      <c r="I19" s="387" t="s">
        <v>212</v>
      </c>
      <c r="J19" s="1034">
        <v>0.1</v>
      </c>
      <c r="K19" s="419">
        <v>0</v>
      </c>
      <c r="L19" s="419">
        <v>0</v>
      </c>
      <c r="M19" s="349"/>
      <c r="N19" s="72"/>
      <c r="O19" s="72"/>
      <c r="P19" s="72"/>
      <c r="Q19" s="72"/>
      <c r="R19" s="72"/>
      <c r="S19" s="46">
        <f>(IF(G19="C",1,IF(G19="EA",0.5,0))*0.3)+(IF(H19="C",1,IF(H19="EA",0.5,0))*0.35)+(IF(I19="C",1,IF(I19="EA",0.5,0))*0.35)</f>
        <v>0.99999999999999989</v>
      </c>
      <c r="T19" s="43">
        <f t="shared" si="1"/>
        <v>9.9999999999999992E-2</v>
      </c>
      <c r="U19" s="42" t="str">
        <f t="shared" si="0"/>
        <v>Concluído</v>
      </c>
      <c r="V19" s="42" t="str">
        <f>IF(C19="Supra-regional","abrange-cidade",IF(C19="Em definição","sem-mapa",IF(E19&lt;&gt;0,"local-def","local-em-def")))</f>
        <v>abrange-cidade</v>
      </c>
    </row>
    <row r="20" spans="1:22" ht="55.5" customHeight="1" x14ac:dyDescent="0.25">
      <c r="A20" s="390">
        <v>113</v>
      </c>
      <c r="B20" s="56" t="s">
        <v>798</v>
      </c>
      <c r="C20" s="406" t="s">
        <v>211</v>
      </c>
      <c r="D20" s="406" t="s">
        <v>229</v>
      </c>
      <c r="E20" s="401"/>
      <c r="F20" s="401"/>
      <c r="G20" s="387" t="s">
        <v>216</v>
      </c>
      <c r="H20" s="387" t="s">
        <v>216</v>
      </c>
      <c r="I20" s="387" t="s">
        <v>216</v>
      </c>
      <c r="J20" s="1034">
        <v>0.1</v>
      </c>
      <c r="K20" s="419">
        <v>0</v>
      </c>
      <c r="L20" s="419">
        <v>0</v>
      </c>
      <c r="M20" s="349"/>
      <c r="N20" s="72"/>
      <c r="O20" s="72"/>
      <c r="P20" s="72"/>
      <c r="Q20" s="72"/>
      <c r="R20" s="72"/>
      <c r="S20" s="46">
        <f>(IF(G20="C",1,IF(G20="EA",0.5,0))*0.3)+(IF(H20="C",1,IF(H20="EA",0.5,0))*0.35)+(IF(I20="C",1,IF(I20="EA",0.5,0))*0.35)</f>
        <v>0</v>
      </c>
      <c r="T20" s="43">
        <f t="shared" si="1"/>
        <v>0</v>
      </c>
      <c r="U20" s="42" t="str">
        <f t="shared" si="0"/>
        <v>Não Iniciado</v>
      </c>
      <c r="V20" s="42" t="str">
        <f>IF(C20="Supra-regional","abrange-cidade",IF(C20="Em definição","sem-mapa",IF(E20&lt;&gt;0,"local-def","local-em-def")))</f>
        <v>abrange-cidade</v>
      </c>
    </row>
    <row r="21" spans="1:22" ht="47.25" x14ac:dyDescent="0.25">
      <c r="A21" s="390">
        <v>113</v>
      </c>
      <c r="B21" s="56" t="s">
        <v>799</v>
      </c>
      <c r="C21" s="406" t="s">
        <v>211</v>
      </c>
      <c r="D21" s="406" t="s">
        <v>229</v>
      </c>
      <c r="E21" s="401"/>
      <c r="F21" s="401"/>
      <c r="G21" s="387" t="s">
        <v>216</v>
      </c>
      <c r="H21" s="387" t="s">
        <v>216</v>
      </c>
      <c r="I21" s="387" t="s">
        <v>216</v>
      </c>
      <c r="J21" s="1034">
        <v>0.1</v>
      </c>
      <c r="K21" s="419">
        <v>0</v>
      </c>
      <c r="L21" s="419">
        <v>0</v>
      </c>
      <c r="M21" s="349"/>
      <c r="N21" s="72"/>
      <c r="O21" s="72"/>
      <c r="P21" s="72"/>
      <c r="Q21" s="72"/>
      <c r="R21" s="72"/>
      <c r="S21" s="46">
        <f>(IF(G21="C",1,IF(G21="EA",0.5,0))*0.3)+(IF(H21="C",1,IF(H21="EA",0.5,0))*0.35)+(IF(I21="C",1,IF(I21="EA",0.5,0))*0.35)</f>
        <v>0</v>
      </c>
      <c r="T21" s="43">
        <f t="shared" si="1"/>
        <v>0</v>
      </c>
      <c r="U21" s="42" t="str">
        <f t="shared" si="0"/>
        <v>Não Iniciado</v>
      </c>
      <c r="V21" s="42" t="str">
        <f>IF(C21="Supra-regional","abrange-cidade",IF(C21="Em definição","sem-mapa",IF(E21&lt;&gt;0,"local-def","local-em-def")))</f>
        <v>abrange-cidade</v>
      </c>
    </row>
    <row r="22" spans="1:22" ht="47.25" x14ac:dyDescent="0.25">
      <c r="A22" s="390">
        <v>113</v>
      </c>
      <c r="B22" s="56" t="s">
        <v>800</v>
      </c>
      <c r="C22" s="406" t="s">
        <v>211</v>
      </c>
      <c r="D22" s="406" t="s">
        <v>229</v>
      </c>
      <c r="E22" s="401"/>
      <c r="F22" s="401"/>
      <c r="G22" s="387" t="s">
        <v>214</v>
      </c>
      <c r="H22" s="387" t="s">
        <v>216</v>
      </c>
      <c r="I22" s="387" t="s">
        <v>216</v>
      </c>
      <c r="J22" s="1034">
        <v>0.1</v>
      </c>
      <c r="K22" s="419">
        <v>0</v>
      </c>
      <c r="L22" s="419">
        <v>0</v>
      </c>
      <c r="M22" s="72"/>
      <c r="N22" s="72"/>
      <c r="O22" s="72"/>
      <c r="P22" s="72"/>
      <c r="Q22" s="72"/>
      <c r="R22" s="72"/>
      <c r="S22" s="46">
        <f>(IF(G22="C",1,IF(G22="EA",0.5,0))*0.3)+(IF(H22="C",1,IF(H22="EA",0.5,0))*0.35)+(IF(I22="C",1,IF(I22="EA",0.5,0))*0.35)</f>
        <v>0.15</v>
      </c>
      <c r="T22" s="43">
        <f t="shared" si="1"/>
        <v>1.4999999999999999E-2</v>
      </c>
      <c r="U22" s="42" t="str">
        <f t="shared" si="0"/>
        <v>Em andamento</v>
      </c>
      <c r="V22" s="42" t="str">
        <f>IF(C22="Supra-regional","abrange-cidade",IF(C22="Em definição","sem-mapa",IF(E22&lt;&gt;0,"local-def","local-em-def")))</f>
        <v>abrange-cidade</v>
      </c>
    </row>
    <row r="23" spans="1:22" ht="47.25" x14ac:dyDescent="0.25">
      <c r="A23" s="390">
        <v>113</v>
      </c>
      <c r="B23" s="56" t="s">
        <v>801</v>
      </c>
      <c r="C23" s="406" t="s">
        <v>211</v>
      </c>
      <c r="D23" s="406" t="s">
        <v>229</v>
      </c>
      <c r="E23" s="401"/>
      <c r="F23" s="401"/>
      <c r="G23" s="387" t="s">
        <v>216</v>
      </c>
      <c r="H23" s="387" t="s">
        <v>216</v>
      </c>
      <c r="I23" s="387" t="s">
        <v>216</v>
      </c>
      <c r="J23" s="1034">
        <v>0.1</v>
      </c>
      <c r="K23" s="419">
        <v>0</v>
      </c>
      <c r="L23" s="419">
        <v>0</v>
      </c>
      <c r="M23" s="72"/>
      <c r="N23" s="72"/>
      <c r="O23" s="72"/>
      <c r="P23" s="72"/>
      <c r="Q23" s="72"/>
      <c r="R23" s="72"/>
      <c r="S23" s="46">
        <f>(IF(G23="C",1,IF(G23="EA",0.5,0))*0.3)+(IF(H23="C",1,IF(H23="EA",0.5,0))*0.35)+(IF(I23="C",1,IF(I23="EA",0.5,0))*0.35)</f>
        <v>0</v>
      </c>
      <c r="T23" s="43">
        <f t="shared" si="1"/>
        <v>0</v>
      </c>
      <c r="U23" s="42" t="str">
        <f t="shared" si="0"/>
        <v>Não Iniciado</v>
      </c>
      <c r="V23" s="42" t="str">
        <f>IF(C23="Supra-regional","abrange-cidade",IF(C23="Em definição","sem-mapa",IF(E23&lt;&gt;0,"local-def","local-em-def")))</f>
        <v>abrange-cidade</v>
      </c>
    </row>
    <row r="24" spans="1:22" ht="80.25" customHeight="1" x14ac:dyDescent="0.25">
      <c r="A24" s="390">
        <v>113</v>
      </c>
      <c r="B24" s="56" t="s">
        <v>802</v>
      </c>
      <c r="C24" s="406" t="s">
        <v>211</v>
      </c>
      <c r="D24" s="406" t="s">
        <v>229</v>
      </c>
      <c r="E24" s="401"/>
      <c r="F24" s="401"/>
      <c r="G24" s="387" t="s">
        <v>216</v>
      </c>
      <c r="H24" s="387" t="s">
        <v>216</v>
      </c>
      <c r="I24" s="387" t="s">
        <v>216</v>
      </c>
      <c r="J24" s="1034">
        <v>0.1</v>
      </c>
      <c r="K24" s="419">
        <v>0</v>
      </c>
      <c r="L24" s="419">
        <v>0</v>
      </c>
      <c r="M24" s="72"/>
      <c r="N24" s="72"/>
      <c r="O24" s="72"/>
      <c r="P24" s="72"/>
      <c r="Q24" s="72"/>
      <c r="R24" s="72"/>
      <c r="S24" s="46">
        <f>(IF(G24="C",1,IF(G24="EA",0.5,0))*0.3)+(IF(H24="C",1,IF(H24="EA",0.5,0))*0.35)+(IF(I24="C",1,IF(I24="EA",0.5,0))*0.35)</f>
        <v>0</v>
      </c>
      <c r="T24" s="43">
        <f t="shared" si="1"/>
        <v>0</v>
      </c>
      <c r="U24" s="42" t="str">
        <f t="shared" si="0"/>
        <v>Não Iniciado</v>
      </c>
      <c r="V24" s="42" t="str">
        <f>IF(C24="Supra-regional","abrange-cidade",IF(C24="Em definição","sem-mapa",IF(E24&lt;&gt;0,"local-def","local-em-def")))</f>
        <v>abrange-cidade</v>
      </c>
    </row>
    <row r="25" spans="1:22" ht="52.5" customHeight="1" x14ac:dyDescent="0.25">
      <c r="A25" s="390">
        <v>113</v>
      </c>
      <c r="B25" s="56" t="s">
        <v>803</v>
      </c>
      <c r="C25" s="406" t="s">
        <v>211</v>
      </c>
      <c r="D25" s="406" t="s">
        <v>229</v>
      </c>
      <c r="E25" s="401"/>
      <c r="F25" s="401"/>
      <c r="G25" s="387" t="s">
        <v>214</v>
      </c>
      <c r="H25" s="387" t="s">
        <v>216</v>
      </c>
      <c r="I25" s="387" t="s">
        <v>216</v>
      </c>
      <c r="J25" s="1034">
        <v>0.1</v>
      </c>
      <c r="K25" s="419">
        <v>0</v>
      </c>
      <c r="L25" s="419">
        <v>0</v>
      </c>
      <c r="M25" s="72"/>
      <c r="N25" s="72"/>
      <c r="O25" s="72"/>
      <c r="P25" s="72"/>
      <c r="Q25" s="72"/>
      <c r="R25" s="72"/>
      <c r="S25" s="46">
        <f>(IF(G25="C",1,IF(G25="EA",0.5,0))*0.3)+(IF(H25="C",1,IF(H25="EA",0.5,0))*0.35)+(IF(I25="C",1,IF(I25="EA",0.5,0))*0.35)</f>
        <v>0.15</v>
      </c>
      <c r="T25" s="43">
        <f t="shared" si="1"/>
        <v>1.4999999999999999E-2</v>
      </c>
      <c r="U25" s="42" t="str">
        <f t="shared" si="0"/>
        <v>Em andamento</v>
      </c>
      <c r="V25" s="42" t="str">
        <f>IF(C25="Supra-regional","abrange-cidade",IF(C25="Em definição","sem-mapa",IF(E25&lt;&gt;0,"local-def","local-em-def")))</f>
        <v>abrange-cidade</v>
      </c>
    </row>
    <row r="26" spans="1:22" ht="30" x14ac:dyDescent="0.25">
      <c r="A26" s="66">
        <v>114</v>
      </c>
      <c r="B26" s="4" t="s">
        <v>392</v>
      </c>
      <c r="C26" s="67" t="s">
        <v>128</v>
      </c>
      <c r="D26" s="68"/>
      <c r="E26" s="68"/>
      <c r="F26" s="68"/>
      <c r="G26" s="372" t="s">
        <v>212</v>
      </c>
      <c r="H26" s="372" t="s">
        <v>212</v>
      </c>
      <c r="I26" s="372" t="s">
        <v>212</v>
      </c>
      <c r="J26" s="1034">
        <v>3.1E-2</v>
      </c>
      <c r="K26" s="122">
        <v>0</v>
      </c>
      <c r="L26" s="122">
        <v>0</v>
      </c>
      <c r="M26" s="70" t="s">
        <v>391</v>
      </c>
      <c r="N26" s="372"/>
      <c r="O26" s="71"/>
      <c r="P26" s="71"/>
      <c r="Q26" s="71"/>
      <c r="R26" s="4"/>
      <c r="S26" s="46">
        <f>(IF(G26="C",1,IF(G26="EA",0.5,0))*0.3)+(IF(H26="C",1,IF(H26="EA",0.5,0))*0.35)+(IF(I26="C",1,IF(I26="EA",0.5,0))*0.35)</f>
        <v>0.99999999999999989</v>
      </c>
      <c r="T26" s="43">
        <f t="shared" si="1"/>
        <v>3.0999999999999996E-2</v>
      </c>
      <c r="U26" s="42" t="str">
        <f t="shared" si="0"/>
        <v>Concluído</v>
      </c>
      <c r="V26" s="42" t="str">
        <f>IF(C26="Supra-regional","abrange-cidade",IF(C26="Em definição","sem-mapa",IF(E26&lt;&gt;0,"local-def","local-em-def")))</f>
        <v>local-em-def</v>
      </c>
    </row>
    <row r="27" spans="1:22" ht="30" x14ac:dyDescent="0.25">
      <c r="A27" s="66">
        <v>114</v>
      </c>
      <c r="B27" s="4" t="s">
        <v>392</v>
      </c>
      <c r="C27" s="67" t="s">
        <v>130</v>
      </c>
      <c r="D27" s="68"/>
      <c r="E27" s="68"/>
      <c r="F27" s="68"/>
      <c r="G27" s="69" t="s">
        <v>212</v>
      </c>
      <c r="H27" s="69" t="s">
        <v>212</v>
      </c>
      <c r="I27" s="69" t="s">
        <v>212</v>
      </c>
      <c r="J27" s="1034">
        <v>3.1E-2</v>
      </c>
      <c r="K27" s="122">
        <v>0</v>
      </c>
      <c r="L27" s="122">
        <v>0</v>
      </c>
      <c r="M27" s="70" t="s">
        <v>391</v>
      </c>
      <c r="N27" s="69"/>
      <c r="O27" s="71"/>
      <c r="P27" s="71"/>
      <c r="Q27" s="71"/>
      <c r="R27" s="4"/>
      <c r="S27" s="46">
        <f>(IF(G27="C",1,IF(G27="EA",0.5,0))*0.3)+(IF(H27="C",1,IF(H27="EA",0.5,0))*0.35)+(IF(I27="C",1,IF(I27="EA",0.5,0))*0.35)</f>
        <v>0.99999999999999989</v>
      </c>
      <c r="T27" s="43">
        <f t="shared" si="1"/>
        <v>3.0999999999999996E-2</v>
      </c>
      <c r="U27" s="42" t="str">
        <f t="shared" si="0"/>
        <v>Concluído</v>
      </c>
      <c r="V27" s="42" t="str">
        <f>IF(C27="Supra-regional","abrange-cidade",IF(C27="Em definição","sem-mapa",IF(E27&lt;&gt;0,"local-def","local-em-def")))</f>
        <v>local-em-def</v>
      </c>
    </row>
    <row r="28" spans="1:22" ht="30" x14ac:dyDescent="0.25">
      <c r="A28" s="66">
        <v>114</v>
      </c>
      <c r="B28" s="4" t="s">
        <v>392</v>
      </c>
      <c r="C28" s="67" t="s">
        <v>132</v>
      </c>
      <c r="D28" s="68"/>
      <c r="E28" s="68"/>
      <c r="F28" s="68"/>
      <c r="G28" s="69" t="s">
        <v>212</v>
      </c>
      <c r="H28" s="69" t="s">
        <v>212</v>
      </c>
      <c r="I28" s="69" t="s">
        <v>212</v>
      </c>
      <c r="J28" s="1034">
        <v>3.1E-2</v>
      </c>
      <c r="K28" s="122">
        <v>0</v>
      </c>
      <c r="L28" s="122">
        <v>0</v>
      </c>
      <c r="M28" s="70" t="s">
        <v>391</v>
      </c>
      <c r="N28" s="69"/>
      <c r="O28" s="71"/>
      <c r="P28" s="71"/>
      <c r="Q28" s="71"/>
      <c r="R28" s="4"/>
      <c r="S28" s="46">
        <f>(IF(G28="C",1,IF(G28="EA",0.5,0))*0.3)+(IF(H28="C",1,IF(H28="EA",0.5,0))*0.35)+(IF(I28="C",1,IF(I28="EA",0.5,0))*0.35)</f>
        <v>0.99999999999999989</v>
      </c>
      <c r="T28" s="43">
        <f t="shared" si="1"/>
        <v>3.0999999999999996E-2</v>
      </c>
      <c r="U28" s="42" t="str">
        <f t="shared" si="0"/>
        <v>Concluído</v>
      </c>
      <c r="V28" s="42" t="str">
        <f>IF(C28="Supra-regional","abrange-cidade",IF(C28="Em definição","sem-mapa",IF(E28&lt;&gt;0,"local-def","local-em-def")))</f>
        <v>local-em-def</v>
      </c>
    </row>
    <row r="29" spans="1:22" ht="30" x14ac:dyDescent="0.25">
      <c r="A29" s="66">
        <v>114</v>
      </c>
      <c r="B29" s="4" t="s">
        <v>392</v>
      </c>
      <c r="C29" s="67" t="s">
        <v>134</v>
      </c>
      <c r="D29" s="68"/>
      <c r="E29" s="68"/>
      <c r="F29" s="68"/>
      <c r="G29" s="69" t="s">
        <v>212</v>
      </c>
      <c r="H29" s="69" t="s">
        <v>212</v>
      </c>
      <c r="I29" s="69" t="s">
        <v>212</v>
      </c>
      <c r="J29" s="1034">
        <v>3.1E-2</v>
      </c>
      <c r="K29" s="122">
        <v>0</v>
      </c>
      <c r="L29" s="122">
        <v>0</v>
      </c>
      <c r="M29" s="70" t="s">
        <v>391</v>
      </c>
      <c r="N29" s="69"/>
      <c r="O29" s="71"/>
      <c r="P29" s="71"/>
      <c r="Q29" s="71"/>
      <c r="R29" s="4"/>
      <c r="S29" s="46">
        <f>(IF(G29="C",1,IF(G29="EA",0.5,0))*0.3)+(IF(H29="C",1,IF(H29="EA",0.5,0))*0.35)+(IF(I29="C",1,IF(I29="EA",0.5,0))*0.35)</f>
        <v>0.99999999999999989</v>
      </c>
      <c r="T29" s="43">
        <f t="shared" si="1"/>
        <v>3.0999999999999996E-2</v>
      </c>
      <c r="U29" s="42" t="str">
        <f t="shared" si="0"/>
        <v>Concluído</v>
      </c>
      <c r="V29" s="42" t="str">
        <f>IF(C29="Supra-regional","abrange-cidade",IF(C29="Em definição","sem-mapa",IF(E29&lt;&gt;0,"local-def","local-em-def")))</f>
        <v>local-em-def</v>
      </c>
    </row>
    <row r="30" spans="1:22" ht="30" x14ac:dyDescent="0.25">
      <c r="A30" s="66">
        <v>114</v>
      </c>
      <c r="B30" s="4" t="s">
        <v>392</v>
      </c>
      <c r="C30" s="67" t="s">
        <v>136</v>
      </c>
      <c r="D30" s="68"/>
      <c r="E30" s="68"/>
      <c r="F30" s="68"/>
      <c r="G30" s="69" t="s">
        <v>212</v>
      </c>
      <c r="H30" s="69" t="s">
        <v>212</v>
      </c>
      <c r="I30" s="69" t="s">
        <v>212</v>
      </c>
      <c r="J30" s="1034">
        <v>3.1E-2</v>
      </c>
      <c r="K30" s="122">
        <v>0</v>
      </c>
      <c r="L30" s="122">
        <v>0</v>
      </c>
      <c r="M30" s="70" t="s">
        <v>391</v>
      </c>
      <c r="N30" s="69"/>
      <c r="O30" s="71"/>
      <c r="P30" s="71"/>
      <c r="Q30" s="71"/>
      <c r="R30" s="4"/>
      <c r="S30" s="46">
        <f>(IF(G30="C",1,IF(G30="EA",0.5,0))*0.3)+(IF(H30="C",1,IF(H30="EA",0.5,0))*0.35)+(IF(I30="C",1,IF(I30="EA",0.5,0))*0.35)</f>
        <v>0.99999999999999989</v>
      </c>
      <c r="T30" s="43">
        <f t="shared" si="1"/>
        <v>3.0999999999999996E-2</v>
      </c>
      <c r="U30" s="42" t="str">
        <f t="shared" si="0"/>
        <v>Concluído</v>
      </c>
      <c r="V30" s="42" t="str">
        <f>IF(C30="Supra-regional","abrange-cidade",IF(C30="Em definição","sem-mapa",IF(E30&lt;&gt;0,"local-def","local-em-def")))</f>
        <v>local-em-def</v>
      </c>
    </row>
    <row r="31" spans="1:22" ht="30" x14ac:dyDescent="0.25">
      <c r="A31" s="66">
        <v>114</v>
      </c>
      <c r="B31" s="4" t="s">
        <v>392</v>
      </c>
      <c r="C31" s="67" t="s">
        <v>138</v>
      </c>
      <c r="D31" s="68"/>
      <c r="E31" s="68"/>
      <c r="F31" s="68"/>
      <c r="G31" s="69" t="s">
        <v>212</v>
      </c>
      <c r="H31" s="69" t="s">
        <v>212</v>
      </c>
      <c r="I31" s="69" t="s">
        <v>212</v>
      </c>
      <c r="J31" s="1034">
        <v>3.1E-2</v>
      </c>
      <c r="K31" s="122">
        <v>0</v>
      </c>
      <c r="L31" s="122">
        <v>0</v>
      </c>
      <c r="M31" s="70" t="s">
        <v>391</v>
      </c>
      <c r="N31" s="69"/>
      <c r="O31" s="71"/>
      <c r="P31" s="71"/>
      <c r="Q31" s="71"/>
      <c r="R31" s="4"/>
      <c r="S31" s="46">
        <f>(IF(G31="C",1,IF(G31="EA",0.5,0))*0.3)+(IF(H31="C",1,IF(H31="EA",0.5,0))*0.35)+(IF(I31="C",1,IF(I31="EA",0.5,0))*0.35)</f>
        <v>0.99999999999999989</v>
      </c>
      <c r="T31" s="43">
        <f t="shared" si="1"/>
        <v>3.0999999999999996E-2</v>
      </c>
      <c r="U31" s="42" t="str">
        <f t="shared" si="0"/>
        <v>Concluído</v>
      </c>
      <c r="V31" s="42" t="str">
        <f>IF(C31="Supra-regional","abrange-cidade",IF(C31="Em definição","sem-mapa",IF(E31&lt;&gt;0,"local-def","local-em-def")))</f>
        <v>local-em-def</v>
      </c>
    </row>
    <row r="32" spans="1:22" ht="30" x14ac:dyDescent="0.25">
      <c r="A32" s="66">
        <v>114</v>
      </c>
      <c r="B32" s="4" t="s">
        <v>392</v>
      </c>
      <c r="C32" s="67" t="s">
        <v>140</v>
      </c>
      <c r="D32" s="68"/>
      <c r="E32" s="68"/>
      <c r="F32" s="68"/>
      <c r="G32" s="69" t="s">
        <v>212</v>
      </c>
      <c r="H32" s="69" t="s">
        <v>212</v>
      </c>
      <c r="I32" s="69" t="s">
        <v>212</v>
      </c>
      <c r="J32" s="1034">
        <v>3.1E-2</v>
      </c>
      <c r="K32" s="122">
        <v>0</v>
      </c>
      <c r="L32" s="122">
        <v>0</v>
      </c>
      <c r="M32" s="70" t="s">
        <v>391</v>
      </c>
      <c r="N32" s="69"/>
      <c r="O32" s="71"/>
      <c r="P32" s="71"/>
      <c r="Q32" s="71"/>
      <c r="R32" s="4"/>
      <c r="S32" s="46">
        <f>(IF(G32="C",1,IF(G32="EA",0.5,0))*0.3)+(IF(H32="C",1,IF(H32="EA",0.5,0))*0.35)+(IF(I32="C",1,IF(I32="EA",0.5,0))*0.35)</f>
        <v>0.99999999999999989</v>
      </c>
      <c r="T32" s="43">
        <f t="shared" si="1"/>
        <v>3.0999999999999996E-2</v>
      </c>
      <c r="U32" s="42" t="str">
        <f t="shared" si="0"/>
        <v>Concluído</v>
      </c>
      <c r="V32" s="42" t="str">
        <f>IF(C32="Supra-regional","abrange-cidade",IF(C32="Em definição","sem-mapa",IF(E32&lt;&gt;0,"local-def","local-em-def")))</f>
        <v>local-em-def</v>
      </c>
    </row>
    <row r="33" spans="1:22" ht="30" x14ac:dyDescent="0.25">
      <c r="A33" s="66">
        <v>114</v>
      </c>
      <c r="B33" s="4" t="s">
        <v>392</v>
      </c>
      <c r="C33" s="67" t="s">
        <v>142</v>
      </c>
      <c r="D33" s="68"/>
      <c r="E33" s="68"/>
      <c r="F33" s="68"/>
      <c r="G33" s="69" t="s">
        <v>212</v>
      </c>
      <c r="H33" s="69" t="s">
        <v>212</v>
      </c>
      <c r="I33" s="69" t="s">
        <v>212</v>
      </c>
      <c r="J33" s="1034">
        <v>3.1E-2</v>
      </c>
      <c r="K33" s="122">
        <v>0</v>
      </c>
      <c r="L33" s="122">
        <v>0</v>
      </c>
      <c r="M33" s="70" t="s">
        <v>391</v>
      </c>
      <c r="N33" s="69"/>
      <c r="O33" s="71"/>
      <c r="P33" s="71"/>
      <c r="Q33" s="71"/>
      <c r="R33" s="4"/>
      <c r="S33" s="46">
        <f>(IF(G33="C",1,IF(G33="EA",0.5,0))*0.3)+(IF(H33="C",1,IF(H33="EA",0.5,0))*0.35)+(IF(I33="C",1,IF(I33="EA",0.5,0))*0.35)</f>
        <v>0.99999999999999989</v>
      </c>
      <c r="T33" s="43">
        <f t="shared" si="1"/>
        <v>3.0999999999999996E-2</v>
      </c>
      <c r="U33" s="42" t="str">
        <f t="shared" ref="U33:U58" si="2">IF(S33=0,"Não Iniciado",IF(S33&lt;1,"Em andamento","Concluído"))</f>
        <v>Concluído</v>
      </c>
      <c r="V33" s="42" t="str">
        <f>IF(C33="Supra-regional","abrange-cidade",IF(C33="Em definição","sem-mapa",IF(E33&lt;&gt;0,"local-def","local-em-def")))</f>
        <v>local-em-def</v>
      </c>
    </row>
    <row r="34" spans="1:22" ht="30" x14ac:dyDescent="0.25">
      <c r="A34" s="66">
        <v>114</v>
      </c>
      <c r="B34" s="4" t="s">
        <v>392</v>
      </c>
      <c r="C34" s="67" t="s">
        <v>144</v>
      </c>
      <c r="D34" s="68"/>
      <c r="E34" s="68"/>
      <c r="F34" s="68"/>
      <c r="G34" s="69" t="s">
        <v>212</v>
      </c>
      <c r="H34" s="69" t="s">
        <v>212</v>
      </c>
      <c r="I34" s="69" t="s">
        <v>212</v>
      </c>
      <c r="J34" s="1034">
        <v>3.1E-2</v>
      </c>
      <c r="K34" s="122">
        <v>0</v>
      </c>
      <c r="L34" s="122">
        <v>0</v>
      </c>
      <c r="M34" s="70" t="s">
        <v>391</v>
      </c>
      <c r="N34" s="69"/>
      <c r="O34" s="71"/>
      <c r="P34" s="71"/>
      <c r="Q34" s="71"/>
      <c r="R34" s="4"/>
      <c r="S34" s="46">
        <f>(IF(G34="C",1,IF(G34="EA",0.5,0))*0.3)+(IF(H34="C",1,IF(H34="EA",0.5,0))*0.35)+(IF(I34="C",1,IF(I34="EA",0.5,0))*0.35)</f>
        <v>0.99999999999999989</v>
      </c>
      <c r="T34" s="43">
        <f t="shared" si="1"/>
        <v>3.0999999999999996E-2</v>
      </c>
      <c r="U34" s="42" t="str">
        <f t="shared" si="2"/>
        <v>Concluído</v>
      </c>
      <c r="V34" s="42" t="str">
        <f>IF(C34="Supra-regional","abrange-cidade",IF(C34="Em definição","sem-mapa",IF(E34&lt;&gt;0,"local-def","local-em-def")))</f>
        <v>local-em-def</v>
      </c>
    </row>
    <row r="35" spans="1:22" ht="30" x14ac:dyDescent="0.25">
      <c r="A35" s="66">
        <v>114</v>
      </c>
      <c r="B35" s="4" t="s">
        <v>392</v>
      </c>
      <c r="C35" s="67" t="s">
        <v>146</v>
      </c>
      <c r="D35" s="68"/>
      <c r="E35" s="68"/>
      <c r="F35" s="68"/>
      <c r="G35" s="69" t="s">
        <v>212</v>
      </c>
      <c r="H35" s="69" t="s">
        <v>212</v>
      </c>
      <c r="I35" s="69" t="s">
        <v>212</v>
      </c>
      <c r="J35" s="1034">
        <v>3.1E-2</v>
      </c>
      <c r="K35" s="122">
        <v>0</v>
      </c>
      <c r="L35" s="122">
        <v>0</v>
      </c>
      <c r="M35" s="70" t="s">
        <v>391</v>
      </c>
      <c r="N35" s="69"/>
      <c r="O35" s="71"/>
      <c r="P35" s="71"/>
      <c r="Q35" s="71"/>
      <c r="R35" s="4"/>
      <c r="S35" s="46">
        <f>(IF(G35="C",1,IF(G35="EA",0.5,0))*0.3)+(IF(H35="C",1,IF(H35="EA",0.5,0))*0.35)+(IF(I35="C",1,IF(I35="EA",0.5,0))*0.35)</f>
        <v>0.99999999999999989</v>
      </c>
      <c r="T35" s="43">
        <f t="shared" si="1"/>
        <v>3.0999999999999996E-2</v>
      </c>
      <c r="U35" s="42" t="str">
        <f t="shared" si="2"/>
        <v>Concluído</v>
      </c>
      <c r="V35" s="42" t="str">
        <f>IF(C35="Supra-regional","abrange-cidade",IF(C35="Em definição","sem-mapa",IF(E35&lt;&gt;0,"local-def","local-em-def")))</f>
        <v>local-em-def</v>
      </c>
    </row>
    <row r="36" spans="1:22" ht="30" x14ac:dyDescent="0.25">
      <c r="A36" s="66">
        <v>114</v>
      </c>
      <c r="B36" s="4" t="s">
        <v>392</v>
      </c>
      <c r="C36" s="67" t="s">
        <v>148</v>
      </c>
      <c r="D36" s="68"/>
      <c r="E36" s="68"/>
      <c r="F36" s="68"/>
      <c r="G36" s="372" t="s">
        <v>212</v>
      </c>
      <c r="H36" s="372" t="s">
        <v>212</v>
      </c>
      <c r="I36" s="372" t="s">
        <v>212</v>
      </c>
      <c r="J36" s="1034">
        <v>3.1E-2</v>
      </c>
      <c r="K36" s="122">
        <v>0</v>
      </c>
      <c r="L36" s="122">
        <v>0</v>
      </c>
      <c r="M36" s="70" t="s">
        <v>391</v>
      </c>
      <c r="N36" s="372"/>
      <c r="O36" s="71"/>
      <c r="P36" s="71"/>
      <c r="Q36" s="71"/>
      <c r="R36" s="4"/>
      <c r="S36" s="46">
        <f>(IF(G36="C",1,IF(G36="EA",0.5,0))*0.3)+(IF(H36="C",1,IF(H36="EA",0.5,0))*0.35)+(IF(I36="C",1,IF(I36="EA",0.5,0))*0.35)</f>
        <v>0.99999999999999989</v>
      </c>
      <c r="T36" s="43">
        <f t="shared" si="1"/>
        <v>3.0999999999999996E-2</v>
      </c>
      <c r="U36" s="42" t="str">
        <f t="shared" si="2"/>
        <v>Concluído</v>
      </c>
      <c r="V36" s="42" t="str">
        <f>IF(C36="Supra-regional","abrange-cidade",IF(C36="Em definição","sem-mapa",IF(E36&lt;&gt;0,"local-def","local-em-def")))</f>
        <v>local-em-def</v>
      </c>
    </row>
    <row r="37" spans="1:22" ht="30" x14ac:dyDescent="0.25">
      <c r="A37" s="396">
        <v>114</v>
      </c>
      <c r="B37" s="331" t="s">
        <v>392</v>
      </c>
      <c r="C37" s="200" t="s">
        <v>150</v>
      </c>
      <c r="D37" s="411"/>
      <c r="E37" s="411"/>
      <c r="F37" s="411"/>
      <c r="G37" s="414" t="s">
        <v>212</v>
      </c>
      <c r="H37" s="414" t="s">
        <v>212</v>
      </c>
      <c r="I37" s="414" t="s">
        <v>212</v>
      </c>
      <c r="J37" s="1034">
        <v>3.1E-2</v>
      </c>
      <c r="K37" s="418">
        <v>0</v>
      </c>
      <c r="L37" s="418">
        <v>0</v>
      </c>
      <c r="M37" s="426" t="s">
        <v>391</v>
      </c>
      <c r="N37" s="414"/>
      <c r="O37" s="110"/>
      <c r="P37" s="110"/>
      <c r="Q37" s="110"/>
      <c r="R37" s="331"/>
      <c r="S37" s="46">
        <f>(IF(G37="C",1,IF(G37="EA",0.5,0))*0.3)+(IF(H37="C",1,IF(H37="EA",0.5,0))*0.35)+(IF(I37="C",1,IF(I37="EA",0.5,0))*0.35)</f>
        <v>0.99999999999999989</v>
      </c>
      <c r="T37" s="43">
        <f t="shared" si="1"/>
        <v>3.0999999999999996E-2</v>
      </c>
      <c r="U37" s="42" t="str">
        <f t="shared" si="2"/>
        <v>Concluído</v>
      </c>
      <c r="V37" s="42" t="str">
        <f>IF(C37="Supra-regional","abrange-cidade",IF(C37="Em definição","sem-mapa",IF(E37&lt;&gt;0,"local-def","local-em-def")))</f>
        <v>local-em-def</v>
      </c>
    </row>
    <row r="38" spans="1:22" ht="30" x14ac:dyDescent="0.25">
      <c r="A38" s="396">
        <v>114</v>
      </c>
      <c r="B38" s="331" t="s">
        <v>392</v>
      </c>
      <c r="C38" s="200" t="s">
        <v>152</v>
      </c>
      <c r="D38" s="411"/>
      <c r="E38" s="411"/>
      <c r="F38" s="411"/>
      <c r="G38" s="414" t="s">
        <v>212</v>
      </c>
      <c r="H38" s="414" t="s">
        <v>212</v>
      </c>
      <c r="I38" s="414" t="s">
        <v>212</v>
      </c>
      <c r="J38" s="1034">
        <v>3.1E-2</v>
      </c>
      <c r="K38" s="418">
        <v>0</v>
      </c>
      <c r="L38" s="418">
        <v>0</v>
      </c>
      <c r="M38" s="426" t="s">
        <v>391</v>
      </c>
      <c r="N38" s="414"/>
      <c r="O38" s="110"/>
      <c r="P38" s="110"/>
      <c r="Q38" s="110"/>
      <c r="R38" s="331"/>
      <c r="S38" s="46">
        <f>(IF(G38="C",1,IF(G38="EA",0.5,0))*0.3)+(IF(H38="C",1,IF(H38="EA",0.5,0))*0.35)+(IF(I38="C",1,IF(I38="EA",0.5,0))*0.35)</f>
        <v>0.99999999999999989</v>
      </c>
      <c r="T38" s="43">
        <f t="shared" si="1"/>
        <v>3.0999999999999996E-2</v>
      </c>
      <c r="U38" s="42" t="str">
        <f t="shared" si="2"/>
        <v>Concluído</v>
      </c>
      <c r="V38" s="42" t="str">
        <f>IF(C38="Supra-regional","abrange-cidade",IF(C38="Em definição","sem-mapa",IF(E38&lt;&gt;0,"local-def","local-em-def")))</f>
        <v>local-em-def</v>
      </c>
    </row>
    <row r="39" spans="1:22" ht="30" x14ac:dyDescent="0.25">
      <c r="A39" s="396">
        <v>114</v>
      </c>
      <c r="B39" s="331" t="s">
        <v>392</v>
      </c>
      <c r="C39" s="200" t="s">
        <v>154</v>
      </c>
      <c r="D39" s="411"/>
      <c r="E39" s="411"/>
      <c r="F39" s="411"/>
      <c r="G39" s="414" t="s">
        <v>212</v>
      </c>
      <c r="H39" s="414" t="s">
        <v>212</v>
      </c>
      <c r="I39" s="414" t="s">
        <v>212</v>
      </c>
      <c r="J39" s="1034">
        <v>3.1E-2</v>
      </c>
      <c r="K39" s="418">
        <v>0</v>
      </c>
      <c r="L39" s="418">
        <v>0</v>
      </c>
      <c r="M39" s="426" t="s">
        <v>391</v>
      </c>
      <c r="N39" s="414"/>
      <c r="O39" s="110"/>
      <c r="P39" s="110"/>
      <c r="Q39" s="110"/>
      <c r="R39" s="331"/>
      <c r="S39" s="46">
        <f>(IF(G39="C",1,IF(G39="EA",0.5,0))*0.3)+(IF(H39="C",1,IF(H39="EA",0.5,0))*0.35)+(IF(I39="C",1,IF(I39="EA",0.5,0))*0.35)</f>
        <v>0.99999999999999989</v>
      </c>
      <c r="T39" s="43">
        <f t="shared" si="1"/>
        <v>3.0999999999999996E-2</v>
      </c>
      <c r="U39" s="42" t="str">
        <f t="shared" si="2"/>
        <v>Concluído</v>
      </c>
      <c r="V39" s="42" t="str">
        <f>IF(C39="Supra-regional","abrange-cidade",IF(C39="Em definição","sem-mapa",IF(E39&lt;&gt;0,"local-def","local-em-def")))</f>
        <v>local-em-def</v>
      </c>
    </row>
    <row r="40" spans="1:22" ht="30" x14ac:dyDescent="0.25">
      <c r="A40" s="396">
        <v>114</v>
      </c>
      <c r="B40" s="331" t="s">
        <v>392</v>
      </c>
      <c r="C40" s="200" t="s">
        <v>156</v>
      </c>
      <c r="D40" s="411"/>
      <c r="E40" s="411"/>
      <c r="F40" s="411"/>
      <c r="G40" s="414" t="s">
        <v>212</v>
      </c>
      <c r="H40" s="414" t="s">
        <v>212</v>
      </c>
      <c r="I40" s="414" t="s">
        <v>212</v>
      </c>
      <c r="J40" s="1034">
        <v>3.1E-2</v>
      </c>
      <c r="K40" s="418">
        <v>0</v>
      </c>
      <c r="L40" s="418">
        <v>0</v>
      </c>
      <c r="M40" s="426" t="s">
        <v>391</v>
      </c>
      <c r="N40" s="414"/>
      <c r="O40" s="110"/>
      <c r="P40" s="110"/>
      <c r="Q40" s="110"/>
      <c r="R40" s="331"/>
      <c r="S40" s="46">
        <f>(IF(G40="C",1,IF(G40="EA",0.5,0))*0.3)+(IF(H40="C",1,IF(H40="EA",0.5,0))*0.35)+(IF(I40="C",1,IF(I40="EA",0.5,0))*0.35)</f>
        <v>0.99999999999999989</v>
      </c>
      <c r="T40" s="43">
        <f t="shared" si="1"/>
        <v>3.0999999999999996E-2</v>
      </c>
      <c r="U40" s="42" t="str">
        <f t="shared" si="2"/>
        <v>Concluído</v>
      </c>
      <c r="V40" s="42" t="str">
        <f>IF(C40="Supra-regional","abrange-cidade",IF(C40="Em definição","sem-mapa",IF(E40&lt;&gt;0,"local-def","local-em-def")))</f>
        <v>local-em-def</v>
      </c>
    </row>
    <row r="41" spans="1:22" ht="30" x14ac:dyDescent="0.25">
      <c r="A41" s="396">
        <v>114</v>
      </c>
      <c r="B41" s="331" t="s">
        <v>392</v>
      </c>
      <c r="C41" s="200" t="s">
        <v>158</v>
      </c>
      <c r="D41" s="411"/>
      <c r="E41" s="411"/>
      <c r="F41" s="411"/>
      <c r="G41" s="414" t="s">
        <v>212</v>
      </c>
      <c r="H41" s="414" t="s">
        <v>212</v>
      </c>
      <c r="I41" s="414" t="s">
        <v>212</v>
      </c>
      <c r="J41" s="1034">
        <v>3.1E-2</v>
      </c>
      <c r="K41" s="418">
        <v>0</v>
      </c>
      <c r="L41" s="122">
        <v>0</v>
      </c>
      <c r="M41" s="426" t="s">
        <v>391</v>
      </c>
      <c r="N41" s="414"/>
      <c r="O41" s="110"/>
      <c r="P41" s="110"/>
      <c r="Q41" s="110"/>
      <c r="R41" s="331"/>
      <c r="S41" s="46">
        <f>(IF(G41="C",1,IF(G41="EA",0.5,0))*0.3)+(IF(H41="C",1,IF(H41="EA",0.5,0))*0.35)+(IF(I41="C",1,IF(I41="EA",0.5,0))*0.35)</f>
        <v>0.99999999999999989</v>
      </c>
      <c r="T41" s="43">
        <f t="shared" si="1"/>
        <v>3.0999999999999996E-2</v>
      </c>
      <c r="U41" s="42" t="str">
        <f t="shared" si="2"/>
        <v>Concluído</v>
      </c>
      <c r="V41" s="42" t="str">
        <f>IF(C41="Supra-regional","abrange-cidade",IF(C41="Em definição","sem-mapa",IF(E41&lt;&gt;0,"local-def","local-em-def")))</f>
        <v>local-em-def</v>
      </c>
    </row>
    <row r="42" spans="1:22" ht="30" x14ac:dyDescent="0.25">
      <c r="A42" s="396">
        <v>114</v>
      </c>
      <c r="B42" s="331" t="s">
        <v>392</v>
      </c>
      <c r="C42" s="200" t="s">
        <v>160</v>
      </c>
      <c r="D42" s="411"/>
      <c r="E42" s="411"/>
      <c r="F42" s="411"/>
      <c r="G42" s="414" t="s">
        <v>212</v>
      </c>
      <c r="H42" s="414" t="s">
        <v>212</v>
      </c>
      <c r="I42" s="414" t="s">
        <v>212</v>
      </c>
      <c r="J42" s="1034">
        <v>3.1E-2</v>
      </c>
      <c r="K42" s="418">
        <v>0</v>
      </c>
      <c r="L42" s="418">
        <v>0</v>
      </c>
      <c r="M42" s="426" t="s">
        <v>391</v>
      </c>
      <c r="N42" s="414"/>
      <c r="O42" s="110"/>
      <c r="P42" s="110"/>
      <c r="Q42" s="110"/>
      <c r="R42" s="331"/>
      <c r="S42" s="46">
        <f>(IF(G42="C",1,IF(G42="EA",0.5,0))*0.3)+(IF(H42="C",1,IF(H42="EA",0.5,0))*0.35)+(IF(I42="C",1,IF(I42="EA",0.5,0))*0.35)</f>
        <v>0.99999999999999989</v>
      </c>
      <c r="T42" s="43">
        <f t="shared" si="1"/>
        <v>3.0999999999999996E-2</v>
      </c>
      <c r="U42" s="42" t="str">
        <f t="shared" si="2"/>
        <v>Concluído</v>
      </c>
      <c r="V42" s="42" t="str">
        <f>IF(C42="Supra-regional","abrange-cidade",IF(C42="Em definição","sem-mapa",IF(E42&lt;&gt;0,"local-def","local-em-def")))</f>
        <v>local-em-def</v>
      </c>
    </row>
    <row r="43" spans="1:22" ht="30" x14ac:dyDescent="0.25">
      <c r="A43" s="396">
        <v>114</v>
      </c>
      <c r="B43" s="331" t="s">
        <v>392</v>
      </c>
      <c r="C43" s="200" t="s">
        <v>162</v>
      </c>
      <c r="D43" s="411"/>
      <c r="E43" s="411"/>
      <c r="F43" s="411"/>
      <c r="G43" s="414" t="s">
        <v>212</v>
      </c>
      <c r="H43" s="414" t="s">
        <v>212</v>
      </c>
      <c r="I43" s="414" t="s">
        <v>212</v>
      </c>
      <c r="J43" s="1034">
        <v>3.1E-2</v>
      </c>
      <c r="K43" s="418">
        <v>0</v>
      </c>
      <c r="L43" s="418">
        <v>0</v>
      </c>
      <c r="M43" s="426" t="s">
        <v>391</v>
      </c>
      <c r="N43" s="414"/>
      <c r="O43" s="110"/>
      <c r="P43" s="110"/>
      <c r="Q43" s="110"/>
      <c r="R43" s="331"/>
      <c r="S43" s="46">
        <f>(IF(G43="C",1,IF(G43="EA",0.5,0))*0.3)+(IF(H43="C",1,IF(H43="EA",0.5,0))*0.35)+(IF(I43="C",1,IF(I43="EA",0.5,0))*0.35)</f>
        <v>0.99999999999999989</v>
      </c>
      <c r="T43" s="43">
        <f t="shared" si="1"/>
        <v>3.0999999999999996E-2</v>
      </c>
      <c r="U43" s="42" t="str">
        <f t="shared" si="2"/>
        <v>Concluído</v>
      </c>
      <c r="V43" s="42" t="str">
        <f>IF(C43="Supra-regional","abrange-cidade",IF(C43="Em definição","sem-mapa",IF(E43&lt;&gt;0,"local-def","local-em-def")))</f>
        <v>local-em-def</v>
      </c>
    </row>
    <row r="44" spans="1:22" ht="30" x14ac:dyDescent="0.25">
      <c r="A44" s="396">
        <v>114</v>
      </c>
      <c r="B44" s="331" t="s">
        <v>392</v>
      </c>
      <c r="C44" s="200" t="s">
        <v>164</v>
      </c>
      <c r="D44" s="411"/>
      <c r="E44" s="411"/>
      <c r="F44" s="411"/>
      <c r="G44" s="414" t="s">
        <v>212</v>
      </c>
      <c r="H44" s="414" t="s">
        <v>212</v>
      </c>
      <c r="I44" s="414" t="s">
        <v>212</v>
      </c>
      <c r="J44" s="1034">
        <v>3.1E-2</v>
      </c>
      <c r="K44" s="418">
        <v>0</v>
      </c>
      <c r="L44" s="418">
        <v>0</v>
      </c>
      <c r="M44" s="426" t="s">
        <v>391</v>
      </c>
      <c r="N44" s="414"/>
      <c r="O44" s="110"/>
      <c r="P44" s="110"/>
      <c r="Q44" s="110"/>
      <c r="R44" s="331"/>
      <c r="S44" s="46">
        <f>(IF(G44="C",1,IF(G44="EA",0.5,0))*0.3)+(IF(H44="C",1,IF(H44="EA",0.5,0))*0.35)+(IF(I44="C",1,IF(I44="EA",0.5,0))*0.35)</f>
        <v>0.99999999999999989</v>
      </c>
      <c r="T44" s="43">
        <f t="shared" si="1"/>
        <v>3.0999999999999996E-2</v>
      </c>
      <c r="U44" s="42" t="str">
        <f t="shared" si="2"/>
        <v>Concluído</v>
      </c>
      <c r="V44" s="42" t="str">
        <f>IF(C44="Supra-regional","abrange-cidade",IF(C44="Em definição","sem-mapa",IF(E44&lt;&gt;0,"local-def","local-em-def")))</f>
        <v>local-em-def</v>
      </c>
    </row>
    <row r="45" spans="1:22" ht="30" x14ac:dyDescent="0.25">
      <c r="A45" s="396">
        <v>114</v>
      </c>
      <c r="B45" s="331" t="s">
        <v>392</v>
      </c>
      <c r="C45" s="200" t="s">
        <v>166</v>
      </c>
      <c r="D45" s="411"/>
      <c r="E45" s="411"/>
      <c r="F45" s="411"/>
      <c r="G45" s="414" t="s">
        <v>212</v>
      </c>
      <c r="H45" s="414" t="s">
        <v>212</v>
      </c>
      <c r="I45" s="414" t="s">
        <v>212</v>
      </c>
      <c r="J45" s="1034">
        <v>3.1E-2</v>
      </c>
      <c r="K45" s="418">
        <v>0</v>
      </c>
      <c r="L45" s="418">
        <v>0</v>
      </c>
      <c r="M45" s="426" t="s">
        <v>391</v>
      </c>
      <c r="N45" s="414"/>
      <c r="O45" s="110"/>
      <c r="P45" s="110"/>
      <c r="Q45" s="110"/>
      <c r="R45" s="331"/>
      <c r="S45" s="46">
        <f>(IF(G45="C",1,IF(G45="EA",0.5,0))*0.3)+(IF(H45="C",1,IF(H45="EA",0.5,0))*0.35)+(IF(I45="C",1,IF(I45="EA",0.5,0))*0.35)</f>
        <v>0.99999999999999989</v>
      </c>
      <c r="T45" s="43">
        <f t="shared" si="1"/>
        <v>3.0999999999999996E-2</v>
      </c>
      <c r="U45" s="42" t="str">
        <f t="shared" si="2"/>
        <v>Concluído</v>
      </c>
      <c r="V45" s="42" t="str">
        <f>IF(C45="Supra-regional","abrange-cidade",IF(C45="Em definição","sem-mapa",IF(E45&lt;&gt;0,"local-def","local-em-def")))</f>
        <v>local-em-def</v>
      </c>
    </row>
    <row r="46" spans="1:22" ht="30" x14ac:dyDescent="0.25">
      <c r="A46" s="396">
        <v>114</v>
      </c>
      <c r="B46" s="331" t="s">
        <v>392</v>
      </c>
      <c r="C46" s="200" t="s">
        <v>168</v>
      </c>
      <c r="D46" s="411"/>
      <c r="E46" s="411"/>
      <c r="F46" s="411"/>
      <c r="G46" s="414" t="s">
        <v>212</v>
      </c>
      <c r="H46" s="414" t="s">
        <v>212</v>
      </c>
      <c r="I46" s="414" t="s">
        <v>212</v>
      </c>
      <c r="J46" s="1034">
        <v>3.1E-2</v>
      </c>
      <c r="K46" s="418">
        <v>0</v>
      </c>
      <c r="L46" s="418">
        <v>0</v>
      </c>
      <c r="M46" s="426" t="s">
        <v>391</v>
      </c>
      <c r="N46" s="414"/>
      <c r="O46" s="110"/>
      <c r="P46" s="110"/>
      <c r="Q46" s="110"/>
      <c r="R46" s="331"/>
      <c r="S46" s="46">
        <f>(IF(G46="C",1,IF(G46="EA",0.5,0))*0.3)+(IF(H46="C",1,IF(H46="EA",0.5,0))*0.35)+(IF(I46="C",1,IF(I46="EA",0.5,0))*0.35)</f>
        <v>0.99999999999999989</v>
      </c>
      <c r="T46" s="43">
        <f t="shared" si="1"/>
        <v>3.0999999999999996E-2</v>
      </c>
      <c r="U46" s="42" t="str">
        <f t="shared" si="2"/>
        <v>Concluído</v>
      </c>
      <c r="V46" s="42" t="str">
        <f>IF(C46="Supra-regional","abrange-cidade",IF(C46="Em definição","sem-mapa",IF(E46&lt;&gt;0,"local-def","local-em-def")))</f>
        <v>local-em-def</v>
      </c>
    </row>
    <row r="47" spans="1:22" ht="30" x14ac:dyDescent="0.25">
      <c r="A47" s="396">
        <v>114</v>
      </c>
      <c r="B47" s="331" t="s">
        <v>392</v>
      </c>
      <c r="C47" s="200" t="s">
        <v>170</v>
      </c>
      <c r="D47" s="411"/>
      <c r="E47" s="411"/>
      <c r="F47" s="411"/>
      <c r="G47" s="414" t="s">
        <v>212</v>
      </c>
      <c r="H47" s="414" t="s">
        <v>212</v>
      </c>
      <c r="I47" s="414" t="s">
        <v>212</v>
      </c>
      <c r="J47" s="1034">
        <v>3.1E-2</v>
      </c>
      <c r="K47" s="418">
        <v>0</v>
      </c>
      <c r="L47" s="418">
        <v>0</v>
      </c>
      <c r="M47" s="426" t="s">
        <v>391</v>
      </c>
      <c r="N47" s="414"/>
      <c r="O47" s="110"/>
      <c r="P47" s="110"/>
      <c r="Q47" s="110"/>
      <c r="R47" s="331"/>
      <c r="S47" s="46">
        <f>(IF(G47="C",1,IF(G47="EA",0.5,0))*0.3)+(IF(H47="C",1,IF(H47="EA",0.5,0))*0.35)+(IF(I47="C",1,IF(I47="EA",0.5,0))*0.35)</f>
        <v>0.99999999999999989</v>
      </c>
      <c r="T47" s="43">
        <f t="shared" si="1"/>
        <v>3.0999999999999996E-2</v>
      </c>
      <c r="U47" s="42" t="str">
        <f t="shared" si="2"/>
        <v>Concluído</v>
      </c>
      <c r="V47" s="42" t="str">
        <f>IF(C47="Supra-regional","abrange-cidade",IF(C47="Em definição","sem-mapa",IF(E47&lt;&gt;0,"local-def","local-em-def")))</f>
        <v>local-em-def</v>
      </c>
    </row>
    <row r="48" spans="1:22" ht="30" x14ac:dyDescent="0.25">
      <c r="A48" s="396">
        <v>114</v>
      </c>
      <c r="B48" s="331" t="s">
        <v>392</v>
      </c>
      <c r="C48" s="200" t="s">
        <v>172</v>
      </c>
      <c r="D48" s="411"/>
      <c r="E48" s="411"/>
      <c r="F48" s="411"/>
      <c r="G48" s="414" t="s">
        <v>212</v>
      </c>
      <c r="H48" s="414" t="s">
        <v>212</v>
      </c>
      <c r="I48" s="414" t="s">
        <v>212</v>
      </c>
      <c r="J48" s="1034">
        <v>3.2000000000000001E-2</v>
      </c>
      <c r="K48" s="418">
        <v>0</v>
      </c>
      <c r="L48" s="418">
        <v>0</v>
      </c>
      <c r="M48" s="426" t="s">
        <v>391</v>
      </c>
      <c r="N48" s="414"/>
      <c r="O48" s="429"/>
      <c r="P48" s="429"/>
      <c r="Q48" s="429"/>
      <c r="R48" s="331"/>
      <c r="S48" s="46">
        <f>(IF(G48="C",1,IF(G48="EA",0.5,0))*0.3)+(IF(H48="C",1,IF(H48="EA",0.5,0))*0.35)+(IF(I48="C",1,IF(I48="EA",0.5,0))*0.35)</f>
        <v>0.99999999999999989</v>
      </c>
      <c r="T48" s="43">
        <f t="shared" si="1"/>
        <v>3.1999999999999994E-2</v>
      </c>
      <c r="U48" s="42" t="str">
        <f t="shared" si="2"/>
        <v>Concluído</v>
      </c>
      <c r="V48" s="42" t="str">
        <f>IF(C48="Supra-regional","abrange-cidade",IF(C48="Em definição","sem-mapa",IF(E48&lt;&gt;0,"local-def","local-em-def")))</f>
        <v>local-em-def</v>
      </c>
    </row>
    <row r="49" spans="1:22" ht="30" x14ac:dyDescent="0.25">
      <c r="A49" s="396">
        <v>114</v>
      </c>
      <c r="B49" s="331" t="s">
        <v>392</v>
      </c>
      <c r="C49" s="200" t="s">
        <v>174</v>
      </c>
      <c r="D49" s="411"/>
      <c r="E49" s="411"/>
      <c r="F49" s="411"/>
      <c r="G49" s="414" t="s">
        <v>212</v>
      </c>
      <c r="H49" s="414" t="s">
        <v>212</v>
      </c>
      <c r="I49" s="116" t="s">
        <v>212</v>
      </c>
      <c r="J49" s="1034">
        <v>3.2000000000000001E-2</v>
      </c>
      <c r="K49" s="423">
        <v>0</v>
      </c>
      <c r="L49" s="423">
        <v>0</v>
      </c>
      <c r="M49" s="426" t="s">
        <v>391</v>
      </c>
      <c r="N49" s="116"/>
      <c r="O49" s="71"/>
      <c r="P49" s="71"/>
      <c r="Q49" s="71"/>
      <c r="R49" s="432"/>
      <c r="S49" s="46">
        <f>(IF(G49="C",1,IF(G49="EA",0.5,0))*0.3)+(IF(H49="C",1,IF(H49="EA",0.5,0))*0.35)+(IF(I49="C",1,IF(I49="EA",0.5,0))*0.35)</f>
        <v>0.99999999999999989</v>
      </c>
      <c r="T49" s="43">
        <f t="shared" si="1"/>
        <v>3.1999999999999994E-2</v>
      </c>
      <c r="U49" s="42" t="str">
        <f t="shared" si="2"/>
        <v>Concluído</v>
      </c>
      <c r="V49" s="42" t="str">
        <f>IF(C49="Supra-regional","abrange-cidade",IF(C49="Em definição","sem-mapa",IF(E49&lt;&gt;0,"local-def","local-em-def")))</f>
        <v>local-em-def</v>
      </c>
    </row>
    <row r="50" spans="1:22" ht="30" x14ac:dyDescent="0.25">
      <c r="A50" s="396">
        <v>114</v>
      </c>
      <c r="B50" s="331" t="s">
        <v>392</v>
      </c>
      <c r="C50" s="200" t="s">
        <v>176</v>
      </c>
      <c r="D50" s="331"/>
      <c r="E50" s="331"/>
      <c r="F50" s="331"/>
      <c r="G50" s="414" t="s">
        <v>212</v>
      </c>
      <c r="H50" s="414" t="s">
        <v>212</v>
      </c>
      <c r="I50" s="414" t="s">
        <v>212</v>
      </c>
      <c r="J50" s="1034">
        <v>3.2000000000000001E-2</v>
      </c>
      <c r="K50" s="418">
        <v>0</v>
      </c>
      <c r="L50" s="418">
        <v>0</v>
      </c>
      <c r="M50" s="426" t="s">
        <v>391</v>
      </c>
      <c r="N50" s="116"/>
      <c r="O50" s="71"/>
      <c r="P50" s="430"/>
      <c r="Q50" s="110"/>
      <c r="R50" s="331"/>
      <c r="S50" s="46">
        <f>(IF(G50="C",1,IF(G50="EA",0.5,0))*0.3)+(IF(H50="C",1,IF(H50="EA",0.5,0))*0.35)+(IF(I50="C",1,IF(I50="EA",0.5,0))*0.35)</f>
        <v>0.99999999999999989</v>
      </c>
      <c r="T50" s="43">
        <f t="shared" si="1"/>
        <v>3.1999999999999994E-2</v>
      </c>
      <c r="U50" s="42" t="str">
        <f t="shared" si="2"/>
        <v>Concluído</v>
      </c>
      <c r="V50" s="42" t="str">
        <f>IF(C50="Supra-regional","abrange-cidade",IF(C50="Em definição","sem-mapa",IF(E50&lt;&gt;0,"local-def","local-em-def")))</f>
        <v>local-em-def</v>
      </c>
    </row>
    <row r="51" spans="1:22" ht="30" x14ac:dyDescent="0.25">
      <c r="A51" s="396">
        <v>114</v>
      </c>
      <c r="B51" s="331" t="s">
        <v>392</v>
      </c>
      <c r="C51" s="200" t="s">
        <v>178</v>
      </c>
      <c r="D51" s="331"/>
      <c r="E51" s="331"/>
      <c r="F51" s="331"/>
      <c r="G51" s="414" t="s">
        <v>212</v>
      </c>
      <c r="H51" s="414" t="s">
        <v>212</v>
      </c>
      <c r="I51" s="414" t="s">
        <v>212</v>
      </c>
      <c r="J51" s="1034">
        <v>3.2000000000000001E-2</v>
      </c>
      <c r="K51" s="418">
        <v>0</v>
      </c>
      <c r="L51" s="122">
        <v>0</v>
      </c>
      <c r="M51" s="426" t="s">
        <v>391</v>
      </c>
      <c r="N51" s="414"/>
      <c r="O51" s="110"/>
      <c r="P51" s="110"/>
      <c r="Q51" s="110"/>
      <c r="R51" s="331"/>
      <c r="S51" s="46">
        <f>(IF(G51="C",1,IF(G51="EA",0.5,0))*0.3)+(IF(H51="C",1,IF(H51="EA",0.5,0))*0.35)+(IF(I51="C",1,IF(I51="EA",0.5,0))*0.35)</f>
        <v>0.99999999999999989</v>
      </c>
      <c r="T51" s="43">
        <f t="shared" si="1"/>
        <v>3.1999999999999994E-2</v>
      </c>
      <c r="U51" s="42" t="str">
        <f t="shared" si="2"/>
        <v>Concluído</v>
      </c>
      <c r="V51" s="42" t="str">
        <f>IF(C51="Supra-regional","abrange-cidade",IF(C51="Em definição","sem-mapa",IF(E51&lt;&gt;0,"local-def","local-em-def")))</f>
        <v>local-em-def</v>
      </c>
    </row>
    <row r="52" spans="1:22" ht="30" x14ac:dyDescent="0.25">
      <c r="A52" s="396">
        <v>114</v>
      </c>
      <c r="B52" s="331" t="s">
        <v>392</v>
      </c>
      <c r="C52" s="200" t="s">
        <v>180</v>
      </c>
      <c r="D52" s="331"/>
      <c r="E52" s="331"/>
      <c r="F52" s="331"/>
      <c r="G52" s="414" t="s">
        <v>212</v>
      </c>
      <c r="H52" s="414" t="s">
        <v>212</v>
      </c>
      <c r="I52" s="414" t="s">
        <v>212</v>
      </c>
      <c r="J52" s="1034">
        <v>3.1E-2</v>
      </c>
      <c r="K52" s="418">
        <v>0</v>
      </c>
      <c r="L52" s="122">
        <v>0</v>
      </c>
      <c r="M52" s="426" t="s">
        <v>391</v>
      </c>
      <c r="N52" s="414"/>
      <c r="O52" s="110"/>
      <c r="P52" s="110"/>
      <c r="Q52" s="110"/>
      <c r="R52" s="331"/>
      <c r="S52" s="46">
        <f>(IF(G52="C",1,IF(G52="EA",0.5,0))*0.3)+(IF(H52="C",1,IF(H52="EA",0.5,0))*0.35)+(IF(I52="C",1,IF(I52="EA",0.5,0))*0.35)</f>
        <v>0.99999999999999989</v>
      </c>
      <c r="T52" s="43">
        <f t="shared" si="1"/>
        <v>3.0999999999999996E-2</v>
      </c>
      <c r="U52" s="42" t="str">
        <f t="shared" si="2"/>
        <v>Concluído</v>
      </c>
      <c r="V52" s="42" t="str">
        <f>IF(C52="Supra-regional","abrange-cidade",IF(C52="Em definição","sem-mapa",IF(E52&lt;&gt;0,"local-def","local-em-def")))</f>
        <v>local-em-def</v>
      </c>
    </row>
    <row r="53" spans="1:22" ht="30" x14ac:dyDescent="0.25">
      <c r="A53" s="396">
        <v>114</v>
      </c>
      <c r="B53" s="331" t="s">
        <v>392</v>
      </c>
      <c r="C53" s="200" t="s">
        <v>190</v>
      </c>
      <c r="D53" s="331"/>
      <c r="E53" s="331"/>
      <c r="F53" s="331"/>
      <c r="G53" s="414" t="s">
        <v>212</v>
      </c>
      <c r="H53" s="414" t="s">
        <v>212</v>
      </c>
      <c r="I53" s="414" t="s">
        <v>212</v>
      </c>
      <c r="J53" s="1034">
        <v>3.1E-2</v>
      </c>
      <c r="K53" s="418">
        <v>0</v>
      </c>
      <c r="L53" s="122">
        <v>0</v>
      </c>
      <c r="M53" s="426" t="s">
        <v>391</v>
      </c>
      <c r="N53" s="414"/>
      <c r="O53" s="110"/>
      <c r="P53" s="110"/>
      <c r="Q53" s="110"/>
      <c r="R53" s="331"/>
      <c r="S53" s="46">
        <f>(IF(G53="C",1,IF(G53="EA",0.5,0))*0.3)+(IF(H53="C",1,IF(H53="EA",0.5,0))*0.35)+(IF(I53="C",1,IF(I53="EA",0.5,0))*0.35)</f>
        <v>0.99999999999999989</v>
      </c>
      <c r="T53" s="43">
        <f t="shared" si="1"/>
        <v>3.0999999999999996E-2</v>
      </c>
      <c r="U53" s="42" t="str">
        <f t="shared" si="2"/>
        <v>Concluído</v>
      </c>
      <c r="V53" s="42" t="str">
        <f>IF(C53="Supra-regional","abrange-cidade",IF(C53="Em definição","sem-mapa",IF(E53&lt;&gt;0,"local-def","local-em-def")))</f>
        <v>local-em-def</v>
      </c>
    </row>
    <row r="54" spans="1:22" ht="30" x14ac:dyDescent="0.25">
      <c r="A54" s="396">
        <v>114</v>
      </c>
      <c r="B54" s="331" t="s">
        <v>392</v>
      </c>
      <c r="C54" s="200" t="s">
        <v>182</v>
      </c>
      <c r="D54" s="331"/>
      <c r="E54" s="331"/>
      <c r="F54" s="331"/>
      <c r="G54" s="414" t="s">
        <v>212</v>
      </c>
      <c r="H54" s="414" t="s">
        <v>212</v>
      </c>
      <c r="I54" s="414" t="s">
        <v>212</v>
      </c>
      <c r="J54" s="1034">
        <v>3.2000000000000001E-2</v>
      </c>
      <c r="K54" s="418">
        <v>0</v>
      </c>
      <c r="L54" s="122">
        <v>0</v>
      </c>
      <c r="M54" s="426" t="s">
        <v>391</v>
      </c>
      <c r="N54" s="414"/>
      <c r="O54" s="110"/>
      <c r="P54" s="110"/>
      <c r="Q54" s="110"/>
      <c r="R54" s="331"/>
      <c r="S54" s="46">
        <f>(IF(G54="C",1,IF(G54="EA",0.5,0))*0.3)+(IF(H54="C",1,IF(H54="EA",0.5,0))*0.35)+(IF(I54="C",1,IF(I54="EA",0.5,0))*0.35)</f>
        <v>0.99999999999999989</v>
      </c>
      <c r="T54" s="43">
        <f t="shared" si="1"/>
        <v>3.1999999999999994E-2</v>
      </c>
      <c r="U54" s="42" t="str">
        <f t="shared" si="2"/>
        <v>Concluído</v>
      </c>
      <c r="V54" s="42" t="str">
        <f>IF(C54="Supra-regional","abrange-cidade",IF(C54="Em definição","sem-mapa",IF(E54&lt;&gt;0,"local-def","local-em-def")))</f>
        <v>local-em-def</v>
      </c>
    </row>
    <row r="55" spans="1:22" ht="30" x14ac:dyDescent="0.25">
      <c r="A55" s="396">
        <v>114</v>
      </c>
      <c r="B55" s="331" t="s">
        <v>392</v>
      </c>
      <c r="C55" s="200" t="s">
        <v>184</v>
      </c>
      <c r="D55" s="331"/>
      <c r="E55" s="331"/>
      <c r="F55" s="331"/>
      <c r="G55" s="414" t="s">
        <v>212</v>
      </c>
      <c r="H55" s="414" t="s">
        <v>212</v>
      </c>
      <c r="I55" s="414" t="s">
        <v>212</v>
      </c>
      <c r="J55" s="1034">
        <v>3.2000000000000001E-2</v>
      </c>
      <c r="K55" s="418">
        <v>0</v>
      </c>
      <c r="L55" s="122">
        <v>0</v>
      </c>
      <c r="M55" s="426" t="s">
        <v>391</v>
      </c>
      <c r="N55" s="414"/>
      <c r="O55" s="110"/>
      <c r="P55" s="110"/>
      <c r="Q55" s="110"/>
      <c r="R55" s="331"/>
      <c r="S55" s="46">
        <f>(IF(G55="C",1,IF(G55="EA",0.5,0))*0.3)+(IF(H55="C",1,IF(H55="EA",0.5,0))*0.35)+(IF(I55="C",1,IF(I55="EA",0.5,0))*0.35)</f>
        <v>0.99999999999999989</v>
      </c>
      <c r="T55" s="43">
        <f t="shared" si="1"/>
        <v>3.1999999999999994E-2</v>
      </c>
      <c r="U55" s="42" t="str">
        <f t="shared" si="2"/>
        <v>Concluído</v>
      </c>
      <c r="V55" s="42" t="str">
        <f>IF(C55="Supra-regional","abrange-cidade",IF(C55="Em definição","sem-mapa",IF(E55&lt;&gt;0,"local-def","local-em-def")))</f>
        <v>local-em-def</v>
      </c>
    </row>
    <row r="56" spans="1:22" ht="30" x14ac:dyDescent="0.25">
      <c r="A56" s="396">
        <v>114</v>
      </c>
      <c r="B56" s="331" t="s">
        <v>392</v>
      </c>
      <c r="C56" s="200" t="s">
        <v>186</v>
      </c>
      <c r="D56" s="331"/>
      <c r="E56" s="331"/>
      <c r="F56" s="331"/>
      <c r="G56" s="414" t="s">
        <v>212</v>
      </c>
      <c r="H56" s="414" t="s">
        <v>212</v>
      </c>
      <c r="I56" s="414" t="s">
        <v>212</v>
      </c>
      <c r="J56" s="1034">
        <v>3.2000000000000001E-2</v>
      </c>
      <c r="K56" s="418">
        <v>0</v>
      </c>
      <c r="L56" s="122">
        <v>0</v>
      </c>
      <c r="M56" s="426" t="s">
        <v>391</v>
      </c>
      <c r="N56" s="414"/>
      <c r="O56" s="110"/>
      <c r="P56" s="110"/>
      <c r="Q56" s="110"/>
      <c r="R56" s="331"/>
      <c r="S56" s="46">
        <f>(IF(G56="C",1,IF(G56="EA",0.5,0))*0.3)+(IF(H56="C",1,IF(H56="EA",0.5,0))*0.35)+(IF(I56="C",1,IF(I56="EA",0.5,0))*0.35)</f>
        <v>0.99999999999999989</v>
      </c>
      <c r="T56" s="43">
        <f t="shared" si="1"/>
        <v>3.1999999999999994E-2</v>
      </c>
      <c r="U56" s="42" t="str">
        <f t="shared" si="2"/>
        <v>Concluído</v>
      </c>
      <c r="V56" s="42" t="str">
        <f>IF(C56="Supra-regional","abrange-cidade",IF(C56="Em definição","sem-mapa",IF(E56&lt;&gt;0,"local-def","local-em-def")))</f>
        <v>local-em-def</v>
      </c>
    </row>
    <row r="57" spans="1:22" ht="30" x14ac:dyDescent="0.25">
      <c r="A57" s="396">
        <v>114</v>
      </c>
      <c r="B57" s="331" t="s">
        <v>392</v>
      </c>
      <c r="C57" s="200" t="s">
        <v>188</v>
      </c>
      <c r="D57" s="331"/>
      <c r="E57" s="331"/>
      <c r="F57" s="331"/>
      <c r="G57" s="414" t="s">
        <v>212</v>
      </c>
      <c r="H57" s="414" t="s">
        <v>212</v>
      </c>
      <c r="I57" s="414" t="s">
        <v>212</v>
      </c>
      <c r="J57" s="1034">
        <v>3.2000000000000001E-2</v>
      </c>
      <c r="K57" s="418">
        <v>0</v>
      </c>
      <c r="L57" s="122">
        <v>0</v>
      </c>
      <c r="M57" s="426" t="s">
        <v>391</v>
      </c>
      <c r="N57" s="414"/>
      <c r="O57" s="110"/>
      <c r="P57" s="110"/>
      <c r="Q57" s="110"/>
      <c r="R57" s="331"/>
      <c r="S57" s="46">
        <f>(IF(G57="C",1,IF(G57="EA",0.5,0))*0.3)+(IF(H57="C",1,IF(H57="EA",0.5,0))*0.35)+(IF(I57="C",1,IF(I57="EA",0.5,0))*0.35)</f>
        <v>0.99999999999999989</v>
      </c>
      <c r="T57" s="43">
        <f t="shared" si="1"/>
        <v>3.1999999999999994E-2</v>
      </c>
      <c r="U57" s="42" t="str">
        <f t="shared" si="2"/>
        <v>Concluído</v>
      </c>
      <c r="V57" s="42" t="str">
        <f>IF(C57="Supra-regional","abrange-cidade",IF(C57="Em definição","sem-mapa",IF(E57&lt;&gt;0,"local-def","local-em-def")))</f>
        <v>local-em-def</v>
      </c>
    </row>
    <row r="58" spans="1:22" ht="184.5" customHeight="1" x14ac:dyDescent="0.25">
      <c r="A58" s="354">
        <v>119</v>
      </c>
      <c r="B58" s="356" t="s">
        <v>5254</v>
      </c>
      <c r="C58" s="471" t="s">
        <v>211</v>
      </c>
      <c r="D58" s="356"/>
      <c r="E58" s="356"/>
      <c r="F58" s="356"/>
      <c r="G58" s="364" t="s">
        <v>212</v>
      </c>
      <c r="H58" s="364" t="s">
        <v>212</v>
      </c>
      <c r="I58" s="364" t="s">
        <v>212</v>
      </c>
      <c r="J58" s="1034">
        <v>0.7</v>
      </c>
      <c r="K58" s="470">
        <v>0</v>
      </c>
      <c r="L58" s="470">
        <v>0</v>
      </c>
      <c r="M58" s="365" t="s">
        <v>5255</v>
      </c>
      <c r="N58" s="365" t="s">
        <v>5257</v>
      </c>
      <c r="O58" s="472" t="s">
        <v>5256</v>
      </c>
      <c r="P58" s="355" t="s">
        <v>5376</v>
      </c>
      <c r="Q58" s="355" t="s">
        <v>5377</v>
      </c>
      <c r="R58" s="355" t="s">
        <v>5378</v>
      </c>
      <c r="S58" s="357">
        <f>(IF(G58="C",1,IF(G58="EA",0.5,0))*0.3)+(IF(H58="C",1,IF(H58="EA",0.5,0))*0.35)+(IF(I58="C",1,IF(I58="EA",0.5,0))*0.35)</f>
        <v>0.99999999999999989</v>
      </c>
      <c r="T58" s="43">
        <f t="shared" si="1"/>
        <v>0.69999999999999984</v>
      </c>
      <c r="U58" s="42" t="str">
        <f t="shared" si="2"/>
        <v>Concluído</v>
      </c>
      <c r="V58" s="42" t="str">
        <f>IF(C58="Supra-regional","abrange-cidade",IF(C58="Em definição","sem-mapa",IF(E58&lt;&gt;0,"local-def","local-em-def")))</f>
        <v>abrange-cidade</v>
      </c>
    </row>
    <row r="59" spans="1:22" s="939" customFormat="1" ht="31.5" x14ac:dyDescent="0.25">
      <c r="A59" s="933">
        <v>117</v>
      </c>
      <c r="B59" s="934" t="s">
        <v>5821</v>
      </c>
      <c r="C59" s="935" t="s">
        <v>211</v>
      </c>
      <c r="D59" s="934"/>
      <c r="E59" s="934"/>
      <c r="F59" s="934"/>
      <c r="G59" s="936" t="s">
        <v>214</v>
      </c>
      <c r="H59" s="936" t="s">
        <v>216</v>
      </c>
      <c r="I59" s="936" t="s">
        <v>216</v>
      </c>
      <c r="J59" s="1034">
        <v>1</v>
      </c>
      <c r="K59" s="937">
        <v>0</v>
      </c>
      <c r="L59" s="938"/>
      <c r="M59" s="938"/>
      <c r="N59" s="938"/>
      <c r="O59" s="938"/>
      <c r="P59" s="938"/>
      <c r="Q59" s="938"/>
      <c r="S59" s="357">
        <f>(IF(G59="C",1,IF(G59="EA",0.5,0))*0.3)+(IF(H59="C",1,IF(H59="EA",0.5,0))*0.35)+(IF(I59="C",1,IF(I59="EA",0.5,0))*0.35)</f>
        <v>0.15</v>
      </c>
      <c r="T59" s="43">
        <f t="shared" si="1"/>
        <v>0.15</v>
      </c>
      <c r="U59" s="938" t="str">
        <f t="shared" ref="U59" si="3">IF(S59=0,"Não Iniciado",IF(S59&lt;1,"Em andamento","Concluído"))</f>
        <v>Em andamento</v>
      </c>
      <c r="V59" s="938" t="str">
        <f>IF(C59="Supra-regional","abrange-cidade",IF(C59="Em definição","sem-mapa",IF(E59&lt;&gt;0,"local-def","local-em-def")))</f>
        <v>abrange-cidade</v>
      </c>
    </row>
  </sheetData>
  <autoFilter ref="A1:V58"/>
  <customSheetViews>
    <customSheetView guid="{1A1B4AE5-7447-43F9-B975-80AA2988EA6D}" scale="80" showAutoFilter="1" topLeftCell="K1">
      <selection activeCell="E4" sqref="E4"/>
      <pageMargins left="0.511811024" right="0.511811024" top="0.78740157499999996" bottom="0.78740157499999996" header="0.31496062000000002" footer="0.31496062000000002"/>
      <autoFilter ref="A1:V58"/>
    </customSheetView>
    <customSheetView guid="{9D03371E-5064-42DE-B686-D0B44E4C5768}" scale="80" showAutoFilter="1" topLeftCell="K1">
      <selection activeCell="E4" sqref="E4"/>
      <pageMargins left="0.511811024" right="0.511811024" top="0.78740157499999996" bottom="0.78740157499999996" header="0.31496062000000002" footer="0.31496062000000002"/>
      <autoFilter ref="A1:V58"/>
    </customSheetView>
  </customSheetViews>
  <dataValidations disablePrompts="1" count="2">
    <dataValidation showInputMessage="1" showErrorMessage="1" sqref="G53:I57 G2:I50"/>
    <dataValidation type="list" showInputMessage="1" showErrorMessage="1" sqref="G51:I52">
      <formula1>$G$63:$G$65</formula1>
    </dataValidation>
  </dataValidations>
  <pageMargins left="0.511811024" right="0.511811024" top="0.78740157499999996" bottom="0.78740157499999996" header="0.31496062000000002" footer="0.31496062000000002"/>
  <legacyDrawing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14:formula1>
            <xm:f>Subs!$B$2:$B$36</xm:f>
          </x14:formula1>
          <xm:sqref>C2:C58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
  <sheetViews>
    <sheetView zoomScale="70" zoomScaleNormal="70" zoomScalePageLayoutView="70" workbookViewId="0"/>
  </sheetViews>
  <sheetFormatPr defaultColWidth="8.85546875" defaultRowHeight="15" x14ac:dyDescent="0.25"/>
  <cols>
    <col min="1" max="11" width="21.42578125" customWidth="1"/>
    <col min="12" max="13" width="21.42578125" style="265" customWidth="1"/>
    <col min="14" max="23" width="21.42578125" customWidth="1"/>
  </cols>
  <sheetData>
    <row r="1" spans="1:23" ht="78.75" x14ac:dyDescent="0.25">
      <c r="A1" s="14" t="s">
        <v>0</v>
      </c>
      <c r="B1" s="14" t="s">
        <v>60</v>
      </c>
      <c r="C1" s="14" t="s">
        <v>13</v>
      </c>
      <c r="D1" s="14" t="s">
        <v>14</v>
      </c>
      <c r="E1" s="14" t="s">
        <v>61</v>
      </c>
      <c r="F1" s="14" t="s">
        <v>47</v>
      </c>
      <c r="G1" s="14" t="s">
        <v>62</v>
      </c>
      <c r="H1" s="14" t="s">
        <v>63</v>
      </c>
      <c r="I1" s="14" t="s">
        <v>64</v>
      </c>
      <c r="J1" s="14" t="s">
        <v>65</v>
      </c>
      <c r="K1" s="14" t="s">
        <v>37</v>
      </c>
      <c r="L1" s="37" t="s">
        <v>66</v>
      </c>
      <c r="M1" s="37" t="s">
        <v>217</v>
      </c>
      <c r="N1" s="14" t="s">
        <v>4</v>
      </c>
      <c r="O1" s="14" t="s">
        <v>5</v>
      </c>
      <c r="P1" s="14" t="s">
        <v>6</v>
      </c>
      <c r="Q1" s="14" t="s">
        <v>7</v>
      </c>
      <c r="R1" s="14" t="s">
        <v>8</v>
      </c>
      <c r="S1" s="14" t="s">
        <v>9</v>
      </c>
      <c r="T1" s="14" t="s">
        <v>26</v>
      </c>
      <c r="U1" s="14" t="s">
        <v>27</v>
      </c>
      <c r="V1" s="14" t="s">
        <v>28</v>
      </c>
      <c r="W1" s="14" t="s">
        <v>29</v>
      </c>
    </row>
    <row r="2" spans="1:23" ht="123.75" customHeight="1" x14ac:dyDescent="0.25">
      <c r="A2" s="159">
        <v>21</v>
      </c>
      <c r="B2" s="201" t="s">
        <v>2609</v>
      </c>
      <c r="C2" s="161" t="s">
        <v>211</v>
      </c>
      <c r="D2" s="162"/>
      <c r="E2" s="159" t="s">
        <v>212</v>
      </c>
      <c r="F2" s="159" t="s">
        <v>212</v>
      </c>
      <c r="G2" s="159" t="s">
        <v>214</v>
      </c>
      <c r="H2" s="159" t="s">
        <v>216</v>
      </c>
      <c r="I2" s="159" t="s">
        <v>216</v>
      </c>
      <c r="J2" s="159" t="s">
        <v>216</v>
      </c>
      <c r="K2" s="47">
        <v>1</v>
      </c>
      <c r="L2" s="163">
        <v>0</v>
      </c>
      <c r="M2" s="164">
        <v>0</v>
      </c>
      <c r="N2" s="160" t="s">
        <v>2028</v>
      </c>
      <c r="O2" s="160" t="s">
        <v>2029</v>
      </c>
      <c r="P2" s="162"/>
      <c r="Q2" s="162"/>
      <c r="R2" s="162"/>
      <c r="S2" s="162"/>
      <c r="T2" s="165">
        <f t="shared" ref="T2:T9" si="0">(IF(E2="C",1,IF(E2="EA",0.5,0))*0.05)+(IF(F2="C",1,IF(F2="EA",0.5,0))*0.1)+(IF(G2="C",1,IF(G2="EA",0.5,0))*0.25)+(IF(H2="C",1,IF(H2="EA",0.5,0))*0.4)+(IF(I2="C",1,IF(I2="EA",0.5,0))*0.05)+(IF(J2="C",1,IF(J2="EA",0.5,0))*0.15)</f>
        <v>0.27500000000000002</v>
      </c>
      <c r="U2" s="166">
        <f t="shared" ref="U2:U9" si="1">T2*K2</f>
        <v>0.27500000000000002</v>
      </c>
      <c r="V2" s="108" t="str">
        <f t="shared" ref="V2:V9" si="2">IF(T2=0,"Não Iniciado",IF(T2&lt;1,"Em andamento","Concluído"))</f>
        <v>Em andamento</v>
      </c>
      <c r="W2" s="108" t="str">
        <f t="shared" ref="W2:W9" si="3">IF(C2="Supra-regional","abrange-cidade",IF(C2="Em definição","sem-mapa",IF(D2&lt;&gt;0,"local-def","local-em-def")))</f>
        <v>abrange-cidade</v>
      </c>
    </row>
    <row r="3" spans="1:23" ht="101.25" customHeight="1" x14ac:dyDescent="0.25">
      <c r="A3" s="41">
        <v>94</v>
      </c>
      <c r="B3" s="42" t="s">
        <v>2745</v>
      </c>
      <c r="C3" s="42" t="s">
        <v>211</v>
      </c>
      <c r="D3" s="38"/>
      <c r="E3" s="41" t="s">
        <v>212</v>
      </c>
      <c r="F3" s="41" t="s">
        <v>212</v>
      </c>
      <c r="G3" s="41" t="s">
        <v>212</v>
      </c>
      <c r="H3" s="41" t="s">
        <v>212</v>
      </c>
      <c r="I3" s="41" t="s">
        <v>212</v>
      </c>
      <c r="J3" s="41" t="s">
        <v>212</v>
      </c>
      <c r="K3" s="47">
        <v>1</v>
      </c>
      <c r="L3" s="44">
        <v>17500000</v>
      </c>
      <c r="M3" s="19">
        <v>0</v>
      </c>
      <c r="N3" s="38" t="s">
        <v>2746</v>
      </c>
      <c r="O3" s="222" t="s">
        <v>2747</v>
      </c>
      <c r="P3" s="56" t="s">
        <v>2748</v>
      </c>
      <c r="Q3" s="57"/>
      <c r="R3" s="38"/>
      <c r="S3" s="222"/>
      <c r="T3" s="165">
        <f t="shared" si="0"/>
        <v>1</v>
      </c>
      <c r="U3" s="166">
        <f t="shared" si="1"/>
        <v>1</v>
      </c>
      <c r="V3" s="108" t="str">
        <f t="shared" si="2"/>
        <v>Concluído</v>
      </c>
      <c r="W3" s="108" t="str">
        <f t="shared" si="3"/>
        <v>abrange-cidade</v>
      </c>
    </row>
    <row r="4" spans="1:23" ht="36.75" customHeight="1" x14ac:dyDescent="0.25">
      <c r="A4" s="386">
        <v>108</v>
      </c>
      <c r="B4" s="388" t="s">
        <v>5021</v>
      </c>
      <c r="C4" s="388" t="s">
        <v>211</v>
      </c>
      <c r="D4" s="389"/>
      <c r="E4" s="386" t="s">
        <v>214</v>
      </c>
      <c r="F4" s="386" t="s">
        <v>216</v>
      </c>
      <c r="G4" s="386" t="s">
        <v>216</v>
      </c>
      <c r="H4" s="386" t="s">
        <v>216</v>
      </c>
      <c r="I4" s="386" t="s">
        <v>216</v>
      </c>
      <c r="J4" s="386" t="s">
        <v>216</v>
      </c>
      <c r="K4" s="391">
        <v>1</v>
      </c>
      <c r="L4" s="393">
        <v>0</v>
      </c>
      <c r="M4" s="360">
        <v>0</v>
      </c>
      <c r="N4" s="395"/>
      <c r="O4" s="395"/>
      <c r="P4" s="395"/>
      <c r="Q4" s="395"/>
      <c r="R4" s="395"/>
      <c r="S4" s="395"/>
      <c r="T4" s="165">
        <f t="shared" si="0"/>
        <v>2.5000000000000001E-2</v>
      </c>
      <c r="U4" s="166">
        <f t="shared" si="1"/>
        <v>2.5000000000000001E-2</v>
      </c>
      <c r="V4" s="108" t="str">
        <f t="shared" si="2"/>
        <v>Em andamento</v>
      </c>
      <c r="W4" s="108" t="str">
        <f t="shared" si="3"/>
        <v>abrange-cidade</v>
      </c>
    </row>
    <row r="5" spans="1:23" ht="63" x14ac:dyDescent="0.25">
      <c r="A5" s="41">
        <v>110</v>
      </c>
      <c r="B5" s="42" t="s">
        <v>226</v>
      </c>
      <c r="C5" s="42" t="s">
        <v>211</v>
      </c>
      <c r="D5" s="38"/>
      <c r="E5" s="41" t="s">
        <v>212</v>
      </c>
      <c r="F5" s="45" t="s">
        <v>214</v>
      </c>
      <c r="G5" s="41" t="s">
        <v>212</v>
      </c>
      <c r="H5" s="41" t="s">
        <v>214</v>
      </c>
      <c r="I5" s="41" t="s">
        <v>214</v>
      </c>
      <c r="J5" s="41" t="s">
        <v>216</v>
      </c>
      <c r="K5" s="47">
        <v>1</v>
      </c>
      <c r="L5" s="44">
        <v>0</v>
      </c>
      <c r="M5" s="19">
        <v>0</v>
      </c>
      <c r="N5" s="48"/>
      <c r="O5" s="38"/>
      <c r="P5" s="38"/>
      <c r="Q5" s="38"/>
      <c r="R5" s="38"/>
      <c r="S5" s="222"/>
      <c r="T5" s="165">
        <f t="shared" si="0"/>
        <v>0.57500000000000007</v>
      </c>
      <c r="U5" s="166">
        <f t="shared" si="1"/>
        <v>0.57500000000000007</v>
      </c>
      <c r="V5" s="108" t="str">
        <f t="shared" si="2"/>
        <v>Em andamento</v>
      </c>
      <c r="W5" s="108" t="str">
        <f t="shared" si="3"/>
        <v>abrange-cidade</v>
      </c>
    </row>
    <row r="6" spans="1:23" ht="101.25" customHeight="1" x14ac:dyDescent="0.25">
      <c r="A6" s="387">
        <v>111</v>
      </c>
      <c r="B6" s="56" t="s">
        <v>922</v>
      </c>
      <c r="C6" s="72" t="s">
        <v>211</v>
      </c>
      <c r="D6" s="56"/>
      <c r="E6" s="387" t="s">
        <v>212</v>
      </c>
      <c r="F6" s="387" t="s">
        <v>214</v>
      </c>
      <c r="G6" s="387" t="s">
        <v>214</v>
      </c>
      <c r="H6" s="387" t="s">
        <v>216</v>
      </c>
      <c r="I6" s="390" t="s">
        <v>214</v>
      </c>
      <c r="J6" s="387" t="s">
        <v>216</v>
      </c>
      <c r="K6" s="392">
        <v>1</v>
      </c>
      <c r="L6" s="394">
        <v>213337</v>
      </c>
      <c r="M6" s="19">
        <v>4206249.08</v>
      </c>
      <c r="N6" s="371" t="s">
        <v>923</v>
      </c>
      <c r="O6" s="371" t="s">
        <v>5369</v>
      </c>
      <c r="P6" s="107" t="s">
        <v>5370</v>
      </c>
      <c r="Q6" s="2"/>
      <c r="R6" s="2"/>
      <c r="S6" s="2"/>
      <c r="T6" s="165">
        <f t="shared" si="0"/>
        <v>0.25</v>
      </c>
      <c r="U6" s="166">
        <f t="shared" si="1"/>
        <v>0.25</v>
      </c>
      <c r="V6" s="108" t="str">
        <f t="shared" si="2"/>
        <v>Em andamento</v>
      </c>
      <c r="W6" s="108" t="str">
        <f t="shared" si="3"/>
        <v>abrange-cidade</v>
      </c>
    </row>
    <row r="7" spans="1:23" ht="122.25" customHeight="1" x14ac:dyDescent="0.25">
      <c r="A7" s="362">
        <v>116</v>
      </c>
      <c r="B7" s="315" t="s">
        <v>5024</v>
      </c>
      <c r="C7" s="315" t="s">
        <v>211</v>
      </c>
      <c r="D7" s="315"/>
      <c r="E7" s="362" t="s">
        <v>212</v>
      </c>
      <c r="F7" s="362" t="s">
        <v>212</v>
      </c>
      <c r="G7" s="362" t="s">
        <v>212</v>
      </c>
      <c r="H7" s="362" t="s">
        <v>214</v>
      </c>
      <c r="I7" s="362" t="s">
        <v>212</v>
      </c>
      <c r="J7" s="362" t="s">
        <v>214</v>
      </c>
      <c r="K7" s="363">
        <v>1</v>
      </c>
      <c r="L7" s="360">
        <v>0</v>
      </c>
      <c r="M7" s="360">
        <v>0</v>
      </c>
      <c r="N7" s="311" t="s">
        <v>5025</v>
      </c>
      <c r="O7" s="311" t="s">
        <v>5372</v>
      </c>
      <c r="P7" s="311" t="s">
        <v>5364</v>
      </c>
      <c r="Q7" s="311" t="s">
        <v>5365</v>
      </c>
      <c r="R7" s="311" t="s">
        <v>5366</v>
      </c>
      <c r="S7" s="311" t="s">
        <v>5367</v>
      </c>
      <c r="T7" s="165">
        <f t="shared" si="0"/>
        <v>0.72500000000000009</v>
      </c>
      <c r="U7" s="166">
        <f t="shared" si="1"/>
        <v>0.72500000000000009</v>
      </c>
      <c r="V7" s="108" t="str">
        <f t="shared" si="2"/>
        <v>Em andamento</v>
      </c>
      <c r="W7" s="108" t="str">
        <f t="shared" si="3"/>
        <v>abrange-cidade</v>
      </c>
    </row>
    <row r="8" spans="1:23" ht="83.25" customHeight="1" x14ac:dyDescent="0.25">
      <c r="A8" s="358">
        <v>118</v>
      </c>
      <c r="B8" s="359" t="s">
        <v>5028</v>
      </c>
      <c r="C8" s="359" t="s">
        <v>211</v>
      </c>
      <c r="D8" s="361"/>
      <c r="E8" s="358" t="s">
        <v>212</v>
      </c>
      <c r="F8" s="358" t="s">
        <v>212</v>
      </c>
      <c r="G8" s="358" t="s">
        <v>212</v>
      </c>
      <c r="H8" s="358" t="s">
        <v>212</v>
      </c>
      <c r="I8" s="358" t="s">
        <v>212</v>
      </c>
      <c r="J8" s="358" t="s">
        <v>214</v>
      </c>
      <c r="K8" s="366">
        <v>1</v>
      </c>
      <c r="L8" s="360">
        <v>0</v>
      </c>
      <c r="M8" s="360">
        <v>0</v>
      </c>
      <c r="N8" s="361"/>
      <c r="O8" s="361"/>
      <c r="P8" s="361"/>
      <c r="Q8" s="361"/>
      <c r="R8" s="361"/>
      <c r="S8" s="361"/>
      <c r="T8" s="165">
        <f t="shared" si="0"/>
        <v>0.92500000000000004</v>
      </c>
      <c r="U8" s="166">
        <f t="shared" si="1"/>
        <v>0.92500000000000004</v>
      </c>
      <c r="V8" s="108" t="str">
        <f t="shared" si="2"/>
        <v>Em andamento</v>
      </c>
      <c r="W8" s="108" t="str">
        <f t="shared" si="3"/>
        <v>abrange-cidade</v>
      </c>
    </row>
    <row r="9" spans="1:23" ht="141.75" x14ac:dyDescent="0.25">
      <c r="A9" s="358">
        <v>119</v>
      </c>
      <c r="B9" s="359" t="s">
        <v>5029</v>
      </c>
      <c r="C9" s="359" t="s">
        <v>211</v>
      </c>
      <c r="D9" s="361"/>
      <c r="E9" s="358" t="s">
        <v>212</v>
      </c>
      <c r="F9" s="358" t="s">
        <v>212</v>
      </c>
      <c r="G9" s="358" t="s">
        <v>212</v>
      </c>
      <c r="H9" s="358" t="s">
        <v>212</v>
      </c>
      <c r="I9" s="358" t="s">
        <v>212</v>
      </c>
      <c r="J9" s="358" t="s">
        <v>212</v>
      </c>
      <c r="K9" s="366">
        <v>0.3</v>
      </c>
      <c r="L9" s="360">
        <v>0</v>
      </c>
      <c r="M9" s="360">
        <v>0</v>
      </c>
      <c r="N9" s="361" t="s">
        <v>5030</v>
      </c>
      <c r="O9" s="361"/>
      <c r="P9" s="361"/>
      <c r="Q9" s="361"/>
      <c r="R9" s="361"/>
      <c r="S9" s="361"/>
      <c r="T9" s="165">
        <f t="shared" si="0"/>
        <v>1</v>
      </c>
      <c r="U9" s="166">
        <f t="shared" si="1"/>
        <v>0.3</v>
      </c>
      <c r="V9" s="108" t="str">
        <f t="shared" si="2"/>
        <v>Concluído</v>
      </c>
      <c r="W9" s="108" t="str">
        <f t="shared" si="3"/>
        <v>abrange-cidade</v>
      </c>
    </row>
  </sheetData>
  <autoFilter ref="A1:W9"/>
  <customSheetViews>
    <customSheetView guid="{1A1B4AE5-7447-43F9-B975-80AA2988EA6D}" scale="70" filter="1" showAutoFilter="1" topLeftCell="J1">
      <selection activeCell="E19" sqref="E19"/>
      <pageMargins left="0.511811024" right="0.511811024" top="0.78740157499999996" bottom="0.78740157499999996" header="0.31496062000000002" footer="0.31496062000000002"/>
      <autoFilter ref="A1:W9">
        <filterColumn colId="0">
          <filters>
            <filter val="119"/>
          </filters>
        </filterColumn>
      </autoFilter>
    </customSheetView>
    <customSheetView guid="{9D03371E-5064-42DE-B686-D0B44E4C5768}" scale="70" filter="1" showAutoFilter="1" topLeftCell="J1">
      <selection activeCell="E19" sqref="E19"/>
      <pageMargins left="0.511811024" right="0.511811024" top="0.78740157499999996" bottom="0.78740157499999996" header="0.31496062000000002" footer="0.31496062000000002"/>
      <autoFilter ref="A1:W9">
        <filterColumn colId="0">
          <filters>
            <filter val="119"/>
          </filters>
        </filterColumn>
      </autoFilter>
    </customSheetView>
  </customSheetViews>
  <dataValidations count="2">
    <dataValidation showInputMessage="1" showErrorMessage="1" sqref="E2:J3"/>
    <dataValidation type="list" showInputMessage="1" showErrorMessage="1" sqref="E5:J5">
      <formula1>$E$12:$E$14</formula1>
    </dataValidation>
  </dataValidations>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V13"/>
  <sheetViews>
    <sheetView zoomScale="80" zoomScaleNormal="80" zoomScalePageLayoutView="80" workbookViewId="0">
      <selection activeCell="J7" sqref="J7"/>
    </sheetView>
  </sheetViews>
  <sheetFormatPr defaultColWidth="8.85546875" defaultRowHeight="15" x14ac:dyDescent="0.25"/>
  <cols>
    <col min="1" max="10" width="20.42578125" customWidth="1"/>
    <col min="11" max="12" width="20.42578125" style="265" customWidth="1"/>
    <col min="13" max="22" width="20.42578125" customWidth="1"/>
  </cols>
  <sheetData>
    <row r="1" spans="1:22" ht="60" x14ac:dyDescent="0.25">
      <c r="A1" s="15" t="s">
        <v>0</v>
      </c>
      <c r="B1" s="15" t="s">
        <v>67</v>
      </c>
      <c r="C1" s="15" t="s">
        <v>13</v>
      </c>
      <c r="D1" s="15" t="s">
        <v>14</v>
      </c>
      <c r="E1" s="15" t="s">
        <v>68</v>
      </c>
      <c r="F1" s="15" t="s">
        <v>69</v>
      </c>
      <c r="G1" s="15" t="s">
        <v>70</v>
      </c>
      <c r="H1" s="15" t="s">
        <v>71</v>
      </c>
      <c r="I1" s="15" t="s">
        <v>72</v>
      </c>
      <c r="J1" s="15" t="s">
        <v>37</v>
      </c>
      <c r="K1" s="20" t="s">
        <v>66</v>
      </c>
      <c r="L1" s="20" t="s">
        <v>217</v>
      </c>
      <c r="M1" s="15" t="s">
        <v>4</v>
      </c>
      <c r="N1" s="15" t="s">
        <v>5</v>
      </c>
      <c r="O1" s="15" t="s">
        <v>6</v>
      </c>
      <c r="P1" s="15" t="s">
        <v>7</v>
      </c>
      <c r="Q1" s="15" t="s">
        <v>8</v>
      </c>
      <c r="R1" s="114" t="s">
        <v>9</v>
      </c>
      <c r="S1" s="15" t="s">
        <v>26</v>
      </c>
      <c r="T1" s="15" t="s">
        <v>27</v>
      </c>
      <c r="U1" s="15" t="s">
        <v>28</v>
      </c>
      <c r="V1" s="15" t="s">
        <v>29</v>
      </c>
    </row>
    <row r="2" spans="1:22" ht="165" hidden="1" customHeight="1" x14ac:dyDescent="0.25">
      <c r="A2" s="24">
        <v>31</v>
      </c>
      <c r="B2" s="23" t="s">
        <v>3333</v>
      </c>
      <c r="C2" s="22" t="s">
        <v>211</v>
      </c>
      <c r="D2" s="23"/>
      <c r="E2" s="24" t="s">
        <v>212</v>
      </c>
      <c r="F2" s="86" t="s">
        <v>212</v>
      </c>
      <c r="G2" s="24" t="s">
        <v>214</v>
      </c>
      <c r="H2" s="24" t="s">
        <v>216</v>
      </c>
      <c r="I2" s="24" t="s">
        <v>216</v>
      </c>
      <c r="J2" s="123">
        <v>1</v>
      </c>
      <c r="K2" s="90">
        <v>0</v>
      </c>
      <c r="L2" s="19">
        <v>0</v>
      </c>
      <c r="M2" s="23" t="s">
        <v>3334</v>
      </c>
      <c r="N2" s="23" t="s">
        <v>3335</v>
      </c>
      <c r="O2" s="23" t="s">
        <v>3336</v>
      </c>
      <c r="P2" s="210" t="s">
        <v>3337</v>
      </c>
      <c r="Q2" s="112"/>
      <c r="R2" s="55"/>
      <c r="S2" s="113">
        <f t="shared" ref="S2:S13" si="0">(IF(E2="C",1,IF(E2="EA",0.5,0))*0.15)+(IF(F2="C",1,IF(F2="EA",0.5,0))*0.15)+(IF(G2="C",1,IF(G2="EA",0.5,0))*0.2)+(IF(H2="C",1,IF(H2="EA",0.5,0))*0.2)+(IF(I2="C",1,IF(I2="EA",0.5,0))*0.3)</f>
        <v>0.4</v>
      </c>
      <c r="T2" s="49">
        <f t="shared" ref="T2:T13" si="1">S2*J2</f>
        <v>0.4</v>
      </c>
      <c r="U2" s="22" t="str">
        <f t="shared" ref="U2:U13" si="2">IF(S2=0,"Não Iniciado",IF(S2&lt;1,"Em andamento","Concluído"))</f>
        <v>Em andamento</v>
      </c>
      <c r="V2" s="22" t="str">
        <f t="shared" ref="V2:V13" si="3">IF(C2="Supra-regional","abrange-cidade",IF(C2="Em definição","sem-mapa",IF(D2&lt;&gt;0,"local-def","local-em-def")))</f>
        <v>abrange-cidade</v>
      </c>
    </row>
    <row r="3" spans="1:22" ht="75" hidden="1" customHeight="1" x14ac:dyDescent="0.25">
      <c r="A3" s="24">
        <v>79</v>
      </c>
      <c r="B3" s="23" t="s">
        <v>213</v>
      </c>
      <c r="C3" s="22" t="s">
        <v>211</v>
      </c>
      <c r="D3" s="23"/>
      <c r="E3" s="24" t="s">
        <v>212</v>
      </c>
      <c r="F3" s="24" t="s">
        <v>212</v>
      </c>
      <c r="G3" s="24" t="s">
        <v>212</v>
      </c>
      <c r="H3" s="24" t="s">
        <v>212</v>
      </c>
      <c r="I3" s="24" t="s">
        <v>214</v>
      </c>
      <c r="J3" s="123">
        <v>1</v>
      </c>
      <c r="K3" s="34">
        <v>648311.67000000004</v>
      </c>
      <c r="L3" s="19">
        <v>0</v>
      </c>
      <c r="M3" s="22"/>
      <c r="N3" s="22"/>
      <c r="O3" s="22"/>
      <c r="P3" s="22"/>
      <c r="Q3" s="112"/>
      <c r="R3" s="55"/>
      <c r="S3" s="113">
        <f t="shared" si="0"/>
        <v>0.85</v>
      </c>
      <c r="T3" s="49">
        <f t="shared" si="1"/>
        <v>0.85</v>
      </c>
      <c r="U3" s="22" t="str">
        <f t="shared" si="2"/>
        <v>Em andamento</v>
      </c>
      <c r="V3" s="22" t="str">
        <f t="shared" si="3"/>
        <v>abrange-cidade</v>
      </c>
    </row>
    <row r="4" spans="1:22" ht="63.75" hidden="1" customHeight="1" x14ac:dyDescent="0.25">
      <c r="A4" s="86">
        <v>82</v>
      </c>
      <c r="B4" s="75" t="s">
        <v>4408</v>
      </c>
      <c r="C4" s="22" t="s">
        <v>211</v>
      </c>
      <c r="D4" s="23"/>
      <c r="E4" s="86" t="s">
        <v>212</v>
      </c>
      <c r="F4" s="86" t="s">
        <v>212</v>
      </c>
      <c r="G4" s="86" t="s">
        <v>212</v>
      </c>
      <c r="H4" s="86" t="s">
        <v>212</v>
      </c>
      <c r="I4" s="86" t="s">
        <v>212</v>
      </c>
      <c r="J4" s="123">
        <v>1</v>
      </c>
      <c r="K4" s="101">
        <v>0</v>
      </c>
      <c r="L4" s="19">
        <v>0</v>
      </c>
      <c r="M4" s="382" t="s">
        <v>4409</v>
      </c>
      <c r="N4" s="382" t="s">
        <v>4410</v>
      </c>
      <c r="O4" s="384"/>
      <c r="P4" s="108"/>
      <c r="Q4" s="112"/>
      <c r="R4" s="55"/>
      <c r="S4" s="113">
        <f t="shared" si="0"/>
        <v>1</v>
      </c>
      <c r="T4" s="49">
        <f t="shared" si="1"/>
        <v>1</v>
      </c>
      <c r="U4" s="22" t="str">
        <f t="shared" si="2"/>
        <v>Concluído</v>
      </c>
      <c r="V4" s="22" t="str">
        <f t="shared" si="3"/>
        <v>abrange-cidade</v>
      </c>
    </row>
    <row r="5" spans="1:22" ht="120" hidden="1" customHeight="1" x14ac:dyDescent="0.25">
      <c r="A5" s="21">
        <v>83</v>
      </c>
      <c r="B5" s="22" t="s">
        <v>1043</v>
      </c>
      <c r="C5" s="22" t="s">
        <v>211</v>
      </c>
      <c r="D5" s="23"/>
      <c r="E5" s="24" t="s">
        <v>214</v>
      </c>
      <c r="F5" s="24" t="s">
        <v>216</v>
      </c>
      <c r="G5" s="24" t="s">
        <v>216</v>
      </c>
      <c r="H5" s="24" t="s">
        <v>216</v>
      </c>
      <c r="I5" s="87" t="s">
        <v>216</v>
      </c>
      <c r="J5" s="123">
        <v>1</v>
      </c>
      <c r="K5" s="126">
        <v>0</v>
      </c>
      <c r="L5" s="19">
        <v>0</v>
      </c>
      <c r="M5" s="55"/>
      <c r="N5" s="55"/>
      <c r="O5" s="372"/>
      <c r="P5" s="89"/>
      <c r="Q5" s="385"/>
      <c r="R5" s="89"/>
      <c r="S5" s="113">
        <f t="shared" si="0"/>
        <v>7.4999999999999997E-2</v>
      </c>
      <c r="T5" s="49">
        <f t="shared" si="1"/>
        <v>7.4999999999999997E-2</v>
      </c>
      <c r="U5" s="22" t="str">
        <f t="shared" si="2"/>
        <v>Em andamento</v>
      </c>
      <c r="V5" s="22" t="str">
        <f t="shared" si="3"/>
        <v>abrange-cidade</v>
      </c>
    </row>
    <row r="6" spans="1:22" ht="60" hidden="1" customHeight="1" x14ac:dyDescent="0.25">
      <c r="A6" s="24">
        <v>85</v>
      </c>
      <c r="B6" s="23" t="s">
        <v>215</v>
      </c>
      <c r="C6" s="22" t="s">
        <v>211</v>
      </c>
      <c r="D6" s="23"/>
      <c r="E6" s="24" t="s">
        <v>214</v>
      </c>
      <c r="F6" s="24" t="s">
        <v>214</v>
      </c>
      <c r="G6" s="24" t="s">
        <v>216</v>
      </c>
      <c r="H6" s="24" t="s">
        <v>216</v>
      </c>
      <c r="I6" s="24" t="s">
        <v>216</v>
      </c>
      <c r="J6" s="123">
        <v>1</v>
      </c>
      <c r="K6" s="50">
        <v>0</v>
      </c>
      <c r="L6" s="19">
        <v>0</v>
      </c>
      <c r="M6" s="109"/>
      <c r="N6" s="109"/>
      <c r="O6" s="384"/>
      <c r="P6" s="109"/>
      <c r="Q6" s="112"/>
      <c r="R6" s="55"/>
      <c r="S6" s="113">
        <f t="shared" si="0"/>
        <v>0.15</v>
      </c>
      <c r="T6" s="49">
        <f t="shared" si="1"/>
        <v>0.15</v>
      </c>
      <c r="U6" s="22" t="str">
        <f t="shared" si="2"/>
        <v>Em andamento</v>
      </c>
      <c r="V6" s="22" t="str">
        <f t="shared" si="3"/>
        <v>abrange-cidade</v>
      </c>
    </row>
    <row r="7" spans="1:22" ht="75" x14ac:dyDescent="0.25">
      <c r="A7" s="21">
        <v>89</v>
      </c>
      <c r="B7" s="91" t="s">
        <v>2950</v>
      </c>
      <c r="C7" s="173" t="s">
        <v>211</v>
      </c>
      <c r="D7" s="74" t="s">
        <v>229</v>
      </c>
      <c r="E7" s="74" t="s">
        <v>212</v>
      </c>
      <c r="F7" s="117" t="s">
        <v>212</v>
      </c>
      <c r="G7" s="542" t="s">
        <v>1286</v>
      </c>
      <c r="H7" s="83" t="s">
        <v>1286</v>
      </c>
      <c r="I7" s="83" t="s">
        <v>212</v>
      </c>
      <c r="J7" s="125">
        <v>0</v>
      </c>
      <c r="K7" s="794">
        <v>0</v>
      </c>
      <c r="L7" s="19">
        <v>0</v>
      </c>
      <c r="M7" s="83" t="s">
        <v>2951</v>
      </c>
      <c r="N7" s="795"/>
      <c r="O7" s="83"/>
      <c r="P7" s="83"/>
      <c r="Q7" s="797"/>
      <c r="R7" s="52"/>
      <c r="S7" s="113">
        <f t="shared" si="0"/>
        <v>1</v>
      </c>
      <c r="T7" s="49">
        <f t="shared" si="1"/>
        <v>0</v>
      </c>
      <c r="U7" s="22" t="str">
        <f t="shared" si="2"/>
        <v>Concluído</v>
      </c>
      <c r="V7" s="22" t="str">
        <f t="shared" si="3"/>
        <v>abrange-cidade</v>
      </c>
    </row>
    <row r="8" spans="1:22" ht="135" hidden="1" customHeight="1" x14ac:dyDescent="0.25">
      <c r="A8" s="21">
        <v>120</v>
      </c>
      <c r="B8" s="22" t="s">
        <v>924</v>
      </c>
      <c r="C8" s="22" t="s">
        <v>211</v>
      </c>
      <c r="D8" s="23"/>
      <c r="E8" s="24" t="s">
        <v>212</v>
      </c>
      <c r="F8" s="24" t="s">
        <v>212</v>
      </c>
      <c r="G8" s="24" t="s">
        <v>212</v>
      </c>
      <c r="H8" s="24" t="s">
        <v>212</v>
      </c>
      <c r="I8" s="21" t="s">
        <v>212</v>
      </c>
      <c r="J8" s="123">
        <v>1</v>
      </c>
      <c r="K8" s="34">
        <v>0</v>
      </c>
      <c r="L8" s="19">
        <v>0</v>
      </c>
      <c r="M8" s="22" t="s">
        <v>925</v>
      </c>
      <c r="N8" s="22" t="s">
        <v>926</v>
      </c>
      <c r="O8" s="383"/>
      <c r="P8" s="22"/>
      <c r="Q8" s="112"/>
      <c r="R8" s="55"/>
      <c r="S8" s="113">
        <f t="shared" si="0"/>
        <v>1</v>
      </c>
      <c r="T8" s="49">
        <f t="shared" si="1"/>
        <v>1</v>
      </c>
      <c r="U8" s="22" t="str">
        <f t="shared" si="2"/>
        <v>Concluído</v>
      </c>
      <c r="V8" s="22" t="str">
        <f t="shared" si="3"/>
        <v>abrange-cidade</v>
      </c>
    </row>
    <row r="9" spans="1:22" ht="120" hidden="1" customHeight="1" x14ac:dyDescent="0.25">
      <c r="A9" s="21">
        <v>121</v>
      </c>
      <c r="B9" s="22" t="s">
        <v>927</v>
      </c>
      <c r="C9" s="22" t="s">
        <v>211</v>
      </c>
      <c r="D9" s="23"/>
      <c r="E9" s="24" t="s">
        <v>214</v>
      </c>
      <c r="F9" s="24" t="s">
        <v>216</v>
      </c>
      <c r="G9" s="24" t="s">
        <v>216</v>
      </c>
      <c r="H9" s="24" t="s">
        <v>216</v>
      </c>
      <c r="I9" s="24" t="s">
        <v>216</v>
      </c>
      <c r="J9" s="123">
        <v>1</v>
      </c>
      <c r="K9" s="34">
        <v>0</v>
      </c>
      <c r="L9" s="19">
        <v>0</v>
      </c>
      <c r="M9" s="22" t="s">
        <v>896</v>
      </c>
      <c r="N9" s="22" t="s">
        <v>897</v>
      </c>
      <c r="O9" s="22" t="s">
        <v>898</v>
      </c>
      <c r="P9" s="22" t="s">
        <v>899</v>
      </c>
      <c r="Q9" s="112" t="s">
        <v>900</v>
      </c>
      <c r="R9" s="55" t="s">
        <v>901</v>
      </c>
      <c r="S9" s="113">
        <f t="shared" si="0"/>
        <v>7.4999999999999997E-2</v>
      </c>
      <c r="T9" s="49">
        <f t="shared" si="1"/>
        <v>7.4999999999999997E-2</v>
      </c>
      <c r="U9" s="22" t="str">
        <f t="shared" si="2"/>
        <v>Em andamento</v>
      </c>
      <c r="V9" s="22" t="str">
        <f t="shared" si="3"/>
        <v>abrange-cidade</v>
      </c>
    </row>
    <row r="10" spans="1:22" ht="154.5" hidden="1" customHeight="1" x14ac:dyDescent="0.25">
      <c r="A10" s="21">
        <v>122</v>
      </c>
      <c r="B10" s="22" t="s">
        <v>928</v>
      </c>
      <c r="C10" s="22" t="s">
        <v>211</v>
      </c>
      <c r="D10" s="23"/>
      <c r="E10" s="24" t="s">
        <v>214</v>
      </c>
      <c r="F10" s="24" t="s">
        <v>216</v>
      </c>
      <c r="G10" s="24" t="s">
        <v>216</v>
      </c>
      <c r="H10" s="24" t="s">
        <v>216</v>
      </c>
      <c r="I10" s="24" t="s">
        <v>216</v>
      </c>
      <c r="J10" s="123">
        <v>1</v>
      </c>
      <c r="K10" s="34">
        <v>0</v>
      </c>
      <c r="L10" s="19">
        <v>0</v>
      </c>
      <c r="M10" s="546" t="s">
        <v>929</v>
      </c>
      <c r="N10" s="544" t="s">
        <v>904</v>
      </c>
      <c r="O10" s="796"/>
      <c r="P10" s="55"/>
      <c r="Q10" s="55"/>
      <c r="R10" s="55"/>
      <c r="S10" s="113">
        <f t="shared" si="0"/>
        <v>7.4999999999999997E-2</v>
      </c>
      <c r="T10" s="49">
        <f t="shared" si="1"/>
        <v>7.4999999999999997E-2</v>
      </c>
      <c r="U10" s="22" t="str">
        <f t="shared" si="2"/>
        <v>Em andamento</v>
      </c>
      <c r="V10" s="22" t="str">
        <f t="shared" si="3"/>
        <v>abrange-cidade</v>
      </c>
    </row>
    <row r="11" spans="1:22" ht="120" hidden="1" customHeight="1" x14ac:dyDescent="0.25">
      <c r="A11" s="21">
        <v>123</v>
      </c>
      <c r="B11" s="22" t="s">
        <v>930</v>
      </c>
      <c r="C11" s="22" t="s">
        <v>211</v>
      </c>
      <c r="D11" s="23"/>
      <c r="E11" s="24" t="s">
        <v>212</v>
      </c>
      <c r="F11" s="24" t="s">
        <v>212</v>
      </c>
      <c r="G11" s="24" t="s">
        <v>212</v>
      </c>
      <c r="H11" s="24" t="s">
        <v>212</v>
      </c>
      <c r="I11" s="24" t="s">
        <v>212</v>
      </c>
      <c r="J11" s="123">
        <v>0.34</v>
      </c>
      <c r="K11" s="34">
        <v>0</v>
      </c>
      <c r="L11" s="19">
        <v>0</v>
      </c>
      <c r="M11" s="74" t="s">
        <v>931</v>
      </c>
      <c r="N11" s="383"/>
      <c r="O11" s="74"/>
      <c r="P11" s="110"/>
      <c r="Q11" s="22"/>
      <c r="R11" s="22"/>
      <c r="S11" s="113">
        <f t="shared" si="0"/>
        <v>1</v>
      </c>
      <c r="T11" s="49">
        <f t="shared" si="1"/>
        <v>0.34</v>
      </c>
      <c r="U11" s="22" t="str">
        <f t="shared" si="2"/>
        <v>Concluído</v>
      </c>
      <c r="V11" s="22" t="str">
        <f t="shared" si="3"/>
        <v>abrange-cidade</v>
      </c>
    </row>
    <row r="12" spans="1:22" ht="45" hidden="1" customHeight="1" x14ac:dyDescent="0.25">
      <c r="A12" s="21">
        <v>123</v>
      </c>
      <c r="B12" s="22" t="s">
        <v>932</v>
      </c>
      <c r="C12" s="22" t="s">
        <v>211</v>
      </c>
      <c r="D12" s="23"/>
      <c r="E12" s="24" t="s">
        <v>212</v>
      </c>
      <c r="F12" s="24" t="s">
        <v>214</v>
      </c>
      <c r="G12" s="24" t="s">
        <v>214</v>
      </c>
      <c r="H12" s="24" t="s">
        <v>216</v>
      </c>
      <c r="I12" s="24" t="s">
        <v>216</v>
      </c>
      <c r="J12" s="123">
        <v>0.33</v>
      </c>
      <c r="K12" s="34">
        <v>0</v>
      </c>
      <c r="L12" s="19">
        <v>0</v>
      </c>
      <c r="M12" s="22" t="s">
        <v>933</v>
      </c>
      <c r="N12" s="82"/>
      <c r="O12" s="82"/>
      <c r="P12" s="22"/>
      <c r="Q12" s="22"/>
      <c r="R12" s="22"/>
      <c r="S12" s="113">
        <f t="shared" si="0"/>
        <v>0.32499999999999996</v>
      </c>
      <c r="T12" s="49">
        <f t="shared" si="1"/>
        <v>0.10724999999999998</v>
      </c>
      <c r="U12" s="22" t="str">
        <f t="shared" si="2"/>
        <v>Em andamento</v>
      </c>
      <c r="V12" s="22" t="str">
        <f t="shared" si="3"/>
        <v>abrange-cidade</v>
      </c>
    </row>
    <row r="13" spans="1:22" ht="75" hidden="1" customHeight="1" x14ac:dyDescent="0.25">
      <c r="A13" s="476">
        <v>123</v>
      </c>
      <c r="B13" s="55" t="s">
        <v>934</v>
      </c>
      <c r="C13" s="55" t="s">
        <v>211</v>
      </c>
      <c r="D13" s="2"/>
      <c r="E13" s="54" t="s">
        <v>214</v>
      </c>
      <c r="F13" s="54" t="s">
        <v>216</v>
      </c>
      <c r="G13" s="54" t="s">
        <v>216</v>
      </c>
      <c r="H13" s="54" t="s">
        <v>216</v>
      </c>
      <c r="I13" s="54" t="s">
        <v>216</v>
      </c>
      <c r="J13" s="123">
        <v>0.33</v>
      </c>
      <c r="K13" s="793">
        <v>0</v>
      </c>
      <c r="L13" s="19">
        <v>0</v>
      </c>
      <c r="M13" s="55" t="s">
        <v>935</v>
      </c>
      <c r="N13" s="55" t="s">
        <v>936</v>
      </c>
      <c r="O13" s="55" t="s">
        <v>937</v>
      </c>
      <c r="P13" s="53"/>
      <c r="Q13" s="55"/>
      <c r="R13" s="89"/>
      <c r="S13" s="113">
        <f t="shared" si="0"/>
        <v>7.4999999999999997E-2</v>
      </c>
      <c r="T13" s="49">
        <f t="shared" si="1"/>
        <v>2.4750000000000001E-2</v>
      </c>
      <c r="U13" s="22" t="str">
        <f t="shared" si="2"/>
        <v>Em andamento</v>
      </c>
      <c r="V13" s="22" t="str">
        <f t="shared" si="3"/>
        <v>abrange-cidade</v>
      </c>
    </row>
  </sheetData>
  <autoFilter ref="A1:V13">
    <filterColumn colId="0">
      <filters>
        <filter val="89"/>
      </filters>
    </filterColumn>
  </autoFilter>
  <customSheetViews>
    <customSheetView guid="{1A1B4AE5-7447-43F9-B975-80AA2988EA6D}" scale="80" filter="1" showAutoFilter="1" topLeftCell="J1">
      <selection activeCell="A2" sqref="A2"/>
      <pageMargins left="0.511811024" right="0.511811024" top="0.78740157499999996" bottom="0.78740157499999996" header="0.31496062000000002" footer="0.31496062000000002"/>
      <autoFilter ref="A1:V13">
        <filterColumn colId="0">
          <filters>
            <filter val="89"/>
          </filters>
        </filterColumn>
        <sortState ref="A2:V13">
          <sortCondition ref="A1:A12"/>
        </sortState>
      </autoFilter>
    </customSheetView>
    <customSheetView guid="{9D03371E-5064-42DE-B686-D0B44E4C5768}" scale="80" filter="1" showAutoFilter="1" topLeftCell="J1">
      <selection activeCell="A2" sqref="A2"/>
      <pageMargins left="0.511811024" right="0.511811024" top="0.78740157499999996" bottom="0.78740157499999996" header="0.31496062000000002" footer="0.31496062000000002"/>
      <autoFilter ref="A1:V13">
        <filterColumn colId="0">
          <filters>
            <filter val="89"/>
          </filters>
        </filterColumn>
        <sortState ref="A2:V13">
          <sortCondition ref="A1:A12"/>
        </sortState>
      </autoFilter>
    </customSheetView>
  </customSheetViews>
  <dataValidations count="4">
    <dataValidation type="list" showInputMessage="1" showErrorMessage="1" sqref="E2:I3">
      <formula1>$E$6:$E$8</formula1>
    </dataValidation>
    <dataValidation type="list" showInputMessage="1" showErrorMessage="1" sqref="E4:I9">
      <formula1>$E$10:$E$12</formula1>
    </dataValidation>
    <dataValidation type="list" showInputMessage="1" showErrorMessage="1" sqref="E10:I10">
      <formula1>$E$5:$E$7</formula1>
    </dataValidation>
    <dataValidation showInputMessage="1" showErrorMessage="1" sqref="E11:I11 G13:I13"/>
  </dataValidations>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BP681"/>
  <sheetViews>
    <sheetView topLeftCell="B1" zoomScale="70" zoomScaleNormal="70" zoomScalePageLayoutView="70" workbookViewId="0">
      <pane ySplit="1" topLeftCell="A2" activePane="bottomLeft" state="frozen"/>
      <selection pane="bottomLeft" activeCell="F498" sqref="F498"/>
    </sheetView>
  </sheetViews>
  <sheetFormatPr defaultColWidth="8.85546875" defaultRowHeight="15" x14ac:dyDescent="0.25"/>
  <cols>
    <col min="1" max="1" width="17" customWidth="1"/>
    <col min="2" max="2" width="33.7109375" customWidth="1"/>
    <col min="3" max="3" width="14.42578125" style="176" customWidth="1"/>
    <col min="4" max="4" width="17" style="5" customWidth="1"/>
    <col min="5" max="5" width="17" customWidth="1"/>
    <col min="6" max="6" width="22.7109375" style="966" customWidth="1"/>
    <col min="7" max="7" width="17" style="966" customWidth="1"/>
    <col min="8" max="55" width="17" customWidth="1"/>
    <col min="56" max="56" width="17" style="712" customWidth="1"/>
    <col min="57" max="57" width="18.42578125" style="265" customWidth="1"/>
    <col min="58" max="58" width="20" style="978" customWidth="1"/>
    <col min="59" max="59" width="35.28515625" customWidth="1"/>
    <col min="60" max="60" width="36" customWidth="1"/>
    <col min="61" max="61" width="30" customWidth="1"/>
    <col min="62" max="62" width="32.28515625" customWidth="1"/>
    <col min="63" max="63" width="29" customWidth="1"/>
    <col min="64" max="64" width="28.42578125" customWidth="1"/>
    <col min="65" max="68" width="17" customWidth="1"/>
  </cols>
  <sheetData>
    <row r="1" spans="1:68" ht="60" x14ac:dyDescent="0.25">
      <c r="A1" s="16" t="s">
        <v>0</v>
      </c>
      <c r="B1" s="16" t="s">
        <v>73</v>
      </c>
      <c r="C1" s="175" t="s">
        <v>74</v>
      </c>
      <c r="D1" s="16" t="s">
        <v>13</v>
      </c>
      <c r="E1" s="16" t="s">
        <v>14</v>
      </c>
      <c r="F1" s="16" t="s">
        <v>15</v>
      </c>
      <c r="G1" s="16" t="s">
        <v>16</v>
      </c>
      <c r="H1" s="16" t="s">
        <v>75</v>
      </c>
      <c r="I1" s="16" t="s">
        <v>76</v>
      </c>
      <c r="J1" s="16" t="s">
        <v>77</v>
      </c>
      <c r="K1" s="16" t="s">
        <v>78</v>
      </c>
      <c r="L1" s="16" t="s">
        <v>79</v>
      </c>
      <c r="M1" s="16" t="s">
        <v>80</v>
      </c>
      <c r="N1" s="16" t="s">
        <v>81</v>
      </c>
      <c r="O1" s="16" t="s">
        <v>82</v>
      </c>
      <c r="P1" s="16" t="s">
        <v>83</v>
      </c>
      <c r="Q1" s="16" t="s">
        <v>84</v>
      </c>
      <c r="R1" s="16" t="s">
        <v>85</v>
      </c>
      <c r="S1" s="16" t="s">
        <v>86</v>
      </c>
      <c r="T1" s="16" t="s">
        <v>87</v>
      </c>
      <c r="U1" s="16" t="s">
        <v>88</v>
      </c>
      <c r="V1" s="16" t="s">
        <v>89</v>
      </c>
      <c r="W1" s="16" t="s">
        <v>90</v>
      </c>
      <c r="X1" s="16" t="s">
        <v>91</v>
      </c>
      <c r="Y1" s="16" t="s">
        <v>92</v>
      </c>
      <c r="Z1" s="16" t="s">
        <v>93</v>
      </c>
      <c r="AA1" s="16" t="s">
        <v>94</v>
      </c>
      <c r="AB1" s="16" t="s">
        <v>95</v>
      </c>
      <c r="AC1" s="16" t="s">
        <v>96</v>
      </c>
      <c r="AD1" s="16" t="s">
        <v>97</v>
      </c>
      <c r="AE1" s="16" t="s">
        <v>98</v>
      </c>
      <c r="AF1" s="16" t="s">
        <v>99</v>
      </c>
      <c r="AG1" s="16" t="s">
        <v>100</v>
      </c>
      <c r="AH1" s="16" t="s">
        <v>101</v>
      </c>
      <c r="AI1" s="16" t="s">
        <v>102</v>
      </c>
      <c r="AJ1" s="16" t="s">
        <v>103</v>
      </c>
      <c r="AK1" s="16" t="s">
        <v>104</v>
      </c>
      <c r="AL1" s="16" t="s">
        <v>105</v>
      </c>
      <c r="AM1" s="16" t="s">
        <v>106</v>
      </c>
      <c r="AN1" s="16" t="s">
        <v>107</v>
      </c>
      <c r="AO1" s="16" t="s">
        <v>108</v>
      </c>
      <c r="AP1" s="16" t="s">
        <v>109</v>
      </c>
      <c r="AQ1" s="16" t="s">
        <v>110</v>
      </c>
      <c r="AR1" s="16" t="s">
        <v>111</v>
      </c>
      <c r="AS1" s="16" t="s">
        <v>112</v>
      </c>
      <c r="AT1" s="16" t="s">
        <v>113</v>
      </c>
      <c r="AU1" s="16" t="s">
        <v>114</v>
      </c>
      <c r="AV1" s="16" t="s">
        <v>115</v>
      </c>
      <c r="AW1" s="16" t="s">
        <v>116</v>
      </c>
      <c r="AX1" s="16" t="s">
        <v>117</v>
      </c>
      <c r="AY1" s="16" t="s">
        <v>118</v>
      </c>
      <c r="AZ1" s="16" t="s">
        <v>119</v>
      </c>
      <c r="BA1" s="16" t="s">
        <v>120</v>
      </c>
      <c r="BB1" s="16" t="s">
        <v>121</v>
      </c>
      <c r="BC1" s="16" t="s">
        <v>122</v>
      </c>
      <c r="BD1" s="711" t="s">
        <v>123</v>
      </c>
      <c r="BE1" s="51" t="s">
        <v>25</v>
      </c>
      <c r="BF1" s="51" t="s">
        <v>218</v>
      </c>
      <c r="BG1" s="16" t="s">
        <v>4</v>
      </c>
      <c r="BH1" s="16" t="s">
        <v>5</v>
      </c>
      <c r="BI1" s="16" t="s">
        <v>6</v>
      </c>
      <c r="BJ1" s="16" t="s">
        <v>7</v>
      </c>
      <c r="BK1" s="16" t="s">
        <v>8</v>
      </c>
      <c r="BL1" s="16" t="s">
        <v>9</v>
      </c>
      <c r="BM1" s="16" t="s">
        <v>26</v>
      </c>
      <c r="BN1" s="16" t="s">
        <v>27</v>
      </c>
      <c r="BO1" s="16" t="s">
        <v>124</v>
      </c>
      <c r="BP1" s="16" t="s">
        <v>29</v>
      </c>
    </row>
    <row r="2" spans="1:68" ht="25.5" hidden="1" x14ac:dyDescent="0.25">
      <c r="A2" s="337">
        <v>1</v>
      </c>
      <c r="B2" s="374" t="s">
        <v>5679</v>
      </c>
      <c r="C2" s="716">
        <v>280000</v>
      </c>
      <c r="D2" s="374" t="s">
        <v>128</v>
      </c>
      <c r="E2" s="374"/>
      <c r="F2" s="374"/>
      <c r="G2" s="374"/>
      <c r="H2" s="722"/>
      <c r="I2" s="337"/>
      <c r="J2" s="337"/>
      <c r="K2" s="337"/>
      <c r="L2" s="337"/>
      <c r="M2" s="337"/>
      <c r="N2" s="722">
        <v>1378</v>
      </c>
      <c r="O2" s="337"/>
      <c r="P2" s="337"/>
      <c r="Q2" s="337"/>
      <c r="R2" s="337"/>
      <c r="S2" s="337"/>
      <c r="T2" s="727">
        <v>1630</v>
      </c>
      <c r="U2" s="337"/>
      <c r="V2" s="337"/>
      <c r="W2" s="337"/>
      <c r="X2" s="337"/>
      <c r="Y2" s="337"/>
      <c r="Z2" s="722">
        <v>1168</v>
      </c>
      <c r="AA2" s="337"/>
      <c r="AB2" s="337"/>
      <c r="AC2" s="337"/>
      <c r="AD2" s="337"/>
      <c r="AE2" s="337"/>
      <c r="AF2" s="337"/>
      <c r="AG2" s="337"/>
      <c r="AH2" s="337"/>
      <c r="AI2" s="337"/>
      <c r="AJ2" s="337"/>
      <c r="AK2" s="337"/>
      <c r="AL2" s="337"/>
      <c r="AM2" s="337"/>
      <c r="AN2" s="337"/>
      <c r="AO2" s="337"/>
      <c r="AP2" s="337"/>
      <c r="AQ2" s="337"/>
      <c r="AR2" s="337"/>
      <c r="AS2" s="337"/>
      <c r="AT2" s="337"/>
      <c r="AU2" s="337"/>
      <c r="AV2" s="337"/>
      <c r="AW2" s="337"/>
      <c r="AX2" s="337"/>
      <c r="AY2" s="337"/>
      <c r="AZ2" s="337"/>
      <c r="BA2" s="337"/>
      <c r="BB2" s="337"/>
      <c r="BC2" s="337"/>
      <c r="BD2" s="1035">
        <v>1</v>
      </c>
      <c r="BE2" s="733">
        <v>9421876.5299999993</v>
      </c>
      <c r="BF2" s="19"/>
      <c r="BG2" s="374"/>
      <c r="BH2" s="374"/>
      <c r="BI2" s="374"/>
      <c r="BJ2" s="374"/>
      <c r="BK2" s="374"/>
      <c r="BL2" s="374"/>
      <c r="BM2" s="475"/>
      <c r="BN2" s="557">
        <f t="shared" ref="BN2:BN65" si="0">SUM(H2:BC2)*BD2/C2</f>
        <v>1.4914285714285715E-2</v>
      </c>
      <c r="BO2" s="77">
        <f>SUM(H2:BC2)</f>
        <v>4176</v>
      </c>
      <c r="BP2" s="127" t="str">
        <f>IF(D2="Supra-regional","abrange-cidade",IF(D2="Em definição","sem-mapa",IF(F2&lt;&gt;0,"local-def","local-em-def")))</f>
        <v>local-em-def</v>
      </c>
    </row>
    <row r="3" spans="1:68" s="370" customFormat="1" hidden="1" x14ac:dyDescent="0.25">
      <c r="A3" s="337">
        <v>1</v>
      </c>
      <c r="B3" s="374" t="s">
        <v>5679</v>
      </c>
      <c r="C3" s="716">
        <v>280000</v>
      </c>
      <c r="D3" s="374" t="s">
        <v>130</v>
      </c>
      <c r="E3" s="374"/>
      <c r="F3" s="374"/>
      <c r="G3" s="374"/>
      <c r="H3" s="722"/>
      <c r="I3" s="337"/>
      <c r="J3" s="337"/>
      <c r="K3" s="337"/>
      <c r="L3" s="337"/>
      <c r="M3" s="337"/>
      <c r="N3" s="722">
        <v>4183</v>
      </c>
      <c r="O3" s="337"/>
      <c r="P3" s="337"/>
      <c r="Q3" s="337"/>
      <c r="R3" s="337"/>
      <c r="S3" s="337"/>
      <c r="T3" s="727">
        <v>3276</v>
      </c>
      <c r="U3" s="337"/>
      <c r="V3" s="337"/>
      <c r="W3" s="337"/>
      <c r="X3" s="337"/>
      <c r="Y3" s="337"/>
      <c r="Z3" s="722">
        <v>2350</v>
      </c>
      <c r="AA3" s="337"/>
      <c r="AB3" s="337"/>
      <c r="AC3" s="337"/>
      <c r="AD3" s="337"/>
      <c r="AE3" s="337"/>
      <c r="AF3" s="337"/>
      <c r="AG3" s="337"/>
      <c r="AH3" s="337"/>
      <c r="AI3" s="337"/>
      <c r="AJ3" s="337"/>
      <c r="AK3" s="337"/>
      <c r="AL3" s="337"/>
      <c r="AM3" s="337"/>
      <c r="AN3" s="337"/>
      <c r="AO3" s="337"/>
      <c r="AP3" s="337"/>
      <c r="AQ3" s="337"/>
      <c r="AR3" s="337"/>
      <c r="AS3" s="337"/>
      <c r="AT3" s="337"/>
      <c r="AU3" s="337"/>
      <c r="AV3" s="337"/>
      <c r="AW3" s="337"/>
      <c r="AX3" s="337"/>
      <c r="AY3" s="337"/>
      <c r="AZ3" s="337"/>
      <c r="BA3" s="337"/>
      <c r="BB3" s="337"/>
      <c r="BC3" s="337"/>
      <c r="BD3" s="1035">
        <v>1</v>
      </c>
      <c r="BE3" s="733">
        <v>9421876.5299999993</v>
      </c>
      <c r="BF3" s="19"/>
      <c r="BG3" s="374"/>
      <c r="BH3" s="374"/>
      <c r="BI3" s="374"/>
      <c r="BJ3" s="374"/>
      <c r="BK3" s="374"/>
      <c r="BL3" s="374"/>
      <c r="BM3" s="475"/>
      <c r="BN3" s="557">
        <f t="shared" si="0"/>
        <v>3.5032142857142859E-2</v>
      </c>
      <c r="BO3" s="77">
        <f>SUM(H3:BC3)</f>
        <v>9809</v>
      </c>
      <c r="BP3" s="127" t="str">
        <f>IF(D3="Supra-regional","abrange-cidade",IF(D3="Em definição","sem-mapa",IF(F3&lt;&gt;0,"local-def","local-em-def")))</f>
        <v>local-em-def</v>
      </c>
    </row>
    <row r="4" spans="1:68" hidden="1" x14ac:dyDescent="0.25">
      <c r="A4" s="337">
        <v>1</v>
      </c>
      <c r="B4" s="374" t="s">
        <v>5679</v>
      </c>
      <c r="C4" s="716">
        <v>280000</v>
      </c>
      <c r="D4" s="374" t="s">
        <v>132</v>
      </c>
      <c r="E4" s="374"/>
      <c r="F4" s="374"/>
      <c r="G4" s="374"/>
      <c r="H4" s="722"/>
      <c r="I4" s="337"/>
      <c r="J4" s="337"/>
      <c r="K4" s="337"/>
      <c r="L4" s="337"/>
      <c r="M4" s="337"/>
      <c r="N4" s="722">
        <v>10857</v>
      </c>
      <c r="O4" s="337"/>
      <c r="P4" s="337"/>
      <c r="Q4" s="337"/>
      <c r="R4" s="337"/>
      <c r="S4" s="337"/>
      <c r="T4" s="727">
        <v>6175</v>
      </c>
      <c r="U4" s="337"/>
      <c r="V4" s="337"/>
      <c r="W4" s="337"/>
      <c r="X4" s="337"/>
      <c r="Y4" s="337"/>
      <c r="Z4" s="722">
        <v>3552</v>
      </c>
      <c r="AA4" s="337"/>
      <c r="AB4" s="337"/>
      <c r="AC4" s="337"/>
      <c r="AD4" s="337"/>
      <c r="AE4" s="337"/>
      <c r="AF4" s="337"/>
      <c r="AG4" s="337"/>
      <c r="AH4" s="337"/>
      <c r="AI4" s="337"/>
      <c r="AJ4" s="337"/>
      <c r="AK4" s="337"/>
      <c r="AL4" s="337"/>
      <c r="AM4" s="337"/>
      <c r="AN4" s="337"/>
      <c r="AO4" s="337"/>
      <c r="AP4" s="337"/>
      <c r="AQ4" s="337"/>
      <c r="AR4" s="337"/>
      <c r="AS4" s="337"/>
      <c r="AT4" s="337"/>
      <c r="AU4" s="337"/>
      <c r="AV4" s="337"/>
      <c r="AW4" s="337"/>
      <c r="AX4" s="337"/>
      <c r="AY4" s="337"/>
      <c r="AZ4" s="337"/>
      <c r="BA4" s="337"/>
      <c r="BB4" s="337"/>
      <c r="BC4" s="337"/>
      <c r="BD4" s="1035">
        <v>1</v>
      </c>
      <c r="BE4" s="733">
        <v>9421876.5299999993</v>
      </c>
      <c r="BF4" s="19"/>
      <c r="BG4" s="374"/>
      <c r="BH4" s="374"/>
      <c r="BI4" s="374"/>
      <c r="BJ4" s="374"/>
      <c r="BK4" s="374"/>
      <c r="BL4" s="374"/>
      <c r="BM4" s="475"/>
      <c r="BN4" s="557">
        <f t="shared" si="0"/>
        <v>7.3514285714285713E-2</v>
      </c>
      <c r="BO4" s="77">
        <f>SUM(H4:BC4)</f>
        <v>20584</v>
      </c>
      <c r="BP4" s="127" t="str">
        <f>IF(D4="Supra-regional","abrange-cidade",IF(D4="Em definição","sem-mapa",IF(F4&lt;&gt;0,"local-def","local-em-def")))</f>
        <v>local-em-def</v>
      </c>
    </row>
    <row r="5" spans="1:68" hidden="1" x14ac:dyDescent="0.25">
      <c r="A5" s="337">
        <v>1</v>
      </c>
      <c r="B5" s="374" t="s">
        <v>5679</v>
      </c>
      <c r="C5" s="716">
        <v>280000</v>
      </c>
      <c r="D5" s="374" t="s">
        <v>134</v>
      </c>
      <c r="E5" s="374"/>
      <c r="F5" s="374"/>
      <c r="G5" s="374"/>
      <c r="H5" s="722"/>
      <c r="I5" s="337"/>
      <c r="J5" s="337"/>
      <c r="K5" s="337"/>
      <c r="L5" s="337"/>
      <c r="M5" s="337"/>
      <c r="N5" s="722">
        <v>11425</v>
      </c>
      <c r="O5" s="337"/>
      <c r="P5" s="337"/>
      <c r="Q5" s="337"/>
      <c r="R5" s="337"/>
      <c r="S5" s="337"/>
      <c r="T5" s="727">
        <v>6303</v>
      </c>
      <c r="U5" s="337"/>
      <c r="V5" s="337"/>
      <c r="W5" s="337"/>
      <c r="X5" s="337"/>
      <c r="Y5" s="337"/>
      <c r="Z5" s="722">
        <v>5756</v>
      </c>
      <c r="AA5" s="337"/>
      <c r="AB5" s="337"/>
      <c r="AC5" s="337"/>
      <c r="AD5" s="337"/>
      <c r="AE5" s="337"/>
      <c r="AF5" s="337"/>
      <c r="AG5" s="337"/>
      <c r="AH5" s="337"/>
      <c r="AI5" s="337"/>
      <c r="AJ5" s="337"/>
      <c r="AK5" s="337"/>
      <c r="AL5" s="337"/>
      <c r="AM5" s="337"/>
      <c r="AN5" s="337"/>
      <c r="AO5" s="337"/>
      <c r="AP5" s="337"/>
      <c r="AQ5" s="337"/>
      <c r="AR5" s="337"/>
      <c r="AS5" s="337"/>
      <c r="AT5" s="337"/>
      <c r="AU5" s="337"/>
      <c r="AV5" s="337"/>
      <c r="AW5" s="337"/>
      <c r="AX5" s="337"/>
      <c r="AY5" s="337"/>
      <c r="AZ5" s="337"/>
      <c r="BA5" s="337"/>
      <c r="BB5" s="337"/>
      <c r="BC5" s="337"/>
      <c r="BD5" s="1035">
        <v>1</v>
      </c>
      <c r="BE5" s="733">
        <v>9421876.5299999993</v>
      </c>
      <c r="BF5" s="19"/>
      <c r="BG5" s="374"/>
      <c r="BH5" s="374"/>
      <c r="BI5" s="824"/>
      <c r="BJ5" s="374"/>
      <c r="BK5" s="374"/>
      <c r="BL5" s="374"/>
      <c r="BM5" s="475"/>
      <c r="BN5" s="557">
        <f t="shared" si="0"/>
        <v>8.3871428571428569E-2</v>
      </c>
      <c r="BO5" s="77">
        <f>SUM(H5:BC5)</f>
        <v>23484</v>
      </c>
      <c r="BP5" s="127" t="str">
        <f>IF(D5="Supra-regional","abrange-cidade",IF(D5="Em definição","sem-mapa",IF(F5&lt;&gt;0,"local-def","local-em-def")))</f>
        <v>local-em-def</v>
      </c>
    </row>
    <row r="6" spans="1:68" ht="25.5" hidden="1" x14ac:dyDescent="0.25">
      <c r="A6" s="337">
        <v>1</v>
      </c>
      <c r="B6" s="374" t="s">
        <v>5679</v>
      </c>
      <c r="C6" s="716">
        <v>280000</v>
      </c>
      <c r="D6" s="374" t="s">
        <v>136</v>
      </c>
      <c r="E6" s="824"/>
      <c r="F6" s="374"/>
      <c r="G6" s="374"/>
      <c r="H6" s="722"/>
      <c r="I6" s="337"/>
      <c r="J6" s="337"/>
      <c r="K6" s="337"/>
      <c r="L6" s="337"/>
      <c r="M6" s="337"/>
      <c r="N6" s="722">
        <v>2947</v>
      </c>
      <c r="O6" s="337"/>
      <c r="P6" s="337"/>
      <c r="Q6" s="337"/>
      <c r="R6" s="337"/>
      <c r="S6" s="337"/>
      <c r="T6" s="727">
        <v>2489</v>
      </c>
      <c r="U6" s="337"/>
      <c r="V6" s="337"/>
      <c r="W6" s="337"/>
      <c r="X6" s="337"/>
      <c r="Y6" s="337"/>
      <c r="Z6" s="722">
        <v>1803</v>
      </c>
      <c r="AA6" s="337"/>
      <c r="AB6" s="337"/>
      <c r="AC6" s="337"/>
      <c r="AD6" s="337"/>
      <c r="AE6" s="337"/>
      <c r="AF6" s="337"/>
      <c r="AG6" s="337"/>
      <c r="AH6" s="337"/>
      <c r="AI6" s="337"/>
      <c r="AJ6" s="337"/>
      <c r="AK6" s="337"/>
      <c r="AL6" s="337"/>
      <c r="AM6" s="337"/>
      <c r="AN6" s="337"/>
      <c r="AO6" s="337"/>
      <c r="AP6" s="337"/>
      <c r="AQ6" s="337"/>
      <c r="AR6" s="337"/>
      <c r="AS6" s="337"/>
      <c r="AT6" s="337"/>
      <c r="AU6" s="337"/>
      <c r="AV6" s="337"/>
      <c r="AW6" s="337"/>
      <c r="AX6" s="337"/>
      <c r="AY6" s="337"/>
      <c r="AZ6" s="337"/>
      <c r="BA6" s="337"/>
      <c r="BB6" s="337"/>
      <c r="BC6" s="337"/>
      <c r="BD6" s="1035">
        <v>1</v>
      </c>
      <c r="BE6" s="733">
        <v>9421876.5299999993</v>
      </c>
      <c r="BF6" s="19"/>
      <c r="BG6" s="374"/>
      <c r="BH6" s="374"/>
      <c r="BI6" s="374"/>
      <c r="BJ6" s="374"/>
      <c r="BK6" s="374"/>
      <c r="BL6" s="374"/>
      <c r="BM6" s="475"/>
      <c r="BN6" s="557">
        <f t="shared" si="0"/>
        <v>2.5853571428571427E-2</v>
      </c>
      <c r="BO6" s="77">
        <f>SUM(H6:BC6)</f>
        <v>7239</v>
      </c>
      <c r="BP6" s="127" t="str">
        <f>IF(D6="Supra-regional","abrange-cidade",IF(D6="Em definição","sem-mapa",IF(F6&lt;&gt;0,"local-def","local-em-def")))</f>
        <v>local-em-def</v>
      </c>
    </row>
    <row r="7" spans="1:68" hidden="1" x14ac:dyDescent="0.25">
      <c r="A7" s="337">
        <v>1</v>
      </c>
      <c r="B7" s="374" t="s">
        <v>5679</v>
      </c>
      <c r="C7" s="716">
        <v>280000</v>
      </c>
      <c r="D7" s="374" t="s">
        <v>138</v>
      </c>
      <c r="E7" s="374"/>
      <c r="F7" s="374"/>
      <c r="G7" s="374"/>
      <c r="H7" s="722"/>
      <c r="I7" s="337"/>
      <c r="J7" s="337"/>
      <c r="K7" s="337"/>
      <c r="L7" s="337"/>
      <c r="M7" s="337"/>
      <c r="N7" s="722">
        <v>5612</v>
      </c>
      <c r="O7" s="337"/>
      <c r="P7" s="337"/>
      <c r="Q7" s="337"/>
      <c r="R7" s="337"/>
      <c r="S7" s="337"/>
      <c r="T7" s="727">
        <v>6114</v>
      </c>
      <c r="U7" s="337"/>
      <c r="V7" s="337"/>
      <c r="W7" s="337"/>
      <c r="X7" s="337"/>
      <c r="Y7" s="337"/>
      <c r="Z7" s="722">
        <v>6579</v>
      </c>
      <c r="AA7" s="337"/>
      <c r="AB7" s="337"/>
      <c r="AC7" s="337"/>
      <c r="AD7" s="337"/>
      <c r="AE7" s="337"/>
      <c r="AF7" s="337"/>
      <c r="AG7" s="337"/>
      <c r="AH7" s="337"/>
      <c r="AI7" s="337"/>
      <c r="AJ7" s="337"/>
      <c r="AK7" s="337"/>
      <c r="AL7" s="337"/>
      <c r="AM7" s="337"/>
      <c r="AN7" s="337"/>
      <c r="AO7" s="337"/>
      <c r="AP7" s="337"/>
      <c r="AQ7" s="337"/>
      <c r="AR7" s="337"/>
      <c r="AS7" s="337"/>
      <c r="AT7" s="337"/>
      <c r="AU7" s="337"/>
      <c r="AV7" s="337"/>
      <c r="AW7" s="337"/>
      <c r="AX7" s="337"/>
      <c r="AY7" s="337"/>
      <c r="AZ7" s="337"/>
      <c r="BA7" s="337"/>
      <c r="BB7" s="337"/>
      <c r="BC7" s="337"/>
      <c r="BD7" s="1035">
        <v>1</v>
      </c>
      <c r="BE7" s="733">
        <v>9421876.5299999993</v>
      </c>
      <c r="BF7" s="19"/>
      <c r="BG7" s="374"/>
      <c r="BH7" s="374"/>
      <c r="BI7" s="374"/>
      <c r="BJ7" s="374"/>
      <c r="BK7" s="374"/>
      <c r="BL7" s="374"/>
      <c r="BM7" s="475"/>
      <c r="BN7" s="557">
        <f t="shared" si="0"/>
        <v>6.5375000000000003E-2</v>
      </c>
      <c r="BO7" s="77">
        <f>SUM(H7:BC7)</f>
        <v>18305</v>
      </c>
      <c r="BP7" s="127" t="str">
        <f>IF(D7="Supra-regional","abrange-cidade",IF(D7="Em definição","sem-mapa",IF(F7&lt;&gt;0,"local-def","local-em-def")))</f>
        <v>local-em-def</v>
      </c>
    </row>
    <row r="8" spans="1:68" hidden="1" x14ac:dyDescent="0.25">
      <c r="A8" s="337">
        <v>1</v>
      </c>
      <c r="B8" s="374" t="s">
        <v>5679</v>
      </c>
      <c r="C8" s="716">
        <v>280000</v>
      </c>
      <c r="D8" s="374" t="s">
        <v>140</v>
      </c>
      <c r="E8" s="374"/>
      <c r="F8" s="374"/>
      <c r="G8" s="374"/>
      <c r="H8" s="722"/>
      <c r="I8" s="337"/>
      <c r="J8" s="337"/>
      <c r="K8" s="337"/>
      <c r="L8" s="337"/>
      <c r="M8" s="337"/>
      <c r="N8" s="722">
        <v>3683</v>
      </c>
      <c r="O8" s="337"/>
      <c r="P8" s="337"/>
      <c r="Q8" s="337"/>
      <c r="R8" s="337"/>
      <c r="S8" s="337"/>
      <c r="T8" s="727">
        <v>382</v>
      </c>
      <c r="U8" s="337"/>
      <c r="V8" s="337"/>
      <c r="W8" s="337"/>
      <c r="X8" s="337"/>
      <c r="Y8" s="337"/>
      <c r="Z8" s="722">
        <v>1650</v>
      </c>
      <c r="AA8" s="337"/>
      <c r="AB8" s="337"/>
      <c r="AC8" s="337"/>
      <c r="AD8" s="337"/>
      <c r="AE8" s="337"/>
      <c r="AF8" s="337"/>
      <c r="AG8" s="337"/>
      <c r="AH8" s="337"/>
      <c r="AI8" s="337"/>
      <c r="AJ8" s="337"/>
      <c r="AK8" s="337"/>
      <c r="AL8" s="337"/>
      <c r="AM8" s="337"/>
      <c r="AN8" s="337"/>
      <c r="AO8" s="337"/>
      <c r="AP8" s="337"/>
      <c r="AQ8" s="337"/>
      <c r="AR8" s="337"/>
      <c r="AS8" s="337"/>
      <c r="AT8" s="337"/>
      <c r="AU8" s="337"/>
      <c r="AV8" s="337"/>
      <c r="AW8" s="337"/>
      <c r="AX8" s="337"/>
      <c r="AY8" s="337"/>
      <c r="AZ8" s="337"/>
      <c r="BA8" s="337"/>
      <c r="BB8" s="337"/>
      <c r="BC8" s="337"/>
      <c r="BD8" s="1035">
        <v>1</v>
      </c>
      <c r="BE8" s="733">
        <v>9421876.5299999993</v>
      </c>
      <c r="BF8" s="19"/>
      <c r="BG8" s="374"/>
      <c r="BH8" s="374"/>
      <c r="BI8" s="374"/>
      <c r="BJ8" s="374"/>
      <c r="BK8" s="374"/>
      <c r="BL8" s="374"/>
      <c r="BM8" s="475"/>
      <c r="BN8" s="557">
        <f t="shared" si="0"/>
        <v>2.0410714285714286E-2</v>
      </c>
      <c r="BO8" s="77">
        <f>SUM(H8:BC8)</f>
        <v>5715</v>
      </c>
      <c r="BP8" s="127" t="str">
        <f>IF(D8="Supra-regional","abrange-cidade",IF(D8="Em definição","sem-mapa",IF(F8&lt;&gt;0,"local-def","local-em-def")))</f>
        <v>local-em-def</v>
      </c>
    </row>
    <row r="9" spans="1:68" hidden="1" x14ac:dyDescent="0.25">
      <c r="A9" s="337">
        <v>1</v>
      </c>
      <c r="B9" s="374" t="s">
        <v>5679</v>
      </c>
      <c r="C9" s="716">
        <v>280000</v>
      </c>
      <c r="D9" s="374" t="s">
        <v>142</v>
      </c>
      <c r="E9" s="374"/>
      <c r="F9" s="374"/>
      <c r="G9" s="374"/>
      <c r="H9" s="722"/>
      <c r="I9" s="337"/>
      <c r="J9" s="337"/>
      <c r="K9" s="337"/>
      <c r="L9" s="337"/>
      <c r="M9" s="337"/>
      <c r="N9" s="722">
        <v>2494</v>
      </c>
      <c r="O9" s="337"/>
      <c r="P9" s="337"/>
      <c r="Q9" s="337"/>
      <c r="R9" s="337"/>
      <c r="S9" s="337"/>
      <c r="T9" s="727">
        <v>1870</v>
      </c>
      <c r="U9" s="337"/>
      <c r="V9" s="337"/>
      <c r="W9" s="337"/>
      <c r="X9" s="337"/>
      <c r="Y9" s="337"/>
      <c r="Z9" s="722">
        <v>1387</v>
      </c>
      <c r="AA9" s="337"/>
      <c r="AB9" s="337"/>
      <c r="AC9" s="337"/>
      <c r="AD9" s="337"/>
      <c r="AE9" s="337"/>
      <c r="AF9" s="337"/>
      <c r="AG9" s="337"/>
      <c r="AH9" s="337"/>
      <c r="AI9" s="337"/>
      <c r="AJ9" s="337"/>
      <c r="AK9" s="337"/>
      <c r="AL9" s="337"/>
      <c r="AM9" s="337"/>
      <c r="AN9" s="337"/>
      <c r="AO9" s="337"/>
      <c r="AP9" s="337"/>
      <c r="AQ9" s="337"/>
      <c r="AR9" s="337"/>
      <c r="AS9" s="337"/>
      <c r="AT9" s="337"/>
      <c r="AU9" s="337"/>
      <c r="AV9" s="337"/>
      <c r="AW9" s="337"/>
      <c r="AX9" s="337"/>
      <c r="AY9" s="337"/>
      <c r="AZ9" s="337"/>
      <c r="BA9" s="337"/>
      <c r="BB9" s="337"/>
      <c r="BC9" s="337"/>
      <c r="BD9" s="1035">
        <v>1</v>
      </c>
      <c r="BE9" s="733">
        <v>9421876.5299999993</v>
      </c>
      <c r="BF9" s="19"/>
      <c r="BG9" s="374"/>
      <c r="BH9" s="374"/>
      <c r="BI9" s="374"/>
      <c r="BJ9" s="374"/>
      <c r="BK9" s="374"/>
      <c r="BL9" s="374"/>
      <c r="BM9" s="475"/>
      <c r="BN9" s="557">
        <f t="shared" si="0"/>
        <v>2.0539285714285715E-2</v>
      </c>
      <c r="BO9" s="77">
        <f>SUM(H9:BC9)</f>
        <v>5751</v>
      </c>
      <c r="BP9" s="127" t="str">
        <f>IF(D9="Supra-regional","abrange-cidade",IF(D9="Em definição","sem-mapa",IF(F9&lt;&gt;0,"local-def","local-em-def")))</f>
        <v>local-em-def</v>
      </c>
    </row>
    <row r="10" spans="1:68" ht="25.5" hidden="1" x14ac:dyDescent="0.25">
      <c r="A10" s="337">
        <v>1</v>
      </c>
      <c r="B10" s="374" t="s">
        <v>5679</v>
      </c>
      <c r="C10" s="716">
        <v>280000</v>
      </c>
      <c r="D10" s="374" t="s">
        <v>144</v>
      </c>
      <c r="E10" s="343"/>
      <c r="F10" s="343"/>
      <c r="G10" s="374"/>
      <c r="H10" s="722"/>
      <c r="I10" s="337"/>
      <c r="J10" s="337"/>
      <c r="K10" s="337"/>
      <c r="L10" s="337"/>
      <c r="M10" s="337"/>
      <c r="N10" s="722">
        <v>6102</v>
      </c>
      <c r="O10" s="337"/>
      <c r="P10" s="337"/>
      <c r="Q10" s="337"/>
      <c r="R10" s="337"/>
      <c r="S10" s="337"/>
      <c r="T10" s="727">
        <v>3818</v>
      </c>
      <c r="U10" s="337"/>
      <c r="V10" s="337"/>
      <c r="W10" s="337"/>
      <c r="X10" s="337"/>
      <c r="Y10" s="337"/>
      <c r="Z10" s="722">
        <v>2385</v>
      </c>
      <c r="AA10" s="337"/>
      <c r="AB10" s="337"/>
      <c r="AC10" s="337"/>
      <c r="AD10" s="337"/>
      <c r="AE10" s="337"/>
      <c r="AF10" s="337"/>
      <c r="AG10" s="337"/>
      <c r="AH10" s="337"/>
      <c r="AI10" s="337"/>
      <c r="AJ10" s="337"/>
      <c r="AK10" s="337"/>
      <c r="AL10" s="337"/>
      <c r="AM10" s="337"/>
      <c r="AN10" s="337"/>
      <c r="AO10" s="337"/>
      <c r="AP10" s="337"/>
      <c r="AQ10" s="337"/>
      <c r="AR10" s="337"/>
      <c r="AS10" s="337"/>
      <c r="AT10" s="337"/>
      <c r="AU10" s="337"/>
      <c r="AV10" s="337"/>
      <c r="AW10" s="337"/>
      <c r="AX10" s="337"/>
      <c r="AY10" s="337"/>
      <c r="AZ10" s="337"/>
      <c r="BA10" s="337"/>
      <c r="BB10" s="337"/>
      <c r="BC10" s="337"/>
      <c r="BD10" s="1035">
        <v>1</v>
      </c>
      <c r="BE10" s="733">
        <v>9421876.5299999993</v>
      </c>
      <c r="BF10" s="19"/>
      <c r="BG10" s="374"/>
      <c r="BH10" s="374"/>
      <c r="BI10" s="374"/>
      <c r="BJ10" s="374"/>
      <c r="BK10" s="374"/>
      <c r="BL10" s="374"/>
      <c r="BM10" s="475"/>
      <c r="BN10" s="557">
        <f t="shared" si="0"/>
        <v>4.3946428571428574E-2</v>
      </c>
      <c r="BO10" s="77">
        <f>SUM(H10:BC10)</f>
        <v>12305</v>
      </c>
      <c r="BP10" s="127" t="str">
        <f>IF(D10="Supra-regional","abrange-cidade",IF(D10="Em definição","sem-mapa",IF(F10&lt;&gt;0,"local-def","local-em-def")))</f>
        <v>local-em-def</v>
      </c>
    </row>
    <row r="11" spans="1:68" hidden="1" x14ac:dyDescent="0.25">
      <c r="A11" s="337">
        <v>1</v>
      </c>
      <c r="B11" s="374" t="s">
        <v>5679</v>
      </c>
      <c r="C11" s="716">
        <v>280000</v>
      </c>
      <c r="D11" s="374" t="s">
        <v>146</v>
      </c>
      <c r="E11" s="374"/>
      <c r="F11" s="374"/>
      <c r="G11" s="374"/>
      <c r="H11" s="722"/>
      <c r="I11" s="337"/>
      <c r="J11" s="337"/>
      <c r="K11" s="337"/>
      <c r="L11" s="337"/>
      <c r="M11" s="337"/>
      <c r="N11" s="722">
        <v>5890</v>
      </c>
      <c r="O11" s="337"/>
      <c r="P11" s="337"/>
      <c r="Q11" s="337"/>
      <c r="R11" s="337"/>
      <c r="S11" s="337"/>
      <c r="T11" s="727">
        <v>3683</v>
      </c>
      <c r="U11" s="337"/>
      <c r="V11" s="337"/>
      <c r="W11" s="337"/>
      <c r="X11" s="337"/>
      <c r="Y11" s="337"/>
      <c r="Z11" s="722">
        <v>3256</v>
      </c>
      <c r="AA11" s="337"/>
      <c r="AB11" s="337"/>
      <c r="AC11" s="337"/>
      <c r="AD11" s="337"/>
      <c r="AE11" s="337"/>
      <c r="AF11" s="337"/>
      <c r="AG11" s="337"/>
      <c r="AH11" s="337"/>
      <c r="AI11" s="337"/>
      <c r="AJ11" s="337"/>
      <c r="AK11" s="337"/>
      <c r="AL11" s="337"/>
      <c r="AM11" s="337"/>
      <c r="AN11" s="337"/>
      <c r="AO11" s="337"/>
      <c r="AP11" s="337"/>
      <c r="AQ11" s="337"/>
      <c r="AR11" s="337"/>
      <c r="AS11" s="337"/>
      <c r="AT11" s="337"/>
      <c r="AU11" s="337"/>
      <c r="AV11" s="337"/>
      <c r="AW11" s="337"/>
      <c r="AX11" s="337"/>
      <c r="AY11" s="337"/>
      <c r="AZ11" s="337"/>
      <c r="BA11" s="337"/>
      <c r="BB11" s="337"/>
      <c r="BC11" s="337"/>
      <c r="BD11" s="1035">
        <v>1</v>
      </c>
      <c r="BE11" s="733">
        <v>9421876.5299999993</v>
      </c>
      <c r="BF11" s="19"/>
      <c r="BG11" s="374"/>
      <c r="BH11" s="374"/>
      <c r="BI11" s="374"/>
      <c r="BJ11" s="374"/>
      <c r="BK11" s="374"/>
      <c r="BL11" s="374"/>
      <c r="BM11" s="475"/>
      <c r="BN11" s="557">
        <f t="shared" si="0"/>
        <v>4.5817857142857146E-2</v>
      </c>
      <c r="BO11" s="77">
        <f>SUM(H11:BC11)</f>
        <v>12829</v>
      </c>
      <c r="BP11" s="127" t="str">
        <f>IF(D11="Supra-regional","abrange-cidade",IF(D11="Em definição","sem-mapa",IF(F11&lt;&gt;0,"local-def","local-em-def")))</f>
        <v>local-em-def</v>
      </c>
    </row>
    <row r="12" spans="1:68" hidden="1" x14ac:dyDescent="0.25">
      <c r="A12" s="337">
        <v>1</v>
      </c>
      <c r="B12" s="374" t="s">
        <v>5679</v>
      </c>
      <c r="C12" s="716">
        <v>280000</v>
      </c>
      <c r="D12" s="374" t="s">
        <v>148</v>
      </c>
      <c r="E12" s="374"/>
      <c r="F12" s="374"/>
      <c r="G12" s="374"/>
      <c r="H12" s="722"/>
      <c r="I12" s="337"/>
      <c r="J12" s="337"/>
      <c r="K12" s="337"/>
      <c r="L12" s="337"/>
      <c r="M12" s="337"/>
      <c r="N12" s="722">
        <v>2880</v>
      </c>
      <c r="O12" s="337"/>
      <c r="P12" s="337"/>
      <c r="Q12" s="337"/>
      <c r="R12" s="337"/>
      <c r="S12" s="337"/>
      <c r="T12" s="727">
        <v>4032</v>
      </c>
      <c r="U12" s="337"/>
      <c r="V12" s="337"/>
      <c r="W12" s="337"/>
      <c r="X12" s="337"/>
      <c r="Y12" s="337"/>
      <c r="Z12" s="722">
        <v>2872</v>
      </c>
      <c r="AA12" s="337"/>
      <c r="AB12" s="337"/>
      <c r="AC12" s="337"/>
      <c r="AD12" s="337"/>
      <c r="AE12" s="337"/>
      <c r="AF12" s="337"/>
      <c r="AG12" s="337"/>
      <c r="AH12" s="337"/>
      <c r="AI12" s="337"/>
      <c r="AJ12" s="337"/>
      <c r="AK12" s="337"/>
      <c r="AL12" s="337"/>
      <c r="AM12" s="337"/>
      <c r="AN12" s="337"/>
      <c r="AO12" s="337"/>
      <c r="AP12" s="337"/>
      <c r="AQ12" s="337"/>
      <c r="AR12" s="337"/>
      <c r="AS12" s="337"/>
      <c r="AT12" s="337"/>
      <c r="AU12" s="337"/>
      <c r="AV12" s="337"/>
      <c r="AW12" s="337"/>
      <c r="AX12" s="337"/>
      <c r="AY12" s="337"/>
      <c r="AZ12" s="337"/>
      <c r="BA12" s="337"/>
      <c r="BB12" s="337"/>
      <c r="BC12" s="337"/>
      <c r="BD12" s="1035">
        <v>1</v>
      </c>
      <c r="BE12" s="733">
        <v>9421876.5299999993</v>
      </c>
      <c r="BF12" s="19"/>
      <c r="BG12" s="374"/>
      <c r="BH12" s="374"/>
      <c r="BI12" s="374"/>
      <c r="BJ12" s="374"/>
      <c r="BK12" s="374"/>
      <c r="BL12" s="374"/>
      <c r="BM12" s="475"/>
      <c r="BN12" s="557">
        <f t="shared" si="0"/>
        <v>3.4942857142857144E-2</v>
      </c>
      <c r="BO12" s="77">
        <f>SUM(H12:BC12)</f>
        <v>9784</v>
      </c>
      <c r="BP12" s="127" t="str">
        <f>IF(D12="Supra-regional","abrange-cidade",IF(D12="Em definição","sem-mapa",IF(F12&lt;&gt;0,"local-def","local-em-def")))</f>
        <v>local-em-def</v>
      </c>
    </row>
    <row r="13" spans="1:68" hidden="1" x14ac:dyDescent="0.25">
      <c r="A13" s="337">
        <v>1</v>
      </c>
      <c r="B13" s="374" t="s">
        <v>5679</v>
      </c>
      <c r="C13" s="716">
        <v>280000</v>
      </c>
      <c r="D13" s="374" t="s">
        <v>150</v>
      </c>
      <c r="E13" s="374"/>
      <c r="F13" s="374"/>
      <c r="G13" s="374"/>
      <c r="H13" s="722"/>
      <c r="I13" s="337"/>
      <c r="J13" s="337"/>
      <c r="K13" s="337"/>
      <c r="L13" s="337"/>
      <c r="M13" s="337"/>
      <c r="N13" s="722">
        <v>7216</v>
      </c>
      <c r="O13" s="337"/>
      <c r="P13" s="337"/>
      <c r="Q13" s="337"/>
      <c r="R13" s="337"/>
      <c r="S13" s="337"/>
      <c r="T13" s="727">
        <v>5614</v>
      </c>
      <c r="U13" s="337"/>
      <c r="V13" s="337"/>
      <c r="W13" s="337"/>
      <c r="X13" s="337"/>
      <c r="Y13" s="337"/>
      <c r="Z13" s="722">
        <v>4316</v>
      </c>
      <c r="AA13" s="337"/>
      <c r="AB13" s="337"/>
      <c r="AC13" s="337"/>
      <c r="AD13" s="337"/>
      <c r="AE13" s="337"/>
      <c r="AF13" s="337"/>
      <c r="AG13" s="337"/>
      <c r="AH13" s="337"/>
      <c r="AI13" s="337"/>
      <c r="AJ13" s="337"/>
      <c r="AK13" s="337"/>
      <c r="AL13" s="337"/>
      <c r="AM13" s="337"/>
      <c r="AN13" s="337"/>
      <c r="AO13" s="337"/>
      <c r="AP13" s="337"/>
      <c r="AQ13" s="337"/>
      <c r="AR13" s="337"/>
      <c r="AS13" s="337"/>
      <c r="AT13" s="337"/>
      <c r="AU13" s="337"/>
      <c r="AV13" s="337"/>
      <c r="AW13" s="337"/>
      <c r="AX13" s="337"/>
      <c r="AY13" s="337"/>
      <c r="AZ13" s="337"/>
      <c r="BA13" s="337"/>
      <c r="BB13" s="337"/>
      <c r="BC13" s="337"/>
      <c r="BD13" s="1035">
        <v>1</v>
      </c>
      <c r="BE13" s="733">
        <v>9421876.5299999993</v>
      </c>
      <c r="BF13" s="19"/>
      <c r="BG13" s="374"/>
      <c r="BH13" s="374"/>
      <c r="BI13" s="374"/>
      <c r="BJ13" s="374"/>
      <c r="BK13" s="374"/>
      <c r="BL13" s="374"/>
      <c r="BM13" s="475"/>
      <c r="BN13" s="557">
        <f t="shared" si="0"/>
        <v>6.1235714285714289E-2</v>
      </c>
      <c r="BO13" s="476">
        <f>SUM(H13:BC13)</f>
        <v>17146</v>
      </c>
      <c r="BP13" s="477" t="str">
        <f>IF(D13="Supra-regional","abrange-cidade",IF(D13="Em definição","sem-mapa",IF(F13&lt;&gt;0,"local-def","local-em-def")))</f>
        <v>local-em-def</v>
      </c>
    </row>
    <row r="14" spans="1:68" hidden="1" x14ac:dyDescent="0.25">
      <c r="A14" s="337">
        <v>1</v>
      </c>
      <c r="B14" s="374" t="s">
        <v>5679</v>
      </c>
      <c r="C14" s="716">
        <v>280000</v>
      </c>
      <c r="D14" s="374" t="s">
        <v>152</v>
      </c>
      <c r="E14" s="374"/>
      <c r="F14" s="374"/>
      <c r="G14" s="374"/>
      <c r="H14" s="722"/>
      <c r="I14" s="337"/>
      <c r="J14" s="337"/>
      <c r="K14" s="337"/>
      <c r="L14" s="337"/>
      <c r="M14" s="337"/>
      <c r="N14" s="722">
        <v>5963</v>
      </c>
      <c r="O14" s="337"/>
      <c r="P14" s="337"/>
      <c r="Q14" s="337"/>
      <c r="R14" s="337"/>
      <c r="S14" s="337"/>
      <c r="T14" s="727">
        <v>5743</v>
      </c>
      <c r="U14" s="337"/>
      <c r="V14" s="337"/>
      <c r="W14" s="337"/>
      <c r="X14" s="337"/>
      <c r="Y14" s="337"/>
      <c r="Z14" s="722">
        <v>5287</v>
      </c>
      <c r="AA14" s="337"/>
      <c r="AB14" s="337"/>
      <c r="AC14" s="337"/>
      <c r="AD14" s="337"/>
      <c r="AE14" s="337"/>
      <c r="AF14" s="337"/>
      <c r="AG14" s="337"/>
      <c r="AH14" s="337"/>
      <c r="AI14" s="337"/>
      <c r="AJ14" s="337"/>
      <c r="AK14" s="337"/>
      <c r="AL14" s="337"/>
      <c r="AM14" s="337"/>
      <c r="AN14" s="337"/>
      <c r="AO14" s="337"/>
      <c r="AP14" s="337"/>
      <c r="AQ14" s="337"/>
      <c r="AR14" s="337"/>
      <c r="AS14" s="337"/>
      <c r="AT14" s="337"/>
      <c r="AU14" s="337"/>
      <c r="AV14" s="337"/>
      <c r="AW14" s="337"/>
      <c r="AX14" s="337"/>
      <c r="AY14" s="337"/>
      <c r="AZ14" s="337"/>
      <c r="BA14" s="337"/>
      <c r="BB14" s="337"/>
      <c r="BC14" s="337"/>
      <c r="BD14" s="1035">
        <v>1</v>
      </c>
      <c r="BE14" s="733">
        <v>9421876.5299999993</v>
      </c>
      <c r="BF14" s="19"/>
      <c r="BG14" s="374"/>
      <c r="BH14" s="374"/>
      <c r="BI14" s="374"/>
      <c r="BJ14" s="374"/>
      <c r="BK14" s="374"/>
      <c r="BL14" s="374"/>
      <c r="BM14" s="475"/>
      <c r="BN14" s="557">
        <f t="shared" si="0"/>
        <v>6.0689285714285716E-2</v>
      </c>
      <c r="BO14" s="476">
        <f>SUM(H14:BC14)</f>
        <v>16993</v>
      </c>
      <c r="BP14" s="477" t="str">
        <f>IF(D14="Supra-regional","abrange-cidade",IF(D14="Em definição","sem-mapa",IF(F14&lt;&gt;0,"local-def","local-em-def")))</f>
        <v>local-em-def</v>
      </c>
    </row>
    <row r="15" spans="1:68" hidden="1" x14ac:dyDescent="0.25">
      <c r="A15" s="337">
        <v>1</v>
      </c>
      <c r="B15" s="374" t="s">
        <v>5679</v>
      </c>
      <c r="C15" s="716">
        <v>280000</v>
      </c>
      <c r="D15" s="374" t="s">
        <v>154</v>
      </c>
      <c r="E15" s="374"/>
      <c r="F15" s="374"/>
      <c r="G15" s="374"/>
      <c r="H15" s="722"/>
      <c r="I15" s="337"/>
      <c r="J15" s="337"/>
      <c r="K15" s="337"/>
      <c r="L15" s="337"/>
      <c r="M15" s="337"/>
      <c r="N15" s="722">
        <v>1861</v>
      </c>
      <c r="O15" s="337"/>
      <c r="P15" s="337"/>
      <c r="Q15" s="337"/>
      <c r="R15" s="337"/>
      <c r="S15" s="337"/>
      <c r="T15" s="727">
        <v>1133</v>
      </c>
      <c r="U15" s="337"/>
      <c r="V15" s="337"/>
      <c r="W15" s="337"/>
      <c r="X15" s="337"/>
      <c r="Y15" s="337"/>
      <c r="Z15" s="722">
        <v>3362</v>
      </c>
      <c r="AA15" s="337"/>
      <c r="AB15" s="337"/>
      <c r="AC15" s="337"/>
      <c r="AD15" s="337"/>
      <c r="AE15" s="337"/>
      <c r="AF15" s="337"/>
      <c r="AG15" s="337"/>
      <c r="AH15" s="337"/>
      <c r="AI15" s="337"/>
      <c r="AJ15" s="337"/>
      <c r="AK15" s="337"/>
      <c r="AL15" s="337"/>
      <c r="AM15" s="337"/>
      <c r="AN15" s="337"/>
      <c r="AO15" s="337"/>
      <c r="AP15" s="337"/>
      <c r="AQ15" s="337"/>
      <c r="AR15" s="337"/>
      <c r="AS15" s="337"/>
      <c r="AT15" s="337"/>
      <c r="AU15" s="337"/>
      <c r="AV15" s="337"/>
      <c r="AW15" s="337"/>
      <c r="AX15" s="337"/>
      <c r="AY15" s="337"/>
      <c r="AZ15" s="337"/>
      <c r="BA15" s="337"/>
      <c r="BB15" s="337"/>
      <c r="BC15" s="337"/>
      <c r="BD15" s="1035">
        <v>1</v>
      </c>
      <c r="BE15" s="733">
        <v>9421876.5299999993</v>
      </c>
      <c r="BF15" s="19"/>
      <c r="BG15" s="374"/>
      <c r="BH15" s="374"/>
      <c r="BI15" s="374"/>
      <c r="BJ15" s="374"/>
      <c r="BK15" s="374"/>
      <c r="BL15" s="374"/>
      <c r="BM15" s="475"/>
      <c r="BN15" s="557">
        <f t="shared" si="0"/>
        <v>2.2700000000000001E-2</v>
      </c>
      <c r="BO15" s="476">
        <f>SUM(H15:BC15)</f>
        <v>6356</v>
      </c>
      <c r="BP15" s="477" t="str">
        <f>IF(D15="Supra-regional","abrange-cidade",IF(D15="Em definição","sem-mapa",IF(F15&lt;&gt;0,"local-def","local-em-def")))</f>
        <v>local-em-def</v>
      </c>
    </row>
    <row r="16" spans="1:68" hidden="1" x14ac:dyDescent="0.25">
      <c r="A16" s="337">
        <v>1</v>
      </c>
      <c r="B16" s="374" t="s">
        <v>5679</v>
      </c>
      <c r="C16" s="716">
        <v>280000</v>
      </c>
      <c r="D16" s="374" t="s">
        <v>156</v>
      </c>
      <c r="E16" s="374"/>
      <c r="F16" s="374"/>
      <c r="G16" s="374"/>
      <c r="H16" s="722"/>
      <c r="I16" s="337"/>
      <c r="J16" s="337"/>
      <c r="K16" s="337"/>
      <c r="L16" s="337"/>
      <c r="M16" s="337"/>
      <c r="N16" s="722">
        <v>2420</v>
      </c>
      <c r="O16" s="337"/>
      <c r="P16" s="337"/>
      <c r="Q16" s="337"/>
      <c r="R16" s="337"/>
      <c r="S16" s="337"/>
      <c r="T16" s="727">
        <v>761</v>
      </c>
      <c r="U16" s="337"/>
      <c r="V16" s="337"/>
      <c r="W16" s="337"/>
      <c r="X16" s="337"/>
      <c r="Y16" s="337"/>
      <c r="Z16" s="722">
        <v>1403</v>
      </c>
      <c r="AA16" s="337"/>
      <c r="AB16" s="337"/>
      <c r="AC16" s="337"/>
      <c r="AD16" s="337"/>
      <c r="AE16" s="337"/>
      <c r="AF16" s="337"/>
      <c r="AG16" s="337"/>
      <c r="AH16" s="337"/>
      <c r="AI16" s="337"/>
      <c r="AJ16" s="337"/>
      <c r="AK16" s="337"/>
      <c r="AL16" s="337"/>
      <c r="AM16" s="337"/>
      <c r="AN16" s="337"/>
      <c r="AO16" s="337"/>
      <c r="AP16" s="337"/>
      <c r="AQ16" s="337"/>
      <c r="AR16" s="337"/>
      <c r="AS16" s="337"/>
      <c r="AT16" s="337"/>
      <c r="AU16" s="337"/>
      <c r="AV16" s="337"/>
      <c r="AW16" s="337"/>
      <c r="AX16" s="337"/>
      <c r="AY16" s="337"/>
      <c r="AZ16" s="337"/>
      <c r="BA16" s="337"/>
      <c r="BB16" s="337"/>
      <c r="BC16" s="337"/>
      <c r="BD16" s="1035">
        <v>1</v>
      </c>
      <c r="BE16" s="733">
        <v>9421876.5299999993</v>
      </c>
      <c r="BF16" s="19"/>
      <c r="BG16" s="374"/>
      <c r="BH16" s="374"/>
      <c r="BI16" s="374"/>
      <c r="BJ16" s="374"/>
      <c r="BK16" s="374"/>
      <c r="BL16" s="374"/>
      <c r="BM16" s="475"/>
      <c r="BN16" s="557">
        <f t="shared" si="0"/>
        <v>1.6371428571428571E-2</v>
      </c>
      <c r="BO16" s="476">
        <f>SUM(H16:BC16)</f>
        <v>4584</v>
      </c>
      <c r="BP16" s="477" t="str">
        <f>IF(D16="Supra-regional","abrange-cidade",IF(D16="Em definição","sem-mapa",IF(F16&lt;&gt;0,"local-def","local-em-def")))</f>
        <v>local-em-def</v>
      </c>
    </row>
    <row r="17" spans="1:68" hidden="1" x14ac:dyDescent="0.25">
      <c r="A17" s="337">
        <v>1</v>
      </c>
      <c r="B17" s="374" t="s">
        <v>5679</v>
      </c>
      <c r="C17" s="716">
        <v>280000</v>
      </c>
      <c r="D17" s="374" t="s">
        <v>158</v>
      </c>
      <c r="E17" s="374"/>
      <c r="F17" s="374"/>
      <c r="G17" s="374"/>
      <c r="H17" s="722"/>
      <c r="I17" s="337"/>
      <c r="J17" s="337"/>
      <c r="K17" s="337"/>
      <c r="L17" s="337"/>
      <c r="M17" s="337"/>
      <c r="N17" s="722">
        <v>906</v>
      </c>
      <c r="O17" s="337"/>
      <c r="P17" s="337"/>
      <c r="Q17" s="337"/>
      <c r="R17" s="337"/>
      <c r="S17" s="337"/>
      <c r="T17" s="727">
        <v>1226</v>
      </c>
      <c r="U17" s="337"/>
      <c r="V17" s="337"/>
      <c r="W17" s="337"/>
      <c r="X17" s="337"/>
      <c r="Y17" s="337"/>
      <c r="Z17" s="722">
        <v>1143</v>
      </c>
      <c r="AA17" s="337"/>
      <c r="AB17" s="337"/>
      <c r="AC17" s="337"/>
      <c r="AD17" s="337"/>
      <c r="AE17" s="337"/>
      <c r="AF17" s="337"/>
      <c r="AG17" s="337"/>
      <c r="AH17" s="337"/>
      <c r="AI17" s="337"/>
      <c r="AJ17" s="337"/>
      <c r="AK17" s="337"/>
      <c r="AL17" s="337"/>
      <c r="AM17" s="337"/>
      <c r="AN17" s="337"/>
      <c r="AO17" s="337"/>
      <c r="AP17" s="337"/>
      <c r="AQ17" s="337"/>
      <c r="AR17" s="337"/>
      <c r="AS17" s="337"/>
      <c r="AT17" s="337"/>
      <c r="AU17" s="337"/>
      <c r="AV17" s="337"/>
      <c r="AW17" s="337"/>
      <c r="AX17" s="337"/>
      <c r="AY17" s="337"/>
      <c r="AZ17" s="337"/>
      <c r="BA17" s="337"/>
      <c r="BB17" s="337"/>
      <c r="BC17" s="337"/>
      <c r="BD17" s="1035">
        <v>1</v>
      </c>
      <c r="BE17" s="733">
        <v>9421876.5299999993</v>
      </c>
      <c r="BF17" s="19"/>
      <c r="BG17" s="374"/>
      <c r="BH17" s="374"/>
      <c r="BI17" s="374"/>
      <c r="BJ17" s="374"/>
      <c r="BK17" s="374"/>
      <c r="BL17" s="374"/>
      <c r="BM17" s="475"/>
      <c r="BN17" s="557">
        <f t="shared" si="0"/>
        <v>1.1696428571428571E-2</v>
      </c>
      <c r="BO17" s="476">
        <f>SUM(H17:BC17)</f>
        <v>3275</v>
      </c>
      <c r="BP17" s="477" t="str">
        <f>IF(D17="Supra-regional","abrange-cidade",IF(D17="Em definição","sem-mapa",IF(F17&lt;&gt;0,"local-def","local-em-def")))</f>
        <v>local-em-def</v>
      </c>
    </row>
    <row r="18" spans="1:68" hidden="1" x14ac:dyDescent="0.25">
      <c r="A18" s="337">
        <v>1</v>
      </c>
      <c r="B18" s="374" t="s">
        <v>5679</v>
      </c>
      <c r="C18" s="716">
        <v>280000</v>
      </c>
      <c r="D18" s="374" t="s">
        <v>160</v>
      </c>
      <c r="E18" s="343"/>
      <c r="F18" s="343"/>
      <c r="G18" s="374"/>
      <c r="H18" s="722"/>
      <c r="I18" s="337"/>
      <c r="J18" s="337"/>
      <c r="K18" s="337"/>
      <c r="L18" s="337"/>
      <c r="M18" s="337"/>
      <c r="N18" s="722">
        <v>11082</v>
      </c>
      <c r="O18" s="337"/>
      <c r="P18" s="337"/>
      <c r="Q18" s="337"/>
      <c r="R18" s="337"/>
      <c r="S18" s="337"/>
      <c r="T18" s="727">
        <v>7311</v>
      </c>
      <c r="U18" s="337"/>
      <c r="V18" s="337"/>
      <c r="W18" s="337"/>
      <c r="X18" s="337"/>
      <c r="Y18" s="337"/>
      <c r="Z18" s="722">
        <v>4971</v>
      </c>
      <c r="AA18" s="337"/>
      <c r="AB18" s="337"/>
      <c r="AC18" s="337"/>
      <c r="AD18" s="337"/>
      <c r="AE18" s="337"/>
      <c r="AF18" s="337"/>
      <c r="AG18" s="337"/>
      <c r="AH18" s="337"/>
      <c r="AI18" s="337"/>
      <c r="AJ18" s="337"/>
      <c r="AK18" s="337"/>
      <c r="AL18" s="337"/>
      <c r="AM18" s="337"/>
      <c r="AN18" s="337"/>
      <c r="AO18" s="337"/>
      <c r="AP18" s="337"/>
      <c r="AQ18" s="337"/>
      <c r="AR18" s="337"/>
      <c r="AS18" s="337"/>
      <c r="AT18" s="337"/>
      <c r="AU18" s="337"/>
      <c r="AV18" s="337"/>
      <c r="AW18" s="337"/>
      <c r="AX18" s="337"/>
      <c r="AY18" s="337"/>
      <c r="AZ18" s="337"/>
      <c r="BA18" s="337"/>
      <c r="BB18" s="337"/>
      <c r="BC18" s="337"/>
      <c r="BD18" s="1035">
        <v>1</v>
      </c>
      <c r="BE18" s="733">
        <v>9421876.5299999993</v>
      </c>
      <c r="BF18" s="19"/>
      <c r="BG18" s="374"/>
      <c r="BH18" s="374"/>
      <c r="BI18" s="374"/>
      <c r="BJ18" s="374"/>
      <c r="BK18" s="374"/>
      <c r="BL18" s="374"/>
      <c r="BM18" s="475"/>
      <c r="BN18" s="557">
        <f t="shared" si="0"/>
        <v>8.3442857142857138E-2</v>
      </c>
      <c r="BO18" s="77">
        <f>SUM(H18:BC18)</f>
        <v>23364</v>
      </c>
      <c r="BP18" s="127" t="str">
        <f>IF(D18="Supra-regional","abrange-cidade",IF(D18="Em definição","sem-mapa",IF(F18&lt;&gt;0,"local-def","local-em-def")))</f>
        <v>local-em-def</v>
      </c>
    </row>
    <row r="19" spans="1:68" hidden="1" x14ac:dyDescent="0.25">
      <c r="A19" s="337">
        <v>1</v>
      </c>
      <c r="B19" s="374" t="s">
        <v>5679</v>
      </c>
      <c r="C19" s="716">
        <v>280000</v>
      </c>
      <c r="D19" s="374" t="s">
        <v>162</v>
      </c>
      <c r="E19" s="374"/>
      <c r="F19" s="374"/>
      <c r="G19" s="374"/>
      <c r="H19" s="722"/>
      <c r="I19" s="337"/>
      <c r="J19" s="337"/>
      <c r="K19" s="337"/>
      <c r="L19" s="337"/>
      <c r="M19" s="337"/>
      <c r="N19" s="722">
        <v>1383</v>
      </c>
      <c r="O19" s="337"/>
      <c r="P19" s="337"/>
      <c r="Q19" s="337"/>
      <c r="R19" s="337"/>
      <c r="S19" s="337"/>
      <c r="T19" s="727">
        <v>-209</v>
      </c>
      <c r="U19" s="337"/>
      <c r="V19" s="337"/>
      <c r="W19" s="337"/>
      <c r="X19" s="337"/>
      <c r="Y19" s="337"/>
      <c r="Z19" s="722">
        <v>689</v>
      </c>
      <c r="AA19" s="337"/>
      <c r="AB19" s="337"/>
      <c r="AC19" s="337"/>
      <c r="AD19" s="337"/>
      <c r="AE19" s="337"/>
      <c r="AF19" s="337"/>
      <c r="AG19" s="337"/>
      <c r="AH19" s="337"/>
      <c r="AI19" s="337"/>
      <c r="AJ19" s="337"/>
      <c r="AK19" s="337"/>
      <c r="AL19" s="337"/>
      <c r="AM19" s="337"/>
      <c r="AN19" s="337"/>
      <c r="AO19" s="337"/>
      <c r="AP19" s="337"/>
      <c r="AQ19" s="337"/>
      <c r="AR19" s="337"/>
      <c r="AS19" s="337"/>
      <c r="AT19" s="337"/>
      <c r="AU19" s="337"/>
      <c r="AV19" s="337"/>
      <c r="AW19" s="337"/>
      <c r="AX19" s="337"/>
      <c r="AY19" s="337"/>
      <c r="AZ19" s="337"/>
      <c r="BA19" s="337"/>
      <c r="BB19" s="337"/>
      <c r="BC19" s="337"/>
      <c r="BD19" s="1035">
        <v>1</v>
      </c>
      <c r="BE19" s="733">
        <v>9421876.5299999993</v>
      </c>
      <c r="BF19" s="19"/>
      <c r="BG19" s="374"/>
      <c r="BH19" s="374"/>
      <c r="BI19" s="374"/>
      <c r="BJ19" s="374"/>
      <c r="BK19" s="374"/>
      <c r="BL19" s="374"/>
      <c r="BM19" s="475"/>
      <c r="BN19" s="557">
        <f t="shared" si="0"/>
        <v>6.6535714285714288E-3</v>
      </c>
      <c r="BO19" s="476">
        <f>SUM(H19:BC19)</f>
        <v>1863</v>
      </c>
      <c r="BP19" s="477" t="str">
        <f>IF(D19="Supra-regional","abrange-cidade",IF(D19="Em definição","sem-mapa",IF(F19&lt;&gt;0,"local-def","local-em-def")))</f>
        <v>local-em-def</v>
      </c>
    </row>
    <row r="20" spans="1:68" hidden="1" x14ac:dyDescent="0.25">
      <c r="A20" s="337">
        <v>1</v>
      </c>
      <c r="B20" s="374" t="s">
        <v>5679</v>
      </c>
      <c r="C20" s="716">
        <v>280000</v>
      </c>
      <c r="D20" s="374" t="s">
        <v>164</v>
      </c>
      <c r="E20" s="374"/>
      <c r="F20" s="374"/>
      <c r="G20" s="374"/>
      <c r="H20" s="722"/>
      <c r="I20" s="337"/>
      <c r="J20" s="337"/>
      <c r="K20" s="337"/>
      <c r="L20" s="337"/>
      <c r="M20" s="337"/>
      <c r="N20" s="722">
        <v>2660</v>
      </c>
      <c r="O20" s="337"/>
      <c r="P20" s="337"/>
      <c r="Q20" s="337"/>
      <c r="R20" s="337"/>
      <c r="S20" s="337"/>
      <c r="T20" s="727">
        <v>-98</v>
      </c>
      <c r="U20" s="337"/>
      <c r="V20" s="337"/>
      <c r="W20" s="337"/>
      <c r="X20" s="337"/>
      <c r="Y20" s="337"/>
      <c r="Z20" s="722">
        <v>2187</v>
      </c>
      <c r="AA20" s="337"/>
      <c r="AB20" s="337"/>
      <c r="AC20" s="337"/>
      <c r="AD20" s="337"/>
      <c r="AE20" s="337"/>
      <c r="AF20" s="337"/>
      <c r="AG20" s="337"/>
      <c r="AH20" s="337"/>
      <c r="AI20" s="337"/>
      <c r="AJ20" s="337"/>
      <c r="AK20" s="337"/>
      <c r="AL20" s="337"/>
      <c r="AM20" s="337"/>
      <c r="AN20" s="337"/>
      <c r="AO20" s="337"/>
      <c r="AP20" s="337"/>
      <c r="AQ20" s="337"/>
      <c r="AR20" s="337"/>
      <c r="AS20" s="337"/>
      <c r="AT20" s="337"/>
      <c r="AU20" s="337"/>
      <c r="AV20" s="337"/>
      <c r="AW20" s="337"/>
      <c r="AX20" s="337"/>
      <c r="AY20" s="337"/>
      <c r="AZ20" s="337"/>
      <c r="BA20" s="337"/>
      <c r="BB20" s="337"/>
      <c r="BC20" s="337"/>
      <c r="BD20" s="1035">
        <v>1</v>
      </c>
      <c r="BE20" s="733">
        <v>9421876.5299999993</v>
      </c>
      <c r="BF20" s="19"/>
      <c r="BG20" s="374"/>
      <c r="BH20" s="374"/>
      <c r="BI20" s="374"/>
      <c r="BJ20" s="374"/>
      <c r="BK20" s="374"/>
      <c r="BL20" s="374"/>
      <c r="BM20" s="475"/>
      <c r="BN20" s="557">
        <f t="shared" si="0"/>
        <v>1.6960714285714287E-2</v>
      </c>
      <c r="BO20" s="77">
        <f>SUM(H20:BC20)</f>
        <v>4749</v>
      </c>
      <c r="BP20" s="127" t="str">
        <f>IF(D20="Supra-regional","abrange-cidade",IF(D20="Em definição","sem-mapa",IF(F20&lt;&gt;0,"local-def","local-em-def")))</f>
        <v>local-em-def</v>
      </c>
    </row>
    <row r="21" spans="1:68" hidden="1" x14ac:dyDescent="0.25">
      <c r="A21" s="337">
        <v>1</v>
      </c>
      <c r="B21" s="374" t="s">
        <v>5679</v>
      </c>
      <c r="C21" s="716">
        <v>280000</v>
      </c>
      <c r="D21" s="374" t="s">
        <v>166</v>
      </c>
      <c r="E21" s="374"/>
      <c r="F21" s="374"/>
      <c r="G21" s="374"/>
      <c r="H21" s="722"/>
      <c r="I21" s="337"/>
      <c r="J21" s="337"/>
      <c r="K21" s="337"/>
      <c r="L21" s="337"/>
      <c r="M21" s="337"/>
      <c r="N21" s="722">
        <v>4143</v>
      </c>
      <c r="O21" s="337"/>
      <c r="P21" s="337"/>
      <c r="Q21" s="337"/>
      <c r="R21" s="337"/>
      <c r="S21" s="337"/>
      <c r="T21" s="727">
        <v>4384</v>
      </c>
      <c r="U21" s="337"/>
      <c r="V21" s="337"/>
      <c r="W21" s="337"/>
      <c r="X21" s="337"/>
      <c r="Y21" s="337"/>
      <c r="Z21" s="722">
        <v>2655</v>
      </c>
      <c r="AA21" s="337"/>
      <c r="AB21" s="337"/>
      <c r="AC21" s="337"/>
      <c r="AD21" s="337"/>
      <c r="AE21" s="337"/>
      <c r="AF21" s="337"/>
      <c r="AG21" s="337"/>
      <c r="AH21" s="337"/>
      <c r="AI21" s="337"/>
      <c r="AJ21" s="337"/>
      <c r="AK21" s="337"/>
      <c r="AL21" s="337"/>
      <c r="AM21" s="337"/>
      <c r="AN21" s="337"/>
      <c r="AO21" s="337"/>
      <c r="AP21" s="337"/>
      <c r="AQ21" s="337"/>
      <c r="AR21" s="337"/>
      <c r="AS21" s="337"/>
      <c r="AT21" s="337"/>
      <c r="AU21" s="337"/>
      <c r="AV21" s="337"/>
      <c r="AW21" s="337"/>
      <c r="AX21" s="337"/>
      <c r="AY21" s="337"/>
      <c r="AZ21" s="337"/>
      <c r="BA21" s="337"/>
      <c r="BB21" s="337"/>
      <c r="BC21" s="337"/>
      <c r="BD21" s="1035">
        <v>1</v>
      </c>
      <c r="BE21" s="733">
        <v>9421876.5299999993</v>
      </c>
      <c r="BF21" s="19"/>
      <c r="BG21" s="374"/>
      <c r="BH21" s="374"/>
      <c r="BI21" s="374"/>
      <c r="BJ21" s="374"/>
      <c r="BK21" s="374"/>
      <c r="BL21" s="374"/>
      <c r="BM21" s="475"/>
      <c r="BN21" s="557">
        <f t="shared" si="0"/>
        <v>3.9935714285714283E-2</v>
      </c>
      <c r="BO21" s="77">
        <f>SUM(H21:BC21)</f>
        <v>11182</v>
      </c>
      <c r="BP21" s="127" t="str">
        <f>IF(D21="Supra-regional","abrange-cidade",IF(D21="Em definição","sem-mapa",IF(F21&lt;&gt;0,"local-def","local-em-def")))</f>
        <v>local-em-def</v>
      </c>
    </row>
    <row r="22" spans="1:68" hidden="1" x14ac:dyDescent="0.25">
      <c r="A22" s="337">
        <v>1</v>
      </c>
      <c r="B22" s="374" t="s">
        <v>5679</v>
      </c>
      <c r="C22" s="716">
        <v>280000</v>
      </c>
      <c r="D22" s="374" t="s">
        <v>168</v>
      </c>
      <c r="E22" s="374"/>
      <c r="F22" s="374"/>
      <c r="G22" s="374"/>
      <c r="H22" s="722"/>
      <c r="I22" s="337"/>
      <c r="J22" s="337"/>
      <c r="K22" s="337"/>
      <c r="L22" s="337"/>
      <c r="M22" s="337"/>
      <c r="N22" s="722">
        <v>1587</v>
      </c>
      <c r="O22" s="337"/>
      <c r="P22" s="337"/>
      <c r="Q22" s="337"/>
      <c r="R22" s="337"/>
      <c r="S22" s="337"/>
      <c r="T22" s="727">
        <v>2289</v>
      </c>
      <c r="U22" s="337"/>
      <c r="V22" s="337"/>
      <c r="W22" s="337"/>
      <c r="X22" s="337"/>
      <c r="Y22" s="337"/>
      <c r="Z22" s="722">
        <v>1021</v>
      </c>
      <c r="AA22" s="337"/>
      <c r="AB22" s="337"/>
      <c r="AC22" s="337"/>
      <c r="AD22" s="337"/>
      <c r="AE22" s="337"/>
      <c r="AF22" s="337"/>
      <c r="AG22" s="337"/>
      <c r="AH22" s="337"/>
      <c r="AI22" s="337"/>
      <c r="AJ22" s="337"/>
      <c r="AK22" s="337"/>
      <c r="AL22" s="337"/>
      <c r="AM22" s="337"/>
      <c r="AN22" s="337"/>
      <c r="AO22" s="337"/>
      <c r="AP22" s="337"/>
      <c r="AQ22" s="337"/>
      <c r="AR22" s="337"/>
      <c r="AS22" s="337"/>
      <c r="AT22" s="337"/>
      <c r="AU22" s="337"/>
      <c r="AV22" s="337"/>
      <c r="AW22" s="337"/>
      <c r="AX22" s="337"/>
      <c r="AY22" s="337"/>
      <c r="AZ22" s="337"/>
      <c r="BA22" s="337"/>
      <c r="BB22" s="337"/>
      <c r="BC22" s="337"/>
      <c r="BD22" s="1035">
        <v>1</v>
      </c>
      <c r="BE22" s="733">
        <v>9421876.5299999993</v>
      </c>
      <c r="BF22" s="19"/>
      <c r="BG22" s="374"/>
      <c r="BH22" s="374"/>
      <c r="BI22" s="374"/>
      <c r="BJ22" s="374"/>
      <c r="BK22" s="374"/>
      <c r="BL22" s="374"/>
      <c r="BM22" s="475"/>
      <c r="BN22" s="557">
        <f t="shared" si="0"/>
        <v>1.7489285714285714E-2</v>
      </c>
      <c r="BO22" s="77">
        <f>SUM(H22:BC22)</f>
        <v>4897</v>
      </c>
      <c r="BP22" s="127" t="str">
        <f>IF(D22="Supra-regional","abrange-cidade",IF(D22="Em definição","sem-mapa",IF(F22&lt;&gt;0,"local-def","local-em-def")))</f>
        <v>local-em-def</v>
      </c>
    </row>
    <row r="23" spans="1:68" hidden="1" x14ac:dyDescent="0.25">
      <c r="A23" s="337">
        <v>1</v>
      </c>
      <c r="B23" s="374" t="s">
        <v>5679</v>
      </c>
      <c r="C23" s="716">
        <v>280000</v>
      </c>
      <c r="D23" s="374" t="s">
        <v>170</v>
      </c>
      <c r="E23" s="374"/>
      <c r="F23" s="374"/>
      <c r="G23" s="374"/>
      <c r="H23" s="722"/>
      <c r="I23" s="337"/>
      <c r="J23" s="337"/>
      <c r="K23" s="337"/>
      <c r="L23" s="337"/>
      <c r="M23" s="337"/>
      <c r="N23" s="722">
        <v>274</v>
      </c>
      <c r="O23" s="337"/>
      <c r="P23" s="337"/>
      <c r="Q23" s="337"/>
      <c r="R23" s="337"/>
      <c r="S23" s="337"/>
      <c r="T23" s="727">
        <v>79</v>
      </c>
      <c r="U23" s="337"/>
      <c r="V23" s="337"/>
      <c r="W23" s="337"/>
      <c r="X23" s="337"/>
      <c r="Y23" s="337"/>
      <c r="Z23" s="722">
        <v>195</v>
      </c>
      <c r="AA23" s="337"/>
      <c r="AB23" s="337"/>
      <c r="AC23" s="337"/>
      <c r="AD23" s="337"/>
      <c r="AE23" s="337"/>
      <c r="AF23" s="337"/>
      <c r="AG23" s="337"/>
      <c r="AH23" s="337"/>
      <c r="AI23" s="337"/>
      <c r="AJ23" s="337"/>
      <c r="AK23" s="337"/>
      <c r="AL23" s="337"/>
      <c r="AM23" s="337"/>
      <c r="AN23" s="337"/>
      <c r="AO23" s="337"/>
      <c r="AP23" s="337"/>
      <c r="AQ23" s="337"/>
      <c r="AR23" s="337"/>
      <c r="AS23" s="337"/>
      <c r="AT23" s="337"/>
      <c r="AU23" s="337"/>
      <c r="AV23" s="337"/>
      <c r="AW23" s="337"/>
      <c r="AX23" s="337"/>
      <c r="AY23" s="337"/>
      <c r="AZ23" s="337"/>
      <c r="BA23" s="337"/>
      <c r="BB23" s="337"/>
      <c r="BC23" s="337"/>
      <c r="BD23" s="1035">
        <v>1</v>
      </c>
      <c r="BE23" s="733">
        <v>9421876.5299999993</v>
      </c>
      <c r="BF23" s="19"/>
      <c r="BG23" s="374"/>
      <c r="BH23" s="374"/>
      <c r="BI23" s="374"/>
      <c r="BJ23" s="374"/>
      <c r="BK23" s="374"/>
      <c r="BL23" s="374"/>
      <c r="BM23" s="475"/>
      <c r="BN23" s="557">
        <f t="shared" si="0"/>
        <v>1.9571428571428569E-3</v>
      </c>
      <c r="BO23" s="77">
        <f>SUM(H23:BC23)</f>
        <v>548</v>
      </c>
      <c r="BP23" s="127" t="str">
        <f>IF(D23="Supra-regional","abrange-cidade",IF(D23="Em definição","sem-mapa",IF(F23&lt;&gt;0,"local-def","local-em-def")))</f>
        <v>local-em-def</v>
      </c>
    </row>
    <row r="24" spans="1:68" hidden="1" x14ac:dyDescent="0.25">
      <c r="A24" s="337">
        <v>1</v>
      </c>
      <c r="B24" s="374" t="s">
        <v>5679</v>
      </c>
      <c r="C24" s="716">
        <v>280000</v>
      </c>
      <c r="D24" s="374" t="s">
        <v>172</v>
      </c>
      <c r="E24" s="374"/>
      <c r="F24" s="374"/>
      <c r="G24" s="374"/>
      <c r="H24" s="722"/>
      <c r="I24" s="337"/>
      <c r="J24" s="337"/>
      <c r="K24" s="337"/>
      <c r="L24" s="337"/>
      <c r="M24" s="337"/>
      <c r="N24" s="722">
        <v>4366</v>
      </c>
      <c r="O24" s="337"/>
      <c r="P24" s="337"/>
      <c r="Q24" s="337"/>
      <c r="R24" s="337"/>
      <c r="S24" s="337"/>
      <c r="T24" s="727">
        <v>2982</v>
      </c>
      <c r="U24" s="337"/>
      <c r="V24" s="337"/>
      <c r="W24" s="337"/>
      <c r="X24" s="337"/>
      <c r="Y24" s="337"/>
      <c r="Z24" s="722">
        <v>3463</v>
      </c>
      <c r="AA24" s="337"/>
      <c r="AB24" s="337"/>
      <c r="AC24" s="337"/>
      <c r="AD24" s="337"/>
      <c r="AE24" s="337"/>
      <c r="AF24" s="337"/>
      <c r="AG24" s="337"/>
      <c r="AH24" s="337"/>
      <c r="AI24" s="337"/>
      <c r="AJ24" s="337"/>
      <c r="AK24" s="337"/>
      <c r="AL24" s="337"/>
      <c r="AM24" s="337"/>
      <c r="AN24" s="337"/>
      <c r="AO24" s="337"/>
      <c r="AP24" s="337"/>
      <c r="AQ24" s="337"/>
      <c r="AR24" s="337"/>
      <c r="AS24" s="337"/>
      <c r="AT24" s="337"/>
      <c r="AU24" s="337"/>
      <c r="AV24" s="337"/>
      <c r="AW24" s="337"/>
      <c r="AX24" s="337"/>
      <c r="AY24" s="337"/>
      <c r="AZ24" s="337"/>
      <c r="BA24" s="337"/>
      <c r="BB24" s="337"/>
      <c r="BC24" s="337"/>
      <c r="BD24" s="1035">
        <v>1</v>
      </c>
      <c r="BE24" s="733">
        <v>9421876.5299999993</v>
      </c>
      <c r="BF24" s="19"/>
      <c r="BG24" s="374"/>
      <c r="BH24" s="374"/>
      <c r="BI24" s="374"/>
      <c r="BJ24" s="374"/>
      <c r="BK24" s="374"/>
      <c r="BL24" s="374"/>
      <c r="BM24" s="475"/>
      <c r="BN24" s="557">
        <f t="shared" si="0"/>
        <v>3.8610714285714283E-2</v>
      </c>
      <c r="BO24" s="77">
        <f>SUM(H24:BC24)</f>
        <v>10811</v>
      </c>
      <c r="BP24" s="127" t="str">
        <f>IF(D24="Supra-regional","abrange-cidade",IF(D24="Em definição","sem-mapa",IF(F24&lt;&gt;0,"local-def","local-em-def")))</f>
        <v>local-em-def</v>
      </c>
    </row>
    <row r="25" spans="1:68" hidden="1" x14ac:dyDescent="0.25">
      <c r="A25" s="337">
        <v>1</v>
      </c>
      <c r="B25" s="374" t="s">
        <v>5679</v>
      </c>
      <c r="C25" s="716">
        <v>280000</v>
      </c>
      <c r="D25" s="374" t="s">
        <v>174</v>
      </c>
      <c r="E25" s="374"/>
      <c r="F25" s="374"/>
      <c r="G25" s="374"/>
      <c r="H25" s="722"/>
      <c r="I25" s="337"/>
      <c r="J25" s="337"/>
      <c r="K25" s="337"/>
      <c r="L25" s="337"/>
      <c r="M25" s="337"/>
      <c r="N25" s="722">
        <v>988</v>
      </c>
      <c r="O25" s="337"/>
      <c r="P25" s="337"/>
      <c r="Q25" s="337"/>
      <c r="R25" s="337"/>
      <c r="S25" s="337"/>
      <c r="T25" s="727">
        <v>562</v>
      </c>
      <c r="U25" s="337"/>
      <c r="V25" s="337"/>
      <c r="W25" s="337"/>
      <c r="X25" s="337"/>
      <c r="Y25" s="337"/>
      <c r="Z25" s="722">
        <v>618</v>
      </c>
      <c r="AA25" s="337"/>
      <c r="AB25" s="337"/>
      <c r="AC25" s="337"/>
      <c r="AD25" s="337"/>
      <c r="AE25" s="337"/>
      <c r="AF25" s="337"/>
      <c r="AG25" s="337"/>
      <c r="AH25" s="337"/>
      <c r="AI25" s="337"/>
      <c r="AJ25" s="337"/>
      <c r="AK25" s="337"/>
      <c r="AL25" s="337"/>
      <c r="AM25" s="337"/>
      <c r="AN25" s="337"/>
      <c r="AO25" s="337"/>
      <c r="AP25" s="337"/>
      <c r="AQ25" s="337"/>
      <c r="AR25" s="337"/>
      <c r="AS25" s="337"/>
      <c r="AT25" s="337"/>
      <c r="AU25" s="337"/>
      <c r="AV25" s="337"/>
      <c r="AW25" s="337"/>
      <c r="AX25" s="337"/>
      <c r="AY25" s="337"/>
      <c r="AZ25" s="337"/>
      <c r="BA25" s="337"/>
      <c r="BB25" s="337"/>
      <c r="BC25" s="337"/>
      <c r="BD25" s="1035">
        <v>1</v>
      </c>
      <c r="BE25" s="733">
        <v>9421876.5299999993</v>
      </c>
      <c r="BF25" s="19"/>
      <c r="BG25" s="374"/>
      <c r="BH25" s="374"/>
      <c r="BI25" s="374"/>
      <c r="BJ25" s="374"/>
      <c r="BK25" s="374"/>
      <c r="BL25" s="374"/>
      <c r="BM25" s="475"/>
      <c r="BN25" s="557">
        <f t="shared" si="0"/>
        <v>7.7428571428571425E-3</v>
      </c>
      <c r="BO25" s="77">
        <f>SUM(H25:BC25)</f>
        <v>2168</v>
      </c>
      <c r="BP25" s="127" t="str">
        <f>IF(D25="Supra-regional","abrange-cidade",IF(D25="Em definição","sem-mapa",IF(F25&lt;&gt;0,"local-def","local-em-def")))</f>
        <v>local-em-def</v>
      </c>
    </row>
    <row r="26" spans="1:68" hidden="1" x14ac:dyDescent="0.25">
      <c r="A26" s="337">
        <v>1</v>
      </c>
      <c r="B26" s="374" t="s">
        <v>5679</v>
      </c>
      <c r="C26" s="716">
        <v>280000</v>
      </c>
      <c r="D26" s="374" t="s">
        <v>176</v>
      </c>
      <c r="E26" s="374"/>
      <c r="F26" s="374"/>
      <c r="G26" s="374"/>
      <c r="H26" s="722"/>
      <c r="I26" s="337"/>
      <c r="J26" s="337"/>
      <c r="K26" s="337"/>
      <c r="L26" s="337"/>
      <c r="M26" s="337"/>
      <c r="N26" s="722">
        <v>672</v>
      </c>
      <c r="O26" s="337"/>
      <c r="P26" s="337"/>
      <c r="Q26" s="337"/>
      <c r="R26" s="337"/>
      <c r="S26" s="337"/>
      <c r="T26" s="727">
        <v>344</v>
      </c>
      <c r="U26" s="337"/>
      <c r="V26" s="337"/>
      <c r="W26" s="337"/>
      <c r="X26" s="337"/>
      <c r="Y26" s="337"/>
      <c r="Z26" s="722">
        <v>722</v>
      </c>
      <c r="AA26" s="337"/>
      <c r="AB26" s="337"/>
      <c r="AC26" s="337"/>
      <c r="AD26" s="337"/>
      <c r="AE26" s="337"/>
      <c r="AF26" s="337"/>
      <c r="AG26" s="337"/>
      <c r="AH26" s="337"/>
      <c r="AI26" s="337"/>
      <c r="AJ26" s="337"/>
      <c r="AK26" s="337"/>
      <c r="AL26" s="337"/>
      <c r="AM26" s="337"/>
      <c r="AN26" s="337"/>
      <c r="AO26" s="337"/>
      <c r="AP26" s="337"/>
      <c r="AQ26" s="337"/>
      <c r="AR26" s="337"/>
      <c r="AS26" s="337"/>
      <c r="AT26" s="337"/>
      <c r="AU26" s="337"/>
      <c r="AV26" s="337"/>
      <c r="AW26" s="337"/>
      <c r="AX26" s="337"/>
      <c r="AY26" s="337"/>
      <c r="AZ26" s="337"/>
      <c r="BA26" s="337"/>
      <c r="BB26" s="337"/>
      <c r="BC26" s="337"/>
      <c r="BD26" s="1035">
        <v>1</v>
      </c>
      <c r="BE26" s="733">
        <v>9421876.5299999993</v>
      </c>
      <c r="BF26" s="19"/>
      <c r="BG26" s="374"/>
      <c r="BH26" s="374"/>
      <c r="BI26" s="374"/>
      <c r="BJ26" s="374"/>
      <c r="BK26" s="374"/>
      <c r="BL26" s="374"/>
      <c r="BM26" s="475"/>
      <c r="BN26" s="557">
        <f t="shared" si="0"/>
        <v>6.2071428571428573E-3</v>
      </c>
      <c r="BO26" s="77">
        <f>SUM(H26:BC26)</f>
        <v>1738</v>
      </c>
      <c r="BP26" s="127" t="str">
        <f>IF(D26="Supra-regional","abrange-cidade",IF(D26="Em definição","sem-mapa",IF(F26&lt;&gt;0,"local-def","local-em-def")))</f>
        <v>local-em-def</v>
      </c>
    </row>
    <row r="27" spans="1:68" hidden="1" x14ac:dyDescent="0.25">
      <c r="A27" s="337">
        <v>1</v>
      </c>
      <c r="B27" s="374" t="s">
        <v>5679</v>
      </c>
      <c r="C27" s="716">
        <v>280000</v>
      </c>
      <c r="D27" s="374" t="s">
        <v>178</v>
      </c>
      <c r="E27" s="374"/>
      <c r="F27" s="374"/>
      <c r="G27" s="374"/>
      <c r="H27" s="722"/>
      <c r="I27" s="337"/>
      <c r="J27" s="337"/>
      <c r="K27" s="337"/>
      <c r="L27" s="337"/>
      <c r="M27" s="337"/>
      <c r="N27" s="722">
        <v>6649</v>
      </c>
      <c r="O27" s="337"/>
      <c r="P27" s="337"/>
      <c r="Q27" s="337"/>
      <c r="R27" s="337"/>
      <c r="S27" s="337"/>
      <c r="T27" s="727">
        <v>6843</v>
      </c>
      <c r="U27" s="337"/>
      <c r="V27" s="337"/>
      <c r="W27" s="337"/>
      <c r="X27" s="337"/>
      <c r="Y27" s="337"/>
      <c r="Z27" s="722">
        <v>4211</v>
      </c>
      <c r="AA27" s="337"/>
      <c r="AB27" s="337"/>
      <c r="AC27" s="337"/>
      <c r="AD27" s="337"/>
      <c r="AE27" s="337"/>
      <c r="AF27" s="337"/>
      <c r="AG27" s="337"/>
      <c r="AH27" s="337"/>
      <c r="AI27" s="337"/>
      <c r="AJ27" s="337"/>
      <c r="AK27" s="337"/>
      <c r="AL27" s="337"/>
      <c r="AM27" s="337"/>
      <c r="AN27" s="337"/>
      <c r="AO27" s="337"/>
      <c r="AP27" s="337"/>
      <c r="AQ27" s="337"/>
      <c r="AR27" s="337"/>
      <c r="AS27" s="337"/>
      <c r="AT27" s="337"/>
      <c r="AU27" s="337"/>
      <c r="AV27" s="337"/>
      <c r="AW27" s="337"/>
      <c r="AX27" s="337"/>
      <c r="AY27" s="337"/>
      <c r="AZ27" s="337"/>
      <c r="BA27" s="337"/>
      <c r="BB27" s="337"/>
      <c r="BC27" s="337"/>
      <c r="BD27" s="1035">
        <v>1</v>
      </c>
      <c r="BE27" s="733">
        <v>9421876.5299999993</v>
      </c>
      <c r="BF27" s="19"/>
      <c r="BG27" s="374"/>
      <c r="BH27" s="374"/>
      <c r="BI27" s="374"/>
      <c r="BJ27" s="374"/>
      <c r="BK27" s="374"/>
      <c r="BL27" s="374"/>
      <c r="BM27" s="475"/>
      <c r="BN27" s="557">
        <f t="shared" si="0"/>
        <v>6.3225000000000003E-2</v>
      </c>
      <c r="BO27" s="77">
        <f>SUM(H27:BC27)</f>
        <v>17703</v>
      </c>
      <c r="BP27" s="127" t="str">
        <f>IF(D27="Supra-regional","abrange-cidade",IF(D27="Em definição","sem-mapa",IF(F27&lt;&gt;0,"local-def","local-em-def")))</f>
        <v>local-em-def</v>
      </c>
    </row>
    <row r="28" spans="1:68" hidden="1" x14ac:dyDescent="0.25">
      <c r="A28" s="337">
        <v>1</v>
      </c>
      <c r="B28" s="374" t="s">
        <v>5679</v>
      </c>
      <c r="C28" s="716">
        <v>280000</v>
      </c>
      <c r="D28" s="374" t="s">
        <v>180</v>
      </c>
      <c r="E28" s="374"/>
      <c r="F28" s="374"/>
      <c r="G28" s="374"/>
      <c r="H28" s="722"/>
      <c r="I28" s="337"/>
      <c r="J28" s="337"/>
      <c r="K28" s="337"/>
      <c r="L28" s="337"/>
      <c r="M28" s="337"/>
      <c r="N28" s="722">
        <v>5680</v>
      </c>
      <c r="O28" s="337"/>
      <c r="P28" s="337"/>
      <c r="Q28" s="337"/>
      <c r="R28" s="337"/>
      <c r="S28" s="337"/>
      <c r="T28" s="727">
        <v>6964</v>
      </c>
      <c r="U28" s="337"/>
      <c r="V28" s="337"/>
      <c r="W28" s="337"/>
      <c r="X28" s="337"/>
      <c r="Y28" s="337"/>
      <c r="Z28" s="722">
        <v>3017</v>
      </c>
      <c r="AA28" s="337"/>
      <c r="AB28" s="337"/>
      <c r="AC28" s="337"/>
      <c r="AD28" s="337"/>
      <c r="AE28" s="337"/>
      <c r="AF28" s="337"/>
      <c r="AG28" s="337"/>
      <c r="AH28" s="337"/>
      <c r="AI28" s="337"/>
      <c r="AJ28" s="337"/>
      <c r="AK28" s="337"/>
      <c r="AL28" s="337"/>
      <c r="AM28" s="337"/>
      <c r="AN28" s="337"/>
      <c r="AO28" s="337"/>
      <c r="AP28" s="337"/>
      <c r="AQ28" s="337"/>
      <c r="AR28" s="337"/>
      <c r="AS28" s="337"/>
      <c r="AT28" s="337"/>
      <c r="AU28" s="337"/>
      <c r="AV28" s="337"/>
      <c r="AW28" s="337"/>
      <c r="AX28" s="337"/>
      <c r="AY28" s="337"/>
      <c r="AZ28" s="337"/>
      <c r="BA28" s="337"/>
      <c r="BB28" s="337"/>
      <c r="BC28" s="337"/>
      <c r="BD28" s="1035">
        <v>1</v>
      </c>
      <c r="BE28" s="733">
        <v>9421876.5299999993</v>
      </c>
      <c r="BF28" s="19"/>
      <c r="BG28" s="374"/>
      <c r="BH28" s="374"/>
      <c r="BI28" s="374"/>
      <c r="BJ28" s="374"/>
      <c r="BK28" s="374"/>
      <c r="BL28" s="374"/>
      <c r="BM28" s="475"/>
      <c r="BN28" s="557">
        <f t="shared" si="0"/>
        <v>5.5932142857142854E-2</v>
      </c>
      <c r="BO28" s="77">
        <f>SUM(H28:BC28)</f>
        <v>15661</v>
      </c>
      <c r="BP28" s="127" t="str">
        <f>IF(D28="Supra-regional","abrange-cidade",IF(D28="Em definição","sem-mapa",IF(F28&lt;&gt;0,"local-def","local-em-def")))</f>
        <v>local-em-def</v>
      </c>
    </row>
    <row r="29" spans="1:68" hidden="1" x14ac:dyDescent="0.25">
      <c r="A29" s="337">
        <v>1</v>
      </c>
      <c r="B29" s="374" t="s">
        <v>5679</v>
      </c>
      <c r="C29" s="716">
        <v>280000</v>
      </c>
      <c r="D29" s="374" t="s">
        <v>190</v>
      </c>
      <c r="E29" s="374"/>
      <c r="F29" s="374"/>
      <c r="G29" s="374"/>
      <c r="H29" s="722"/>
      <c r="I29" s="337"/>
      <c r="J29" s="337"/>
      <c r="K29" s="337"/>
      <c r="L29" s="337"/>
      <c r="M29" s="337"/>
      <c r="N29" s="722">
        <v>5324</v>
      </c>
      <c r="O29" s="337"/>
      <c r="P29" s="337"/>
      <c r="Q29" s="337"/>
      <c r="R29" s="337"/>
      <c r="S29" s="337"/>
      <c r="T29" s="727">
        <v>2962</v>
      </c>
      <c r="U29" s="337"/>
      <c r="V29" s="337"/>
      <c r="W29" s="337"/>
      <c r="X29" s="337"/>
      <c r="Y29" s="337"/>
      <c r="Z29" s="722">
        <v>2319</v>
      </c>
      <c r="AA29" s="337"/>
      <c r="AB29" s="337"/>
      <c r="AC29" s="337"/>
      <c r="AD29" s="337"/>
      <c r="AE29" s="337"/>
      <c r="AF29" s="337"/>
      <c r="AG29" s="337"/>
      <c r="AH29" s="337"/>
      <c r="AI29" s="337"/>
      <c r="AJ29" s="337"/>
      <c r="AK29" s="337"/>
      <c r="AL29" s="337"/>
      <c r="AM29" s="337"/>
      <c r="AN29" s="337"/>
      <c r="AO29" s="337"/>
      <c r="AP29" s="337"/>
      <c r="AQ29" s="337"/>
      <c r="AR29" s="337"/>
      <c r="AS29" s="337"/>
      <c r="AT29" s="337"/>
      <c r="AU29" s="337"/>
      <c r="AV29" s="337"/>
      <c r="AW29" s="337"/>
      <c r="AX29" s="337"/>
      <c r="AY29" s="337"/>
      <c r="AZ29" s="337"/>
      <c r="BA29" s="337"/>
      <c r="BB29" s="337"/>
      <c r="BC29" s="337"/>
      <c r="BD29" s="1035">
        <v>1</v>
      </c>
      <c r="BE29" s="733">
        <v>9421876.5299999993</v>
      </c>
      <c r="BF29" s="19"/>
      <c r="BG29" s="374"/>
      <c r="BH29" s="374"/>
      <c r="BI29" s="374"/>
      <c r="BJ29" s="374"/>
      <c r="BK29" s="374"/>
      <c r="BL29" s="374"/>
      <c r="BM29" s="475"/>
      <c r="BN29" s="557">
        <f t="shared" si="0"/>
        <v>3.7874999999999999E-2</v>
      </c>
      <c r="BO29" s="77">
        <f>SUM(H29:BC29)</f>
        <v>10605</v>
      </c>
      <c r="BP29" s="127" t="str">
        <f>IF(D29="Supra-regional","abrange-cidade",IF(D29="Em definição","sem-mapa",IF(F29&lt;&gt;0,"local-def","local-em-def")))</f>
        <v>local-em-def</v>
      </c>
    </row>
    <row r="30" spans="1:68" hidden="1" x14ac:dyDescent="0.25">
      <c r="A30" s="337">
        <v>1</v>
      </c>
      <c r="B30" s="374" t="s">
        <v>5679</v>
      </c>
      <c r="C30" s="716">
        <v>280000</v>
      </c>
      <c r="D30" s="374" t="s">
        <v>182</v>
      </c>
      <c r="E30" s="374"/>
      <c r="F30" s="374"/>
      <c r="G30" s="374"/>
      <c r="H30" s="722"/>
      <c r="I30" s="337"/>
      <c r="J30" s="337"/>
      <c r="K30" s="337"/>
      <c r="L30" s="337"/>
      <c r="M30" s="337"/>
      <c r="N30" s="722">
        <v>4192</v>
      </c>
      <c r="O30" s="337"/>
      <c r="P30" s="337"/>
      <c r="Q30" s="337"/>
      <c r="R30" s="337"/>
      <c r="S30" s="337"/>
      <c r="T30" s="727">
        <v>534</v>
      </c>
      <c r="U30" s="337"/>
      <c r="V30" s="337"/>
      <c r="W30" s="337"/>
      <c r="X30" s="337"/>
      <c r="Y30" s="337"/>
      <c r="Z30" s="722">
        <v>1316</v>
      </c>
      <c r="AA30" s="337"/>
      <c r="AB30" s="337"/>
      <c r="AC30" s="337"/>
      <c r="AD30" s="337"/>
      <c r="AE30" s="337"/>
      <c r="AF30" s="337"/>
      <c r="AG30" s="337"/>
      <c r="AH30" s="337"/>
      <c r="AI30" s="337"/>
      <c r="AJ30" s="337"/>
      <c r="AK30" s="337"/>
      <c r="AL30" s="337"/>
      <c r="AM30" s="337"/>
      <c r="AN30" s="337"/>
      <c r="AO30" s="337"/>
      <c r="AP30" s="337"/>
      <c r="AQ30" s="337"/>
      <c r="AR30" s="337"/>
      <c r="AS30" s="337"/>
      <c r="AT30" s="337"/>
      <c r="AU30" s="337"/>
      <c r="AV30" s="337"/>
      <c r="AW30" s="337"/>
      <c r="AX30" s="337"/>
      <c r="AY30" s="337"/>
      <c r="AZ30" s="337"/>
      <c r="BA30" s="337"/>
      <c r="BB30" s="337"/>
      <c r="BC30" s="337"/>
      <c r="BD30" s="1035">
        <v>1</v>
      </c>
      <c r="BE30" s="733">
        <v>9421876.5299999993</v>
      </c>
      <c r="BF30" s="19"/>
      <c r="BG30" s="374"/>
      <c r="BH30" s="374"/>
      <c r="BI30" s="374"/>
      <c r="BJ30" s="374"/>
      <c r="BK30" s="374"/>
      <c r="BL30" s="374"/>
      <c r="BM30" s="475"/>
      <c r="BN30" s="557">
        <f t="shared" si="0"/>
        <v>2.157857142857143E-2</v>
      </c>
      <c r="BO30" s="77">
        <f>SUM(H30:BC30)</f>
        <v>6042</v>
      </c>
      <c r="BP30" s="127" t="str">
        <f>IF(D30="Supra-regional","abrange-cidade",IF(D30="Em definição","sem-mapa",IF(F30&lt;&gt;0,"local-def","local-em-def")))</f>
        <v>local-em-def</v>
      </c>
    </row>
    <row r="31" spans="1:68" hidden="1" x14ac:dyDescent="0.25">
      <c r="A31" s="341">
        <v>1</v>
      </c>
      <c r="B31" s="343" t="s">
        <v>5679</v>
      </c>
      <c r="C31" s="716">
        <v>280000</v>
      </c>
      <c r="D31" s="343" t="s">
        <v>211</v>
      </c>
      <c r="E31" s="343"/>
      <c r="F31" s="343"/>
      <c r="G31" s="343"/>
      <c r="H31" s="722"/>
      <c r="I31" s="341"/>
      <c r="J31" s="341"/>
      <c r="K31" s="341"/>
      <c r="L31" s="341"/>
      <c r="M31" s="341"/>
      <c r="N31" s="727">
        <v>8569</v>
      </c>
      <c r="O31" s="341"/>
      <c r="P31" s="341"/>
      <c r="Q31" s="341"/>
      <c r="R31" s="341"/>
      <c r="S31" s="341"/>
      <c r="T31" s="727">
        <v>33278</v>
      </c>
      <c r="U31" s="341"/>
      <c r="V31" s="341"/>
      <c r="W31" s="341"/>
      <c r="X31" s="341"/>
      <c r="Y31" s="341"/>
      <c r="Z31" s="727">
        <v>8057</v>
      </c>
      <c r="AA31" s="341"/>
      <c r="AB31" s="341"/>
      <c r="AC31" s="341"/>
      <c r="AD31" s="341"/>
      <c r="AE31" s="341"/>
      <c r="AF31" s="341"/>
      <c r="AG31" s="341"/>
      <c r="AH31" s="341"/>
      <c r="AI31" s="341"/>
      <c r="AJ31" s="341"/>
      <c r="AK31" s="341"/>
      <c r="AL31" s="341"/>
      <c r="AM31" s="341"/>
      <c r="AN31" s="341"/>
      <c r="AO31" s="341"/>
      <c r="AP31" s="341"/>
      <c r="AQ31" s="341"/>
      <c r="AR31" s="341"/>
      <c r="AS31" s="341"/>
      <c r="AT31" s="341"/>
      <c r="AU31" s="341"/>
      <c r="AV31" s="341"/>
      <c r="AW31" s="341"/>
      <c r="AX31" s="341"/>
      <c r="AY31" s="341"/>
      <c r="AZ31" s="341"/>
      <c r="BA31" s="341"/>
      <c r="BB31" s="341"/>
      <c r="BC31" s="341"/>
      <c r="BD31" s="1035">
        <v>1</v>
      </c>
      <c r="BE31" s="733">
        <v>9421876.5299999993</v>
      </c>
      <c r="BF31" s="19"/>
      <c r="BG31" s="343"/>
      <c r="BH31" s="343"/>
      <c r="BI31" s="343"/>
      <c r="BJ31" s="343"/>
      <c r="BK31" s="343"/>
      <c r="BL31" s="343"/>
      <c r="BM31" s="475"/>
      <c r="BN31" s="557">
        <f t="shared" si="0"/>
        <v>0.17822857142857143</v>
      </c>
      <c r="BO31" s="77">
        <f>SUM(H31:BC31)</f>
        <v>49904</v>
      </c>
      <c r="BP31" s="127" t="str">
        <f>IF(D31="Supra-regional","abrange-cidade",IF(D31="Em definição","sem-mapa",IF(F31&lt;&gt;0,"local-def","local-em-def")))</f>
        <v>abrange-cidade</v>
      </c>
    </row>
    <row r="32" spans="1:68" ht="25.5" hidden="1" x14ac:dyDescent="0.25">
      <c r="A32" s="337">
        <v>1</v>
      </c>
      <c r="B32" s="374" t="s">
        <v>5679</v>
      </c>
      <c r="C32" s="716">
        <v>280000</v>
      </c>
      <c r="D32" s="374" t="s">
        <v>184</v>
      </c>
      <c r="E32" s="374"/>
      <c r="F32" s="374"/>
      <c r="G32" s="374"/>
      <c r="H32" s="722"/>
      <c r="I32" s="337"/>
      <c r="J32" s="337"/>
      <c r="K32" s="337"/>
      <c r="L32" s="337"/>
      <c r="M32" s="337"/>
      <c r="N32" s="722">
        <v>2390</v>
      </c>
      <c r="O32" s="337"/>
      <c r="P32" s="337"/>
      <c r="Q32" s="337"/>
      <c r="R32" s="337"/>
      <c r="S32" s="337"/>
      <c r="T32" s="727">
        <v>1757</v>
      </c>
      <c r="U32" s="337"/>
      <c r="V32" s="337"/>
      <c r="W32" s="337"/>
      <c r="X32" s="337"/>
      <c r="Y32" s="337"/>
      <c r="Z32" s="722">
        <v>1815</v>
      </c>
      <c r="AA32" s="337"/>
      <c r="AB32" s="337"/>
      <c r="AC32" s="337"/>
      <c r="AD32" s="337"/>
      <c r="AE32" s="337"/>
      <c r="AF32" s="337"/>
      <c r="AG32" s="337"/>
      <c r="AH32" s="337"/>
      <c r="AI32" s="337"/>
      <c r="AJ32" s="337"/>
      <c r="AK32" s="337"/>
      <c r="AL32" s="337"/>
      <c r="AM32" s="337"/>
      <c r="AN32" s="337"/>
      <c r="AO32" s="337"/>
      <c r="AP32" s="337"/>
      <c r="AQ32" s="337"/>
      <c r="AR32" s="337"/>
      <c r="AS32" s="337"/>
      <c r="AT32" s="337"/>
      <c r="AU32" s="337"/>
      <c r="AV32" s="337"/>
      <c r="AW32" s="337"/>
      <c r="AX32" s="337"/>
      <c r="AY32" s="337"/>
      <c r="AZ32" s="337"/>
      <c r="BA32" s="337"/>
      <c r="BB32" s="337"/>
      <c r="BC32" s="337"/>
      <c r="BD32" s="1035">
        <v>1</v>
      </c>
      <c r="BE32" s="733">
        <v>9421876.5299999993</v>
      </c>
      <c r="BF32" s="19"/>
      <c r="BG32" s="374"/>
      <c r="BH32" s="374"/>
      <c r="BI32" s="374"/>
      <c r="BJ32" s="374"/>
      <c r="BK32" s="374"/>
      <c r="BL32" s="374"/>
      <c r="BM32" s="475"/>
      <c r="BN32" s="557">
        <f t="shared" si="0"/>
        <v>2.1292857142857141E-2</v>
      </c>
      <c r="BO32" s="77">
        <f>SUM(H32:BC32)</f>
        <v>5962</v>
      </c>
      <c r="BP32" s="127" t="str">
        <f>IF(D32="Supra-regional","abrange-cidade",IF(D32="Em definição","sem-mapa",IF(F32&lt;&gt;0,"local-def","local-em-def")))</f>
        <v>local-em-def</v>
      </c>
    </row>
    <row r="33" spans="1:68" hidden="1" x14ac:dyDescent="0.25">
      <c r="A33" s="337">
        <v>1</v>
      </c>
      <c r="B33" s="374" t="s">
        <v>5679</v>
      </c>
      <c r="C33" s="716">
        <v>280000</v>
      </c>
      <c r="D33" s="374" t="s">
        <v>186</v>
      </c>
      <c r="E33" s="374"/>
      <c r="F33" s="374"/>
      <c r="G33" s="374"/>
      <c r="H33" s="722"/>
      <c r="I33" s="337"/>
      <c r="J33" s="337"/>
      <c r="K33" s="337"/>
      <c r="L33" s="337"/>
      <c r="M33" s="337"/>
      <c r="N33" s="722">
        <v>330</v>
      </c>
      <c r="O33" s="337"/>
      <c r="P33" s="337"/>
      <c r="Q33" s="337"/>
      <c r="R33" s="337"/>
      <c r="S33" s="337"/>
      <c r="T33" s="727">
        <v>374</v>
      </c>
      <c r="U33" s="337"/>
      <c r="V33" s="337"/>
      <c r="W33" s="337"/>
      <c r="X33" s="337"/>
      <c r="Y33" s="337"/>
      <c r="Z33" s="722">
        <v>456</v>
      </c>
      <c r="AA33" s="337"/>
      <c r="AB33" s="337"/>
      <c r="AC33" s="337"/>
      <c r="AD33" s="337"/>
      <c r="AE33" s="337"/>
      <c r="AF33" s="337"/>
      <c r="AG33" s="337"/>
      <c r="AH33" s="337"/>
      <c r="AI33" s="337"/>
      <c r="AJ33" s="337"/>
      <c r="AK33" s="337"/>
      <c r="AL33" s="337"/>
      <c r="AM33" s="337"/>
      <c r="AN33" s="337"/>
      <c r="AO33" s="337"/>
      <c r="AP33" s="337"/>
      <c r="AQ33" s="337"/>
      <c r="AR33" s="337"/>
      <c r="AS33" s="337"/>
      <c r="AT33" s="337"/>
      <c r="AU33" s="337"/>
      <c r="AV33" s="337"/>
      <c r="AW33" s="337"/>
      <c r="AX33" s="337"/>
      <c r="AY33" s="337"/>
      <c r="AZ33" s="337"/>
      <c r="BA33" s="337"/>
      <c r="BB33" s="337"/>
      <c r="BC33" s="337"/>
      <c r="BD33" s="1035">
        <v>1</v>
      </c>
      <c r="BE33" s="733">
        <v>9421876.5299999993</v>
      </c>
      <c r="BF33" s="19"/>
      <c r="BG33" s="374"/>
      <c r="BH33" s="374"/>
      <c r="BI33" s="374"/>
      <c r="BJ33" s="374"/>
      <c r="BK33" s="374"/>
      <c r="BL33" s="374"/>
      <c r="BM33" s="475"/>
      <c r="BN33" s="557">
        <f t="shared" si="0"/>
        <v>4.1428571428571426E-3</v>
      </c>
      <c r="BO33" s="77">
        <f>SUM(H33:BC33)</f>
        <v>1160</v>
      </c>
      <c r="BP33" s="127" t="str">
        <f>IF(D33="Supra-regional","abrange-cidade",IF(D33="Em definição","sem-mapa",IF(F33&lt;&gt;0,"local-def","local-em-def")))</f>
        <v>local-em-def</v>
      </c>
    </row>
    <row r="34" spans="1:68" hidden="1" x14ac:dyDescent="0.25">
      <c r="A34" s="337">
        <v>1</v>
      </c>
      <c r="B34" s="374" t="s">
        <v>5679</v>
      </c>
      <c r="C34" s="716">
        <v>280000</v>
      </c>
      <c r="D34" s="374" t="s">
        <v>188</v>
      </c>
      <c r="E34" s="374"/>
      <c r="F34" s="374"/>
      <c r="G34" s="374"/>
      <c r="H34" s="722"/>
      <c r="I34" s="337"/>
      <c r="J34" s="337"/>
      <c r="K34" s="337"/>
      <c r="L34" s="337"/>
      <c r="M34" s="337"/>
      <c r="N34" s="722">
        <v>1081</v>
      </c>
      <c r="O34" s="337"/>
      <c r="P34" s="337"/>
      <c r="Q34" s="337"/>
      <c r="R34" s="337"/>
      <c r="S34" s="337"/>
      <c r="T34" s="727">
        <v>1191</v>
      </c>
      <c r="U34" s="337"/>
      <c r="V34" s="337"/>
      <c r="W34" s="337"/>
      <c r="X34" s="337"/>
      <c r="Y34" s="337"/>
      <c r="Z34" s="722">
        <v>887</v>
      </c>
      <c r="AA34" s="337"/>
      <c r="AB34" s="337"/>
      <c r="AC34" s="337"/>
      <c r="AD34" s="337"/>
      <c r="AE34" s="337"/>
      <c r="AF34" s="337"/>
      <c r="AG34" s="337"/>
      <c r="AH34" s="337"/>
      <c r="AI34" s="337"/>
      <c r="AJ34" s="337"/>
      <c r="AK34" s="337"/>
      <c r="AL34" s="337"/>
      <c r="AM34" s="337"/>
      <c r="AN34" s="337"/>
      <c r="AO34" s="337"/>
      <c r="AP34" s="337"/>
      <c r="AQ34" s="337"/>
      <c r="AR34" s="337"/>
      <c r="AS34" s="337"/>
      <c r="AT34" s="337"/>
      <c r="AU34" s="337"/>
      <c r="AV34" s="337"/>
      <c r="AW34" s="337"/>
      <c r="AX34" s="337"/>
      <c r="AY34" s="337"/>
      <c r="AZ34" s="337"/>
      <c r="BA34" s="337"/>
      <c r="BB34" s="337"/>
      <c r="BC34" s="337"/>
      <c r="BD34" s="1035">
        <v>1</v>
      </c>
      <c r="BE34" s="733">
        <v>9421876.5299999993</v>
      </c>
      <c r="BF34" s="19"/>
      <c r="BG34" s="374"/>
      <c r="BH34" s="374"/>
      <c r="BI34" s="374"/>
      <c r="BJ34" s="374"/>
      <c r="BK34" s="374"/>
      <c r="BL34" s="374"/>
      <c r="BM34" s="475"/>
      <c r="BN34" s="557">
        <f t="shared" si="0"/>
        <v>1.1282142857142857E-2</v>
      </c>
      <c r="BO34" s="476">
        <f>SUM(H34:BC34)</f>
        <v>3159</v>
      </c>
      <c r="BP34" s="477" t="str">
        <f>IF(D34="Supra-regional","abrange-cidade",IF(D34="Em definição","sem-mapa",IF(F34&lt;&gt;0,"local-def","local-em-def")))</f>
        <v>local-em-def</v>
      </c>
    </row>
    <row r="35" spans="1:68" ht="30" hidden="1" x14ac:dyDescent="0.25">
      <c r="A35" s="337">
        <v>2</v>
      </c>
      <c r="B35" s="374" t="s">
        <v>5680</v>
      </c>
      <c r="C35" s="716">
        <v>228000</v>
      </c>
      <c r="D35" s="2" t="s">
        <v>128</v>
      </c>
      <c r="E35" s="374"/>
      <c r="F35" s="374"/>
      <c r="G35" s="374"/>
      <c r="H35" s="722">
        <v>2867</v>
      </c>
      <c r="I35" s="337"/>
      <c r="J35" s="337"/>
      <c r="K35" s="337"/>
      <c r="L35" s="337"/>
      <c r="M35" s="337"/>
      <c r="N35" s="722">
        <v>3087</v>
      </c>
      <c r="O35" s="722"/>
      <c r="P35" s="337"/>
      <c r="Q35" s="337"/>
      <c r="R35" s="337"/>
      <c r="S35" s="337"/>
      <c r="T35" s="727">
        <v>3471</v>
      </c>
      <c r="U35" s="722"/>
      <c r="V35" s="337"/>
      <c r="W35" s="337"/>
      <c r="X35" s="337"/>
      <c r="Y35" s="337"/>
      <c r="Z35" s="722">
        <v>3412</v>
      </c>
      <c r="AA35" s="722"/>
      <c r="AB35" s="337"/>
      <c r="AC35" s="337"/>
      <c r="AD35" s="337"/>
      <c r="AE35" s="337"/>
      <c r="AF35" s="337"/>
      <c r="AG35" s="337"/>
      <c r="AH35" s="337"/>
      <c r="AI35" s="337"/>
      <c r="AJ35" s="337"/>
      <c r="AK35" s="337"/>
      <c r="AL35" s="337"/>
      <c r="AM35" s="337"/>
      <c r="AN35" s="337"/>
      <c r="AO35" s="337"/>
      <c r="AP35" s="337"/>
      <c r="AQ35" s="337"/>
      <c r="AR35" s="337"/>
      <c r="AS35" s="337"/>
      <c r="AT35" s="337"/>
      <c r="AU35" s="337"/>
      <c r="AV35" s="337"/>
      <c r="AW35" s="337"/>
      <c r="AX35" s="337"/>
      <c r="AY35" s="337"/>
      <c r="AZ35" s="337"/>
      <c r="BA35" s="337"/>
      <c r="BB35" s="337"/>
      <c r="BC35" s="337"/>
      <c r="BD35" s="1035">
        <v>0</v>
      </c>
      <c r="BE35" s="529">
        <v>0</v>
      </c>
      <c r="BF35" s="738"/>
      <c r="BG35" s="96"/>
      <c r="BH35" s="374"/>
      <c r="BI35" s="374"/>
      <c r="BJ35" s="374"/>
      <c r="BK35" s="374"/>
      <c r="BL35" s="374"/>
      <c r="BM35" s="475"/>
      <c r="BN35" s="557">
        <v>0</v>
      </c>
      <c r="BO35" s="77">
        <f>SUM(H35:BC35)</f>
        <v>12837</v>
      </c>
      <c r="BP35" s="127" t="str">
        <f>IF(D35="Supra-regional","abrange-cidade",IF(D35="Em definição","sem-mapa",IF(F35&lt;&gt;0,"local-def","local-em-def")))</f>
        <v>local-em-def</v>
      </c>
    </row>
    <row r="36" spans="1:68" ht="25.5" hidden="1" x14ac:dyDescent="0.25">
      <c r="A36" s="337">
        <v>2</v>
      </c>
      <c r="B36" s="374" t="s">
        <v>5680</v>
      </c>
      <c r="C36" s="716">
        <v>228000</v>
      </c>
      <c r="D36" s="2" t="s">
        <v>130</v>
      </c>
      <c r="E36" s="374"/>
      <c r="F36" s="374"/>
      <c r="G36" s="374"/>
      <c r="H36" s="722">
        <v>6989</v>
      </c>
      <c r="I36" s="337"/>
      <c r="J36" s="337"/>
      <c r="K36" s="337"/>
      <c r="L36" s="337"/>
      <c r="M36" s="337"/>
      <c r="N36" s="722">
        <v>7765</v>
      </c>
      <c r="O36" s="722"/>
      <c r="P36" s="337"/>
      <c r="Q36" s="337"/>
      <c r="R36" s="337"/>
      <c r="S36" s="337"/>
      <c r="T36" s="727">
        <v>8124</v>
      </c>
      <c r="U36" s="722"/>
      <c r="V36" s="337"/>
      <c r="W36" s="337"/>
      <c r="X36" s="337"/>
      <c r="Y36" s="337"/>
      <c r="Z36" s="722">
        <v>7800</v>
      </c>
      <c r="AA36" s="722"/>
      <c r="AB36" s="337"/>
      <c r="AC36" s="337"/>
      <c r="AD36" s="337"/>
      <c r="AE36" s="337"/>
      <c r="AF36" s="337"/>
      <c r="AG36" s="337"/>
      <c r="AH36" s="337"/>
      <c r="AI36" s="337"/>
      <c r="AJ36" s="337"/>
      <c r="AK36" s="337"/>
      <c r="AL36" s="337"/>
      <c r="AM36" s="337"/>
      <c r="AN36" s="337"/>
      <c r="AO36" s="337"/>
      <c r="AP36" s="337"/>
      <c r="AQ36" s="337"/>
      <c r="AR36" s="337"/>
      <c r="AS36" s="337"/>
      <c r="AT36" s="337"/>
      <c r="AU36" s="337"/>
      <c r="AV36" s="337"/>
      <c r="AW36" s="337"/>
      <c r="AX36" s="337"/>
      <c r="AY36" s="337"/>
      <c r="AZ36" s="337"/>
      <c r="BA36" s="337"/>
      <c r="BB36" s="337"/>
      <c r="BC36" s="337"/>
      <c r="BD36" s="1035">
        <v>0</v>
      </c>
      <c r="BE36" s="529">
        <v>0</v>
      </c>
      <c r="BF36" s="738"/>
      <c r="BG36" s="96"/>
      <c r="BH36" s="374"/>
      <c r="BI36" s="374"/>
      <c r="BJ36" s="374"/>
      <c r="BK36" s="374"/>
      <c r="BL36" s="374"/>
      <c r="BM36" s="475"/>
      <c r="BN36" s="557">
        <v>0</v>
      </c>
      <c r="BO36" s="77">
        <f>SUM(H36:BC36)</f>
        <v>30678</v>
      </c>
      <c r="BP36" s="127" t="str">
        <f>IF(D36="Supra-regional","abrange-cidade",IF(D36="Em definição","sem-mapa",IF(F36&lt;&gt;0,"local-def","local-em-def")))</f>
        <v>local-em-def</v>
      </c>
    </row>
    <row r="37" spans="1:68" ht="25.5" hidden="1" x14ac:dyDescent="0.25">
      <c r="A37" s="337">
        <v>2</v>
      </c>
      <c r="B37" s="374" t="s">
        <v>5680</v>
      </c>
      <c r="C37" s="716">
        <v>228000</v>
      </c>
      <c r="D37" s="2" t="s">
        <v>132</v>
      </c>
      <c r="E37" s="374"/>
      <c r="F37" s="374"/>
      <c r="G37" s="374"/>
      <c r="H37" s="722">
        <v>21450</v>
      </c>
      <c r="I37" s="337"/>
      <c r="J37" s="337"/>
      <c r="K37" s="337"/>
      <c r="L37" s="337"/>
      <c r="M37" s="337"/>
      <c r="N37" s="722">
        <v>22167</v>
      </c>
      <c r="O37" s="722"/>
      <c r="P37" s="337"/>
      <c r="Q37" s="337"/>
      <c r="R37" s="337"/>
      <c r="S37" s="337"/>
      <c r="T37" s="727">
        <v>24447</v>
      </c>
      <c r="U37" s="722"/>
      <c r="V37" s="337"/>
      <c r="W37" s="337"/>
      <c r="X37" s="337"/>
      <c r="Y37" s="337"/>
      <c r="Z37" s="722">
        <v>22609</v>
      </c>
      <c r="AA37" s="722"/>
      <c r="AB37" s="337"/>
      <c r="AC37" s="337"/>
      <c r="AD37" s="337"/>
      <c r="AE37" s="337"/>
      <c r="AF37" s="337"/>
      <c r="AG37" s="337"/>
      <c r="AH37" s="337"/>
      <c r="AI37" s="337"/>
      <c r="AJ37" s="337"/>
      <c r="AK37" s="337"/>
      <c r="AL37" s="337"/>
      <c r="AM37" s="337"/>
      <c r="AN37" s="337"/>
      <c r="AO37" s="337"/>
      <c r="AP37" s="337"/>
      <c r="AQ37" s="337"/>
      <c r="AR37" s="337"/>
      <c r="AS37" s="337"/>
      <c r="AT37" s="337"/>
      <c r="AU37" s="337"/>
      <c r="AV37" s="337"/>
      <c r="AW37" s="337"/>
      <c r="AX37" s="337"/>
      <c r="AY37" s="337"/>
      <c r="AZ37" s="337"/>
      <c r="BA37" s="337"/>
      <c r="BB37" s="337"/>
      <c r="BC37" s="337"/>
      <c r="BD37" s="1035">
        <v>0</v>
      </c>
      <c r="BE37" s="529">
        <v>0</v>
      </c>
      <c r="BF37" s="738"/>
      <c r="BG37" s="96"/>
      <c r="BH37" s="374"/>
      <c r="BI37" s="374"/>
      <c r="BJ37" s="374"/>
      <c r="BK37" s="374"/>
      <c r="BL37" s="374"/>
      <c r="BM37" s="475"/>
      <c r="BN37" s="557">
        <v>0</v>
      </c>
      <c r="BO37" s="77">
        <f>SUM(H37:BC37)</f>
        <v>90673</v>
      </c>
      <c r="BP37" s="127" t="str">
        <f>IF(D37="Supra-regional","abrange-cidade",IF(D37="Em definição","sem-mapa",IF(F37&lt;&gt;0,"local-def","local-em-def")))</f>
        <v>local-em-def</v>
      </c>
    </row>
    <row r="38" spans="1:68" ht="30" hidden="1" x14ac:dyDescent="0.25">
      <c r="A38" s="337">
        <v>2</v>
      </c>
      <c r="B38" s="374" t="s">
        <v>5680</v>
      </c>
      <c r="C38" s="716">
        <v>228000</v>
      </c>
      <c r="D38" s="2" t="s">
        <v>134</v>
      </c>
      <c r="E38" s="374"/>
      <c r="F38" s="374"/>
      <c r="G38" s="374"/>
      <c r="H38" s="722">
        <v>17745</v>
      </c>
      <c r="I38" s="337"/>
      <c r="J38" s="337"/>
      <c r="K38" s="337"/>
      <c r="L38" s="337"/>
      <c r="M38" s="337"/>
      <c r="N38" s="722">
        <v>19682</v>
      </c>
      <c r="O38" s="722"/>
      <c r="P38" s="337"/>
      <c r="Q38" s="337"/>
      <c r="R38" s="337"/>
      <c r="S38" s="337"/>
      <c r="T38" s="727">
        <v>21689</v>
      </c>
      <c r="U38" s="722"/>
      <c r="V38" s="337"/>
      <c r="W38" s="337"/>
      <c r="X38" s="337"/>
      <c r="Y38" s="337"/>
      <c r="Z38" s="722">
        <v>21891</v>
      </c>
      <c r="AA38" s="722"/>
      <c r="AB38" s="337"/>
      <c r="AC38" s="337"/>
      <c r="AD38" s="337"/>
      <c r="AE38" s="337"/>
      <c r="AF38" s="337"/>
      <c r="AG38" s="337"/>
      <c r="AH38" s="337"/>
      <c r="AI38" s="337"/>
      <c r="AJ38" s="337"/>
      <c r="AK38" s="337"/>
      <c r="AL38" s="337"/>
      <c r="AM38" s="337"/>
      <c r="AN38" s="337"/>
      <c r="AO38" s="337"/>
      <c r="AP38" s="337"/>
      <c r="AQ38" s="337"/>
      <c r="AR38" s="337"/>
      <c r="AS38" s="337"/>
      <c r="AT38" s="337"/>
      <c r="AU38" s="337"/>
      <c r="AV38" s="337"/>
      <c r="AW38" s="337"/>
      <c r="AX38" s="337"/>
      <c r="AY38" s="337"/>
      <c r="AZ38" s="337"/>
      <c r="BA38" s="337"/>
      <c r="BB38" s="337"/>
      <c r="BC38" s="337"/>
      <c r="BD38" s="1035">
        <v>0</v>
      </c>
      <c r="BE38" s="529">
        <v>0</v>
      </c>
      <c r="BF38" s="738"/>
      <c r="BG38" s="96"/>
      <c r="BH38" s="374"/>
      <c r="BI38" s="374"/>
      <c r="BJ38" s="374"/>
      <c r="BK38" s="374"/>
      <c r="BL38" s="374"/>
      <c r="BM38" s="475"/>
      <c r="BN38" s="557">
        <v>0</v>
      </c>
      <c r="BO38" s="77">
        <f>SUM(H38:BC38)</f>
        <v>81007</v>
      </c>
      <c r="BP38" s="127" t="str">
        <f>IF(D38="Supra-regional","abrange-cidade",IF(D38="Em definição","sem-mapa",IF(F38&lt;&gt;0,"local-def","local-em-def")))</f>
        <v>local-em-def</v>
      </c>
    </row>
    <row r="39" spans="1:68" ht="45" hidden="1" x14ac:dyDescent="0.25">
      <c r="A39" s="337">
        <v>2</v>
      </c>
      <c r="B39" s="374" t="s">
        <v>5680</v>
      </c>
      <c r="C39" s="716">
        <v>228000</v>
      </c>
      <c r="D39" s="2" t="s">
        <v>136</v>
      </c>
      <c r="E39" s="374"/>
      <c r="F39" s="374"/>
      <c r="G39" s="374"/>
      <c r="H39" s="722">
        <v>6080</v>
      </c>
      <c r="I39" s="337"/>
      <c r="J39" s="337"/>
      <c r="K39" s="337"/>
      <c r="L39" s="337"/>
      <c r="M39" s="337"/>
      <c r="N39" s="722">
        <v>6444</v>
      </c>
      <c r="O39" s="722"/>
      <c r="P39" s="337"/>
      <c r="Q39" s="337"/>
      <c r="R39" s="337"/>
      <c r="S39" s="337"/>
      <c r="T39" s="727">
        <v>7241</v>
      </c>
      <c r="U39" s="722"/>
      <c r="V39" s="337"/>
      <c r="W39" s="337"/>
      <c r="X39" s="337"/>
      <c r="Y39" s="337"/>
      <c r="Z39" s="722">
        <v>7065</v>
      </c>
      <c r="AA39" s="722"/>
      <c r="AB39" s="337"/>
      <c r="AC39" s="337"/>
      <c r="AD39" s="337"/>
      <c r="AE39" s="337"/>
      <c r="AF39" s="337"/>
      <c r="AG39" s="337"/>
      <c r="AH39" s="337"/>
      <c r="AI39" s="337"/>
      <c r="AJ39" s="337"/>
      <c r="AK39" s="337"/>
      <c r="AL39" s="337"/>
      <c r="AM39" s="337"/>
      <c r="AN39" s="337"/>
      <c r="AO39" s="337"/>
      <c r="AP39" s="337"/>
      <c r="AQ39" s="337"/>
      <c r="AR39" s="337"/>
      <c r="AS39" s="337"/>
      <c r="AT39" s="337"/>
      <c r="AU39" s="337"/>
      <c r="AV39" s="337"/>
      <c r="AW39" s="337"/>
      <c r="AX39" s="337"/>
      <c r="AY39" s="337"/>
      <c r="AZ39" s="337"/>
      <c r="BA39" s="337"/>
      <c r="BB39" s="337"/>
      <c r="BC39" s="337"/>
      <c r="BD39" s="1035">
        <v>0</v>
      </c>
      <c r="BE39" s="529">
        <v>0</v>
      </c>
      <c r="BF39" s="738"/>
      <c r="BG39" s="96"/>
      <c r="BH39" s="374"/>
      <c r="BI39" s="374"/>
      <c r="BJ39" s="374"/>
      <c r="BK39" s="374"/>
      <c r="BL39" s="374"/>
      <c r="BM39" s="475"/>
      <c r="BN39" s="557">
        <v>0</v>
      </c>
      <c r="BO39" s="77">
        <f>SUM(H39:BC39)</f>
        <v>26830</v>
      </c>
      <c r="BP39" s="127" t="str">
        <f>IF(D39="Supra-regional","abrange-cidade",IF(D39="Em definição","sem-mapa",IF(F39&lt;&gt;0,"local-def","local-em-def")))</f>
        <v>local-em-def</v>
      </c>
    </row>
    <row r="40" spans="1:68" ht="25.5" hidden="1" x14ac:dyDescent="0.25">
      <c r="A40" s="337">
        <v>2</v>
      </c>
      <c r="B40" s="374" t="s">
        <v>5680</v>
      </c>
      <c r="C40" s="716">
        <v>228000</v>
      </c>
      <c r="D40" s="2" t="s">
        <v>138</v>
      </c>
      <c r="E40" s="374"/>
      <c r="F40" s="374"/>
      <c r="G40" s="374"/>
      <c r="H40" s="722">
        <v>9723</v>
      </c>
      <c r="I40" s="337"/>
      <c r="J40" s="337"/>
      <c r="K40" s="337"/>
      <c r="L40" s="337"/>
      <c r="M40" s="337"/>
      <c r="N40" s="722">
        <v>10117</v>
      </c>
      <c r="O40" s="722"/>
      <c r="P40" s="337"/>
      <c r="Q40" s="337"/>
      <c r="R40" s="337"/>
      <c r="S40" s="337"/>
      <c r="T40" s="727">
        <v>13146</v>
      </c>
      <c r="U40" s="722"/>
      <c r="V40" s="337"/>
      <c r="W40" s="337"/>
      <c r="X40" s="337"/>
      <c r="Y40" s="337"/>
      <c r="Z40" s="722">
        <v>14220</v>
      </c>
      <c r="AA40" s="722"/>
      <c r="AB40" s="337"/>
      <c r="AC40" s="337"/>
      <c r="AD40" s="337"/>
      <c r="AE40" s="337"/>
      <c r="AF40" s="337"/>
      <c r="AG40" s="337"/>
      <c r="AH40" s="337"/>
      <c r="AI40" s="337"/>
      <c r="AJ40" s="337"/>
      <c r="AK40" s="337"/>
      <c r="AL40" s="337"/>
      <c r="AM40" s="337"/>
      <c r="AN40" s="337"/>
      <c r="AO40" s="337"/>
      <c r="AP40" s="337"/>
      <c r="AQ40" s="337"/>
      <c r="AR40" s="337"/>
      <c r="AS40" s="337"/>
      <c r="AT40" s="337"/>
      <c r="AU40" s="337"/>
      <c r="AV40" s="337"/>
      <c r="AW40" s="337"/>
      <c r="AX40" s="337"/>
      <c r="AY40" s="337"/>
      <c r="AZ40" s="337"/>
      <c r="BA40" s="337"/>
      <c r="BB40" s="337"/>
      <c r="BC40" s="337"/>
      <c r="BD40" s="1035">
        <v>0</v>
      </c>
      <c r="BE40" s="529">
        <v>0</v>
      </c>
      <c r="BF40" s="738"/>
      <c r="BG40" s="96"/>
      <c r="BH40" s="374"/>
      <c r="BI40" s="374"/>
      <c r="BJ40" s="374"/>
      <c r="BK40" s="374"/>
      <c r="BL40" s="374"/>
      <c r="BM40" s="475"/>
      <c r="BN40" s="557">
        <v>0</v>
      </c>
      <c r="BO40" s="77">
        <f>SUM(H40:BC40)</f>
        <v>47206</v>
      </c>
      <c r="BP40" s="127" t="str">
        <f>IF(D40="Supra-regional","abrange-cidade",IF(D40="Em definição","sem-mapa",IF(F40&lt;&gt;0,"local-def","local-em-def")))</f>
        <v>local-em-def</v>
      </c>
    </row>
    <row r="41" spans="1:68" ht="30" hidden="1" x14ac:dyDescent="0.25">
      <c r="A41" s="337">
        <v>2</v>
      </c>
      <c r="B41" s="374" t="s">
        <v>5680</v>
      </c>
      <c r="C41" s="716">
        <v>228000</v>
      </c>
      <c r="D41" s="2" t="s">
        <v>140</v>
      </c>
      <c r="E41" s="374"/>
      <c r="F41" s="374"/>
      <c r="G41" s="374"/>
      <c r="H41" s="722">
        <v>8956</v>
      </c>
      <c r="I41" s="337"/>
      <c r="J41" s="337"/>
      <c r="K41" s="337"/>
      <c r="L41" s="337"/>
      <c r="M41" s="337"/>
      <c r="N41" s="722">
        <v>9096</v>
      </c>
      <c r="O41" s="722"/>
      <c r="P41" s="337"/>
      <c r="Q41" s="337"/>
      <c r="R41" s="337"/>
      <c r="S41" s="337"/>
      <c r="T41" s="727">
        <v>10142</v>
      </c>
      <c r="U41" s="722"/>
      <c r="V41" s="337"/>
      <c r="W41" s="337"/>
      <c r="X41" s="337"/>
      <c r="Y41" s="337"/>
      <c r="Z41" s="722">
        <v>9799</v>
      </c>
      <c r="AA41" s="722"/>
      <c r="AB41" s="337"/>
      <c r="AC41" s="337"/>
      <c r="AD41" s="337"/>
      <c r="AE41" s="337"/>
      <c r="AF41" s="337"/>
      <c r="AG41" s="337"/>
      <c r="AH41" s="337"/>
      <c r="AI41" s="337"/>
      <c r="AJ41" s="337"/>
      <c r="AK41" s="337"/>
      <c r="AL41" s="337"/>
      <c r="AM41" s="337"/>
      <c r="AN41" s="337"/>
      <c r="AO41" s="337"/>
      <c r="AP41" s="337"/>
      <c r="AQ41" s="337"/>
      <c r="AR41" s="337"/>
      <c r="AS41" s="337"/>
      <c r="AT41" s="337"/>
      <c r="AU41" s="337"/>
      <c r="AV41" s="337"/>
      <c r="AW41" s="337"/>
      <c r="AX41" s="337"/>
      <c r="AY41" s="337"/>
      <c r="AZ41" s="337"/>
      <c r="BA41" s="337"/>
      <c r="BB41" s="337"/>
      <c r="BC41" s="337"/>
      <c r="BD41" s="1035">
        <v>0</v>
      </c>
      <c r="BE41" s="529">
        <v>0</v>
      </c>
      <c r="BF41" s="738"/>
      <c r="BG41" s="96"/>
      <c r="BH41" s="374"/>
      <c r="BI41" s="374"/>
      <c r="BJ41" s="374"/>
      <c r="BK41" s="374"/>
      <c r="BL41" s="374"/>
      <c r="BM41" s="475"/>
      <c r="BN41" s="557">
        <v>0</v>
      </c>
      <c r="BO41" s="77">
        <f>SUM(H41:BC41)</f>
        <v>37993</v>
      </c>
      <c r="BP41" s="127" t="str">
        <f>IF(D41="Supra-regional","abrange-cidade",IF(D41="Em definição","sem-mapa",IF(F41&lt;&gt;0,"local-def","local-em-def")))</f>
        <v>local-em-def</v>
      </c>
    </row>
    <row r="42" spans="1:68" ht="30" hidden="1" x14ac:dyDescent="0.25">
      <c r="A42" s="337">
        <v>2</v>
      </c>
      <c r="B42" s="374" t="s">
        <v>5680</v>
      </c>
      <c r="C42" s="716">
        <v>228000</v>
      </c>
      <c r="D42" s="2" t="s">
        <v>142</v>
      </c>
      <c r="E42" s="374"/>
      <c r="F42" s="374"/>
      <c r="G42" s="374"/>
      <c r="H42" s="722">
        <v>5051</v>
      </c>
      <c r="I42" s="337"/>
      <c r="J42" s="337"/>
      <c r="K42" s="337"/>
      <c r="L42" s="337"/>
      <c r="M42" s="337"/>
      <c r="N42" s="722">
        <v>5500</v>
      </c>
      <c r="O42" s="722"/>
      <c r="P42" s="337"/>
      <c r="Q42" s="337"/>
      <c r="R42" s="337"/>
      <c r="S42" s="337"/>
      <c r="T42" s="727">
        <v>6648</v>
      </c>
      <c r="U42" s="722"/>
      <c r="V42" s="337"/>
      <c r="W42" s="337"/>
      <c r="X42" s="337"/>
      <c r="Y42" s="337"/>
      <c r="Z42" s="722">
        <v>6683</v>
      </c>
      <c r="AA42" s="722"/>
      <c r="AB42" s="337"/>
      <c r="AC42" s="337"/>
      <c r="AD42" s="337"/>
      <c r="AE42" s="337"/>
      <c r="AF42" s="337"/>
      <c r="AG42" s="337"/>
      <c r="AH42" s="337"/>
      <c r="AI42" s="337"/>
      <c r="AJ42" s="337"/>
      <c r="AK42" s="337"/>
      <c r="AL42" s="337"/>
      <c r="AM42" s="337"/>
      <c r="AN42" s="337"/>
      <c r="AO42" s="337"/>
      <c r="AP42" s="337"/>
      <c r="AQ42" s="337"/>
      <c r="AR42" s="337"/>
      <c r="AS42" s="337"/>
      <c r="AT42" s="337"/>
      <c r="AU42" s="337"/>
      <c r="AV42" s="337"/>
      <c r="AW42" s="337"/>
      <c r="AX42" s="337"/>
      <c r="AY42" s="337"/>
      <c r="AZ42" s="337"/>
      <c r="BA42" s="337"/>
      <c r="BB42" s="337"/>
      <c r="BC42" s="337"/>
      <c r="BD42" s="1035">
        <v>0</v>
      </c>
      <c r="BE42" s="529">
        <v>0</v>
      </c>
      <c r="BF42" s="738"/>
      <c r="BG42" s="96"/>
      <c r="BH42" s="374"/>
      <c r="BI42" s="374"/>
      <c r="BJ42" s="374"/>
      <c r="BK42" s="374"/>
      <c r="BL42" s="374"/>
      <c r="BM42" s="475"/>
      <c r="BN42" s="557">
        <v>0</v>
      </c>
      <c r="BO42" s="77">
        <f>SUM(H42:BC42)</f>
        <v>23882</v>
      </c>
      <c r="BP42" s="127" t="str">
        <f>IF(D42="Supra-regional","abrange-cidade",IF(D42="Em definição","sem-mapa",IF(F42&lt;&gt;0,"local-def","local-em-def")))</f>
        <v>local-em-def</v>
      </c>
    </row>
    <row r="43" spans="1:68" ht="30" hidden="1" x14ac:dyDescent="0.25">
      <c r="A43" s="337">
        <v>2</v>
      </c>
      <c r="B43" s="374" t="s">
        <v>5680</v>
      </c>
      <c r="C43" s="716">
        <v>228000</v>
      </c>
      <c r="D43" s="2" t="s">
        <v>144</v>
      </c>
      <c r="E43" s="374"/>
      <c r="F43" s="374"/>
      <c r="G43" s="374"/>
      <c r="H43" s="722">
        <v>13936</v>
      </c>
      <c r="I43" s="337"/>
      <c r="J43" s="337"/>
      <c r="K43" s="337"/>
      <c r="L43" s="337"/>
      <c r="M43" s="337"/>
      <c r="N43" s="722">
        <v>14255</v>
      </c>
      <c r="O43" s="722"/>
      <c r="P43" s="337"/>
      <c r="Q43" s="337"/>
      <c r="R43" s="337"/>
      <c r="S43" s="337"/>
      <c r="T43" s="727">
        <v>16844</v>
      </c>
      <c r="U43" s="722"/>
      <c r="V43" s="337"/>
      <c r="W43" s="337"/>
      <c r="X43" s="337"/>
      <c r="Y43" s="337"/>
      <c r="Z43" s="722">
        <v>16245</v>
      </c>
      <c r="AA43" s="722"/>
      <c r="AB43" s="337"/>
      <c r="AC43" s="337"/>
      <c r="AD43" s="337"/>
      <c r="AE43" s="337"/>
      <c r="AF43" s="337"/>
      <c r="AG43" s="337"/>
      <c r="AH43" s="337"/>
      <c r="AI43" s="337"/>
      <c r="AJ43" s="337"/>
      <c r="AK43" s="337"/>
      <c r="AL43" s="337"/>
      <c r="AM43" s="337"/>
      <c r="AN43" s="337"/>
      <c r="AO43" s="337"/>
      <c r="AP43" s="337"/>
      <c r="AQ43" s="337"/>
      <c r="AR43" s="337"/>
      <c r="AS43" s="337"/>
      <c r="AT43" s="337"/>
      <c r="AU43" s="337"/>
      <c r="AV43" s="337"/>
      <c r="AW43" s="337"/>
      <c r="AX43" s="337"/>
      <c r="AY43" s="337"/>
      <c r="AZ43" s="337"/>
      <c r="BA43" s="337"/>
      <c r="BB43" s="337"/>
      <c r="BC43" s="337"/>
      <c r="BD43" s="1035">
        <v>0</v>
      </c>
      <c r="BE43" s="529">
        <v>0</v>
      </c>
      <c r="BF43" s="738"/>
      <c r="BG43" s="96"/>
      <c r="BH43" s="374"/>
      <c r="BI43" s="374"/>
      <c r="BJ43" s="374"/>
      <c r="BK43" s="374"/>
      <c r="BL43" s="374"/>
      <c r="BM43" s="475"/>
      <c r="BN43" s="557">
        <v>0</v>
      </c>
      <c r="BO43" s="77">
        <f>SUM(H43:BC43)</f>
        <v>61280</v>
      </c>
      <c r="BP43" s="127" t="str">
        <f>IF(D43="Supra-regional","abrange-cidade",IF(D43="Em definição","sem-mapa",IF(F43&lt;&gt;0,"local-def","local-em-def")))</f>
        <v>local-em-def</v>
      </c>
    </row>
    <row r="44" spans="1:68" ht="25.5" hidden="1" x14ac:dyDescent="0.25">
      <c r="A44" s="337">
        <v>2</v>
      </c>
      <c r="B44" s="374" t="s">
        <v>5680</v>
      </c>
      <c r="C44" s="716">
        <v>228000</v>
      </c>
      <c r="D44" s="2" t="s">
        <v>146</v>
      </c>
      <c r="E44" s="374"/>
      <c r="F44" s="374"/>
      <c r="G44" s="374"/>
      <c r="H44" s="722">
        <v>9664</v>
      </c>
      <c r="I44" s="337"/>
      <c r="J44" s="337"/>
      <c r="K44" s="337"/>
      <c r="L44" s="337"/>
      <c r="M44" s="337"/>
      <c r="N44" s="722">
        <v>10633</v>
      </c>
      <c r="O44" s="722"/>
      <c r="P44" s="337"/>
      <c r="Q44" s="337"/>
      <c r="R44" s="337"/>
      <c r="S44" s="337"/>
      <c r="T44" s="727">
        <v>12590</v>
      </c>
      <c r="U44" s="722"/>
      <c r="V44" s="337"/>
      <c r="W44" s="337"/>
      <c r="X44" s="337"/>
      <c r="Y44" s="337"/>
      <c r="Z44" s="722">
        <v>13018</v>
      </c>
      <c r="AA44" s="722"/>
      <c r="AB44" s="337"/>
      <c r="AC44" s="337"/>
      <c r="AD44" s="337"/>
      <c r="AE44" s="337"/>
      <c r="AF44" s="337"/>
      <c r="AG44" s="337"/>
      <c r="AH44" s="337"/>
      <c r="AI44" s="337"/>
      <c r="AJ44" s="337"/>
      <c r="AK44" s="337"/>
      <c r="AL44" s="337"/>
      <c r="AM44" s="337"/>
      <c r="AN44" s="337"/>
      <c r="AO44" s="337"/>
      <c r="AP44" s="337"/>
      <c r="AQ44" s="337"/>
      <c r="AR44" s="337"/>
      <c r="AS44" s="337"/>
      <c r="AT44" s="337"/>
      <c r="AU44" s="337"/>
      <c r="AV44" s="337"/>
      <c r="AW44" s="337"/>
      <c r="AX44" s="337"/>
      <c r="AY44" s="337"/>
      <c r="AZ44" s="337"/>
      <c r="BA44" s="337"/>
      <c r="BB44" s="337"/>
      <c r="BC44" s="337"/>
      <c r="BD44" s="1035">
        <v>0</v>
      </c>
      <c r="BE44" s="529">
        <v>0</v>
      </c>
      <c r="BF44" s="738"/>
      <c r="BG44" s="96"/>
      <c r="BH44" s="374"/>
      <c r="BI44" s="374"/>
      <c r="BJ44" s="374"/>
      <c r="BK44" s="374"/>
      <c r="BL44" s="374"/>
      <c r="BM44" s="475"/>
      <c r="BN44" s="557">
        <v>0</v>
      </c>
      <c r="BO44" s="77">
        <f>SUM(H44:BC44)</f>
        <v>45905</v>
      </c>
      <c r="BP44" s="127" t="str">
        <f>IF(D44="Supra-regional","abrange-cidade",IF(D44="Em definição","sem-mapa",IF(F44&lt;&gt;0,"local-def","local-em-def")))</f>
        <v>local-em-def</v>
      </c>
    </row>
    <row r="45" spans="1:68" ht="25.5" hidden="1" x14ac:dyDescent="0.25">
      <c r="A45" s="337">
        <v>2</v>
      </c>
      <c r="B45" s="374" t="s">
        <v>5680</v>
      </c>
      <c r="C45" s="716">
        <v>228000</v>
      </c>
      <c r="D45" s="2" t="s">
        <v>148</v>
      </c>
      <c r="E45" s="374"/>
      <c r="F45" s="374"/>
      <c r="G45" s="374"/>
      <c r="H45" s="722">
        <v>6638</v>
      </c>
      <c r="I45" s="337"/>
      <c r="J45" s="337"/>
      <c r="K45" s="337"/>
      <c r="L45" s="337"/>
      <c r="M45" s="337"/>
      <c r="N45" s="722">
        <v>6783</v>
      </c>
      <c r="O45" s="722"/>
      <c r="P45" s="337"/>
      <c r="Q45" s="337"/>
      <c r="R45" s="337"/>
      <c r="S45" s="337"/>
      <c r="T45" s="727">
        <v>8456</v>
      </c>
      <c r="U45" s="722"/>
      <c r="V45" s="337"/>
      <c r="W45" s="337"/>
      <c r="X45" s="337"/>
      <c r="Y45" s="337"/>
      <c r="Z45" s="722">
        <v>9030</v>
      </c>
      <c r="AA45" s="722"/>
      <c r="AB45" s="337"/>
      <c r="AC45" s="337"/>
      <c r="AD45" s="337"/>
      <c r="AE45" s="337"/>
      <c r="AF45" s="337"/>
      <c r="AG45" s="337"/>
      <c r="AH45" s="337"/>
      <c r="AI45" s="337"/>
      <c r="AJ45" s="337"/>
      <c r="AK45" s="337"/>
      <c r="AL45" s="337"/>
      <c r="AM45" s="337"/>
      <c r="AN45" s="337"/>
      <c r="AO45" s="337"/>
      <c r="AP45" s="337"/>
      <c r="AQ45" s="337"/>
      <c r="AR45" s="337"/>
      <c r="AS45" s="337"/>
      <c r="AT45" s="337"/>
      <c r="AU45" s="337"/>
      <c r="AV45" s="337"/>
      <c r="AW45" s="337"/>
      <c r="AX45" s="337"/>
      <c r="AY45" s="337"/>
      <c r="AZ45" s="337"/>
      <c r="BA45" s="337"/>
      <c r="BB45" s="337"/>
      <c r="BC45" s="337"/>
      <c r="BD45" s="1035">
        <v>0</v>
      </c>
      <c r="BE45" s="529">
        <v>0</v>
      </c>
      <c r="BF45" s="694"/>
      <c r="BG45" s="96"/>
      <c r="BH45" s="374"/>
      <c r="BI45" s="374"/>
      <c r="BJ45" s="374"/>
      <c r="BK45" s="374"/>
      <c r="BL45" s="374"/>
      <c r="BM45" s="475"/>
      <c r="BN45" s="557">
        <v>0</v>
      </c>
      <c r="BO45" s="77">
        <f>SUM(H45:BC45)</f>
        <v>30907</v>
      </c>
      <c r="BP45" s="127" t="str">
        <f>IF(D45="Supra-regional","abrange-cidade",IF(D45="Em definição","sem-mapa",IF(F45&lt;&gt;0,"local-def","local-em-def")))</f>
        <v>local-em-def</v>
      </c>
    </row>
    <row r="46" spans="1:68" ht="25.5" hidden="1" x14ac:dyDescent="0.25">
      <c r="A46" s="337">
        <v>2</v>
      </c>
      <c r="B46" s="374" t="s">
        <v>5680</v>
      </c>
      <c r="C46" s="716">
        <v>228000</v>
      </c>
      <c r="D46" s="2" t="s">
        <v>150</v>
      </c>
      <c r="E46" s="374"/>
      <c r="F46" s="374"/>
      <c r="G46" s="374"/>
      <c r="H46" s="722">
        <v>12251</v>
      </c>
      <c r="I46" s="337"/>
      <c r="J46" s="337"/>
      <c r="K46" s="337"/>
      <c r="L46" s="337"/>
      <c r="M46" s="337"/>
      <c r="N46" s="722">
        <v>13178</v>
      </c>
      <c r="O46" s="722"/>
      <c r="P46" s="337"/>
      <c r="Q46" s="337"/>
      <c r="R46" s="337"/>
      <c r="S46" s="337"/>
      <c r="T46" s="727">
        <v>16409</v>
      </c>
      <c r="U46" s="722"/>
      <c r="V46" s="337"/>
      <c r="W46" s="337"/>
      <c r="X46" s="337"/>
      <c r="Y46" s="337"/>
      <c r="Z46" s="722">
        <v>16967</v>
      </c>
      <c r="AA46" s="722"/>
      <c r="AB46" s="337"/>
      <c r="AC46" s="337"/>
      <c r="AD46" s="337"/>
      <c r="AE46" s="337"/>
      <c r="AF46" s="337"/>
      <c r="AG46" s="337"/>
      <c r="AH46" s="337"/>
      <c r="AI46" s="337"/>
      <c r="AJ46" s="337"/>
      <c r="AK46" s="337"/>
      <c r="AL46" s="337"/>
      <c r="AM46" s="337"/>
      <c r="AN46" s="337"/>
      <c r="AO46" s="337"/>
      <c r="AP46" s="337"/>
      <c r="AQ46" s="337"/>
      <c r="AR46" s="337"/>
      <c r="AS46" s="337"/>
      <c r="AT46" s="337"/>
      <c r="AU46" s="337"/>
      <c r="AV46" s="337"/>
      <c r="AW46" s="337"/>
      <c r="AX46" s="337"/>
      <c r="AY46" s="337"/>
      <c r="AZ46" s="337"/>
      <c r="BA46" s="337"/>
      <c r="BB46" s="337"/>
      <c r="BC46" s="337"/>
      <c r="BD46" s="1035">
        <v>0</v>
      </c>
      <c r="BE46" s="529">
        <v>0</v>
      </c>
      <c r="BF46" s="694"/>
      <c r="BG46" s="96"/>
      <c r="BH46" s="374"/>
      <c r="BI46" s="374"/>
      <c r="BJ46" s="374"/>
      <c r="BK46" s="374"/>
      <c r="BL46" s="374"/>
      <c r="BM46" s="475"/>
      <c r="BN46" s="557">
        <v>0</v>
      </c>
      <c r="BO46" s="77">
        <f>SUM(H46:BC46)</f>
        <v>58805</v>
      </c>
      <c r="BP46" s="127" t="str">
        <f>IF(D46="Supra-regional","abrange-cidade",IF(D46="Em definição","sem-mapa",IF(F46&lt;&gt;0,"local-def","local-em-def")))</f>
        <v>local-em-def</v>
      </c>
    </row>
    <row r="47" spans="1:68" ht="25.5" hidden="1" x14ac:dyDescent="0.25">
      <c r="A47" s="337">
        <v>2</v>
      </c>
      <c r="B47" s="374" t="s">
        <v>5680</v>
      </c>
      <c r="C47" s="716">
        <v>228000</v>
      </c>
      <c r="D47" s="2" t="s">
        <v>152</v>
      </c>
      <c r="E47" s="374"/>
      <c r="F47" s="374"/>
      <c r="G47" s="374"/>
      <c r="H47" s="722">
        <v>13427</v>
      </c>
      <c r="I47" s="337"/>
      <c r="J47" s="337"/>
      <c r="K47" s="337"/>
      <c r="L47" s="337"/>
      <c r="M47" s="337"/>
      <c r="N47" s="722">
        <v>13367</v>
      </c>
      <c r="O47" s="722"/>
      <c r="P47" s="337"/>
      <c r="Q47" s="337"/>
      <c r="R47" s="337"/>
      <c r="S47" s="337"/>
      <c r="T47" s="727">
        <v>16902</v>
      </c>
      <c r="U47" s="722"/>
      <c r="V47" s="337"/>
      <c r="W47" s="337"/>
      <c r="X47" s="337"/>
      <c r="Y47" s="337"/>
      <c r="Z47" s="722">
        <v>16972</v>
      </c>
      <c r="AA47" s="722"/>
      <c r="AB47" s="337"/>
      <c r="AC47" s="337"/>
      <c r="AD47" s="337"/>
      <c r="AE47" s="337"/>
      <c r="AF47" s="337"/>
      <c r="AG47" s="337"/>
      <c r="AH47" s="337"/>
      <c r="AI47" s="337"/>
      <c r="AJ47" s="337"/>
      <c r="AK47" s="337"/>
      <c r="AL47" s="337"/>
      <c r="AM47" s="337"/>
      <c r="AN47" s="337"/>
      <c r="AO47" s="337"/>
      <c r="AP47" s="337"/>
      <c r="AQ47" s="337"/>
      <c r="AR47" s="337"/>
      <c r="AS47" s="337"/>
      <c r="AT47" s="337"/>
      <c r="AU47" s="337"/>
      <c r="AV47" s="337"/>
      <c r="AW47" s="337"/>
      <c r="AX47" s="337"/>
      <c r="AY47" s="337"/>
      <c r="AZ47" s="337"/>
      <c r="BA47" s="337"/>
      <c r="BB47" s="337"/>
      <c r="BC47" s="337"/>
      <c r="BD47" s="1035">
        <v>0</v>
      </c>
      <c r="BE47" s="529">
        <v>0</v>
      </c>
      <c r="BF47" s="694"/>
      <c r="BG47" s="96"/>
      <c r="BH47" s="374"/>
      <c r="BI47" s="374"/>
      <c r="BJ47" s="374"/>
      <c r="BK47" s="374"/>
      <c r="BL47" s="374"/>
      <c r="BM47" s="475"/>
      <c r="BN47" s="557">
        <v>0</v>
      </c>
      <c r="BO47" s="77">
        <f>SUM(H47:BC47)</f>
        <v>60668</v>
      </c>
      <c r="BP47" s="127" t="str">
        <f>IF(D47="Supra-regional","abrange-cidade",IF(D47="Em definição","sem-mapa",IF(F47&lt;&gt;0,"local-def","local-em-def")))</f>
        <v>local-em-def</v>
      </c>
    </row>
    <row r="48" spans="1:68" ht="25.5" hidden="1" x14ac:dyDescent="0.25">
      <c r="A48" s="337">
        <v>2</v>
      </c>
      <c r="B48" s="374" t="s">
        <v>5680</v>
      </c>
      <c r="C48" s="716">
        <v>228000</v>
      </c>
      <c r="D48" s="2" t="s">
        <v>154</v>
      </c>
      <c r="E48" s="374"/>
      <c r="F48" s="374"/>
      <c r="G48" s="374"/>
      <c r="H48" s="722">
        <v>3223</v>
      </c>
      <c r="I48" s="337"/>
      <c r="J48" s="337"/>
      <c r="K48" s="337"/>
      <c r="L48" s="337"/>
      <c r="M48" s="337"/>
      <c r="N48" s="722">
        <v>3510</v>
      </c>
      <c r="O48" s="722"/>
      <c r="P48" s="337"/>
      <c r="Q48" s="337"/>
      <c r="R48" s="337"/>
      <c r="S48" s="337"/>
      <c r="T48" s="727">
        <v>3935</v>
      </c>
      <c r="U48" s="722"/>
      <c r="V48" s="337"/>
      <c r="W48" s="337"/>
      <c r="X48" s="337"/>
      <c r="Y48" s="337"/>
      <c r="Z48" s="722">
        <v>4958</v>
      </c>
      <c r="AA48" s="722"/>
      <c r="AB48" s="337"/>
      <c r="AC48" s="337"/>
      <c r="AD48" s="337"/>
      <c r="AE48" s="337"/>
      <c r="AF48" s="337"/>
      <c r="AG48" s="337"/>
      <c r="AH48" s="337"/>
      <c r="AI48" s="337"/>
      <c r="AJ48" s="337"/>
      <c r="AK48" s="337"/>
      <c r="AL48" s="337"/>
      <c r="AM48" s="337"/>
      <c r="AN48" s="337"/>
      <c r="AO48" s="337"/>
      <c r="AP48" s="337"/>
      <c r="AQ48" s="337"/>
      <c r="AR48" s="337"/>
      <c r="AS48" s="337"/>
      <c r="AT48" s="337"/>
      <c r="AU48" s="337"/>
      <c r="AV48" s="337"/>
      <c r="AW48" s="337"/>
      <c r="AX48" s="337"/>
      <c r="AY48" s="337"/>
      <c r="AZ48" s="337"/>
      <c r="BA48" s="337"/>
      <c r="BB48" s="337"/>
      <c r="BC48" s="337"/>
      <c r="BD48" s="1035">
        <v>0</v>
      </c>
      <c r="BE48" s="529">
        <v>0</v>
      </c>
      <c r="BF48" s="694"/>
      <c r="BG48" s="96"/>
      <c r="BH48" s="374"/>
      <c r="BI48" s="374"/>
      <c r="BJ48" s="374"/>
      <c r="BK48" s="374"/>
      <c r="BL48" s="374"/>
      <c r="BM48" s="475"/>
      <c r="BN48" s="557">
        <v>0</v>
      </c>
      <c r="BO48" s="77">
        <f>SUM(H48:BC48)</f>
        <v>15626</v>
      </c>
      <c r="BP48" s="127" t="str">
        <f>IF(D48="Supra-regional","abrange-cidade",IF(D48="Em definição","sem-mapa",IF(F48&lt;&gt;0,"local-def","local-em-def")))</f>
        <v>local-em-def</v>
      </c>
    </row>
    <row r="49" spans="1:68" ht="30" hidden="1" x14ac:dyDescent="0.25">
      <c r="A49" s="337">
        <v>2</v>
      </c>
      <c r="B49" s="374" t="s">
        <v>5680</v>
      </c>
      <c r="C49" s="716">
        <v>228000</v>
      </c>
      <c r="D49" s="2" t="s">
        <v>156</v>
      </c>
      <c r="E49" s="374"/>
      <c r="F49" s="374"/>
      <c r="G49" s="374"/>
      <c r="H49" s="722">
        <v>5150</v>
      </c>
      <c r="I49" s="337"/>
      <c r="J49" s="337"/>
      <c r="K49" s="337"/>
      <c r="L49" s="337"/>
      <c r="M49" s="337"/>
      <c r="N49" s="722">
        <v>5154</v>
      </c>
      <c r="O49" s="722"/>
      <c r="P49" s="337"/>
      <c r="Q49" s="337"/>
      <c r="R49" s="337"/>
      <c r="S49" s="337"/>
      <c r="T49" s="727">
        <v>5271</v>
      </c>
      <c r="U49" s="722"/>
      <c r="V49" s="337"/>
      <c r="W49" s="337"/>
      <c r="X49" s="337"/>
      <c r="Y49" s="337"/>
      <c r="Z49" s="722">
        <v>5268</v>
      </c>
      <c r="AA49" s="722"/>
      <c r="AB49" s="337"/>
      <c r="AC49" s="337"/>
      <c r="AD49" s="337"/>
      <c r="AE49" s="337"/>
      <c r="AF49" s="337"/>
      <c r="AG49" s="337"/>
      <c r="AH49" s="337"/>
      <c r="AI49" s="337"/>
      <c r="AJ49" s="337"/>
      <c r="AK49" s="337"/>
      <c r="AL49" s="337"/>
      <c r="AM49" s="337"/>
      <c r="AN49" s="337"/>
      <c r="AO49" s="337"/>
      <c r="AP49" s="337"/>
      <c r="AQ49" s="337"/>
      <c r="AR49" s="337"/>
      <c r="AS49" s="337"/>
      <c r="AT49" s="337"/>
      <c r="AU49" s="337"/>
      <c r="AV49" s="337"/>
      <c r="AW49" s="337"/>
      <c r="AX49" s="337"/>
      <c r="AY49" s="337"/>
      <c r="AZ49" s="337"/>
      <c r="BA49" s="337"/>
      <c r="BB49" s="337"/>
      <c r="BC49" s="337"/>
      <c r="BD49" s="1035">
        <v>0</v>
      </c>
      <c r="BE49" s="529">
        <v>0</v>
      </c>
      <c r="BF49" s="694"/>
      <c r="BG49" s="96"/>
      <c r="BH49" s="374"/>
      <c r="BI49" s="374"/>
      <c r="BJ49" s="374"/>
      <c r="BK49" s="374"/>
      <c r="BL49" s="374"/>
      <c r="BM49" s="475"/>
      <c r="BN49" s="557">
        <v>0</v>
      </c>
      <c r="BO49" s="77">
        <f>SUM(H49:BC49)</f>
        <v>20843</v>
      </c>
      <c r="BP49" s="127" t="str">
        <f>IF(D49="Supra-regional","abrange-cidade",IF(D49="Em definição","sem-mapa",IF(F49&lt;&gt;0,"local-def","local-em-def")))</f>
        <v>local-em-def</v>
      </c>
    </row>
    <row r="50" spans="1:68" ht="25.5" hidden="1" x14ac:dyDescent="0.25">
      <c r="A50" s="337">
        <v>2</v>
      </c>
      <c r="B50" s="374" t="s">
        <v>5680</v>
      </c>
      <c r="C50" s="716">
        <v>228000</v>
      </c>
      <c r="D50" s="2" t="s">
        <v>158</v>
      </c>
      <c r="E50" s="374"/>
      <c r="F50" s="374"/>
      <c r="G50" s="374"/>
      <c r="H50" s="722">
        <v>1561</v>
      </c>
      <c r="I50" s="337"/>
      <c r="J50" s="337"/>
      <c r="K50" s="337"/>
      <c r="L50" s="337"/>
      <c r="M50" s="337"/>
      <c r="N50" s="722">
        <v>1537</v>
      </c>
      <c r="O50" s="722"/>
      <c r="P50" s="337"/>
      <c r="Q50" s="337"/>
      <c r="R50" s="337"/>
      <c r="S50" s="337"/>
      <c r="T50" s="727">
        <v>1953</v>
      </c>
      <c r="U50" s="722"/>
      <c r="V50" s="337"/>
      <c r="W50" s="337"/>
      <c r="X50" s="337"/>
      <c r="Y50" s="337"/>
      <c r="Z50" s="722">
        <v>1963</v>
      </c>
      <c r="AA50" s="722"/>
      <c r="AB50" s="337"/>
      <c r="AC50" s="337"/>
      <c r="AD50" s="337"/>
      <c r="AE50" s="337"/>
      <c r="AF50" s="337"/>
      <c r="AG50" s="337"/>
      <c r="AH50" s="337"/>
      <c r="AI50" s="337"/>
      <c r="AJ50" s="337"/>
      <c r="AK50" s="337"/>
      <c r="AL50" s="337"/>
      <c r="AM50" s="337"/>
      <c r="AN50" s="337"/>
      <c r="AO50" s="337"/>
      <c r="AP50" s="337"/>
      <c r="AQ50" s="337"/>
      <c r="AR50" s="337"/>
      <c r="AS50" s="337"/>
      <c r="AT50" s="337"/>
      <c r="AU50" s="337"/>
      <c r="AV50" s="337"/>
      <c r="AW50" s="337"/>
      <c r="AX50" s="337"/>
      <c r="AY50" s="337"/>
      <c r="AZ50" s="337"/>
      <c r="BA50" s="337"/>
      <c r="BB50" s="337"/>
      <c r="BC50" s="337"/>
      <c r="BD50" s="1035">
        <v>0</v>
      </c>
      <c r="BE50" s="529">
        <v>0</v>
      </c>
      <c r="BF50" s="694"/>
      <c r="BG50" s="96"/>
      <c r="BH50" s="374"/>
      <c r="BI50" s="374"/>
      <c r="BJ50" s="374"/>
      <c r="BK50" s="374"/>
      <c r="BL50" s="374"/>
      <c r="BM50" s="475"/>
      <c r="BN50" s="557">
        <v>0</v>
      </c>
      <c r="BO50" s="77">
        <f>SUM(H50:BC50)</f>
        <v>7014</v>
      </c>
      <c r="BP50" s="127" t="str">
        <f>IF(D50="Supra-regional","abrange-cidade",IF(D50="Em definição","sem-mapa",IF(F50&lt;&gt;0,"local-def","local-em-def")))</f>
        <v>local-em-def</v>
      </c>
    </row>
    <row r="51" spans="1:68" ht="25.5" hidden="1" x14ac:dyDescent="0.25">
      <c r="A51" s="337">
        <v>2</v>
      </c>
      <c r="B51" s="374" t="s">
        <v>5680</v>
      </c>
      <c r="C51" s="716">
        <v>228000</v>
      </c>
      <c r="D51" s="2" t="s">
        <v>160</v>
      </c>
      <c r="E51" s="374"/>
      <c r="F51" s="374"/>
      <c r="G51" s="374"/>
      <c r="H51" s="722">
        <v>19205</v>
      </c>
      <c r="I51" s="337"/>
      <c r="J51" s="337"/>
      <c r="K51" s="337"/>
      <c r="L51" s="337"/>
      <c r="M51" s="337"/>
      <c r="N51" s="722">
        <v>19883</v>
      </c>
      <c r="O51" s="722"/>
      <c r="P51" s="337"/>
      <c r="Q51" s="337"/>
      <c r="R51" s="337"/>
      <c r="S51" s="337"/>
      <c r="T51" s="727">
        <v>22595</v>
      </c>
      <c r="U51" s="722"/>
      <c r="V51" s="337"/>
      <c r="W51" s="337"/>
      <c r="X51" s="337"/>
      <c r="Y51" s="337"/>
      <c r="Z51" s="722">
        <v>22859</v>
      </c>
      <c r="AA51" s="722"/>
      <c r="AB51" s="337"/>
      <c r="AC51" s="337"/>
      <c r="AD51" s="337"/>
      <c r="AE51" s="337"/>
      <c r="AF51" s="337"/>
      <c r="AG51" s="337"/>
      <c r="AH51" s="337"/>
      <c r="AI51" s="337"/>
      <c r="AJ51" s="337"/>
      <c r="AK51" s="337"/>
      <c r="AL51" s="337"/>
      <c r="AM51" s="337"/>
      <c r="AN51" s="337"/>
      <c r="AO51" s="337"/>
      <c r="AP51" s="337"/>
      <c r="AQ51" s="337"/>
      <c r="AR51" s="337"/>
      <c r="AS51" s="337"/>
      <c r="AT51" s="337"/>
      <c r="AU51" s="337"/>
      <c r="AV51" s="337"/>
      <c r="AW51" s="337"/>
      <c r="AX51" s="337"/>
      <c r="AY51" s="337"/>
      <c r="AZ51" s="337"/>
      <c r="BA51" s="337"/>
      <c r="BB51" s="337"/>
      <c r="BC51" s="337"/>
      <c r="BD51" s="1035">
        <v>0</v>
      </c>
      <c r="BE51" s="529">
        <v>0</v>
      </c>
      <c r="BF51" s="694"/>
      <c r="BG51" s="96"/>
      <c r="BH51" s="374"/>
      <c r="BI51" s="374"/>
      <c r="BJ51" s="374"/>
      <c r="BK51" s="374"/>
      <c r="BL51" s="374"/>
      <c r="BM51" s="475"/>
      <c r="BN51" s="557">
        <v>0</v>
      </c>
      <c r="BO51" s="77">
        <f>SUM(H51:BC51)</f>
        <v>84542</v>
      </c>
      <c r="BP51" s="127" t="str">
        <f>IF(D51="Supra-regional","abrange-cidade",IF(D51="Em definição","sem-mapa",IF(F51&lt;&gt;0,"local-def","local-em-def")))</f>
        <v>local-em-def</v>
      </c>
    </row>
    <row r="52" spans="1:68" ht="25.5" hidden="1" x14ac:dyDescent="0.25">
      <c r="A52" s="337">
        <v>2</v>
      </c>
      <c r="B52" s="374" t="s">
        <v>5680</v>
      </c>
      <c r="C52" s="716">
        <v>228000</v>
      </c>
      <c r="D52" s="2" t="s">
        <v>162</v>
      </c>
      <c r="E52" s="343"/>
      <c r="F52" s="343"/>
      <c r="G52" s="374"/>
      <c r="H52" s="722">
        <v>3892</v>
      </c>
      <c r="I52" s="337"/>
      <c r="J52" s="337"/>
      <c r="K52" s="337"/>
      <c r="L52" s="337"/>
      <c r="M52" s="337"/>
      <c r="N52" s="722">
        <v>3935</v>
      </c>
      <c r="O52" s="722"/>
      <c r="P52" s="337"/>
      <c r="Q52" s="337"/>
      <c r="R52" s="337"/>
      <c r="S52" s="337"/>
      <c r="T52" s="727">
        <v>3227</v>
      </c>
      <c r="U52" s="722"/>
      <c r="V52" s="337"/>
      <c r="W52" s="337"/>
      <c r="X52" s="337"/>
      <c r="Y52" s="337"/>
      <c r="Z52" s="722">
        <v>2978</v>
      </c>
      <c r="AA52" s="722"/>
      <c r="AB52" s="337"/>
      <c r="AC52" s="337"/>
      <c r="AD52" s="337"/>
      <c r="AE52" s="337"/>
      <c r="AF52" s="337"/>
      <c r="AG52" s="337"/>
      <c r="AH52" s="337"/>
      <c r="AI52" s="337"/>
      <c r="AJ52" s="337"/>
      <c r="AK52" s="337"/>
      <c r="AL52" s="337"/>
      <c r="AM52" s="337"/>
      <c r="AN52" s="337"/>
      <c r="AO52" s="337"/>
      <c r="AP52" s="337"/>
      <c r="AQ52" s="337"/>
      <c r="AR52" s="337"/>
      <c r="AS52" s="337"/>
      <c r="AT52" s="337"/>
      <c r="AU52" s="337"/>
      <c r="AV52" s="337"/>
      <c r="AW52" s="337"/>
      <c r="AX52" s="337"/>
      <c r="AY52" s="337"/>
      <c r="AZ52" s="337"/>
      <c r="BA52" s="337"/>
      <c r="BB52" s="337"/>
      <c r="BC52" s="337"/>
      <c r="BD52" s="1035">
        <v>0</v>
      </c>
      <c r="BE52" s="529">
        <v>0</v>
      </c>
      <c r="BF52" s="694"/>
      <c r="BG52" s="96"/>
      <c r="BH52" s="374"/>
      <c r="BI52" s="374"/>
      <c r="BJ52" s="374"/>
      <c r="BK52" s="374"/>
      <c r="BL52" s="374"/>
      <c r="BM52" s="475"/>
      <c r="BN52" s="557">
        <v>0</v>
      </c>
      <c r="BO52" s="77">
        <f>SUM(H52:BC52)</f>
        <v>14032</v>
      </c>
      <c r="BP52" s="127" t="str">
        <f>IF(D52="Supra-regional","abrange-cidade",IF(D52="Em definição","sem-mapa",IF(F52&lt;&gt;0,"local-def","local-em-def")))</f>
        <v>local-em-def</v>
      </c>
    </row>
    <row r="53" spans="1:68" ht="25.5" hidden="1" x14ac:dyDescent="0.25">
      <c r="A53" s="337">
        <v>2</v>
      </c>
      <c r="B53" s="374" t="s">
        <v>5680</v>
      </c>
      <c r="C53" s="716">
        <v>228000</v>
      </c>
      <c r="D53" s="2" t="s">
        <v>164</v>
      </c>
      <c r="E53" s="374"/>
      <c r="F53" s="374"/>
      <c r="G53" s="374"/>
      <c r="H53" s="722">
        <v>5172</v>
      </c>
      <c r="I53" s="337"/>
      <c r="J53" s="337"/>
      <c r="K53" s="337"/>
      <c r="L53" s="337"/>
      <c r="M53" s="337"/>
      <c r="N53" s="722">
        <v>5540</v>
      </c>
      <c r="O53" s="722"/>
      <c r="P53" s="337"/>
      <c r="Q53" s="337"/>
      <c r="R53" s="337"/>
      <c r="S53" s="337"/>
      <c r="T53" s="727">
        <v>5730</v>
      </c>
      <c r="U53" s="722"/>
      <c r="V53" s="337"/>
      <c r="W53" s="337"/>
      <c r="X53" s="337"/>
      <c r="Y53" s="337"/>
      <c r="Z53" s="722">
        <v>6381</v>
      </c>
      <c r="AA53" s="722"/>
      <c r="AB53" s="337"/>
      <c r="AC53" s="337"/>
      <c r="AD53" s="337"/>
      <c r="AE53" s="337"/>
      <c r="AF53" s="337"/>
      <c r="AG53" s="337"/>
      <c r="AH53" s="337"/>
      <c r="AI53" s="337"/>
      <c r="AJ53" s="337"/>
      <c r="AK53" s="337"/>
      <c r="AL53" s="337"/>
      <c r="AM53" s="337"/>
      <c r="AN53" s="337"/>
      <c r="AO53" s="337"/>
      <c r="AP53" s="337"/>
      <c r="AQ53" s="337"/>
      <c r="AR53" s="337"/>
      <c r="AS53" s="337"/>
      <c r="AT53" s="337"/>
      <c r="AU53" s="337"/>
      <c r="AV53" s="337"/>
      <c r="AW53" s="337"/>
      <c r="AX53" s="337"/>
      <c r="AY53" s="337"/>
      <c r="AZ53" s="337"/>
      <c r="BA53" s="337"/>
      <c r="BB53" s="337"/>
      <c r="BC53" s="337"/>
      <c r="BD53" s="1035">
        <v>0</v>
      </c>
      <c r="BE53" s="529">
        <v>0</v>
      </c>
      <c r="BF53" s="694"/>
      <c r="BG53" s="96"/>
      <c r="BH53" s="374"/>
      <c r="BI53" s="374"/>
      <c r="BJ53" s="374"/>
      <c r="BK53" s="374"/>
      <c r="BL53" s="374"/>
      <c r="BM53" s="475"/>
      <c r="BN53" s="557">
        <v>0</v>
      </c>
      <c r="BO53" s="77">
        <f>SUM(H53:BC53)</f>
        <v>22823</v>
      </c>
      <c r="BP53" s="127" t="str">
        <f>IF(D53="Supra-regional","abrange-cidade",IF(D53="Em definição","sem-mapa",IF(F53&lt;&gt;0,"local-def","local-em-def")))</f>
        <v>local-em-def</v>
      </c>
    </row>
    <row r="54" spans="1:68" ht="25.5" hidden="1" x14ac:dyDescent="0.25">
      <c r="A54" s="337">
        <v>2</v>
      </c>
      <c r="B54" s="374" t="s">
        <v>5680</v>
      </c>
      <c r="C54" s="716">
        <v>228000</v>
      </c>
      <c r="D54" s="2" t="s">
        <v>166</v>
      </c>
      <c r="E54" s="374"/>
      <c r="F54" s="374"/>
      <c r="G54" s="374"/>
      <c r="H54" s="722">
        <v>7912</v>
      </c>
      <c r="I54" s="337"/>
      <c r="J54" s="337"/>
      <c r="K54" s="337"/>
      <c r="L54" s="337"/>
      <c r="M54" s="337"/>
      <c r="N54" s="722">
        <v>8393</v>
      </c>
      <c r="O54" s="722"/>
      <c r="P54" s="337"/>
      <c r="Q54" s="337"/>
      <c r="R54" s="337"/>
      <c r="S54" s="337"/>
      <c r="T54" s="727">
        <v>11237</v>
      </c>
      <c r="U54" s="722"/>
      <c r="V54" s="337"/>
      <c r="W54" s="337"/>
      <c r="X54" s="337"/>
      <c r="Y54" s="337"/>
      <c r="Z54" s="722">
        <v>11136</v>
      </c>
      <c r="AA54" s="722"/>
      <c r="AB54" s="337"/>
      <c r="AC54" s="337"/>
      <c r="AD54" s="337"/>
      <c r="AE54" s="337"/>
      <c r="AF54" s="337"/>
      <c r="AG54" s="337"/>
      <c r="AH54" s="337"/>
      <c r="AI54" s="337"/>
      <c r="AJ54" s="337"/>
      <c r="AK54" s="337"/>
      <c r="AL54" s="337"/>
      <c r="AM54" s="337"/>
      <c r="AN54" s="337"/>
      <c r="AO54" s="337"/>
      <c r="AP54" s="337"/>
      <c r="AQ54" s="337"/>
      <c r="AR54" s="337"/>
      <c r="AS54" s="337"/>
      <c r="AT54" s="337"/>
      <c r="AU54" s="337"/>
      <c r="AV54" s="337"/>
      <c r="AW54" s="337"/>
      <c r="AX54" s="337"/>
      <c r="AY54" s="337"/>
      <c r="AZ54" s="337"/>
      <c r="BA54" s="337"/>
      <c r="BB54" s="337"/>
      <c r="BC54" s="337"/>
      <c r="BD54" s="1035">
        <v>0</v>
      </c>
      <c r="BE54" s="529">
        <v>0</v>
      </c>
      <c r="BF54" s="694"/>
      <c r="BG54" s="96"/>
      <c r="BH54" s="374"/>
      <c r="BI54" s="374"/>
      <c r="BJ54" s="374"/>
      <c r="BK54" s="374"/>
      <c r="BL54" s="374"/>
      <c r="BM54" s="475"/>
      <c r="BN54" s="557">
        <v>0</v>
      </c>
      <c r="BO54" s="77">
        <f>SUM(H54:BC54)</f>
        <v>38678</v>
      </c>
      <c r="BP54" s="127" t="str">
        <f>IF(D54="Supra-regional","abrange-cidade",IF(D54="Em definição","sem-mapa",IF(F54&lt;&gt;0,"local-def","local-em-def")))</f>
        <v>local-em-def</v>
      </c>
    </row>
    <row r="55" spans="1:68" ht="25.5" hidden="1" x14ac:dyDescent="0.25">
      <c r="A55" s="337">
        <v>2</v>
      </c>
      <c r="B55" s="374" t="s">
        <v>5680</v>
      </c>
      <c r="C55" s="716">
        <v>228000</v>
      </c>
      <c r="D55" s="2" t="s">
        <v>168</v>
      </c>
      <c r="E55" s="374"/>
      <c r="F55" s="374"/>
      <c r="G55" s="374"/>
      <c r="H55" s="722">
        <v>2619</v>
      </c>
      <c r="I55" s="337"/>
      <c r="J55" s="337"/>
      <c r="K55" s="337"/>
      <c r="L55" s="337"/>
      <c r="M55" s="337"/>
      <c r="N55" s="722">
        <v>2810</v>
      </c>
      <c r="O55" s="722"/>
      <c r="P55" s="337"/>
      <c r="Q55" s="337"/>
      <c r="R55" s="337"/>
      <c r="S55" s="337"/>
      <c r="T55" s="727">
        <v>4162</v>
      </c>
      <c r="U55" s="722"/>
      <c r="V55" s="337"/>
      <c r="W55" s="337"/>
      <c r="X55" s="337"/>
      <c r="Y55" s="337"/>
      <c r="Z55" s="722">
        <v>4518</v>
      </c>
      <c r="AA55" s="722"/>
      <c r="AB55" s="337"/>
      <c r="AC55" s="337"/>
      <c r="AD55" s="337"/>
      <c r="AE55" s="337"/>
      <c r="AF55" s="337"/>
      <c r="AG55" s="337"/>
      <c r="AH55" s="337"/>
      <c r="AI55" s="337"/>
      <c r="AJ55" s="337"/>
      <c r="AK55" s="337"/>
      <c r="AL55" s="337"/>
      <c r="AM55" s="337"/>
      <c r="AN55" s="337"/>
      <c r="AO55" s="337"/>
      <c r="AP55" s="337"/>
      <c r="AQ55" s="337"/>
      <c r="AR55" s="337"/>
      <c r="AS55" s="337"/>
      <c r="AT55" s="337"/>
      <c r="AU55" s="337"/>
      <c r="AV55" s="337"/>
      <c r="AW55" s="337"/>
      <c r="AX55" s="337"/>
      <c r="AY55" s="337"/>
      <c r="AZ55" s="337"/>
      <c r="BA55" s="337"/>
      <c r="BB55" s="337"/>
      <c r="BC55" s="337"/>
      <c r="BD55" s="1035">
        <v>0</v>
      </c>
      <c r="BE55" s="529">
        <v>0</v>
      </c>
      <c r="BF55" s="694"/>
      <c r="BG55" s="96"/>
      <c r="BH55" s="374"/>
      <c r="BI55" s="374"/>
      <c r="BJ55" s="374"/>
      <c r="BK55" s="374"/>
      <c r="BL55" s="374"/>
      <c r="BM55" s="475"/>
      <c r="BN55" s="557">
        <v>0</v>
      </c>
      <c r="BO55" s="77">
        <f>SUM(H55:BC55)</f>
        <v>14109</v>
      </c>
      <c r="BP55" s="127" t="str">
        <f>IF(D55="Supra-regional","abrange-cidade",IF(D55="Em definição","sem-mapa",IF(F55&lt;&gt;0,"local-def","local-em-def")))</f>
        <v>local-em-def</v>
      </c>
    </row>
    <row r="56" spans="1:68" ht="25.5" hidden="1" x14ac:dyDescent="0.25">
      <c r="A56" s="337">
        <v>2</v>
      </c>
      <c r="B56" s="374" t="s">
        <v>5680</v>
      </c>
      <c r="C56" s="716">
        <v>228000</v>
      </c>
      <c r="D56" s="2" t="s">
        <v>170</v>
      </c>
      <c r="E56" s="374"/>
      <c r="F56" s="374"/>
      <c r="G56" s="374"/>
      <c r="H56" s="722">
        <v>466</v>
      </c>
      <c r="I56" s="337"/>
      <c r="J56" s="337"/>
      <c r="K56" s="337"/>
      <c r="L56" s="337"/>
      <c r="M56" s="337"/>
      <c r="N56" s="722">
        <v>501</v>
      </c>
      <c r="O56" s="722"/>
      <c r="P56" s="337"/>
      <c r="Q56" s="337"/>
      <c r="R56" s="337"/>
      <c r="S56" s="337"/>
      <c r="T56" s="727">
        <v>447</v>
      </c>
      <c r="U56" s="722"/>
      <c r="V56" s="337"/>
      <c r="W56" s="337"/>
      <c r="X56" s="337"/>
      <c r="Y56" s="337"/>
      <c r="Z56" s="722">
        <v>472</v>
      </c>
      <c r="AA56" s="722"/>
      <c r="AB56" s="337"/>
      <c r="AC56" s="337"/>
      <c r="AD56" s="337"/>
      <c r="AE56" s="337"/>
      <c r="AF56" s="337"/>
      <c r="AG56" s="337"/>
      <c r="AH56" s="337"/>
      <c r="AI56" s="337"/>
      <c r="AJ56" s="337"/>
      <c r="AK56" s="337"/>
      <c r="AL56" s="337"/>
      <c r="AM56" s="337"/>
      <c r="AN56" s="337"/>
      <c r="AO56" s="337"/>
      <c r="AP56" s="337"/>
      <c r="AQ56" s="337"/>
      <c r="AR56" s="337"/>
      <c r="AS56" s="337"/>
      <c r="AT56" s="337"/>
      <c r="AU56" s="337"/>
      <c r="AV56" s="337"/>
      <c r="AW56" s="337"/>
      <c r="AX56" s="337"/>
      <c r="AY56" s="337"/>
      <c r="AZ56" s="337"/>
      <c r="BA56" s="337"/>
      <c r="BB56" s="337"/>
      <c r="BC56" s="337"/>
      <c r="BD56" s="1035">
        <v>0</v>
      </c>
      <c r="BE56" s="529">
        <v>0</v>
      </c>
      <c r="BF56" s="694"/>
      <c r="BG56" s="96"/>
      <c r="BH56" s="374"/>
      <c r="BI56" s="374"/>
      <c r="BJ56" s="374"/>
      <c r="BK56" s="374"/>
      <c r="BL56" s="374"/>
      <c r="BM56" s="475"/>
      <c r="BN56" s="557">
        <v>0</v>
      </c>
      <c r="BO56" s="77">
        <f>SUM(H56:BC56)</f>
        <v>1886</v>
      </c>
      <c r="BP56" s="127" t="str">
        <f>IF(D56="Supra-regional","abrange-cidade",IF(D56="Em definição","sem-mapa",IF(F56&lt;&gt;0,"local-def","local-em-def")))</f>
        <v>local-em-def</v>
      </c>
    </row>
    <row r="57" spans="1:68" ht="25.5" hidden="1" x14ac:dyDescent="0.25">
      <c r="A57" s="337">
        <v>2</v>
      </c>
      <c r="B57" s="374" t="s">
        <v>5680</v>
      </c>
      <c r="C57" s="716">
        <v>228000</v>
      </c>
      <c r="D57" s="2" t="s">
        <v>172</v>
      </c>
      <c r="E57" s="374"/>
      <c r="F57" s="374"/>
      <c r="G57" s="374"/>
      <c r="H57" s="722">
        <v>8342</v>
      </c>
      <c r="I57" s="337"/>
      <c r="J57" s="337"/>
      <c r="K57" s="337"/>
      <c r="L57" s="337"/>
      <c r="M57" s="337"/>
      <c r="N57" s="722">
        <v>8430</v>
      </c>
      <c r="O57" s="722"/>
      <c r="P57" s="337"/>
      <c r="Q57" s="337"/>
      <c r="R57" s="337"/>
      <c r="S57" s="337"/>
      <c r="T57" s="727">
        <v>10959</v>
      </c>
      <c r="U57" s="722"/>
      <c r="V57" s="337"/>
      <c r="W57" s="337"/>
      <c r="X57" s="337"/>
      <c r="Y57" s="337"/>
      <c r="Z57" s="722">
        <v>12111</v>
      </c>
      <c r="AA57" s="722"/>
      <c r="AB57" s="337"/>
      <c r="AC57" s="337"/>
      <c r="AD57" s="337"/>
      <c r="AE57" s="337"/>
      <c r="AF57" s="337"/>
      <c r="AG57" s="337"/>
      <c r="AH57" s="337"/>
      <c r="AI57" s="337"/>
      <c r="AJ57" s="337"/>
      <c r="AK57" s="337"/>
      <c r="AL57" s="337"/>
      <c r="AM57" s="337"/>
      <c r="AN57" s="337"/>
      <c r="AO57" s="337"/>
      <c r="AP57" s="337"/>
      <c r="AQ57" s="337"/>
      <c r="AR57" s="337"/>
      <c r="AS57" s="337"/>
      <c r="AT57" s="337"/>
      <c r="AU57" s="337"/>
      <c r="AV57" s="337"/>
      <c r="AW57" s="337"/>
      <c r="AX57" s="337"/>
      <c r="AY57" s="337"/>
      <c r="AZ57" s="337"/>
      <c r="BA57" s="337"/>
      <c r="BB57" s="337"/>
      <c r="BC57" s="337"/>
      <c r="BD57" s="1035">
        <v>0</v>
      </c>
      <c r="BE57" s="529">
        <v>0</v>
      </c>
      <c r="BF57" s="694"/>
      <c r="BG57" s="96"/>
      <c r="BH57" s="374"/>
      <c r="BI57" s="374"/>
      <c r="BJ57" s="374"/>
      <c r="BK57" s="374"/>
      <c r="BL57" s="374"/>
      <c r="BM57" s="475"/>
      <c r="BN57" s="557">
        <v>0</v>
      </c>
      <c r="BO57" s="77">
        <f>SUM(H57:BC57)</f>
        <v>39842</v>
      </c>
      <c r="BP57" s="127" t="str">
        <f>IF(D57="Supra-regional","abrange-cidade",IF(D57="Em definição","sem-mapa",IF(F57&lt;&gt;0,"local-def","local-em-def")))</f>
        <v>local-em-def</v>
      </c>
    </row>
    <row r="58" spans="1:68" ht="25.5" hidden="1" x14ac:dyDescent="0.25">
      <c r="A58" s="337">
        <v>2</v>
      </c>
      <c r="B58" s="374" t="s">
        <v>5680</v>
      </c>
      <c r="C58" s="716">
        <v>228000</v>
      </c>
      <c r="D58" s="2" t="s">
        <v>174</v>
      </c>
      <c r="E58" s="374"/>
      <c r="F58" s="374"/>
      <c r="G58" s="374"/>
      <c r="H58" s="722">
        <v>1517</v>
      </c>
      <c r="I58" s="337"/>
      <c r="J58" s="337"/>
      <c r="K58" s="337"/>
      <c r="L58" s="337"/>
      <c r="M58" s="337"/>
      <c r="N58" s="722">
        <v>1618</v>
      </c>
      <c r="O58" s="722"/>
      <c r="P58" s="337"/>
      <c r="Q58" s="337"/>
      <c r="R58" s="337"/>
      <c r="S58" s="337"/>
      <c r="T58" s="727">
        <v>1543</v>
      </c>
      <c r="U58" s="722"/>
      <c r="V58" s="337"/>
      <c r="W58" s="337"/>
      <c r="X58" s="337"/>
      <c r="Y58" s="337"/>
      <c r="Z58" s="722">
        <v>1383</v>
      </c>
      <c r="AA58" s="722"/>
      <c r="AB58" s="337"/>
      <c r="AC58" s="337"/>
      <c r="AD58" s="337"/>
      <c r="AE58" s="337"/>
      <c r="AF58" s="337"/>
      <c r="AG58" s="337"/>
      <c r="AH58" s="337"/>
      <c r="AI58" s="337"/>
      <c r="AJ58" s="337"/>
      <c r="AK58" s="337"/>
      <c r="AL58" s="337"/>
      <c r="AM58" s="337"/>
      <c r="AN58" s="337"/>
      <c r="AO58" s="337"/>
      <c r="AP58" s="337"/>
      <c r="AQ58" s="337"/>
      <c r="AR58" s="337"/>
      <c r="AS58" s="337"/>
      <c r="AT58" s="337"/>
      <c r="AU58" s="337"/>
      <c r="AV58" s="337"/>
      <c r="AW58" s="337"/>
      <c r="AX58" s="337"/>
      <c r="AY58" s="337"/>
      <c r="AZ58" s="337"/>
      <c r="BA58" s="337"/>
      <c r="BB58" s="337"/>
      <c r="BC58" s="337"/>
      <c r="BD58" s="1035">
        <v>0</v>
      </c>
      <c r="BE58" s="529">
        <v>0</v>
      </c>
      <c r="BF58" s="618"/>
      <c r="BG58" s="96"/>
      <c r="BH58" s="374"/>
      <c r="BI58" s="374"/>
      <c r="BJ58" s="374"/>
      <c r="BK58" s="374"/>
      <c r="BL58" s="374"/>
      <c r="BM58" s="475"/>
      <c r="BN58" s="557">
        <v>0</v>
      </c>
      <c r="BO58" s="77">
        <f>SUM(H58:BC58)</f>
        <v>6061</v>
      </c>
      <c r="BP58" s="127" t="str">
        <f>IF(D58="Supra-regional","abrange-cidade",IF(D58="Em definição","sem-mapa",IF(F58&lt;&gt;0,"local-def","local-em-def")))</f>
        <v>local-em-def</v>
      </c>
    </row>
    <row r="59" spans="1:68" ht="25.5" hidden="1" x14ac:dyDescent="0.25">
      <c r="A59" s="337">
        <v>2</v>
      </c>
      <c r="B59" s="374" t="s">
        <v>5680</v>
      </c>
      <c r="C59" s="716">
        <v>228000</v>
      </c>
      <c r="D59" s="2" t="s">
        <v>176</v>
      </c>
      <c r="E59" s="374"/>
      <c r="F59" s="374"/>
      <c r="G59" s="374"/>
      <c r="H59" s="722">
        <v>1581</v>
      </c>
      <c r="I59" s="337"/>
      <c r="J59" s="337"/>
      <c r="K59" s="337"/>
      <c r="L59" s="337"/>
      <c r="M59" s="337"/>
      <c r="N59" s="722">
        <v>1572</v>
      </c>
      <c r="O59" s="722"/>
      <c r="P59" s="337"/>
      <c r="Q59" s="337"/>
      <c r="R59" s="337"/>
      <c r="S59" s="337"/>
      <c r="T59" s="727">
        <v>1699</v>
      </c>
      <c r="U59" s="722"/>
      <c r="V59" s="337"/>
      <c r="W59" s="337"/>
      <c r="X59" s="337"/>
      <c r="Y59" s="337"/>
      <c r="Z59" s="722">
        <v>1725</v>
      </c>
      <c r="AA59" s="722"/>
      <c r="AB59" s="337"/>
      <c r="AC59" s="337"/>
      <c r="AD59" s="337"/>
      <c r="AE59" s="337"/>
      <c r="AF59" s="337"/>
      <c r="AG59" s="337"/>
      <c r="AH59" s="337"/>
      <c r="AI59" s="337"/>
      <c r="AJ59" s="337"/>
      <c r="AK59" s="337"/>
      <c r="AL59" s="337"/>
      <c r="AM59" s="337"/>
      <c r="AN59" s="337"/>
      <c r="AO59" s="337"/>
      <c r="AP59" s="337"/>
      <c r="AQ59" s="337"/>
      <c r="AR59" s="337"/>
      <c r="AS59" s="337"/>
      <c r="AT59" s="337"/>
      <c r="AU59" s="337"/>
      <c r="AV59" s="337"/>
      <c r="AW59" s="337"/>
      <c r="AX59" s="337"/>
      <c r="AY59" s="337"/>
      <c r="AZ59" s="337"/>
      <c r="BA59" s="337"/>
      <c r="BB59" s="337"/>
      <c r="BC59" s="337"/>
      <c r="BD59" s="1035">
        <v>0</v>
      </c>
      <c r="BE59" s="529">
        <v>0</v>
      </c>
      <c r="BF59" s="861"/>
      <c r="BG59" s="96"/>
      <c r="BH59" s="374"/>
      <c r="BI59" s="374"/>
      <c r="BJ59" s="374"/>
      <c r="BK59" s="374"/>
      <c r="BL59" s="374"/>
      <c r="BM59" s="475"/>
      <c r="BN59" s="557">
        <v>0</v>
      </c>
      <c r="BO59" s="77">
        <f>SUM(H59:BC59)</f>
        <v>6577</v>
      </c>
      <c r="BP59" s="127" t="str">
        <f>IF(D59="Supra-regional","abrange-cidade",IF(D59="Em definição","sem-mapa",IF(F59&lt;&gt;0,"local-def","local-em-def")))</f>
        <v>local-em-def</v>
      </c>
    </row>
    <row r="60" spans="1:68" ht="25.5" hidden="1" x14ac:dyDescent="0.25">
      <c r="A60" s="337">
        <v>2</v>
      </c>
      <c r="B60" s="374" t="s">
        <v>5680</v>
      </c>
      <c r="C60" s="716">
        <v>228000</v>
      </c>
      <c r="D60" s="2" t="s">
        <v>178</v>
      </c>
      <c r="E60" s="374"/>
      <c r="F60" s="374"/>
      <c r="G60" s="374"/>
      <c r="H60" s="722">
        <v>15796</v>
      </c>
      <c r="I60" s="337"/>
      <c r="J60" s="337"/>
      <c r="K60" s="337"/>
      <c r="L60" s="337"/>
      <c r="M60" s="337"/>
      <c r="N60" s="722">
        <v>15884</v>
      </c>
      <c r="O60" s="722"/>
      <c r="P60" s="337"/>
      <c r="Q60" s="337"/>
      <c r="R60" s="337"/>
      <c r="S60" s="337"/>
      <c r="T60" s="727">
        <v>20816</v>
      </c>
      <c r="U60" s="722"/>
      <c r="V60" s="337"/>
      <c r="W60" s="337"/>
      <c r="X60" s="337"/>
      <c r="Y60" s="337"/>
      <c r="Z60" s="722">
        <v>21351</v>
      </c>
      <c r="AA60" s="722"/>
      <c r="AB60" s="337"/>
      <c r="AC60" s="337"/>
      <c r="AD60" s="337"/>
      <c r="AE60" s="337"/>
      <c r="AF60" s="337"/>
      <c r="AG60" s="337"/>
      <c r="AH60" s="337"/>
      <c r="AI60" s="337"/>
      <c r="AJ60" s="337"/>
      <c r="AK60" s="337"/>
      <c r="AL60" s="337"/>
      <c r="AM60" s="337"/>
      <c r="AN60" s="337"/>
      <c r="AO60" s="337"/>
      <c r="AP60" s="337"/>
      <c r="AQ60" s="337"/>
      <c r="AR60" s="337"/>
      <c r="AS60" s="337"/>
      <c r="AT60" s="337"/>
      <c r="AU60" s="337"/>
      <c r="AV60" s="337"/>
      <c r="AW60" s="337"/>
      <c r="AX60" s="337"/>
      <c r="AY60" s="337"/>
      <c r="AZ60" s="337"/>
      <c r="BA60" s="337"/>
      <c r="BB60" s="337"/>
      <c r="BC60" s="337"/>
      <c r="BD60" s="1035">
        <v>0</v>
      </c>
      <c r="BE60" s="529">
        <v>0</v>
      </c>
      <c r="BF60" s="694"/>
      <c r="BG60" s="96"/>
      <c r="BH60" s="374"/>
      <c r="BI60" s="374"/>
      <c r="BJ60" s="374"/>
      <c r="BK60" s="374"/>
      <c r="BL60" s="374"/>
      <c r="BM60" s="475"/>
      <c r="BN60" s="557">
        <v>0</v>
      </c>
      <c r="BO60" s="77">
        <f>SUM(H60:BC60)</f>
        <v>73847</v>
      </c>
      <c r="BP60" s="127" t="str">
        <f>IF(D60="Supra-regional","abrange-cidade",IF(D60="Em definição","sem-mapa",IF(F60&lt;&gt;0,"local-def","local-em-def")))</f>
        <v>local-em-def</v>
      </c>
    </row>
    <row r="61" spans="1:68" ht="25.5" hidden="1" x14ac:dyDescent="0.25">
      <c r="A61" s="337">
        <v>2</v>
      </c>
      <c r="B61" s="374" t="s">
        <v>5680</v>
      </c>
      <c r="C61" s="716">
        <v>228000</v>
      </c>
      <c r="D61" s="2" t="s">
        <v>180</v>
      </c>
      <c r="E61" s="374"/>
      <c r="F61" s="374"/>
      <c r="G61" s="374"/>
      <c r="H61" s="722">
        <v>12344</v>
      </c>
      <c r="I61" s="337"/>
      <c r="J61" s="337"/>
      <c r="K61" s="337"/>
      <c r="L61" s="337"/>
      <c r="M61" s="337"/>
      <c r="N61" s="722">
        <v>12843</v>
      </c>
      <c r="O61" s="722"/>
      <c r="P61" s="337"/>
      <c r="Q61" s="337"/>
      <c r="R61" s="337"/>
      <c r="S61" s="337"/>
      <c r="T61" s="727">
        <v>17257</v>
      </c>
      <c r="U61" s="722"/>
      <c r="V61" s="337"/>
      <c r="W61" s="337"/>
      <c r="X61" s="337"/>
      <c r="Y61" s="337"/>
      <c r="Z61" s="722">
        <v>17105</v>
      </c>
      <c r="AA61" s="722"/>
      <c r="AB61" s="337"/>
      <c r="AC61" s="337"/>
      <c r="AD61" s="337"/>
      <c r="AE61" s="337"/>
      <c r="AF61" s="337"/>
      <c r="AG61" s="337"/>
      <c r="AH61" s="337"/>
      <c r="AI61" s="337"/>
      <c r="AJ61" s="337"/>
      <c r="AK61" s="337"/>
      <c r="AL61" s="337"/>
      <c r="AM61" s="337"/>
      <c r="AN61" s="337"/>
      <c r="AO61" s="337"/>
      <c r="AP61" s="337"/>
      <c r="AQ61" s="337"/>
      <c r="AR61" s="337"/>
      <c r="AS61" s="337"/>
      <c r="AT61" s="337"/>
      <c r="AU61" s="337"/>
      <c r="AV61" s="337"/>
      <c r="AW61" s="337"/>
      <c r="AX61" s="337"/>
      <c r="AY61" s="337"/>
      <c r="AZ61" s="337"/>
      <c r="BA61" s="337"/>
      <c r="BB61" s="337"/>
      <c r="BC61" s="337"/>
      <c r="BD61" s="1035">
        <v>0</v>
      </c>
      <c r="BE61" s="529">
        <v>0</v>
      </c>
      <c r="BF61" s="694"/>
      <c r="BG61" s="96"/>
      <c r="BH61" s="374"/>
      <c r="BI61" s="374"/>
      <c r="BJ61" s="374"/>
      <c r="BK61" s="374"/>
      <c r="BL61" s="374"/>
      <c r="BM61" s="475"/>
      <c r="BN61" s="557">
        <v>0</v>
      </c>
      <c r="BO61" s="77">
        <f>SUM(H61:BC61)</f>
        <v>59549</v>
      </c>
      <c r="BP61" s="127" t="str">
        <f>IF(D61="Supra-regional","abrange-cidade",IF(D61="Em definição","sem-mapa",IF(F61&lt;&gt;0,"local-def","local-em-def")))</f>
        <v>local-em-def</v>
      </c>
    </row>
    <row r="62" spans="1:68" ht="25.5" hidden="1" x14ac:dyDescent="0.25">
      <c r="A62" s="337">
        <v>2</v>
      </c>
      <c r="B62" s="374" t="s">
        <v>5680</v>
      </c>
      <c r="C62" s="716">
        <v>228000</v>
      </c>
      <c r="D62" s="2" t="s">
        <v>190</v>
      </c>
      <c r="E62" s="374"/>
      <c r="F62" s="374"/>
      <c r="G62" s="374"/>
      <c r="H62" s="722">
        <v>9958</v>
      </c>
      <c r="I62" s="337"/>
      <c r="J62" s="337"/>
      <c r="K62" s="337"/>
      <c r="L62" s="337"/>
      <c r="M62" s="337"/>
      <c r="N62" s="722">
        <v>10695</v>
      </c>
      <c r="O62" s="722"/>
      <c r="P62" s="337"/>
      <c r="Q62" s="337"/>
      <c r="R62" s="337"/>
      <c r="S62" s="337"/>
      <c r="T62" s="727">
        <v>12323</v>
      </c>
      <c r="U62" s="722"/>
      <c r="V62" s="337"/>
      <c r="W62" s="337"/>
      <c r="X62" s="337"/>
      <c r="Y62" s="337"/>
      <c r="Z62" s="722">
        <v>12226</v>
      </c>
      <c r="AA62" s="722"/>
      <c r="AB62" s="337"/>
      <c r="AC62" s="337"/>
      <c r="AD62" s="337"/>
      <c r="AE62" s="337"/>
      <c r="AF62" s="337"/>
      <c r="AG62" s="337"/>
      <c r="AH62" s="337"/>
      <c r="AI62" s="337"/>
      <c r="AJ62" s="337"/>
      <c r="AK62" s="337"/>
      <c r="AL62" s="337"/>
      <c r="AM62" s="337"/>
      <c r="AN62" s="337"/>
      <c r="AO62" s="337"/>
      <c r="AP62" s="337"/>
      <c r="AQ62" s="337"/>
      <c r="AR62" s="337"/>
      <c r="AS62" s="337"/>
      <c r="AT62" s="337"/>
      <c r="AU62" s="337"/>
      <c r="AV62" s="337"/>
      <c r="AW62" s="337"/>
      <c r="AX62" s="337"/>
      <c r="AY62" s="337"/>
      <c r="AZ62" s="337"/>
      <c r="BA62" s="337"/>
      <c r="BB62" s="337"/>
      <c r="BC62" s="337"/>
      <c r="BD62" s="1035">
        <v>0</v>
      </c>
      <c r="BE62" s="529">
        <v>0</v>
      </c>
      <c r="BF62" s="618"/>
      <c r="BG62" s="96"/>
      <c r="BH62" s="374"/>
      <c r="BI62" s="374"/>
      <c r="BJ62" s="374"/>
      <c r="BK62" s="374"/>
      <c r="BL62" s="374"/>
      <c r="BM62" s="475"/>
      <c r="BN62" s="557">
        <v>0</v>
      </c>
      <c r="BO62" s="77">
        <f>SUM(H62:BC62)</f>
        <v>45202</v>
      </c>
      <c r="BP62" s="127" t="str">
        <f>IF(D62="Supra-regional","abrange-cidade",IF(D62="Em definição","sem-mapa",IF(F62&lt;&gt;0,"local-def","local-em-def")))</f>
        <v>local-em-def</v>
      </c>
    </row>
    <row r="63" spans="1:68" ht="25.5" hidden="1" x14ac:dyDescent="0.25">
      <c r="A63" s="337">
        <v>2</v>
      </c>
      <c r="B63" s="374" t="s">
        <v>5680</v>
      </c>
      <c r="C63" s="716">
        <v>228000</v>
      </c>
      <c r="D63" s="2" t="s">
        <v>182</v>
      </c>
      <c r="E63" s="374"/>
      <c r="F63" s="374"/>
      <c r="G63" s="374"/>
      <c r="H63" s="722">
        <v>5048</v>
      </c>
      <c r="I63" s="337"/>
      <c r="J63" s="337"/>
      <c r="K63" s="337"/>
      <c r="L63" s="337"/>
      <c r="M63" s="337"/>
      <c r="N63" s="722">
        <v>5535</v>
      </c>
      <c r="O63" s="722"/>
      <c r="P63" s="337"/>
      <c r="Q63" s="337"/>
      <c r="R63" s="337"/>
      <c r="S63" s="337"/>
      <c r="T63" s="727">
        <v>4731</v>
      </c>
      <c r="U63" s="722"/>
      <c r="V63" s="337"/>
      <c r="W63" s="337"/>
      <c r="X63" s="337"/>
      <c r="Y63" s="337"/>
      <c r="Z63" s="722">
        <v>4943</v>
      </c>
      <c r="AA63" s="722"/>
      <c r="AB63" s="337"/>
      <c r="AC63" s="337"/>
      <c r="AD63" s="337"/>
      <c r="AE63" s="337"/>
      <c r="AF63" s="337"/>
      <c r="AG63" s="337"/>
      <c r="AH63" s="337"/>
      <c r="AI63" s="337"/>
      <c r="AJ63" s="337"/>
      <c r="AK63" s="337"/>
      <c r="AL63" s="337"/>
      <c r="AM63" s="337"/>
      <c r="AN63" s="337"/>
      <c r="AO63" s="337"/>
      <c r="AP63" s="337"/>
      <c r="AQ63" s="337"/>
      <c r="AR63" s="337"/>
      <c r="AS63" s="337"/>
      <c r="AT63" s="337"/>
      <c r="AU63" s="337"/>
      <c r="AV63" s="337"/>
      <c r="AW63" s="337"/>
      <c r="AX63" s="337"/>
      <c r="AY63" s="337"/>
      <c r="AZ63" s="337"/>
      <c r="BA63" s="337"/>
      <c r="BB63" s="337"/>
      <c r="BC63" s="337"/>
      <c r="BD63" s="1035">
        <v>0</v>
      </c>
      <c r="BE63" s="529">
        <v>0</v>
      </c>
      <c r="BF63" s="694"/>
      <c r="BG63" s="96"/>
      <c r="BH63" s="374"/>
      <c r="BI63" s="374"/>
      <c r="BJ63" s="374"/>
      <c r="BK63" s="374"/>
      <c r="BL63" s="374"/>
      <c r="BM63" s="475"/>
      <c r="BN63" s="557">
        <v>0</v>
      </c>
      <c r="BO63" s="476">
        <f>SUM(H63:BC63)</f>
        <v>20257</v>
      </c>
      <c r="BP63" s="127" t="str">
        <f>IF(D63="Supra-regional","abrange-cidade",IF(D63="Em definição","sem-mapa",IF(F63&lt;&gt;0,"local-def","local-em-def")))</f>
        <v>local-em-def</v>
      </c>
    </row>
    <row r="64" spans="1:68" ht="25.5" hidden="1" x14ac:dyDescent="0.25">
      <c r="A64" s="337">
        <v>2</v>
      </c>
      <c r="B64" s="374" t="s">
        <v>5680</v>
      </c>
      <c r="C64" s="716">
        <v>228000</v>
      </c>
      <c r="D64" s="2" t="s">
        <v>211</v>
      </c>
      <c r="E64" s="374"/>
      <c r="F64" s="374"/>
      <c r="G64" s="374"/>
      <c r="H64" s="722">
        <v>26080</v>
      </c>
      <c r="I64" s="337"/>
      <c r="J64" s="337"/>
      <c r="K64" s="337"/>
      <c r="L64" s="337"/>
      <c r="M64" s="337"/>
      <c r="N64" s="722">
        <v>20864</v>
      </c>
      <c r="O64" s="722"/>
      <c r="P64" s="337"/>
      <c r="Q64" s="337"/>
      <c r="R64" s="337"/>
      <c r="S64" s="337"/>
      <c r="T64" s="727">
        <v>43072</v>
      </c>
      <c r="U64" s="722"/>
      <c r="V64" s="337"/>
      <c r="W64" s="337"/>
      <c r="X64" s="337"/>
      <c r="Y64" s="337"/>
      <c r="Z64" s="722">
        <v>43048</v>
      </c>
      <c r="AA64" s="722"/>
      <c r="AB64" s="337"/>
      <c r="AC64" s="337"/>
      <c r="AD64" s="337"/>
      <c r="AE64" s="337"/>
      <c r="AF64" s="337"/>
      <c r="AG64" s="337"/>
      <c r="AH64" s="337"/>
      <c r="AI64" s="337"/>
      <c r="AJ64" s="337"/>
      <c r="AK64" s="337"/>
      <c r="AL64" s="337"/>
      <c r="AM64" s="337"/>
      <c r="AN64" s="337"/>
      <c r="AO64" s="337"/>
      <c r="AP64" s="337"/>
      <c r="AQ64" s="337"/>
      <c r="AR64" s="337"/>
      <c r="AS64" s="337"/>
      <c r="AT64" s="337"/>
      <c r="AU64" s="337"/>
      <c r="AV64" s="337"/>
      <c r="AW64" s="337"/>
      <c r="AX64" s="337"/>
      <c r="AY64" s="337"/>
      <c r="AZ64" s="337"/>
      <c r="BA64" s="337"/>
      <c r="BB64" s="337"/>
      <c r="BC64" s="337"/>
      <c r="BD64" s="1035">
        <v>0</v>
      </c>
      <c r="BE64" s="529">
        <v>0</v>
      </c>
      <c r="BF64" s="694"/>
      <c r="BG64" s="96"/>
      <c r="BH64" s="374"/>
      <c r="BI64" s="374"/>
      <c r="BJ64" s="374"/>
      <c r="BK64" s="374"/>
      <c r="BL64" s="374"/>
      <c r="BM64" s="475"/>
      <c r="BN64" s="557">
        <v>0</v>
      </c>
      <c r="BO64" s="77">
        <f>SUM(H64:BC64)</f>
        <v>133064</v>
      </c>
      <c r="BP64" s="127" t="str">
        <f>IF(D64="Supra-regional","abrange-cidade",IF(D64="Em definição","sem-mapa",IF(F64&lt;&gt;0,"local-def","local-em-def")))</f>
        <v>abrange-cidade</v>
      </c>
    </row>
    <row r="65" spans="1:68" ht="30" hidden="1" x14ac:dyDescent="0.25">
      <c r="A65" s="337">
        <v>2</v>
      </c>
      <c r="B65" s="374" t="s">
        <v>5680</v>
      </c>
      <c r="C65" s="716">
        <v>228000</v>
      </c>
      <c r="D65" s="2" t="s">
        <v>184</v>
      </c>
      <c r="E65" s="374"/>
      <c r="F65" s="374"/>
      <c r="G65" s="374"/>
      <c r="H65" s="722">
        <v>3475</v>
      </c>
      <c r="I65" s="337"/>
      <c r="J65" s="337"/>
      <c r="K65" s="337"/>
      <c r="L65" s="337"/>
      <c r="M65" s="337"/>
      <c r="N65" s="722">
        <v>4147</v>
      </c>
      <c r="O65" s="722"/>
      <c r="P65" s="337"/>
      <c r="Q65" s="337"/>
      <c r="R65" s="337"/>
      <c r="S65" s="337"/>
      <c r="T65" s="727">
        <v>4229</v>
      </c>
      <c r="U65" s="722"/>
      <c r="V65" s="337"/>
      <c r="W65" s="337"/>
      <c r="X65" s="337"/>
      <c r="Y65" s="337"/>
      <c r="Z65" s="722">
        <v>4011</v>
      </c>
      <c r="AA65" s="722"/>
      <c r="AB65" s="337"/>
      <c r="AC65" s="337"/>
      <c r="AD65" s="337"/>
      <c r="AE65" s="337"/>
      <c r="AF65" s="337"/>
      <c r="AG65" s="337"/>
      <c r="AH65" s="337"/>
      <c r="AI65" s="337"/>
      <c r="AJ65" s="337"/>
      <c r="AK65" s="337"/>
      <c r="AL65" s="337"/>
      <c r="AM65" s="337"/>
      <c r="AN65" s="337"/>
      <c r="AO65" s="337"/>
      <c r="AP65" s="337"/>
      <c r="AQ65" s="337"/>
      <c r="AR65" s="337"/>
      <c r="AS65" s="337"/>
      <c r="AT65" s="337"/>
      <c r="AU65" s="337"/>
      <c r="AV65" s="337"/>
      <c r="AW65" s="337"/>
      <c r="AX65" s="337"/>
      <c r="AY65" s="337"/>
      <c r="AZ65" s="337"/>
      <c r="BA65" s="337"/>
      <c r="BB65" s="337"/>
      <c r="BC65" s="337"/>
      <c r="BD65" s="1035">
        <v>0</v>
      </c>
      <c r="BE65" s="529">
        <v>0</v>
      </c>
      <c r="BF65" s="618"/>
      <c r="BG65" s="96"/>
      <c r="BH65" s="374"/>
      <c r="BI65" s="374"/>
      <c r="BJ65" s="374"/>
      <c r="BK65" s="374"/>
      <c r="BL65" s="374"/>
      <c r="BM65" s="475"/>
      <c r="BN65" s="557">
        <v>0</v>
      </c>
      <c r="BO65" s="77">
        <f>SUM(H65:BC65)</f>
        <v>15862</v>
      </c>
      <c r="BP65" s="127" t="str">
        <f>IF(D65="Supra-regional","abrange-cidade",IF(D65="Em definição","sem-mapa",IF(F65&lt;&gt;0,"local-def","local-em-def")))</f>
        <v>local-em-def</v>
      </c>
    </row>
    <row r="66" spans="1:68" ht="25.5" hidden="1" x14ac:dyDescent="0.25">
      <c r="A66" s="337">
        <v>2</v>
      </c>
      <c r="B66" s="374" t="s">
        <v>5680</v>
      </c>
      <c r="C66" s="716">
        <v>228000</v>
      </c>
      <c r="D66" s="2" t="s">
        <v>186</v>
      </c>
      <c r="E66" s="374"/>
      <c r="F66" s="374"/>
      <c r="G66" s="374"/>
      <c r="H66" s="722">
        <v>739</v>
      </c>
      <c r="I66" s="337"/>
      <c r="J66" s="337"/>
      <c r="K66" s="337"/>
      <c r="L66" s="337"/>
      <c r="M66" s="337"/>
      <c r="N66" s="722">
        <v>712</v>
      </c>
      <c r="O66" s="722"/>
      <c r="P66" s="337"/>
      <c r="Q66" s="337"/>
      <c r="R66" s="337"/>
      <c r="S66" s="337"/>
      <c r="T66" s="727">
        <v>975</v>
      </c>
      <c r="U66" s="722"/>
      <c r="V66" s="337"/>
      <c r="W66" s="337"/>
      <c r="X66" s="337"/>
      <c r="Y66" s="337"/>
      <c r="Z66" s="722">
        <v>1101</v>
      </c>
      <c r="AA66" s="722"/>
      <c r="AB66" s="337"/>
      <c r="AC66" s="337"/>
      <c r="AD66" s="337"/>
      <c r="AE66" s="337"/>
      <c r="AF66" s="337"/>
      <c r="AG66" s="337"/>
      <c r="AH66" s="337"/>
      <c r="AI66" s="337"/>
      <c r="AJ66" s="337"/>
      <c r="AK66" s="337"/>
      <c r="AL66" s="337"/>
      <c r="AM66" s="337"/>
      <c r="AN66" s="337"/>
      <c r="AO66" s="337"/>
      <c r="AP66" s="337"/>
      <c r="AQ66" s="337"/>
      <c r="AR66" s="337"/>
      <c r="AS66" s="337"/>
      <c r="AT66" s="337"/>
      <c r="AU66" s="337"/>
      <c r="AV66" s="337"/>
      <c r="AW66" s="337"/>
      <c r="AX66" s="337"/>
      <c r="AY66" s="337"/>
      <c r="AZ66" s="337"/>
      <c r="BA66" s="337"/>
      <c r="BB66" s="337"/>
      <c r="BC66" s="337"/>
      <c r="BD66" s="1035">
        <v>0</v>
      </c>
      <c r="BE66" s="529">
        <v>0</v>
      </c>
      <c r="BF66" s="694"/>
      <c r="BG66" s="96"/>
      <c r="BH66" s="374"/>
      <c r="BI66" s="374"/>
      <c r="BJ66" s="374"/>
      <c r="BK66" s="374"/>
      <c r="BL66" s="374"/>
      <c r="BM66" s="475"/>
      <c r="BN66" s="557">
        <v>0</v>
      </c>
      <c r="BO66" s="77">
        <f>SUM(H66:BC66)</f>
        <v>3527</v>
      </c>
      <c r="BP66" s="127" t="str">
        <f>IF(D66="Supra-regional","abrange-cidade",IF(D66="Em definição","sem-mapa",IF(F66&lt;&gt;0,"local-def","local-em-def")))</f>
        <v>local-em-def</v>
      </c>
    </row>
    <row r="67" spans="1:68" ht="25.5" hidden="1" x14ac:dyDescent="0.25">
      <c r="A67" s="337">
        <v>2</v>
      </c>
      <c r="B67" s="374" t="s">
        <v>5680</v>
      </c>
      <c r="C67" s="716">
        <v>228000</v>
      </c>
      <c r="D67" s="2" t="s">
        <v>188</v>
      </c>
      <c r="E67" s="374"/>
      <c r="F67" s="374"/>
      <c r="G67" s="374"/>
      <c r="H67" s="722">
        <v>2732</v>
      </c>
      <c r="I67" s="337"/>
      <c r="J67" s="337"/>
      <c r="K67" s="337"/>
      <c r="L67" s="337"/>
      <c r="M67" s="337"/>
      <c r="N67" s="722">
        <v>2684</v>
      </c>
      <c r="O67" s="722"/>
      <c r="P67" s="337"/>
      <c r="Q67" s="337"/>
      <c r="R67" s="337"/>
      <c r="S67" s="337"/>
      <c r="T67" s="727">
        <v>3323</v>
      </c>
      <c r="U67" s="722"/>
      <c r="V67" s="337"/>
      <c r="W67" s="337"/>
      <c r="X67" s="337"/>
      <c r="Y67" s="337"/>
      <c r="Z67" s="722">
        <v>3224</v>
      </c>
      <c r="AA67" s="722"/>
      <c r="AB67" s="337"/>
      <c r="AC67" s="337"/>
      <c r="AD67" s="337"/>
      <c r="AE67" s="337"/>
      <c r="AF67" s="337"/>
      <c r="AG67" s="337"/>
      <c r="AH67" s="337"/>
      <c r="AI67" s="337"/>
      <c r="AJ67" s="337"/>
      <c r="AK67" s="337"/>
      <c r="AL67" s="337"/>
      <c r="AM67" s="337"/>
      <c r="AN67" s="337"/>
      <c r="AO67" s="337"/>
      <c r="AP67" s="337"/>
      <c r="AQ67" s="337"/>
      <c r="AR67" s="337"/>
      <c r="AS67" s="337"/>
      <c r="AT67" s="337"/>
      <c r="AU67" s="337"/>
      <c r="AV67" s="337"/>
      <c r="AW67" s="337"/>
      <c r="AX67" s="337"/>
      <c r="AY67" s="337"/>
      <c r="AZ67" s="337"/>
      <c r="BA67" s="337"/>
      <c r="BB67" s="337"/>
      <c r="BC67" s="337"/>
      <c r="BD67" s="1035">
        <v>0</v>
      </c>
      <c r="BE67" s="529">
        <v>0</v>
      </c>
      <c r="BF67" s="694"/>
      <c r="BG67" s="96"/>
      <c r="BH67" s="374"/>
      <c r="BI67" s="374"/>
      <c r="BJ67" s="374"/>
      <c r="BK67" s="374"/>
      <c r="BL67" s="374"/>
      <c r="BM67" s="475"/>
      <c r="BN67" s="557">
        <v>0</v>
      </c>
      <c r="BO67" s="476">
        <f>SUM(H67:BC67)</f>
        <v>11963</v>
      </c>
      <c r="BP67" s="477" t="str">
        <f>IF(D67="Supra-regional","abrange-cidade",IF(D67="Em definição","sem-mapa",IF(F67&lt;&gt;0,"local-def","local-em-def")))</f>
        <v>local-em-def</v>
      </c>
    </row>
    <row r="68" spans="1:68" ht="45" hidden="1" x14ac:dyDescent="0.25">
      <c r="A68" s="335">
        <v>5</v>
      </c>
      <c r="B68" s="373" t="s">
        <v>5681</v>
      </c>
      <c r="C68" s="813">
        <v>100000</v>
      </c>
      <c r="D68" s="2" t="s">
        <v>211</v>
      </c>
      <c r="E68" s="336"/>
      <c r="F68" s="2"/>
      <c r="G68" s="374"/>
      <c r="H68" s="337">
        <v>0</v>
      </c>
      <c r="I68" s="337">
        <v>0</v>
      </c>
      <c r="J68" s="337">
        <v>0</v>
      </c>
      <c r="K68" s="337">
        <v>0</v>
      </c>
      <c r="L68" s="337">
        <v>0</v>
      </c>
      <c r="M68" s="337">
        <v>0</v>
      </c>
      <c r="N68" s="338">
        <v>0</v>
      </c>
      <c r="O68" s="338">
        <v>0</v>
      </c>
      <c r="P68" s="338">
        <v>0</v>
      </c>
      <c r="Q68" s="338">
        <v>0</v>
      </c>
      <c r="R68" s="338">
        <v>0</v>
      </c>
      <c r="S68" s="837">
        <v>19966</v>
      </c>
      <c r="T68" s="338"/>
      <c r="U68" s="338"/>
      <c r="V68" s="338"/>
      <c r="W68" s="338"/>
      <c r="X68" s="338"/>
      <c r="Y68" s="338"/>
      <c r="Z68" s="338"/>
      <c r="AA68" s="338"/>
      <c r="AB68" s="338"/>
      <c r="AC68" s="338"/>
      <c r="AD68" s="338"/>
      <c r="AE68" s="338"/>
      <c r="AF68" s="338"/>
      <c r="AG68" s="338"/>
      <c r="AH68" s="338"/>
      <c r="AI68" s="338"/>
      <c r="AJ68" s="338"/>
      <c r="AK68" s="338"/>
      <c r="AL68" s="338"/>
      <c r="AM68" s="338"/>
      <c r="AN68" s="338"/>
      <c r="AO68" s="338"/>
      <c r="AP68" s="338"/>
      <c r="AQ68" s="338"/>
      <c r="AR68" s="338"/>
      <c r="AS68" s="338"/>
      <c r="AT68" s="338"/>
      <c r="AU68" s="338"/>
      <c r="AV68" s="338"/>
      <c r="AW68" s="338"/>
      <c r="AX68" s="338"/>
      <c r="AY68" s="338"/>
      <c r="AZ68" s="338"/>
      <c r="BA68" s="338"/>
      <c r="BB68" s="338"/>
      <c r="BC68" s="338"/>
      <c r="BD68" s="1035">
        <v>1</v>
      </c>
      <c r="BE68" s="793">
        <v>0</v>
      </c>
      <c r="BF68" s="121">
        <v>0</v>
      </c>
      <c r="BG68" s="2"/>
      <c r="BH68" s="2"/>
      <c r="BI68" s="2"/>
      <c r="BJ68" s="2"/>
      <c r="BK68" s="2"/>
      <c r="BL68" s="2"/>
      <c r="BM68" s="475"/>
      <c r="BN68" s="557">
        <f t="shared" ref="BN66:BN129" si="1">SUM(H68:BC68)*BD68/C68</f>
        <v>0.19966</v>
      </c>
      <c r="BO68" s="77">
        <f>SUM(H68:BC68)</f>
        <v>19966</v>
      </c>
      <c r="BP68" s="127" t="str">
        <f>IF(D68="Supra-regional","abrange-cidade",IF(D68="Em definição","sem-mapa",IF(F68&lt;&gt;0,"local-def","local-em-def")))</f>
        <v>abrange-cidade</v>
      </c>
    </row>
    <row r="69" spans="1:68" ht="45" hidden="1" x14ac:dyDescent="0.25">
      <c r="A69" s="335">
        <v>5</v>
      </c>
      <c r="B69" s="373" t="s">
        <v>5015</v>
      </c>
      <c r="C69" s="813">
        <v>100000</v>
      </c>
      <c r="D69" s="2" t="s">
        <v>211</v>
      </c>
      <c r="E69" s="336"/>
      <c r="F69" s="2"/>
      <c r="G69" s="374"/>
      <c r="H69" s="337">
        <v>0</v>
      </c>
      <c r="I69" s="337">
        <v>0</v>
      </c>
      <c r="J69" s="337">
        <v>0</v>
      </c>
      <c r="K69" s="337">
        <v>0</v>
      </c>
      <c r="L69" s="337">
        <v>0</v>
      </c>
      <c r="M69" s="337">
        <v>0</v>
      </c>
      <c r="N69" s="338">
        <v>0</v>
      </c>
      <c r="O69" s="338">
        <v>0</v>
      </c>
      <c r="P69" s="338">
        <v>0</v>
      </c>
      <c r="Q69" s="338">
        <v>0</v>
      </c>
      <c r="R69" s="338">
        <v>0</v>
      </c>
      <c r="S69" s="837">
        <v>24818</v>
      </c>
      <c r="T69" s="338"/>
      <c r="U69" s="338"/>
      <c r="V69" s="338"/>
      <c r="W69" s="338"/>
      <c r="X69" s="338"/>
      <c r="Y69" s="338"/>
      <c r="Z69" s="338"/>
      <c r="AA69" s="338"/>
      <c r="AB69" s="338"/>
      <c r="AC69" s="338"/>
      <c r="AD69" s="338"/>
      <c r="AE69" s="338"/>
      <c r="AF69" s="338"/>
      <c r="AG69" s="338"/>
      <c r="AH69" s="338"/>
      <c r="AI69" s="338"/>
      <c r="AJ69" s="338"/>
      <c r="AK69" s="338"/>
      <c r="AL69" s="338"/>
      <c r="AM69" s="338"/>
      <c r="AN69" s="338"/>
      <c r="AO69" s="338"/>
      <c r="AP69" s="338"/>
      <c r="AQ69" s="338"/>
      <c r="AR69" s="338"/>
      <c r="AS69" s="338"/>
      <c r="AT69" s="338"/>
      <c r="AU69" s="338"/>
      <c r="AV69" s="338"/>
      <c r="AW69" s="338"/>
      <c r="AX69" s="338"/>
      <c r="AY69" s="338"/>
      <c r="AZ69" s="338"/>
      <c r="BA69" s="338"/>
      <c r="BB69" s="338"/>
      <c r="BC69" s="338"/>
      <c r="BD69" s="1035">
        <v>0</v>
      </c>
      <c r="BE69" s="793">
        <v>0</v>
      </c>
      <c r="BF69" s="121">
        <v>0</v>
      </c>
      <c r="BG69" s="2"/>
      <c r="BH69" s="2"/>
      <c r="BI69" s="2"/>
      <c r="BJ69" s="2"/>
      <c r="BK69" s="2"/>
      <c r="BL69" s="2"/>
      <c r="BM69" s="475"/>
      <c r="BN69" s="557">
        <f t="shared" si="1"/>
        <v>0</v>
      </c>
      <c r="BO69" s="77">
        <f>SUM(H69:BC69)</f>
        <v>24818</v>
      </c>
      <c r="BP69" s="127" t="str">
        <f>IF(D69="Supra-regional","abrange-cidade",IF(D69="Em definição","sem-mapa",IF(F69&lt;&gt;0,"local-def","local-em-def")))</f>
        <v>abrange-cidade</v>
      </c>
    </row>
    <row r="70" spans="1:68" ht="30" hidden="1" x14ac:dyDescent="0.25">
      <c r="A70" s="338">
        <v>6</v>
      </c>
      <c r="B70" s="373" t="s">
        <v>5016</v>
      </c>
      <c r="C70" s="339">
        <v>22500</v>
      </c>
      <c r="D70" s="2" t="s">
        <v>211</v>
      </c>
      <c r="E70" s="373"/>
      <c r="F70" s="373"/>
      <c r="G70" s="374"/>
      <c r="H70" s="338">
        <v>209</v>
      </c>
      <c r="I70" s="338">
        <v>146</v>
      </c>
      <c r="J70" s="338">
        <v>433</v>
      </c>
      <c r="K70" s="338">
        <v>566</v>
      </c>
      <c r="L70" s="338">
        <v>279</v>
      </c>
      <c r="M70" s="338">
        <v>448</v>
      </c>
      <c r="N70" s="338">
        <v>779</v>
      </c>
      <c r="O70" s="338">
        <v>790</v>
      </c>
      <c r="P70" s="338">
        <v>631</v>
      </c>
      <c r="Q70" s="338">
        <v>703</v>
      </c>
      <c r="R70" s="338">
        <v>510</v>
      </c>
      <c r="S70" s="338">
        <v>331</v>
      </c>
      <c r="T70" s="338">
        <v>601</v>
      </c>
      <c r="U70" s="338">
        <v>629</v>
      </c>
      <c r="V70" s="338">
        <v>182</v>
      </c>
      <c r="W70" s="338">
        <v>615</v>
      </c>
      <c r="X70" s="338">
        <v>647</v>
      </c>
      <c r="Y70" s="338">
        <v>676</v>
      </c>
      <c r="Z70" s="338">
        <v>764</v>
      </c>
      <c r="AA70" s="338">
        <v>444</v>
      </c>
      <c r="AB70" s="338"/>
      <c r="AC70" s="338"/>
      <c r="AD70" s="338"/>
      <c r="AE70" s="338"/>
      <c r="AF70" s="338"/>
      <c r="AG70" s="338"/>
      <c r="AH70" s="338"/>
      <c r="AI70" s="338"/>
      <c r="AJ70" s="338"/>
      <c r="AK70" s="338"/>
      <c r="AL70" s="338"/>
      <c r="AM70" s="338"/>
      <c r="AN70" s="338"/>
      <c r="AO70" s="338"/>
      <c r="AP70" s="338"/>
      <c r="AQ70" s="338"/>
      <c r="AR70" s="338"/>
      <c r="AS70" s="338"/>
      <c r="AT70" s="338"/>
      <c r="AU70" s="338"/>
      <c r="AV70" s="338"/>
      <c r="AW70" s="338"/>
      <c r="AX70" s="338"/>
      <c r="AY70" s="338"/>
      <c r="AZ70" s="338"/>
      <c r="BA70" s="338"/>
      <c r="BB70" s="338"/>
      <c r="BC70" s="338"/>
      <c r="BD70" s="1035">
        <v>1</v>
      </c>
      <c r="BE70" s="859">
        <v>2038750</v>
      </c>
      <c r="BF70" s="121">
        <v>0</v>
      </c>
      <c r="BG70" s="373"/>
      <c r="BH70" s="373"/>
      <c r="BI70" s="373"/>
      <c r="BJ70" s="373"/>
      <c r="BK70" s="373"/>
      <c r="BL70" s="373"/>
      <c r="BM70" s="475"/>
      <c r="BN70" s="557">
        <f t="shared" si="1"/>
        <v>0.46146666666666669</v>
      </c>
      <c r="BO70" s="77">
        <f>SUM(H70:BC70)</f>
        <v>10383</v>
      </c>
      <c r="BP70" s="127" t="str">
        <f>IF(D70="Supra-regional","abrange-cidade",IF(D70="Em definição","sem-mapa",IF(F70&lt;&gt;0,"local-def","local-em-def")))</f>
        <v>abrange-cidade</v>
      </c>
    </row>
    <row r="71" spans="1:68" ht="30" hidden="1" x14ac:dyDescent="0.25">
      <c r="A71" s="180">
        <v>7</v>
      </c>
      <c r="B71" s="181" t="s">
        <v>4411</v>
      </c>
      <c r="C71" s="814">
        <v>20000</v>
      </c>
      <c r="D71" s="181" t="s">
        <v>211</v>
      </c>
      <c r="E71" s="181"/>
      <c r="F71" s="181"/>
      <c r="G71" s="181"/>
      <c r="H71" s="832">
        <v>0</v>
      </c>
      <c r="I71" s="832">
        <v>0</v>
      </c>
      <c r="J71" s="832">
        <v>0</v>
      </c>
      <c r="K71" s="832">
        <v>0</v>
      </c>
      <c r="L71" s="832">
        <v>0</v>
      </c>
      <c r="M71" s="832">
        <v>0</v>
      </c>
      <c r="N71" s="832">
        <v>0</v>
      </c>
      <c r="O71" s="832">
        <v>0</v>
      </c>
      <c r="P71" s="832">
        <v>0</v>
      </c>
      <c r="Q71" s="832">
        <v>0</v>
      </c>
      <c r="R71" s="832">
        <v>0</v>
      </c>
      <c r="S71" s="838">
        <v>4803</v>
      </c>
      <c r="T71" s="838">
        <v>0</v>
      </c>
      <c r="U71" s="838">
        <v>0</v>
      </c>
      <c r="V71" s="838">
        <v>0</v>
      </c>
      <c r="W71" s="838">
        <v>804</v>
      </c>
      <c r="X71" s="832"/>
      <c r="Y71" s="832"/>
      <c r="Z71" s="832"/>
      <c r="AA71" s="844">
        <v>804</v>
      </c>
      <c r="AB71" s="832"/>
      <c r="AC71" s="832"/>
      <c r="AD71" s="832"/>
      <c r="AE71" s="832"/>
      <c r="AF71" s="832"/>
      <c r="AG71" s="832"/>
      <c r="AH71" s="832"/>
      <c r="AI71" s="832"/>
      <c r="AJ71" s="832"/>
      <c r="AK71" s="832"/>
      <c r="AL71" s="832"/>
      <c r="AM71" s="832"/>
      <c r="AN71" s="832"/>
      <c r="AO71" s="832"/>
      <c r="AP71" s="832"/>
      <c r="AQ71" s="832"/>
      <c r="AR71" s="832"/>
      <c r="AS71" s="832"/>
      <c r="AT71" s="832"/>
      <c r="AU71" s="832"/>
      <c r="AV71" s="832"/>
      <c r="AW71" s="832"/>
      <c r="AX71" s="832"/>
      <c r="AY71" s="832"/>
      <c r="AZ71" s="832"/>
      <c r="BA71" s="832"/>
      <c r="BB71" s="832"/>
      <c r="BC71" s="832"/>
      <c r="BD71" s="1035">
        <v>1</v>
      </c>
      <c r="BE71" s="854">
        <v>6475598.4900000002</v>
      </c>
      <c r="BF71" s="303">
        <v>0</v>
      </c>
      <c r="BG71" s="865"/>
      <c r="BH71" s="187"/>
      <c r="BI71" s="181"/>
      <c r="BJ71" s="181"/>
      <c r="BK71" s="181"/>
      <c r="BL71" s="181"/>
      <c r="BM71" s="876"/>
      <c r="BN71" s="557">
        <f t="shared" si="1"/>
        <v>0.32055</v>
      </c>
      <c r="BO71" s="77">
        <f>SUM(H71:BC71)</f>
        <v>6411</v>
      </c>
      <c r="BP71" s="127" t="str">
        <f>IF(D71="Supra-regional","abrange-cidade",IF(D71="Em definição","sem-mapa",IF(F71&lt;&gt;0,"local-def","local-em-def")))</f>
        <v>abrange-cidade</v>
      </c>
    </row>
    <row r="72" spans="1:68" hidden="1" x14ac:dyDescent="0.25">
      <c r="A72" s="293">
        <v>11</v>
      </c>
      <c r="B72" s="312" t="s">
        <v>2610</v>
      </c>
      <c r="C72" s="267">
        <v>12</v>
      </c>
      <c r="D72" s="183" t="s">
        <v>158</v>
      </c>
      <c r="E72" s="183" t="s">
        <v>158</v>
      </c>
      <c r="F72" s="288"/>
      <c r="G72" s="288"/>
      <c r="H72" s="284">
        <v>0</v>
      </c>
      <c r="I72" s="284">
        <v>0</v>
      </c>
      <c r="J72" s="284">
        <v>0</v>
      </c>
      <c r="K72" s="284">
        <v>0</v>
      </c>
      <c r="L72" s="284">
        <v>0</v>
      </c>
      <c r="M72" s="284">
        <v>0</v>
      </c>
      <c r="N72" s="296">
        <v>1</v>
      </c>
      <c r="O72" s="284">
        <v>0</v>
      </c>
      <c r="P72" s="284">
        <v>0</v>
      </c>
      <c r="Q72" s="284">
        <v>0</v>
      </c>
      <c r="R72" s="284">
        <v>0</v>
      </c>
      <c r="S72" s="290">
        <v>0</v>
      </c>
      <c r="T72" s="290"/>
      <c r="U72" s="290"/>
      <c r="V72" s="290"/>
      <c r="W72" s="290"/>
      <c r="X72" s="290"/>
      <c r="Y72" s="290"/>
      <c r="Z72" s="290"/>
      <c r="AA72" s="290"/>
      <c r="AB72" s="290"/>
      <c r="AC72" s="290"/>
      <c r="AD72" s="290"/>
      <c r="AE72" s="290"/>
      <c r="AF72" s="290"/>
      <c r="AG72" s="290"/>
      <c r="AH72" s="290"/>
      <c r="AI72" s="290"/>
      <c r="AJ72" s="290"/>
      <c r="AK72" s="290"/>
      <c r="AL72" s="290"/>
      <c r="AM72" s="290"/>
      <c r="AN72" s="290"/>
      <c r="AO72" s="290"/>
      <c r="AP72" s="290"/>
      <c r="AQ72" s="290"/>
      <c r="AR72" s="290"/>
      <c r="AS72" s="290"/>
      <c r="AT72" s="290"/>
      <c r="AU72" s="290"/>
      <c r="AV72" s="290"/>
      <c r="AW72" s="290"/>
      <c r="AX72" s="290"/>
      <c r="AY72" s="290"/>
      <c r="AZ72" s="290"/>
      <c r="BA72" s="290"/>
      <c r="BB72" s="290"/>
      <c r="BC72" s="284"/>
      <c r="BD72" s="1035">
        <v>1</v>
      </c>
      <c r="BE72" s="313">
        <v>502026.84</v>
      </c>
      <c r="BF72" s="303">
        <v>0</v>
      </c>
      <c r="BG72" s="288"/>
      <c r="BH72" s="288"/>
      <c r="BI72" s="288"/>
      <c r="BJ72" s="288"/>
      <c r="BK72" s="288"/>
      <c r="BL72" s="288"/>
      <c r="BM72" s="292"/>
      <c r="BN72" s="557">
        <f t="shared" si="1"/>
        <v>8.3333333333333329E-2</v>
      </c>
      <c r="BO72" s="77">
        <f>SUM(H72:BC72)</f>
        <v>1</v>
      </c>
      <c r="BP72" s="127" t="str">
        <f>IF(D72="Supra-regional","abrange-cidade",IF(D72="Em definição","sem-mapa",IF(F72&lt;&gt;0,"local-def","local-em-def")))</f>
        <v>local-em-def</v>
      </c>
    </row>
    <row r="73" spans="1:68" hidden="1" x14ac:dyDescent="0.25">
      <c r="A73" s="293">
        <v>11</v>
      </c>
      <c r="B73" s="312" t="s">
        <v>2611</v>
      </c>
      <c r="C73" s="267">
        <v>12</v>
      </c>
      <c r="D73" s="288" t="s">
        <v>162</v>
      </c>
      <c r="E73" s="183" t="s">
        <v>679</v>
      </c>
      <c r="F73" s="288"/>
      <c r="G73" s="288"/>
      <c r="H73" s="284">
        <v>0</v>
      </c>
      <c r="I73" s="284">
        <v>0</v>
      </c>
      <c r="J73" s="284">
        <v>0</v>
      </c>
      <c r="K73" s="284">
        <v>0</v>
      </c>
      <c r="L73" s="284">
        <v>0</v>
      </c>
      <c r="M73" s="284">
        <v>0</v>
      </c>
      <c r="N73" s="296">
        <v>1</v>
      </c>
      <c r="O73" s="284">
        <v>0</v>
      </c>
      <c r="P73" s="284">
        <v>0</v>
      </c>
      <c r="Q73" s="284">
        <v>0</v>
      </c>
      <c r="R73" s="284">
        <v>0</v>
      </c>
      <c r="S73" s="290">
        <v>0</v>
      </c>
      <c r="T73" s="290"/>
      <c r="U73" s="290"/>
      <c r="V73" s="290"/>
      <c r="W73" s="290"/>
      <c r="X73" s="290"/>
      <c r="Y73" s="290"/>
      <c r="Z73" s="290"/>
      <c r="AA73" s="290"/>
      <c r="AB73" s="290"/>
      <c r="AC73" s="290"/>
      <c r="AD73" s="290"/>
      <c r="AE73" s="290"/>
      <c r="AF73" s="290"/>
      <c r="AG73" s="290"/>
      <c r="AH73" s="290"/>
      <c r="AI73" s="290"/>
      <c r="AJ73" s="290"/>
      <c r="AK73" s="290"/>
      <c r="AL73" s="290"/>
      <c r="AM73" s="290"/>
      <c r="AN73" s="290"/>
      <c r="AO73" s="290"/>
      <c r="AP73" s="290"/>
      <c r="AQ73" s="290"/>
      <c r="AR73" s="290"/>
      <c r="AS73" s="290"/>
      <c r="AT73" s="290"/>
      <c r="AU73" s="290"/>
      <c r="AV73" s="290"/>
      <c r="AW73" s="290"/>
      <c r="AX73" s="290"/>
      <c r="AY73" s="290"/>
      <c r="AZ73" s="290"/>
      <c r="BA73" s="290"/>
      <c r="BB73" s="290"/>
      <c r="BC73" s="284"/>
      <c r="BD73" s="1035">
        <v>1</v>
      </c>
      <c r="BE73" s="313">
        <v>502026.84</v>
      </c>
      <c r="BF73" s="303">
        <v>0</v>
      </c>
      <c r="BG73" s="288"/>
      <c r="BH73" s="288"/>
      <c r="BI73" s="288"/>
      <c r="BJ73" s="288"/>
      <c r="BK73" s="288"/>
      <c r="BL73" s="288"/>
      <c r="BM73" s="292"/>
      <c r="BN73" s="557">
        <f t="shared" si="1"/>
        <v>8.3333333333333329E-2</v>
      </c>
      <c r="BO73" s="77">
        <f>SUM(H73:BC73)</f>
        <v>1</v>
      </c>
      <c r="BP73" s="127" t="str">
        <f>IF(D73="Supra-regional","abrange-cidade",IF(D73="Em definição","sem-mapa",IF(F73&lt;&gt;0,"local-def","local-em-def")))</f>
        <v>local-em-def</v>
      </c>
    </row>
    <row r="74" spans="1:68" hidden="1" x14ac:dyDescent="0.25">
      <c r="A74" s="293">
        <v>11</v>
      </c>
      <c r="B74" s="312" t="s">
        <v>2612</v>
      </c>
      <c r="C74" s="267">
        <v>12</v>
      </c>
      <c r="D74" s="288" t="s">
        <v>162</v>
      </c>
      <c r="E74" s="183" t="s">
        <v>2613</v>
      </c>
      <c r="F74" s="288"/>
      <c r="G74" s="288"/>
      <c r="H74" s="284">
        <v>0</v>
      </c>
      <c r="I74" s="284">
        <v>0</v>
      </c>
      <c r="J74" s="284">
        <v>0</v>
      </c>
      <c r="K74" s="284">
        <v>0</v>
      </c>
      <c r="L74" s="284">
        <v>0</v>
      </c>
      <c r="M74" s="284">
        <v>0</v>
      </c>
      <c r="N74" s="296">
        <v>1</v>
      </c>
      <c r="O74" s="284">
        <v>0</v>
      </c>
      <c r="P74" s="284">
        <v>0</v>
      </c>
      <c r="Q74" s="284">
        <v>0</v>
      </c>
      <c r="R74" s="284">
        <v>0</v>
      </c>
      <c r="S74" s="290">
        <v>0</v>
      </c>
      <c r="T74" s="290"/>
      <c r="U74" s="290"/>
      <c r="V74" s="290"/>
      <c r="W74" s="290"/>
      <c r="X74" s="290"/>
      <c r="Y74" s="290"/>
      <c r="Z74" s="290"/>
      <c r="AA74" s="290"/>
      <c r="AB74" s="290"/>
      <c r="AC74" s="290"/>
      <c r="AD74" s="290"/>
      <c r="AE74" s="290"/>
      <c r="AF74" s="290"/>
      <c r="AG74" s="290"/>
      <c r="AH74" s="290"/>
      <c r="AI74" s="290"/>
      <c r="AJ74" s="290"/>
      <c r="AK74" s="290"/>
      <c r="AL74" s="290"/>
      <c r="AM74" s="290"/>
      <c r="AN74" s="290"/>
      <c r="AO74" s="290"/>
      <c r="AP74" s="290"/>
      <c r="AQ74" s="290"/>
      <c r="AR74" s="290"/>
      <c r="AS74" s="290"/>
      <c r="AT74" s="290"/>
      <c r="AU74" s="290"/>
      <c r="AV74" s="290"/>
      <c r="AW74" s="290"/>
      <c r="AX74" s="290"/>
      <c r="AY74" s="290"/>
      <c r="AZ74" s="290"/>
      <c r="BA74" s="290"/>
      <c r="BB74" s="290"/>
      <c r="BC74" s="284"/>
      <c r="BD74" s="1035">
        <v>1</v>
      </c>
      <c r="BE74" s="313">
        <v>502026.84</v>
      </c>
      <c r="BF74" s="303">
        <v>0</v>
      </c>
      <c r="BG74" s="288"/>
      <c r="BH74" s="288"/>
      <c r="BI74" s="288"/>
      <c r="BJ74" s="288"/>
      <c r="BK74" s="288"/>
      <c r="BL74" s="288"/>
      <c r="BM74" s="292"/>
      <c r="BN74" s="557">
        <f t="shared" si="1"/>
        <v>8.3333333333333329E-2</v>
      </c>
      <c r="BO74" s="77">
        <f>SUM(H74:BC74)</f>
        <v>1</v>
      </c>
      <c r="BP74" s="127" t="str">
        <f>IF(D74="Supra-regional","abrange-cidade",IF(D74="Em definição","sem-mapa",IF(F74&lt;&gt;0,"local-def","local-em-def")))</f>
        <v>local-em-def</v>
      </c>
    </row>
    <row r="75" spans="1:68" hidden="1" x14ac:dyDescent="0.25">
      <c r="A75" s="293">
        <v>11</v>
      </c>
      <c r="B75" s="312" t="s">
        <v>2614</v>
      </c>
      <c r="C75" s="267">
        <v>12</v>
      </c>
      <c r="D75" s="288" t="s">
        <v>162</v>
      </c>
      <c r="E75" s="183" t="s">
        <v>162</v>
      </c>
      <c r="F75" s="288"/>
      <c r="G75" s="288"/>
      <c r="H75" s="284">
        <v>0</v>
      </c>
      <c r="I75" s="284">
        <v>0</v>
      </c>
      <c r="J75" s="284">
        <v>0</v>
      </c>
      <c r="K75" s="284">
        <v>0</v>
      </c>
      <c r="L75" s="284">
        <v>0</v>
      </c>
      <c r="M75" s="284">
        <v>0</v>
      </c>
      <c r="N75" s="296">
        <v>1</v>
      </c>
      <c r="O75" s="284">
        <v>0</v>
      </c>
      <c r="P75" s="284">
        <v>0</v>
      </c>
      <c r="Q75" s="284">
        <v>0</v>
      </c>
      <c r="R75" s="284">
        <v>0</v>
      </c>
      <c r="S75" s="290">
        <v>0</v>
      </c>
      <c r="T75" s="290"/>
      <c r="U75" s="290"/>
      <c r="V75" s="290"/>
      <c r="W75" s="290"/>
      <c r="X75" s="290"/>
      <c r="Y75" s="290"/>
      <c r="Z75" s="290"/>
      <c r="AA75" s="290"/>
      <c r="AB75" s="290"/>
      <c r="AC75" s="290"/>
      <c r="AD75" s="290"/>
      <c r="AE75" s="290"/>
      <c r="AF75" s="290"/>
      <c r="AG75" s="290"/>
      <c r="AH75" s="290"/>
      <c r="AI75" s="290"/>
      <c r="AJ75" s="290"/>
      <c r="AK75" s="290"/>
      <c r="AL75" s="290"/>
      <c r="AM75" s="290"/>
      <c r="AN75" s="290"/>
      <c r="AO75" s="290"/>
      <c r="AP75" s="290"/>
      <c r="AQ75" s="290"/>
      <c r="AR75" s="290"/>
      <c r="AS75" s="290"/>
      <c r="AT75" s="290"/>
      <c r="AU75" s="290"/>
      <c r="AV75" s="290"/>
      <c r="AW75" s="290"/>
      <c r="AX75" s="290"/>
      <c r="AY75" s="290"/>
      <c r="AZ75" s="290"/>
      <c r="BA75" s="290"/>
      <c r="BB75" s="290"/>
      <c r="BC75" s="284"/>
      <c r="BD75" s="1035">
        <v>1</v>
      </c>
      <c r="BE75" s="313">
        <v>502026.84</v>
      </c>
      <c r="BF75" s="303">
        <v>0</v>
      </c>
      <c r="BG75" s="288"/>
      <c r="BH75" s="288"/>
      <c r="BI75" s="288"/>
      <c r="BJ75" s="288"/>
      <c r="BK75" s="288"/>
      <c r="BL75" s="288"/>
      <c r="BM75" s="292"/>
      <c r="BN75" s="557">
        <f t="shared" si="1"/>
        <v>8.3333333333333329E-2</v>
      </c>
      <c r="BO75" s="77">
        <f>SUM(H75:BC75)</f>
        <v>1</v>
      </c>
      <c r="BP75" s="127" t="str">
        <f>IF(D75="Supra-regional","abrange-cidade",IF(D75="Em definição","sem-mapa",IF(F75&lt;&gt;0,"local-def","local-em-def")))</f>
        <v>local-em-def</v>
      </c>
    </row>
    <row r="76" spans="1:68" hidden="1" x14ac:dyDescent="0.25">
      <c r="A76" s="293">
        <v>11</v>
      </c>
      <c r="B76" s="312" t="s">
        <v>2615</v>
      </c>
      <c r="C76" s="267">
        <v>12</v>
      </c>
      <c r="D76" s="288" t="s">
        <v>162</v>
      </c>
      <c r="E76" s="183" t="s">
        <v>908</v>
      </c>
      <c r="F76" s="288"/>
      <c r="G76" s="288"/>
      <c r="H76" s="284">
        <v>0</v>
      </c>
      <c r="I76" s="284">
        <v>0</v>
      </c>
      <c r="J76" s="284">
        <v>0</v>
      </c>
      <c r="K76" s="284">
        <v>0</v>
      </c>
      <c r="L76" s="284">
        <v>0</v>
      </c>
      <c r="M76" s="284">
        <v>0</v>
      </c>
      <c r="N76" s="296">
        <v>1</v>
      </c>
      <c r="O76" s="284">
        <v>0</v>
      </c>
      <c r="P76" s="284">
        <v>0</v>
      </c>
      <c r="Q76" s="284">
        <v>0</v>
      </c>
      <c r="R76" s="284">
        <v>0</v>
      </c>
      <c r="S76" s="290">
        <v>0</v>
      </c>
      <c r="T76" s="290"/>
      <c r="U76" s="290"/>
      <c r="V76" s="290"/>
      <c r="W76" s="290"/>
      <c r="X76" s="290"/>
      <c r="Y76" s="290"/>
      <c r="Z76" s="290"/>
      <c r="AA76" s="290"/>
      <c r="AB76" s="290"/>
      <c r="AC76" s="290"/>
      <c r="AD76" s="290"/>
      <c r="AE76" s="290"/>
      <c r="AF76" s="290"/>
      <c r="AG76" s="290"/>
      <c r="AH76" s="290"/>
      <c r="AI76" s="290"/>
      <c r="AJ76" s="290"/>
      <c r="AK76" s="290"/>
      <c r="AL76" s="290"/>
      <c r="AM76" s="290"/>
      <c r="AN76" s="290"/>
      <c r="AO76" s="290"/>
      <c r="AP76" s="290"/>
      <c r="AQ76" s="290"/>
      <c r="AR76" s="290"/>
      <c r="AS76" s="290"/>
      <c r="AT76" s="290"/>
      <c r="AU76" s="290"/>
      <c r="AV76" s="290"/>
      <c r="AW76" s="290"/>
      <c r="AX76" s="290"/>
      <c r="AY76" s="290"/>
      <c r="AZ76" s="290"/>
      <c r="BA76" s="290"/>
      <c r="BB76" s="290"/>
      <c r="BC76" s="284"/>
      <c r="BD76" s="1035">
        <v>1</v>
      </c>
      <c r="BE76" s="313">
        <v>502026.84</v>
      </c>
      <c r="BF76" s="303">
        <v>0</v>
      </c>
      <c r="BG76" s="288"/>
      <c r="BH76" s="288"/>
      <c r="BI76" s="288"/>
      <c r="BJ76" s="288"/>
      <c r="BK76" s="288"/>
      <c r="BL76" s="288"/>
      <c r="BM76" s="292"/>
      <c r="BN76" s="557">
        <f t="shared" si="1"/>
        <v>8.3333333333333329E-2</v>
      </c>
      <c r="BO76" s="77">
        <f>SUM(H76:BC76)</f>
        <v>1</v>
      </c>
      <c r="BP76" s="127" t="str">
        <f>IF(D76="Supra-regional","abrange-cidade",IF(D76="Em definição","sem-mapa",IF(F76&lt;&gt;0,"local-def","local-em-def")))</f>
        <v>local-em-def</v>
      </c>
    </row>
    <row r="77" spans="1:68" hidden="1" x14ac:dyDescent="0.25">
      <c r="A77" s="293">
        <v>11</v>
      </c>
      <c r="B77" s="312" t="s">
        <v>2616</v>
      </c>
      <c r="C77" s="267">
        <v>12</v>
      </c>
      <c r="D77" s="183" t="s">
        <v>170</v>
      </c>
      <c r="E77" s="183" t="s">
        <v>170</v>
      </c>
      <c r="F77" s="288"/>
      <c r="G77" s="288"/>
      <c r="H77" s="284">
        <v>0</v>
      </c>
      <c r="I77" s="284">
        <v>0</v>
      </c>
      <c r="J77" s="284">
        <v>0</v>
      </c>
      <c r="K77" s="284">
        <v>0</v>
      </c>
      <c r="L77" s="284">
        <v>0</v>
      </c>
      <c r="M77" s="284">
        <v>0</v>
      </c>
      <c r="N77" s="296">
        <v>1</v>
      </c>
      <c r="O77" s="284">
        <v>0</v>
      </c>
      <c r="P77" s="284">
        <v>0</v>
      </c>
      <c r="Q77" s="284">
        <v>0</v>
      </c>
      <c r="R77" s="284">
        <v>0</v>
      </c>
      <c r="S77" s="290">
        <v>0</v>
      </c>
      <c r="T77" s="290"/>
      <c r="U77" s="290"/>
      <c r="V77" s="290"/>
      <c r="W77" s="290"/>
      <c r="X77" s="290"/>
      <c r="Y77" s="290"/>
      <c r="Z77" s="290"/>
      <c r="AA77" s="290"/>
      <c r="AB77" s="290"/>
      <c r="AC77" s="290"/>
      <c r="AD77" s="290"/>
      <c r="AE77" s="290"/>
      <c r="AF77" s="290"/>
      <c r="AG77" s="290"/>
      <c r="AH77" s="290"/>
      <c r="AI77" s="290"/>
      <c r="AJ77" s="290"/>
      <c r="AK77" s="290"/>
      <c r="AL77" s="290"/>
      <c r="AM77" s="290"/>
      <c r="AN77" s="290"/>
      <c r="AO77" s="290"/>
      <c r="AP77" s="290"/>
      <c r="AQ77" s="290"/>
      <c r="AR77" s="290"/>
      <c r="AS77" s="290"/>
      <c r="AT77" s="290"/>
      <c r="AU77" s="290"/>
      <c r="AV77" s="290"/>
      <c r="AW77" s="290"/>
      <c r="AX77" s="290"/>
      <c r="AY77" s="290"/>
      <c r="AZ77" s="290"/>
      <c r="BA77" s="290"/>
      <c r="BB77" s="290"/>
      <c r="BC77" s="284"/>
      <c r="BD77" s="1035">
        <v>1</v>
      </c>
      <c r="BE77" s="313">
        <v>502026.84</v>
      </c>
      <c r="BF77" s="303">
        <v>0</v>
      </c>
      <c r="BG77" s="288"/>
      <c r="BH77" s="288"/>
      <c r="BI77" s="288"/>
      <c r="BJ77" s="288"/>
      <c r="BK77" s="288"/>
      <c r="BL77" s="288"/>
      <c r="BM77" s="292"/>
      <c r="BN77" s="557">
        <f t="shared" si="1"/>
        <v>8.3333333333333329E-2</v>
      </c>
      <c r="BO77" s="77">
        <f>SUM(H77:BC77)</f>
        <v>1</v>
      </c>
      <c r="BP77" s="127" t="str">
        <f>IF(D77="Supra-regional","abrange-cidade",IF(D77="Em definição","sem-mapa",IF(F77&lt;&gt;0,"local-def","local-em-def")))</f>
        <v>local-em-def</v>
      </c>
    </row>
    <row r="78" spans="1:68" hidden="1" x14ac:dyDescent="0.25">
      <c r="A78" s="293">
        <v>11</v>
      </c>
      <c r="B78" s="312" t="s">
        <v>2617</v>
      </c>
      <c r="C78" s="267">
        <v>12</v>
      </c>
      <c r="D78" s="288" t="s">
        <v>182</v>
      </c>
      <c r="E78" s="183" t="s">
        <v>2162</v>
      </c>
      <c r="F78" s="288"/>
      <c r="G78" s="288"/>
      <c r="H78" s="284">
        <v>0</v>
      </c>
      <c r="I78" s="284">
        <v>0</v>
      </c>
      <c r="J78" s="284">
        <v>0</v>
      </c>
      <c r="K78" s="284">
        <v>0</v>
      </c>
      <c r="L78" s="284">
        <v>0</v>
      </c>
      <c r="M78" s="284">
        <v>0</v>
      </c>
      <c r="N78" s="296">
        <v>1</v>
      </c>
      <c r="O78" s="284">
        <v>0</v>
      </c>
      <c r="P78" s="284">
        <v>0</v>
      </c>
      <c r="Q78" s="284">
        <v>0</v>
      </c>
      <c r="R78" s="284">
        <v>0</v>
      </c>
      <c r="S78" s="290">
        <v>0</v>
      </c>
      <c r="T78" s="290"/>
      <c r="U78" s="290"/>
      <c r="V78" s="290"/>
      <c r="W78" s="290"/>
      <c r="X78" s="290"/>
      <c r="Y78" s="290"/>
      <c r="Z78" s="290"/>
      <c r="AA78" s="290"/>
      <c r="AB78" s="290"/>
      <c r="AC78" s="290"/>
      <c r="AD78" s="290"/>
      <c r="AE78" s="290"/>
      <c r="AF78" s="290"/>
      <c r="AG78" s="290"/>
      <c r="AH78" s="290"/>
      <c r="AI78" s="290"/>
      <c r="AJ78" s="290"/>
      <c r="AK78" s="290"/>
      <c r="AL78" s="290"/>
      <c r="AM78" s="290"/>
      <c r="AN78" s="290"/>
      <c r="AO78" s="290"/>
      <c r="AP78" s="290"/>
      <c r="AQ78" s="290"/>
      <c r="AR78" s="290"/>
      <c r="AS78" s="290"/>
      <c r="AT78" s="290"/>
      <c r="AU78" s="290"/>
      <c r="AV78" s="290"/>
      <c r="AW78" s="290"/>
      <c r="AX78" s="290"/>
      <c r="AY78" s="290"/>
      <c r="AZ78" s="290"/>
      <c r="BA78" s="290"/>
      <c r="BB78" s="290"/>
      <c r="BC78" s="284"/>
      <c r="BD78" s="1035">
        <v>1</v>
      </c>
      <c r="BE78" s="313">
        <v>502026.84</v>
      </c>
      <c r="BF78" s="303">
        <v>0</v>
      </c>
      <c r="BG78" s="288"/>
      <c r="BH78" s="288"/>
      <c r="BI78" s="288"/>
      <c r="BJ78" s="288"/>
      <c r="BK78" s="288"/>
      <c r="BL78" s="288"/>
      <c r="BM78" s="292"/>
      <c r="BN78" s="557">
        <f t="shared" si="1"/>
        <v>8.3333333333333329E-2</v>
      </c>
      <c r="BO78" s="77">
        <f>SUM(H78:BC78)</f>
        <v>1</v>
      </c>
      <c r="BP78" s="127" t="str">
        <f>IF(D78="Supra-regional","abrange-cidade",IF(D78="Em definição","sem-mapa",IF(F78&lt;&gt;0,"local-def","local-em-def")))</f>
        <v>local-em-def</v>
      </c>
    </row>
    <row r="79" spans="1:68" hidden="1" x14ac:dyDescent="0.25">
      <c r="A79" s="293">
        <v>11</v>
      </c>
      <c r="B79" s="312" t="s">
        <v>2618</v>
      </c>
      <c r="C79" s="267">
        <v>12</v>
      </c>
      <c r="D79" s="183" t="s">
        <v>182</v>
      </c>
      <c r="E79" s="183" t="s">
        <v>786</v>
      </c>
      <c r="F79" s="288"/>
      <c r="G79" s="288"/>
      <c r="H79" s="296">
        <v>1</v>
      </c>
      <c r="I79" s="284">
        <v>0</v>
      </c>
      <c r="J79" s="284">
        <v>0</v>
      </c>
      <c r="K79" s="284">
        <v>0</v>
      </c>
      <c r="L79" s="284">
        <v>0</v>
      </c>
      <c r="M79" s="284">
        <v>0</v>
      </c>
      <c r="N79" s="290">
        <v>0</v>
      </c>
      <c r="O79" s="284">
        <v>0</v>
      </c>
      <c r="P79" s="284">
        <v>0</v>
      </c>
      <c r="Q79" s="284">
        <v>0</v>
      </c>
      <c r="R79" s="284">
        <v>0</v>
      </c>
      <c r="S79" s="290">
        <v>0</v>
      </c>
      <c r="T79" s="290"/>
      <c r="U79" s="290"/>
      <c r="V79" s="290"/>
      <c r="W79" s="290"/>
      <c r="X79" s="290"/>
      <c r="Y79" s="290"/>
      <c r="Z79" s="290"/>
      <c r="AA79" s="290"/>
      <c r="AB79" s="290"/>
      <c r="AC79" s="290"/>
      <c r="AD79" s="290"/>
      <c r="AE79" s="290"/>
      <c r="AF79" s="290"/>
      <c r="AG79" s="290"/>
      <c r="AH79" s="290"/>
      <c r="AI79" s="290"/>
      <c r="AJ79" s="290"/>
      <c r="AK79" s="290"/>
      <c r="AL79" s="290"/>
      <c r="AM79" s="290"/>
      <c r="AN79" s="290"/>
      <c r="AO79" s="290"/>
      <c r="AP79" s="290"/>
      <c r="AQ79" s="290"/>
      <c r="AR79" s="290"/>
      <c r="AS79" s="290"/>
      <c r="AT79" s="290"/>
      <c r="AU79" s="290"/>
      <c r="AV79" s="290"/>
      <c r="AW79" s="290"/>
      <c r="AX79" s="290"/>
      <c r="AY79" s="290"/>
      <c r="AZ79" s="290"/>
      <c r="BA79" s="290"/>
      <c r="BB79" s="290"/>
      <c r="BC79" s="284"/>
      <c r="BD79" s="1035">
        <v>1</v>
      </c>
      <c r="BE79" s="313">
        <v>412329.42</v>
      </c>
      <c r="BF79" s="303">
        <v>0</v>
      </c>
      <c r="BG79" s="288"/>
      <c r="BH79" s="288"/>
      <c r="BI79" s="288"/>
      <c r="BJ79" s="288"/>
      <c r="BK79" s="288"/>
      <c r="BL79" s="288"/>
      <c r="BM79" s="292"/>
      <c r="BN79" s="557">
        <f t="shared" si="1"/>
        <v>8.3333333333333329E-2</v>
      </c>
      <c r="BO79" s="77">
        <f>SUM(H79:BC79)</f>
        <v>1</v>
      </c>
      <c r="BP79" s="127" t="str">
        <f>IF(D79="Supra-regional","abrange-cidade",IF(D79="Em definição","sem-mapa",IF(F79&lt;&gt;0,"local-def","local-em-def")))</f>
        <v>local-em-def</v>
      </c>
    </row>
    <row r="80" spans="1:68" hidden="1" x14ac:dyDescent="0.25">
      <c r="A80" s="293">
        <v>11</v>
      </c>
      <c r="B80" s="312" t="s">
        <v>2619</v>
      </c>
      <c r="C80" s="267">
        <v>12</v>
      </c>
      <c r="D80" s="288" t="s">
        <v>182</v>
      </c>
      <c r="E80" s="183" t="s">
        <v>786</v>
      </c>
      <c r="F80" s="288"/>
      <c r="G80" s="288"/>
      <c r="H80" s="296">
        <v>1</v>
      </c>
      <c r="I80" s="284">
        <v>0</v>
      </c>
      <c r="J80" s="284">
        <v>0</v>
      </c>
      <c r="K80" s="284">
        <v>0</v>
      </c>
      <c r="L80" s="284">
        <v>0</v>
      </c>
      <c r="M80" s="284">
        <v>0</v>
      </c>
      <c r="N80" s="290">
        <v>0</v>
      </c>
      <c r="O80" s="284">
        <v>0</v>
      </c>
      <c r="P80" s="284">
        <v>0</v>
      </c>
      <c r="Q80" s="284">
        <v>0</v>
      </c>
      <c r="R80" s="284">
        <v>0</v>
      </c>
      <c r="S80" s="290">
        <v>0</v>
      </c>
      <c r="T80" s="290"/>
      <c r="U80" s="290"/>
      <c r="V80" s="290"/>
      <c r="W80" s="290"/>
      <c r="X80" s="290"/>
      <c r="Y80" s="290"/>
      <c r="Z80" s="290"/>
      <c r="AA80" s="290"/>
      <c r="AB80" s="290"/>
      <c r="AC80" s="290"/>
      <c r="AD80" s="290"/>
      <c r="AE80" s="290"/>
      <c r="AF80" s="290"/>
      <c r="AG80" s="290"/>
      <c r="AH80" s="290"/>
      <c r="AI80" s="290"/>
      <c r="AJ80" s="290"/>
      <c r="AK80" s="290"/>
      <c r="AL80" s="290"/>
      <c r="AM80" s="290"/>
      <c r="AN80" s="290"/>
      <c r="AO80" s="290"/>
      <c r="AP80" s="290"/>
      <c r="AQ80" s="290"/>
      <c r="AR80" s="290"/>
      <c r="AS80" s="290"/>
      <c r="AT80" s="290"/>
      <c r="AU80" s="290"/>
      <c r="AV80" s="290"/>
      <c r="AW80" s="290"/>
      <c r="AX80" s="290"/>
      <c r="AY80" s="290"/>
      <c r="AZ80" s="290"/>
      <c r="BA80" s="290"/>
      <c r="BB80" s="290"/>
      <c r="BC80" s="284"/>
      <c r="BD80" s="1035">
        <v>1</v>
      </c>
      <c r="BE80" s="313">
        <v>412329.42</v>
      </c>
      <c r="BF80" s="303">
        <v>0</v>
      </c>
      <c r="BG80" s="288"/>
      <c r="BH80" s="288"/>
      <c r="BI80" s="288"/>
      <c r="BJ80" s="288"/>
      <c r="BK80" s="288"/>
      <c r="BL80" s="288"/>
      <c r="BM80" s="292"/>
      <c r="BN80" s="557">
        <f t="shared" si="1"/>
        <v>8.3333333333333329E-2</v>
      </c>
      <c r="BO80" s="77">
        <f>SUM(H80:BC80)</f>
        <v>1</v>
      </c>
      <c r="BP80" s="127" t="str">
        <f>IF(D80="Supra-regional","abrange-cidade",IF(D80="Em definição","sem-mapa",IF(F80&lt;&gt;0,"local-def","local-em-def")))</f>
        <v>local-em-def</v>
      </c>
    </row>
    <row r="81" spans="1:68" hidden="1" x14ac:dyDescent="0.25">
      <c r="A81" s="293">
        <v>11</v>
      </c>
      <c r="B81" s="312" t="s">
        <v>2620</v>
      </c>
      <c r="C81" s="267">
        <v>12</v>
      </c>
      <c r="D81" s="183" t="s">
        <v>182</v>
      </c>
      <c r="E81" s="183" t="s">
        <v>2621</v>
      </c>
      <c r="F81" s="288"/>
      <c r="G81" s="288"/>
      <c r="H81" s="296">
        <v>1</v>
      </c>
      <c r="I81" s="284">
        <v>0</v>
      </c>
      <c r="J81" s="284">
        <v>0</v>
      </c>
      <c r="K81" s="284">
        <v>0</v>
      </c>
      <c r="L81" s="284">
        <v>0</v>
      </c>
      <c r="M81" s="284">
        <v>0</v>
      </c>
      <c r="N81" s="290">
        <v>0</v>
      </c>
      <c r="O81" s="284">
        <v>0</v>
      </c>
      <c r="P81" s="284">
        <v>0</v>
      </c>
      <c r="Q81" s="284">
        <v>0</v>
      </c>
      <c r="R81" s="284">
        <v>0</v>
      </c>
      <c r="S81" s="290">
        <v>0</v>
      </c>
      <c r="T81" s="290"/>
      <c r="U81" s="290"/>
      <c r="V81" s="290"/>
      <c r="W81" s="290"/>
      <c r="X81" s="290"/>
      <c r="Y81" s="290"/>
      <c r="Z81" s="290"/>
      <c r="AA81" s="290"/>
      <c r="AB81" s="290"/>
      <c r="AC81" s="290"/>
      <c r="AD81" s="290"/>
      <c r="AE81" s="290"/>
      <c r="AF81" s="290"/>
      <c r="AG81" s="290"/>
      <c r="AH81" s="290"/>
      <c r="AI81" s="290"/>
      <c r="AJ81" s="290"/>
      <c r="AK81" s="290"/>
      <c r="AL81" s="290"/>
      <c r="AM81" s="290"/>
      <c r="AN81" s="290"/>
      <c r="AO81" s="290"/>
      <c r="AP81" s="290"/>
      <c r="AQ81" s="290"/>
      <c r="AR81" s="290"/>
      <c r="AS81" s="290"/>
      <c r="AT81" s="290"/>
      <c r="AU81" s="290"/>
      <c r="AV81" s="290"/>
      <c r="AW81" s="290"/>
      <c r="AX81" s="290"/>
      <c r="AY81" s="290"/>
      <c r="AZ81" s="290"/>
      <c r="BA81" s="290"/>
      <c r="BB81" s="290"/>
      <c r="BC81" s="284"/>
      <c r="BD81" s="1035">
        <v>1</v>
      </c>
      <c r="BE81" s="313">
        <v>425919.66</v>
      </c>
      <c r="BF81" s="303">
        <v>0</v>
      </c>
      <c r="BG81" s="288"/>
      <c r="BH81" s="288"/>
      <c r="BI81" s="288"/>
      <c r="BJ81" s="288"/>
      <c r="BK81" s="288"/>
      <c r="BL81" s="288"/>
      <c r="BM81" s="292"/>
      <c r="BN81" s="557">
        <f t="shared" si="1"/>
        <v>8.3333333333333329E-2</v>
      </c>
      <c r="BO81" s="77">
        <f>SUM(H81:BC81)</f>
        <v>1</v>
      </c>
      <c r="BP81" s="127" t="str">
        <f>IF(D81="Supra-regional","abrange-cidade",IF(D81="Em definição","sem-mapa",IF(F81&lt;&gt;0,"local-def","local-em-def")))</f>
        <v>local-em-def</v>
      </c>
    </row>
    <row r="82" spans="1:68" hidden="1" x14ac:dyDescent="0.25">
      <c r="A82" s="293">
        <v>11</v>
      </c>
      <c r="B82" s="312" t="s">
        <v>2622</v>
      </c>
      <c r="C82" s="267">
        <v>12</v>
      </c>
      <c r="D82" s="183" t="s">
        <v>182</v>
      </c>
      <c r="E82" s="183" t="s">
        <v>2621</v>
      </c>
      <c r="F82" s="288"/>
      <c r="G82" s="288"/>
      <c r="H82" s="296">
        <v>1</v>
      </c>
      <c r="I82" s="284">
        <v>0</v>
      </c>
      <c r="J82" s="284">
        <v>0</v>
      </c>
      <c r="K82" s="284">
        <v>0</v>
      </c>
      <c r="L82" s="284">
        <v>0</v>
      </c>
      <c r="M82" s="284">
        <v>0</v>
      </c>
      <c r="N82" s="290">
        <v>0</v>
      </c>
      <c r="O82" s="284">
        <v>0</v>
      </c>
      <c r="P82" s="284">
        <v>0</v>
      </c>
      <c r="Q82" s="284">
        <v>0</v>
      </c>
      <c r="R82" s="284">
        <v>0</v>
      </c>
      <c r="S82" s="290">
        <v>0</v>
      </c>
      <c r="T82" s="290"/>
      <c r="U82" s="290"/>
      <c r="V82" s="290"/>
      <c r="W82" s="290"/>
      <c r="X82" s="290"/>
      <c r="Y82" s="290"/>
      <c r="Z82" s="290"/>
      <c r="AA82" s="290"/>
      <c r="AB82" s="290"/>
      <c r="AC82" s="290"/>
      <c r="AD82" s="290"/>
      <c r="AE82" s="290"/>
      <c r="AF82" s="290"/>
      <c r="AG82" s="290"/>
      <c r="AH82" s="290"/>
      <c r="AI82" s="290"/>
      <c r="AJ82" s="290"/>
      <c r="AK82" s="290"/>
      <c r="AL82" s="290"/>
      <c r="AM82" s="290"/>
      <c r="AN82" s="290"/>
      <c r="AO82" s="290"/>
      <c r="AP82" s="290"/>
      <c r="AQ82" s="290"/>
      <c r="AR82" s="290"/>
      <c r="AS82" s="290"/>
      <c r="AT82" s="290"/>
      <c r="AU82" s="290"/>
      <c r="AV82" s="290"/>
      <c r="AW82" s="290"/>
      <c r="AX82" s="290"/>
      <c r="AY82" s="290"/>
      <c r="AZ82" s="290"/>
      <c r="BA82" s="290"/>
      <c r="BB82" s="290"/>
      <c r="BC82" s="284"/>
      <c r="BD82" s="1035">
        <v>1</v>
      </c>
      <c r="BE82" s="313">
        <v>425919.66</v>
      </c>
      <c r="BF82" s="303">
        <v>0</v>
      </c>
      <c r="BG82" s="288"/>
      <c r="BH82" s="288"/>
      <c r="BI82" s="288"/>
      <c r="BJ82" s="288"/>
      <c r="BK82" s="288"/>
      <c r="BL82" s="288"/>
      <c r="BM82" s="292"/>
      <c r="BN82" s="557">
        <f t="shared" si="1"/>
        <v>8.3333333333333329E-2</v>
      </c>
      <c r="BO82" s="77">
        <f>SUM(H82:BC82)</f>
        <v>1</v>
      </c>
      <c r="BP82" s="127" t="str">
        <f>IF(D82="Supra-regional","abrange-cidade",IF(D82="Em definição","sem-mapa",IF(F82&lt;&gt;0,"local-def","local-em-def")))</f>
        <v>local-em-def</v>
      </c>
    </row>
    <row r="83" spans="1:68" hidden="1" x14ac:dyDescent="0.25">
      <c r="A83" s="293">
        <v>11</v>
      </c>
      <c r="B83" s="312" t="s">
        <v>2623</v>
      </c>
      <c r="C83" s="267">
        <v>12</v>
      </c>
      <c r="D83" s="288" t="s">
        <v>182</v>
      </c>
      <c r="E83" s="183" t="s">
        <v>2621</v>
      </c>
      <c r="F83" s="288"/>
      <c r="G83" s="288"/>
      <c r="H83" s="296">
        <v>1</v>
      </c>
      <c r="I83" s="284">
        <v>0</v>
      </c>
      <c r="J83" s="284">
        <v>0</v>
      </c>
      <c r="K83" s="284">
        <v>0</v>
      </c>
      <c r="L83" s="284">
        <v>0</v>
      </c>
      <c r="M83" s="284">
        <v>0</v>
      </c>
      <c r="N83" s="290">
        <v>0</v>
      </c>
      <c r="O83" s="284">
        <v>0</v>
      </c>
      <c r="P83" s="284">
        <v>0</v>
      </c>
      <c r="Q83" s="284">
        <v>0</v>
      </c>
      <c r="R83" s="284">
        <v>0</v>
      </c>
      <c r="S83" s="290">
        <v>0</v>
      </c>
      <c r="T83" s="290"/>
      <c r="U83" s="290"/>
      <c r="V83" s="290"/>
      <c r="W83" s="290"/>
      <c r="X83" s="290"/>
      <c r="Y83" s="290"/>
      <c r="Z83" s="290"/>
      <c r="AA83" s="290"/>
      <c r="AB83" s="290"/>
      <c r="AC83" s="290"/>
      <c r="AD83" s="290"/>
      <c r="AE83" s="290"/>
      <c r="AF83" s="290"/>
      <c r="AG83" s="290"/>
      <c r="AH83" s="290"/>
      <c r="AI83" s="290"/>
      <c r="AJ83" s="290"/>
      <c r="AK83" s="290"/>
      <c r="AL83" s="290"/>
      <c r="AM83" s="290"/>
      <c r="AN83" s="290"/>
      <c r="AO83" s="290"/>
      <c r="AP83" s="290"/>
      <c r="AQ83" s="290"/>
      <c r="AR83" s="290"/>
      <c r="AS83" s="290"/>
      <c r="AT83" s="290"/>
      <c r="AU83" s="290"/>
      <c r="AV83" s="290"/>
      <c r="AW83" s="290"/>
      <c r="AX83" s="290"/>
      <c r="AY83" s="290"/>
      <c r="AZ83" s="290"/>
      <c r="BA83" s="290"/>
      <c r="BB83" s="290"/>
      <c r="BC83" s="284"/>
      <c r="BD83" s="1035">
        <v>1</v>
      </c>
      <c r="BE83" s="313">
        <v>425919.66</v>
      </c>
      <c r="BF83" s="303">
        <v>0</v>
      </c>
      <c r="BG83" s="288"/>
      <c r="BH83" s="288"/>
      <c r="BI83" s="288"/>
      <c r="BJ83" s="288"/>
      <c r="BK83" s="288"/>
      <c r="BL83" s="288"/>
      <c r="BM83" s="292"/>
      <c r="BN83" s="557">
        <f t="shared" si="1"/>
        <v>8.3333333333333329E-2</v>
      </c>
      <c r="BO83" s="77">
        <f>SUM(H83:BC83)</f>
        <v>1</v>
      </c>
      <c r="BP83" s="127" t="str">
        <f>IF(D83="Supra-regional","abrange-cidade",IF(D83="Em definição","sem-mapa",IF(F83&lt;&gt;0,"local-def","local-em-def")))</f>
        <v>local-em-def</v>
      </c>
    </row>
    <row r="84" spans="1:68" ht="70.5" hidden="1" customHeight="1" x14ac:dyDescent="0.25">
      <c r="A84" s="293">
        <v>11</v>
      </c>
      <c r="B84" s="312" t="s">
        <v>2624</v>
      </c>
      <c r="C84" s="267">
        <v>12</v>
      </c>
      <c r="D84" s="183" t="s">
        <v>182</v>
      </c>
      <c r="E84" s="183" t="s">
        <v>2625</v>
      </c>
      <c r="F84" s="288"/>
      <c r="G84" s="288"/>
      <c r="H84" s="296">
        <v>0</v>
      </c>
      <c r="I84" s="284">
        <v>0</v>
      </c>
      <c r="J84" s="284">
        <v>0</v>
      </c>
      <c r="K84" s="284">
        <v>0</v>
      </c>
      <c r="L84" s="284">
        <v>0</v>
      </c>
      <c r="M84" s="284">
        <v>0</v>
      </c>
      <c r="N84" s="296">
        <v>1</v>
      </c>
      <c r="O84" s="284">
        <v>0</v>
      </c>
      <c r="P84" s="284">
        <v>0</v>
      </c>
      <c r="Q84" s="284">
        <v>0</v>
      </c>
      <c r="R84" s="284">
        <v>0</v>
      </c>
      <c r="S84" s="290">
        <v>0</v>
      </c>
      <c r="T84" s="290"/>
      <c r="U84" s="290"/>
      <c r="V84" s="290"/>
      <c r="W84" s="290"/>
      <c r="X84" s="290"/>
      <c r="Y84" s="290"/>
      <c r="Z84" s="290"/>
      <c r="AA84" s="290"/>
      <c r="AB84" s="290"/>
      <c r="AC84" s="290"/>
      <c r="AD84" s="290"/>
      <c r="AE84" s="290"/>
      <c r="AF84" s="290"/>
      <c r="AG84" s="290"/>
      <c r="AH84" s="290"/>
      <c r="AI84" s="290"/>
      <c r="AJ84" s="290"/>
      <c r="AK84" s="290"/>
      <c r="AL84" s="290"/>
      <c r="AM84" s="290"/>
      <c r="AN84" s="290"/>
      <c r="AO84" s="290"/>
      <c r="AP84" s="290"/>
      <c r="AQ84" s="290"/>
      <c r="AR84" s="290"/>
      <c r="AS84" s="290"/>
      <c r="AT84" s="290"/>
      <c r="AU84" s="290"/>
      <c r="AV84" s="290"/>
      <c r="AW84" s="290"/>
      <c r="AX84" s="290"/>
      <c r="AY84" s="290"/>
      <c r="AZ84" s="290"/>
      <c r="BA84" s="290"/>
      <c r="BB84" s="290"/>
      <c r="BC84" s="284"/>
      <c r="BD84" s="1035">
        <v>1</v>
      </c>
      <c r="BE84" s="313">
        <v>425919.66</v>
      </c>
      <c r="BF84" s="303">
        <v>0</v>
      </c>
      <c r="BG84" s="288"/>
      <c r="BH84" s="288"/>
      <c r="BI84" s="288"/>
      <c r="BJ84" s="288"/>
      <c r="BK84" s="288"/>
      <c r="BL84" s="288"/>
      <c r="BM84" s="292"/>
      <c r="BN84" s="557">
        <f t="shared" si="1"/>
        <v>8.3333333333333329E-2</v>
      </c>
      <c r="BO84" s="77">
        <f>SUM(H84:BC84)</f>
        <v>1</v>
      </c>
      <c r="BP84" s="127" t="str">
        <f>IF(D84="Supra-regional","abrange-cidade",IF(D84="Em definição","sem-mapa",IF(F84&lt;&gt;0,"local-def","local-em-def")))</f>
        <v>local-em-def</v>
      </c>
    </row>
    <row r="85" spans="1:68" hidden="1" x14ac:dyDescent="0.25">
      <c r="A85" s="293">
        <v>11</v>
      </c>
      <c r="B85" s="312" t="s">
        <v>2626</v>
      </c>
      <c r="C85" s="267">
        <v>12</v>
      </c>
      <c r="D85" s="183" t="s">
        <v>182</v>
      </c>
      <c r="E85" s="183" t="s">
        <v>2621</v>
      </c>
      <c r="F85" s="288"/>
      <c r="G85" s="288"/>
      <c r="H85" s="296">
        <v>1</v>
      </c>
      <c r="I85" s="284">
        <v>0</v>
      </c>
      <c r="J85" s="284">
        <v>0</v>
      </c>
      <c r="K85" s="284">
        <v>0</v>
      </c>
      <c r="L85" s="284">
        <v>0</v>
      </c>
      <c r="M85" s="284">
        <v>0</v>
      </c>
      <c r="N85" s="290">
        <v>0</v>
      </c>
      <c r="O85" s="284">
        <v>0</v>
      </c>
      <c r="P85" s="284">
        <v>0</v>
      </c>
      <c r="Q85" s="284">
        <v>0</v>
      </c>
      <c r="R85" s="284">
        <v>0</v>
      </c>
      <c r="S85" s="290">
        <v>0</v>
      </c>
      <c r="T85" s="290"/>
      <c r="U85" s="290"/>
      <c r="V85" s="290"/>
      <c r="W85" s="290"/>
      <c r="X85" s="290"/>
      <c r="Y85" s="290"/>
      <c r="Z85" s="290"/>
      <c r="AA85" s="290"/>
      <c r="AB85" s="290"/>
      <c r="AC85" s="290"/>
      <c r="AD85" s="290"/>
      <c r="AE85" s="290"/>
      <c r="AF85" s="290"/>
      <c r="AG85" s="290"/>
      <c r="AH85" s="290"/>
      <c r="AI85" s="290"/>
      <c r="AJ85" s="290"/>
      <c r="AK85" s="290"/>
      <c r="AL85" s="290"/>
      <c r="AM85" s="290"/>
      <c r="AN85" s="290"/>
      <c r="AO85" s="290"/>
      <c r="AP85" s="290"/>
      <c r="AQ85" s="290"/>
      <c r="AR85" s="290"/>
      <c r="AS85" s="290"/>
      <c r="AT85" s="290"/>
      <c r="AU85" s="290"/>
      <c r="AV85" s="290"/>
      <c r="AW85" s="290"/>
      <c r="AX85" s="290"/>
      <c r="AY85" s="290"/>
      <c r="AZ85" s="290"/>
      <c r="BA85" s="290"/>
      <c r="BB85" s="290"/>
      <c r="BC85" s="284"/>
      <c r="BD85" s="1035">
        <v>1</v>
      </c>
      <c r="BE85" s="313">
        <v>425919.66</v>
      </c>
      <c r="BF85" s="303">
        <v>0</v>
      </c>
      <c r="BG85" s="288"/>
      <c r="BH85" s="288"/>
      <c r="BI85" s="288"/>
      <c r="BJ85" s="288"/>
      <c r="BK85" s="288"/>
      <c r="BL85" s="288"/>
      <c r="BM85" s="292"/>
      <c r="BN85" s="557">
        <f t="shared" si="1"/>
        <v>8.3333333333333329E-2</v>
      </c>
      <c r="BO85" s="77">
        <f>SUM(H85:BC85)</f>
        <v>1</v>
      </c>
      <c r="BP85" s="127" t="str">
        <f>IF(D85="Supra-regional","abrange-cidade",IF(D85="Em definição","sem-mapa",IF(F85&lt;&gt;0,"local-def","local-em-def")))</f>
        <v>local-em-def</v>
      </c>
    </row>
    <row r="86" spans="1:68" hidden="1" x14ac:dyDescent="0.25">
      <c r="A86" s="293">
        <v>11</v>
      </c>
      <c r="B86" s="312" t="s">
        <v>2627</v>
      </c>
      <c r="C86" s="267">
        <v>12</v>
      </c>
      <c r="D86" s="183" t="s">
        <v>182</v>
      </c>
      <c r="E86" s="183" t="s">
        <v>182</v>
      </c>
      <c r="F86" s="288"/>
      <c r="G86" s="288"/>
      <c r="H86" s="296">
        <v>1</v>
      </c>
      <c r="I86" s="284">
        <v>0</v>
      </c>
      <c r="J86" s="284">
        <v>0</v>
      </c>
      <c r="K86" s="284">
        <v>0</v>
      </c>
      <c r="L86" s="284">
        <v>0</v>
      </c>
      <c r="M86" s="284">
        <v>0</v>
      </c>
      <c r="N86" s="290">
        <v>0</v>
      </c>
      <c r="O86" s="284">
        <v>0</v>
      </c>
      <c r="P86" s="284">
        <v>0</v>
      </c>
      <c r="Q86" s="284">
        <v>0</v>
      </c>
      <c r="R86" s="284">
        <v>0</v>
      </c>
      <c r="S86" s="290">
        <v>0</v>
      </c>
      <c r="T86" s="290"/>
      <c r="U86" s="290"/>
      <c r="V86" s="290"/>
      <c r="W86" s="290"/>
      <c r="X86" s="290"/>
      <c r="Y86" s="290"/>
      <c r="Z86" s="290"/>
      <c r="AA86" s="290"/>
      <c r="AB86" s="290"/>
      <c r="AC86" s="290"/>
      <c r="AD86" s="290"/>
      <c r="AE86" s="290"/>
      <c r="AF86" s="290"/>
      <c r="AG86" s="290"/>
      <c r="AH86" s="290"/>
      <c r="AI86" s="290"/>
      <c r="AJ86" s="290"/>
      <c r="AK86" s="290"/>
      <c r="AL86" s="290"/>
      <c r="AM86" s="290"/>
      <c r="AN86" s="290"/>
      <c r="AO86" s="290"/>
      <c r="AP86" s="290"/>
      <c r="AQ86" s="290"/>
      <c r="AR86" s="290"/>
      <c r="AS86" s="290"/>
      <c r="AT86" s="290"/>
      <c r="AU86" s="290"/>
      <c r="AV86" s="290"/>
      <c r="AW86" s="290"/>
      <c r="AX86" s="290"/>
      <c r="AY86" s="290"/>
      <c r="AZ86" s="290"/>
      <c r="BA86" s="290"/>
      <c r="BB86" s="290"/>
      <c r="BC86" s="284"/>
      <c r="BD86" s="1035">
        <v>1</v>
      </c>
      <c r="BE86" s="313">
        <v>425919.66</v>
      </c>
      <c r="BF86" s="303">
        <v>0</v>
      </c>
      <c r="BG86" s="288"/>
      <c r="BH86" s="288"/>
      <c r="BI86" s="288"/>
      <c r="BJ86" s="288"/>
      <c r="BK86" s="288"/>
      <c r="BL86" s="288"/>
      <c r="BM86" s="292"/>
      <c r="BN86" s="557">
        <f t="shared" si="1"/>
        <v>8.3333333333333329E-2</v>
      </c>
      <c r="BO86" s="77">
        <f>SUM(H86:BC86)</f>
        <v>1</v>
      </c>
      <c r="BP86" s="127" t="str">
        <f>IF(D86="Supra-regional","abrange-cidade",IF(D86="Em definição","sem-mapa",IF(F86&lt;&gt;0,"local-def","local-em-def")))</f>
        <v>local-em-def</v>
      </c>
    </row>
    <row r="87" spans="1:68" hidden="1" x14ac:dyDescent="0.25">
      <c r="A87" s="293">
        <v>11</v>
      </c>
      <c r="B87" s="312" t="s">
        <v>2628</v>
      </c>
      <c r="C87" s="267">
        <v>12</v>
      </c>
      <c r="D87" s="183" t="s">
        <v>182</v>
      </c>
      <c r="E87" s="183" t="s">
        <v>182</v>
      </c>
      <c r="F87" s="288"/>
      <c r="G87" s="288"/>
      <c r="H87" s="296">
        <v>1</v>
      </c>
      <c r="I87" s="284">
        <v>0</v>
      </c>
      <c r="J87" s="284">
        <v>0</v>
      </c>
      <c r="K87" s="284">
        <v>0</v>
      </c>
      <c r="L87" s="284">
        <v>0</v>
      </c>
      <c r="M87" s="284">
        <v>0</v>
      </c>
      <c r="N87" s="290">
        <v>0</v>
      </c>
      <c r="O87" s="284">
        <v>0</v>
      </c>
      <c r="P87" s="284">
        <v>0</v>
      </c>
      <c r="Q87" s="284">
        <v>0</v>
      </c>
      <c r="R87" s="284">
        <v>0</v>
      </c>
      <c r="S87" s="290">
        <v>0</v>
      </c>
      <c r="T87" s="290"/>
      <c r="U87" s="290"/>
      <c r="V87" s="290"/>
      <c r="W87" s="290"/>
      <c r="X87" s="290"/>
      <c r="Y87" s="290"/>
      <c r="Z87" s="290"/>
      <c r="AA87" s="290"/>
      <c r="AB87" s="290"/>
      <c r="AC87" s="290"/>
      <c r="AD87" s="290"/>
      <c r="AE87" s="290"/>
      <c r="AF87" s="290"/>
      <c r="AG87" s="290"/>
      <c r="AH87" s="290"/>
      <c r="AI87" s="290"/>
      <c r="AJ87" s="290"/>
      <c r="AK87" s="290"/>
      <c r="AL87" s="290"/>
      <c r="AM87" s="290"/>
      <c r="AN87" s="290"/>
      <c r="AO87" s="290"/>
      <c r="AP87" s="290"/>
      <c r="AQ87" s="290"/>
      <c r="AR87" s="290"/>
      <c r="AS87" s="290"/>
      <c r="AT87" s="290"/>
      <c r="AU87" s="290"/>
      <c r="AV87" s="290"/>
      <c r="AW87" s="290"/>
      <c r="AX87" s="290"/>
      <c r="AY87" s="290"/>
      <c r="AZ87" s="290"/>
      <c r="BA87" s="290"/>
      <c r="BB87" s="290"/>
      <c r="BC87" s="284"/>
      <c r="BD87" s="1035">
        <v>1</v>
      </c>
      <c r="BE87" s="313">
        <v>425919.66</v>
      </c>
      <c r="BF87" s="303">
        <v>0</v>
      </c>
      <c r="BG87" s="288"/>
      <c r="BH87" s="288"/>
      <c r="BI87" s="288"/>
      <c r="BJ87" s="288"/>
      <c r="BK87" s="288"/>
      <c r="BL87" s="288"/>
      <c r="BM87" s="292"/>
      <c r="BN87" s="557">
        <f t="shared" si="1"/>
        <v>8.3333333333333329E-2</v>
      </c>
      <c r="BO87" s="77">
        <f>SUM(H87:BC87)</f>
        <v>1</v>
      </c>
      <c r="BP87" s="127" t="str">
        <f>IF(D87="Supra-regional","abrange-cidade",IF(D87="Em definição","sem-mapa",IF(F87&lt;&gt;0,"local-def","local-em-def")))</f>
        <v>local-em-def</v>
      </c>
    </row>
    <row r="88" spans="1:68" ht="45" hidden="1" x14ac:dyDescent="0.25">
      <c r="A88" s="293">
        <v>12</v>
      </c>
      <c r="B88" s="288" t="s">
        <v>805</v>
      </c>
      <c r="C88" s="474">
        <v>1</v>
      </c>
      <c r="D88" s="288" t="s">
        <v>182</v>
      </c>
      <c r="E88" s="183"/>
      <c r="F88" s="183"/>
      <c r="G88" s="293"/>
      <c r="H88" s="290">
        <v>0</v>
      </c>
      <c r="I88" s="290">
        <v>0</v>
      </c>
      <c r="J88" s="290">
        <v>0</v>
      </c>
      <c r="K88" s="290">
        <v>0</v>
      </c>
      <c r="L88" s="290">
        <v>0</v>
      </c>
      <c r="M88" s="290">
        <v>0</v>
      </c>
      <c r="N88" s="290">
        <v>0</v>
      </c>
      <c r="O88" s="290">
        <v>0</v>
      </c>
      <c r="P88" s="290">
        <v>0</v>
      </c>
      <c r="Q88" s="290">
        <v>0</v>
      </c>
      <c r="R88" s="290">
        <v>0</v>
      </c>
      <c r="S88" s="290">
        <v>0</v>
      </c>
      <c r="T88" s="290">
        <v>0</v>
      </c>
      <c r="U88" s="290">
        <v>0</v>
      </c>
      <c r="V88" s="290">
        <v>0</v>
      </c>
      <c r="W88" s="290">
        <v>0</v>
      </c>
      <c r="X88" s="290">
        <v>0</v>
      </c>
      <c r="Y88" s="290">
        <v>0</v>
      </c>
      <c r="Z88" s="290">
        <v>0</v>
      </c>
      <c r="AA88" s="290">
        <v>0</v>
      </c>
      <c r="AB88" s="290"/>
      <c r="AC88" s="290"/>
      <c r="AD88" s="290"/>
      <c r="AE88" s="290"/>
      <c r="AF88" s="290"/>
      <c r="AG88" s="290"/>
      <c r="AH88" s="290"/>
      <c r="AI88" s="290"/>
      <c r="AJ88" s="290"/>
      <c r="AK88" s="290"/>
      <c r="AL88" s="290"/>
      <c r="AM88" s="290"/>
      <c r="AN88" s="290"/>
      <c r="AO88" s="290"/>
      <c r="AP88" s="290"/>
      <c r="AQ88" s="290"/>
      <c r="AR88" s="290"/>
      <c r="AS88" s="290"/>
      <c r="AT88" s="290"/>
      <c r="AU88" s="290"/>
      <c r="AV88" s="290"/>
      <c r="AW88" s="290"/>
      <c r="AX88" s="290"/>
      <c r="AY88" s="290"/>
      <c r="AZ88" s="290"/>
      <c r="BA88" s="290"/>
      <c r="BB88" s="290"/>
      <c r="BC88" s="290"/>
      <c r="BD88" s="1035">
        <v>0.1</v>
      </c>
      <c r="BE88" s="296">
        <v>0</v>
      </c>
      <c r="BF88" s="261">
        <v>0</v>
      </c>
      <c r="BG88" s="305"/>
      <c r="BH88" s="293"/>
      <c r="BI88" s="288"/>
      <c r="BJ88" s="288"/>
      <c r="BK88" s="288"/>
      <c r="BL88" s="288"/>
      <c r="BM88" s="292"/>
      <c r="BN88" s="557">
        <f t="shared" si="1"/>
        <v>0</v>
      </c>
      <c r="BO88" s="77">
        <f>SUM(H88:BC88)</f>
        <v>0</v>
      </c>
      <c r="BP88" s="127" t="str">
        <f>IF(D88="Supra-regional","abrange-cidade",IF(D88="Em definição","sem-mapa",IF(F88&lt;&gt;0,"local-def","local-em-def")))</f>
        <v>local-em-def</v>
      </c>
    </row>
    <row r="89" spans="1:68" s="539" customFormat="1" ht="30" hidden="1" x14ac:dyDescent="0.25">
      <c r="A89" s="714">
        <v>12</v>
      </c>
      <c r="B89" s="715" t="s">
        <v>804</v>
      </c>
      <c r="C89" s="732">
        <v>8</v>
      </c>
      <c r="D89" s="715" t="s">
        <v>211</v>
      </c>
      <c r="E89" s="523"/>
      <c r="F89" s="523"/>
      <c r="G89" s="714"/>
      <c r="H89" s="726">
        <v>0</v>
      </c>
      <c r="I89" s="726">
        <v>0</v>
      </c>
      <c r="J89" s="726">
        <v>1</v>
      </c>
      <c r="K89" s="726">
        <v>1</v>
      </c>
      <c r="L89" s="726">
        <v>0</v>
      </c>
      <c r="M89" s="726">
        <v>0</v>
      </c>
      <c r="N89" s="726">
        <v>0</v>
      </c>
      <c r="O89" s="726">
        <v>1</v>
      </c>
      <c r="P89" s="726">
        <v>0</v>
      </c>
      <c r="Q89" s="726">
        <v>0</v>
      </c>
      <c r="R89" s="726">
        <v>0</v>
      </c>
      <c r="S89" s="726">
        <v>3</v>
      </c>
      <c r="T89" s="726">
        <v>0</v>
      </c>
      <c r="U89" s="726">
        <v>0</v>
      </c>
      <c r="V89" s="726">
        <v>0</v>
      </c>
      <c r="W89" s="726">
        <v>0</v>
      </c>
      <c r="X89" s="726">
        <v>0</v>
      </c>
      <c r="Y89" s="726">
        <v>0</v>
      </c>
      <c r="Z89" s="726">
        <v>0</v>
      </c>
      <c r="AA89" s="726">
        <v>0</v>
      </c>
      <c r="AB89" s="726"/>
      <c r="AC89" s="726"/>
      <c r="AD89" s="726"/>
      <c r="AE89" s="726"/>
      <c r="AF89" s="726"/>
      <c r="AG89" s="726"/>
      <c r="AH89" s="726"/>
      <c r="AI89" s="726"/>
      <c r="AJ89" s="726"/>
      <c r="AK89" s="726"/>
      <c r="AL89" s="726"/>
      <c r="AM89" s="726"/>
      <c r="AN89" s="726"/>
      <c r="AO89" s="726"/>
      <c r="AP89" s="726"/>
      <c r="AQ89" s="726"/>
      <c r="AR89" s="726"/>
      <c r="AS89" s="726"/>
      <c r="AT89" s="726"/>
      <c r="AU89" s="726"/>
      <c r="AV89" s="726"/>
      <c r="AW89" s="726"/>
      <c r="AX89" s="726"/>
      <c r="AY89" s="726"/>
      <c r="AZ89" s="726"/>
      <c r="BA89" s="726"/>
      <c r="BB89" s="726"/>
      <c r="BC89" s="726"/>
      <c r="BD89" s="1035">
        <v>0.1</v>
      </c>
      <c r="BE89" s="779">
        <v>91603.95</v>
      </c>
      <c r="BF89" s="860">
        <v>7360</v>
      </c>
      <c r="BG89" s="715"/>
      <c r="BH89" s="714"/>
      <c r="BI89" s="785"/>
      <c r="BJ89" s="785"/>
      <c r="BK89" s="785"/>
      <c r="BL89" s="715"/>
      <c r="BM89" s="744"/>
      <c r="BN89" s="557">
        <f t="shared" si="1"/>
        <v>7.5000000000000011E-2</v>
      </c>
      <c r="BO89" s="554">
        <f>SUM(H89:BC89)</f>
        <v>6</v>
      </c>
      <c r="BP89" s="555" t="str">
        <f>IF(D89="Supra-regional","abrange-cidade",IF(D89="Em definição","sem-mapa",IF(F89&lt;&gt;0,"local-def","local-em-def")))</f>
        <v>abrange-cidade</v>
      </c>
    </row>
    <row r="90" spans="1:68" ht="135" hidden="1" x14ac:dyDescent="0.25">
      <c r="A90" s="293">
        <v>12</v>
      </c>
      <c r="B90" s="288" t="s">
        <v>806</v>
      </c>
      <c r="C90" s="185">
        <v>4</v>
      </c>
      <c r="D90" s="288" t="s">
        <v>211</v>
      </c>
      <c r="E90" s="183"/>
      <c r="F90" s="183"/>
      <c r="G90" s="293"/>
      <c r="H90" s="290">
        <v>0</v>
      </c>
      <c r="I90" s="290">
        <v>0</v>
      </c>
      <c r="J90" s="290">
        <v>0</v>
      </c>
      <c r="K90" s="290">
        <v>0</v>
      </c>
      <c r="L90" s="290">
        <v>0</v>
      </c>
      <c r="M90" s="290">
        <v>0</v>
      </c>
      <c r="N90" s="290">
        <v>0</v>
      </c>
      <c r="O90" s="290">
        <v>0</v>
      </c>
      <c r="P90" s="290">
        <v>0</v>
      </c>
      <c r="Q90" s="290">
        <v>0</v>
      </c>
      <c r="R90" s="290">
        <v>0</v>
      </c>
      <c r="S90" s="290">
        <v>0</v>
      </c>
      <c r="T90" s="290">
        <v>0</v>
      </c>
      <c r="U90" s="290">
        <v>0</v>
      </c>
      <c r="V90" s="290">
        <v>0</v>
      </c>
      <c r="W90" s="290">
        <v>0</v>
      </c>
      <c r="X90" s="290">
        <v>0</v>
      </c>
      <c r="Y90" s="290">
        <v>1</v>
      </c>
      <c r="Z90" s="290">
        <v>0</v>
      </c>
      <c r="AA90" s="290">
        <v>1</v>
      </c>
      <c r="AB90" s="290"/>
      <c r="AC90" s="290"/>
      <c r="AD90" s="290"/>
      <c r="AE90" s="290"/>
      <c r="AF90" s="290"/>
      <c r="AG90" s="290"/>
      <c r="AH90" s="290"/>
      <c r="AI90" s="290"/>
      <c r="AJ90" s="290"/>
      <c r="AK90" s="290"/>
      <c r="AL90" s="290"/>
      <c r="AM90" s="290"/>
      <c r="AN90" s="290"/>
      <c r="AO90" s="290"/>
      <c r="AP90" s="290"/>
      <c r="AQ90" s="290"/>
      <c r="AR90" s="290"/>
      <c r="AS90" s="290"/>
      <c r="AT90" s="290"/>
      <c r="AU90" s="290"/>
      <c r="AV90" s="290"/>
      <c r="AW90" s="290"/>
      <c r="AX90" s="290"/>
      <c r="AY90" s="290"/>
      <c r="AZ90" s="290"/>
      <c r="BA90" s="290"/>
      <c r="BB90" s="290"/>
      <c r="BC90" s="290"/>
      <c r="BD90" s="1035">
        <v>0.4</v>
      </c>
      <c r="BE90" s="296">
        <v>0</v>
      </c>
      <c r="BF90" s="261">
        <v>525200</v>
      </c>
      <c r="BG90" s="306" t="s">
        <v>706</v>
      </c>
      <c r="BH90" s="293"/>
      <c r="BI90" s="288"/>
      <c r="BJ90" s="288"/>
      <c r="BK90" s="288"/>
      <c r="BL90" s="288"/>
      <c r="BM90" s="292"/>
      <c r="BN90" s="557">
        <f t="shared" si="1"/>
        <v>0.2</v>
      </c>
      <c r="BO90" s="77">
        <f>SUM(H90:BC90)</f>
        <v>2</v>
      </c>
      <c r="BP90" s="127" t="str">
        <f>IF(D90="Supra-regional","abrange-cidade",IF(D90="Em definição","sem-mapa",IF(F90&lt;&gt;0,"local-def","local-em-def")))</f>
        <v>abrange-cidade</v>
      </c>
    </row>
    <row r="91" spans="1:68" ht="45" hidden="1" x14ac:dyDescent="0.25">
      <c r="A91" s="293">
        <v>12</v>
      </c>
      <c r="B91" s="288" t="s">
        <v>807</v>
      </c>
      <c r="C91" s="474">
        <v>4000</v>
      </c>
      <c r="D91" s="288" t="s">
        <v>211</v>
      </c>
      <c r="E91" s="183"/>
      <c r="F91" s="183"/>
      <c r="G91" s="293"/>
      <c r="H91" s="290">
        <v>0</v>
      </c>
      <c r="I91" s="290">
        <v>0</v>
      </c>
      <c r="J91" s="290">
        <v>0</v>
      </c>
      <c r="K91" s="290">
        <v>0</v>
      </c>
      <c r="L91" s="290">
        <v>0</v>
      </c>
      <c r="M91" s="290">
        <v>0</v>
      </c>
      <c r="N91" s="290">
        <v>0</v>
      </c>
      <c r="O91" s="290">
        <v>0</v>
      </c>
      <c r="P91" s="290">
        <v>0</v>
      </c>
      <c r="Q91" s="290">
        <v>0</v>
      </c>
      <c r="R91" s="290">
        <v>0</v>
      </c>
      <c r="S91" s="290">
        <v>462</v>
      </c>
      <c r="T91" s="290">
        <v>0</v>
      </c>
      <c r="U91" s="290">
        <v>0</v>
      </c>
      <c r="V91" s="290">
        <v>0</v>
      </c>
      <c r="W91" s="290">
        <v>113</v>
      </c>
      <c r="X91" s="290">
        <v>0</v>
      </c>
      <c r="Y91" s="290">
        <v>0</v>
      </c>
      <c r="Z91" s="290">
        <v>0</v>
      </c>
      <c r="AA91" s="290">
        <v>52</v>
      </c>
      <c r="AB91" s="290"/>
      <c r="AC91" s="290"/>
      <c r="AD91" s="290"/>
      <c r="AE91" s="290"/>
      <c r="AF91" s="290"/>
      <c r="AG91" s="290"/>
      <c r="AH91" s="290"/>
      <c r="AI91" s="290"/>
      <c r="AJ91" s="290"/>
      <c r="AK91" s="290"/>
      <c r="AL91" s="290"/>
      <c r="AM91" s="290"/>
      <c r="AN91" s="290"/>
      <c r="AO91" s="290"/>
      <c r="AP91" s="290"/>
      <c r="AQ91" s="290"/>
      <c r="AR91" s="290"/>
      <c r="AS91" s="290"/>
      <c r="AT91" s="290"/>
      <c r="AU91" s="290"/>
      <c r="AV91" s="290"/>
      <c r="AW91" s="290"/>
      <c r="AX91" s="290"/>
      <c r="AY91" s="290"/>
      <c r="AZ91" s="290"/>
      <c r="BA91" s="290"/>
      <c r="BB91" s="290"/>
      <c r="BC91" s="290"/>
      <c r="BD91" s="1035">
        <v>0.2</v>
      </c>
      <c r="BE91" s="296">
        <v>4638.41</v>
      </c>
      <c r="BF91" s="261">
        <v>0</v>
      </c>
      <c r="BG91" s="306" t="s">
        <v>808</v>
      </c>
      <c r="BH91" s="293"/>
      <c r="BI91" s="288"/>
      <c r="BJ91" s="288"/>
      <c r="BK91" s="288"/>
      <c r="BL91" s="288"/>
      <c r="BM91" s="292"/>
      <c r="BN91" s="557">
        <f t="shared" si="1"/>
        <v>3.1350000000000003E-2</v>
      </c>
      <c r="BO91" s="77">
        <f>SUM(H91:BC91)</f>
        <v>627</v>
      </c>
      <c r="BP91" s="127" t="str">
        <f>IF(D91="Supra-regional","abrange-cidade",IF(D91="Em definição","sem-mapa",IF(F91&lt;&gt;0,"local-def","local-em-def")))</f>
        <v>abrange-cidade</v>
      </c>
    </row>
    <row r="92" spans="1:68" s="539" customFormat="1" ht="45" hidden="1" x14ac:dyDescent="0.25">
      <c r="A92" s="293">
        <v>12</v>
      </c>
      <c r="B92" s="288" t="s">
        <v>809</v>
      </c>
      <c r="C92" s="732">
        <v>2000</v>
      </c>
      <c r="D92" s="288" t="s">
        <v>211</v>
      </c>
      <c r="E92" s="523"/>
      <c r="F92" s="523"/>
      <c r="G92" s="714"/>
      <c r="H92" s="726">
        <v>0</v>
      </c>
      <c r="I92" s="726">
        <v>0</v>
      </c>
      <c r="J92" s="726">
        <v>0</v>
      </c>
      <c r="K92" s="726">
        <v>0</v>
      </c>
      <c r="L92" s="726">
        <v>0</v>
      </c>
      <c r="M92" s="726">
        <v>0</v>
      </c>
      <c r="N92" s="726">
        <v>0</v>
      </c>
      <c r="O92" s="726">
        <v>0</v>
      </c>
      <c r="P92" s="726">
        <v>0</v>
      </c>
      <c r="Q92" s="726">
        <v>0</v>
      </c>
      <c r="R92" s="726">
        <v>0</v>
      </c>
      <c r="S92" s="723">
        <v>0</v>
      </c>
      <c r="T92" s="726">
        <v>0</v>
      </c>
      <c r="U92" s="726">
        <v>0</v>
      </c>
      <c r="V92" s="726">
        <v>0</v>
      </c>
      <c r="W92" s="726">
        <v>0</v>
      </c>
      <c r="X92" s="726">
        <v>0</v>
      </c>
      <c r="Y92" s="726">
        <v>0</v>
      </c>
      <c r="Z92" s="726">
        <v>0</v>
      </c>
      <c r="AA92" s="726">
        <v>0</v>
      </c>
      <c r="AB92" s="726"/>
      <c r="AC92" s="726"/>
      <c r="AD92" s="726"/>
      <c r="AE92" s="726"/>
      <c r="AF92" s="726"/>
      <c r="AG92" s="726"/>
      <c r="AH92" s="726"/>
      <c r="AI92" s="726"/>
      <c r="AJ92" s="726"/>
      <c r="AK92" s="726"/>
      <c r="AL92" s="726"/>
      <c r="AM92" s="726"/>
      <c r="AN92" s="726"/>
      <c r="AO92" s="726"/>
      <c r="AP92" s="726"/>
      <c r="AQ92" s="726"/>
      <c r="AR92" s="726"/>
      <c r="AS92" s="726"/>
      <c r="AT92" s="726"/>
      <c r="AU92" s="726"/>
      <c r="AV92" s="726"/>
      <c r="AW92" s="726"/>
      <c r="AX92" s="726"/>
      <c r="AY92" s="726"/>
      <c r="AZ92" s="726"/>
      <c r="BA92" s="726"/>
      <c r="BB92" s="726"/>
      <c r="BC92" s="726"/>
      <c r="BD92" s="1035">
        <v>0.2</v>
      </c>
      <c r="BE92" s="779">
        <v>0</v>
      </c>
      <c r="BF92" s="860">
        <v>0</v>
      </c>
      <c r="BG92" s="784"/>
      <c r="BH92" s="714"/>
      <c r="BI92" s="715"/>
      <c r="BJ92" s="715"/>
      <c r="BK92" s="715"/>
      <c r="BL92" s="715"/>
      <c r="BM92" s="744"/>
      <c r="BN92" s="557">
        <f t="shared" si="1"/>
        <v>0</v>
      </c>
      <c r="BO92" s="476">
        <f>SUM(H92:BC92)</f>
        <v>0</v>
      </c>
      <c r="BP92" s="477" t="str">
        <f>IF(D92="Supra-regional","abrange-cidade",IF(D92="Em definição","sem-mapa",IF(F92&lt;&gt;0,"local-def","local-em-def")))</f>
        <v>abrange-cidade</v>
      </c>
    </row>
    <row r="93" spans="1:68" s="539" customFormat="1" ht="45" hidden="1" x14ac:dyDescent="0.25">
      <c r="A93" s="180">
        <v>15</v>
      </c>
      <c r="B93" s="181" t="s">
        <v>5825</v>
      </c>
      <c r="C93" s="812">
        <v>100000</v>
      </c>
      <c r="D93" s="181" t="s">
        <v>211</v>
      </c>
      <c r="E93" s="592"/>
      <c r="F93" s="592"/>
      <c r="G93" s="592"/>
      <c r="H93" s="831">
        <v>0</v>
      </c>
      <c r="I93" s="831">
        <v>0</v>
      </c>
      <c r="J93" s="831">
        <v>0</v>
      </c>
      <c r="K93" s="831">
        <v>0</v>
      </c>
      <c r="L93" s="831">
        <v>0</v>
      </c>
      <c r="M93" s="831">
        <v>0</v>
      </c>
      <c r="N93" s="831">
        <v>0</v>
      </c>
      <c r="O93" s="831">
        <v>0</v>
      </c>
      <c r="P93" s="831">
        <v>0</v>
      </c>
      <c r="Q93" s="831">
        <v>0</v>
      </c>
      <c r="R93" s="831">
        <v>0</v>
      </c>
      <c r="S93" s="836">
        <v>73721</v>
      </c>
      <c r="T93" s="836">
        <v>0</v>
      </c>
      <c r="U93" s="836">
        <v>0</v>
      </c>
      <c r="V93" s="836">
        <v>0</v>
      </c>
      <c r="W93" s="836">
        <v>66382</v>
      </c>
      <c r="X93" s="831"/>
      <c r="Y93" s="831"/>
      <c r="Z93" s="831"/>
      <c r="AA93" s="843">
        <v>69135</v>
      </c>
      <c r="AB93" s="831"/>
      <c r="AC93" s="831"/>
      <c r="AD93" s="831"/>
      <c r="AE93" s="831"/>
      <c r="AF93" s="831"/>
      <c r="AG93" s="831"/>
      <c r="AH93" s="831"/>
      <c r="AI93" s="831"/>
      <c r="AJ93" s="831"/>
      <c r="AK93" s="831"/>
      <c r="AL93" s="831"/>
      <c r="AM93" s="831"/>
      <c r="AN93" s="831"/>
      <c r="AO93" s="831"/>
      <c r="AP93" s="831"/>
      <c r="AQ93" s="831"/>
      <c r="AR93" s="831"/>
      <c r="AS93" s="831"/>
      <c r="AT93" s="831"/>
      <c r="AU93" s="831"/>
      <c r="AV93" s="831"/>
      <c r="AW93" s="831"/>
      <c r="AX93" s="831"/>
      <c r="AY93" s="831"/>
      <c r="AZ93" s="831"/>
      <c r="BA93" s="831"/>
      <c r="BB93" s="831"/>
      <c r="BC93" s="831"/>
      <c r="BD93" s="1035">
        <v>0</v>
      </c>
      <c r="BE93" s="853"/>
      <c r="BF93" s="737">
        <v>0</v>
      </c>
      <c r="BG93" s="864" t="s">
        <v>5828</v>
      </c>
      <c r="BH93" s="767"/>
      <c r="BI93" s="592"/>
      <c r="BJ93" s="592"/>
      <c r="BK93" s="592"/>
      <c r="BL93" s="592"/>
      <c r="BM93" s="875"/>
      <c r="BN93" s="557">
        <f t="shared" si="1"/>
        <v>0</v>
      </c>
      <c r="BO93" s="476">
        <f>SUM(H93:BC93)</f>
        <v>209238</v>
      </c>
      <c r="BP93" s="477" t="str">
        <f>IF(D93="Supra-regional","abrange-cidade",IF(D93="Em definição","sem-mapa",IF(F93&lt;&gt;0,"local-def","local-em-def")))</f>
        <v>abrange-cidade</v>
      </c>
    </row>
    <row r="94" spans="1:68" ht="30" hidden="1" x14ac:dyDescent="0.25">
      <c r="A94" s="180">
        <v>16</v>
      </c>
      <c r="B94" s="181" t="s">
        <v>4412</v>
      </c>
      <c r="C94" s="814">
        <v>20000</v>
      </c>
      <c r="D94" s="181" t="s">
        <v>211</v>
      </c>
      <c r="E94" s="181"/>
      <c r="F94" s="181"/>
      <c r="G94" s="181"/>
      <c r="H94" s="832">
        <v>0</v>
      </c>
      <c r="I94" s="832">
        <v>0</v>
      </c>
      <c r="J94" s="832">
        <v>0</v>
      </c>
      <c r="K94" s="832">
        <v>0</v>
      </c>
      <c r="L94" s="832">
        <v>0</v>
      </c>
      <c r="M94" s="832">
        <v>0</v>
      </c>
      <c r="N94" s="832">
        <v>0</v>
      </c>
      <c r="O94" s="832">
        <v>0</v>
      </c>
      <c r="P94" s="832">
        <v>0</v>
      </c>
      <c r="Q94" s="832">
        <v>0</v>
      </c>
      <c r="R94" s="832">
        <v>0</v>
      </c>
      <c r="S94" s="838">
        <v>0</v>
      </c>
      <c r="T94" s="838">
        <v>0</v>
      </c>
      <c r="U94" s="838">
        <v>0</v>
      </c>
      <c r="V94" s="838">
        <v>0</v>
      </c>
      <c r="W94" s="838">
        <v>0</v>
      </c>
      <c r="X94" s="832"/>
      <c r="Y94" s="832"/>
      <c r="Z94" s="832"/>
      <c r="AA94" s="844">
        <v>0</v>
      </c>
      <c r="AB94" s="832"/>
      <c r="AC94" s="832"/>
      <c r="AD94" s="832"/>
      <c r="AE94" s="832"/>
      <c r="AF94" s="832"/>
      <c r="AG94" s="832"/>
      <c r="AH94" s="832"/>
      <c r="AI94" s="832"/>
      <c r="AJ94" s="832"/>
      <c r="AK94" s="832"/>
      <c r="AL94" s="832"/>
      <c r="AM94" s="832"/>
      <c r="AN94" s="832"/>
      <c r="AO94" s="832"/>
      <c r="AP94" s="832"/>
      <c r="AQ94" s="832"/>
      <c r="AR94" s="832"/>
      <c r="AS94" s="832"/>
      <c r="AT94" s="832"/>
      <c r="AU94" s="832"/>
      <c r="AV94" s="832"/>
      <c r="AW94" s="832"/>
      <c r="AX94" s="832"/>
      <c r="AY94" s="832"/>
      <c r="AZ94" s="832"/>
      <c r="BA94" s="832"/>
      <c r="BB94" s="832"/>
      <c r="BC94" s="832"/>
      <c r="BD94" s="1035">
        <v>0</v>
      </c>
      <c r="BE94" s="854">
        <v>0</v>
      </c>
      <c r="BF94" s="303">
        <v>0</v>
      </c>
      <c r="BG94" s="865"/>
      <c r="BH94" s="187"/>
      <c r="BI94" s="181"/>
      <c r="BJ94" s="181"/>
      <c r="BK94" s="181"/>
      <c r="BL94" s="181"/>
      <c r="BM94" s="876"/>
      <c r="BN94" s="557">
        <f t="shared" si="1"/>
        <v>0</v>
      </c>
      <c r="BO94" s="77">
        <f>SUM(H94:BC94)</f>
        <v>0</v>
      </c>
      <c r="BP94" s="127" t="str">
        <f>IF(D94="Supra-regional","abrange-cidade",IF(D94="Em definição","sem-mapa",IF(F94&lt;&gt;0,"local-def","local-em-def")))</f>
        <v>abrange-cidade</v>
      </c>
    </row>
    <row r="95" spans="1:68" hidden="1" x14ac:dyDescent="0.25">
      <c r="A95" s="180">
        <v>17</v>
      </c>
      <c r="B95" s="181" t="s">
        <v>4413</v>
      </c>
      <c r="C95" s="814">
        <v>53203</v>
      </c>
      <c r="D95" s="181" t="s">
        <v>211</v>
      </c>
      <c r="E95" s="181"/>
      <c r="F95" s="181"/>
      <c r="G95" s="181"/>
      <c r="H95" s="832">
        <v>0</v>
      </c>
      <c r="I95" s="832">
        <v>0</v>
      </c>
      <c r="J95" s="832">
        <v>0</v>
      </c>
      <c r="K95" s="832">
        <v>0</v>
      </c>
      <c r="L95" s="832">
        <v>0</v>
      </c>
      <c r="M95" s="832">
        <v>0</v>
      </c>
      <c r="N95" s="832">
        <v>0</v>
      </c>
      <c r="O95" s="832">
        <v>0</v>
      </c>
      <c r="P95" s="832">
        <v>0</v>
      </c>
      <c r="Q95" s="832">
        <v>0</v>
      </c>
      <c r="R95" s="832">
        <v>0</v>
      </c>
      <c r="S95" s="838">
        <v>3816</v>
      </c>
      <c r="T95" s="838">
        <v>0</v>
      </c>
      <c r="U95" s="838">
        <v>0</v>
      </c>
      <c r="V95" s="838">
        <v>0</v>
      </c>
      <c r="W95" s="838">
        <v>1624</v>
      </c>
      <c r="X95" s="832"/>
      <c r="Y95" s="832"/>
      <c r="Z95" s="832"/>
      <c r="AA95" s="844">
        <v>3451</v>
      </c>
      <c r="AB95" s="832"/>
      <c r="AC95" s="832"/>
      <c r="AD95" s="832"/>
      <c r="AE95" s="832"/>
      <c r="AF95" s="832"/>
      <c r="AG95" s="832"/>
      <c r="AH95" s="832"/>
      <c r="AI95" s="832"/>
      <c r="AJ95" s="832"/>
      <c r="AK95" s="832"/>
      <c r="AL95" s="832"/>
      <c r="AM95" s="832"/>
      <c r="AN95" s="832"/>
      <c r="AO95" s="832"/>
      <c r="AP95" s="832"/>
      <c r="AQ95" s="832"/>
      <c r="AR95" s="832"/>
      <c r="AS95" s="832"/>
      <c r="AT95" s="832"/>
      <c r="AU95" s="832"/>
      <c r="AV95" s="832"/>
      <c r="AW95" s="832"/>
      <c r="AX95" s="832"/>
      <c r="AY95" s="832"/>
      <c r="AZ95" s="832"/>
      <c r="BA95" s="832"/>
      <c r="BB95" s="832"/>
      <c r="BC95" s="832"/>
      <c r="BD95" s="1035">
        <v>0</v>
      </c>
      <c r="BE95" s="854">
        <v>0</v>
      </c>
      <c r="BF95" s="303">
        <v>0</v>
      </c>
      <c r="BG95" s="865"/>
      <c r="BH95" s="187"/>
      <c r="BI95" s="181"/>
      <c r="BJ95" s="181"/>
      <c r="BK95" s="181"/>
      <c r="BL95" s="181"/>
      <c r="BM95" s="876"/>
      <c r="BN95" s="557">
        <f t="shared" si="1"/>
        <v>0</v>
      </c>
      <c r="BO95" s="77">
        <f>SUM(H95:BC95)</f>
        <v>8891</v>
      </c>
      <c r="BP95" s="127" t="str">
        <f>IF(D95="Supra-regional","abrange-cidade",IF(D95="Em definição","sem-mapa",IF(F95&lt;&gt;0,"local-def","local-em-def")))</f>
        <v>abrange-cidade</v>
      </c>
    </row>
    <row r="96" spans="1:68" hidden="1" x14ac:dyDescent="0.25">
      <c r="A96" s="180">
        <v>18</v>
      </c>
      <c r="B96" s="181" t="s">
        <v>4414</v>
      </c>
      <c r="C96" s="814">
        <v>34780</v>
      </c>
      <c r="D96" s="181" t="s">
        <v>211</v>
      </c>
      <c r="E96" s="181"/>
      <c r="F96" s="181"/>
      <c r="G96" s="181"/>
      <c r="H96" s="832">
        <v>0</v>
      </c>
      <c r="I96" s="832">
        <v>0</v>
      </c>
      <c r="J96" s="832">
        <v>0</v>
      </c>
      <c r="K96" s="832">
        <v>0</v>
      </c>
      <c r="L96" s="832">
        <v>0</v>
      </c>
      <c r="M96" s="832">
        <v>0</v>
      </c>
      <c r="N96" s="832">
        <v>0</v>
      </c>
      <c r="O96" s="832">
        <v>0</v>
      </c>
      <c r="P96" s="832">
        <v>0</v>
      </c>
      <c r="Q96" s="832">
        <v>0</v>
      </c>
      <c r="R96" s="832">
        <v>0</v>
      </c>
      <c r="S96" s="838">
        <v>4960</v>
      </c>
      <c r="T96" s="838">
        <v>0</v>
      </c>
      <c r="U96" s="838">
        <v>0</v>
      </c>
      <c r="V96" s="838">
        <v>0</v>
      </c>
      <c r="W96" s="838">
        <v>1444</v>
      </c>
      <c r="X96" s="832"/>
      <c r="Y96" s="832"/>
      <c r="Z96" s="832"/>
      <c r="AA96" s="844">
        <v>2520</v>
      </c>
      <c r="AB96" s="832"/>
      <c r="AC96" s="832"/>
      <c r="AD96" s="832"/>
      <c r="AE96" s="832"/>
      <c r="AF96" s="832"/>
      <c r="AG96" s="832"/>
      <c r="AH96" s="832"/>
      <c r="AI96" s="832"/>
      <c r="AJ96" s="832"/>
      <c r="AK96" s="832"/>
      <c r="AL96" s="832"/>
      <c r="AM96" s="832"/>
      <c r="AN96" s="832"/>
      <c r="AO96" s="832"/>
      <c r="AP96" s="832"/>
      <c r="AQ96" s="832"/>
      <c r="AR96" s="832"/>
      <c r="AS96" s="832"/>
      <c r="AT96" s="832"/>
      <c r="AU96" s="832"/>
      <c r="AV96" s="832"/>
      <c r="AW96" s="832"/>
      <c r="AX96" s="832"/>
      <c r="AY96" s="832"/>
      <c r="AZ96" s="832"/>
      <c r="BA96" s="832"/>
      <c r="BB96" s="832"/>
      <c r="BC96" s="832"/>
      <c r="BD96" s="1035">
        <v>0</v>
      </c>
      <c r="BE96" s="854">
        <v>0</v>
      </c>
      <c r="BF96" s="303">
        <v>0</v>
      </c>
      <c r="BG96" s="865"/>
      <c r="BH96" s="187"/>
      <c r="BI96" s="181"/>
      <c r="BJ96" s="181"/>
      <c r="BK96" s="181"/>
      <c r="BL96" s="181"/>
      <c r="BM96" s="876"/>
      <c r="BN96" s="557">
        <f t="shared" si="1"/>
        <v>0</v>
      </c>
      <c r="BO96" s="77">
        <f>SUM(H96:BC96)</f>
        <v>8924</v>
      </c>
      <c r="BP96" s="127" t="str">
        <f>IF(D96="Supra-regional","abrange-cidade",IF(D96="Em definição","sem-mapa",IF(F96&lt;&gt;0,"local-def","local-em-def")))</f>
        <v>abrange-cidade</v>
      </c>
    </row>
    <row r="97" spans="1:68" ht="30" hidden="1" x14ac:dyDescent="0.25">
      <c r="A97" s="180">
        <v>19</v>
      </c>
      <c r="B97" s="181" t="s">
        <v>4415</v>
      </c>
      <c r="C97" s="814">
        <v>52017</v>
      </c>
      <c r="D97" s="181" t="s">
        <v>211</v>
      </c>
      <c r="E97" s="181"/>
      <c r="F97" s="181"/>
      <c r="G97" s="181"/>
      <c r="H97" s="832">
        <v>0</v>
      </c>
      <c r="I97" s="832">
        <v>0</v>
      </c>
      <c r="J97" s="832">
        <v>0</v>
      </c>
      <c r="K97" s="832">
        <v>0</v>
      </c>
      <c r="L97" s="832">
        <v>0</v>
      </c>
      <c r="M97" s="832">
        <v>0</v>
      </c>
      <c r="N97" s="832">
        <v>0</v>
      </c>
      <c r="O97" s="832">
        <v>0</v>
      </c>
      <c r="P97" s="832">
        <v>0</v>
      </c>
      <c r="Q97" s="832">
        <v>0</v>
      </c>
      <c r="R97" s="832">
        <v>0</v>
      </c>
      <c r="S97" s="839">
        <v>9959</v>
      </c>
      <c r="T97" s="838">
        <v>0</v>
      </c>
      <c r="U97" s="838">
        <v>0</v>
      </c>
      <c r="V97" s="838">
        <v>0</v>
      </c>
      <c r="W97" s="839">
        <v>3840</v>
      </c>
      <c r="X97" s="832"/>
      <c r="Y97" s="832"/>
      <c r="Z97" s="832"/>
      <c r="AA97" s="845">
        <v>9287</v>
      </c>
      <c r="AB97" s="832"/>
      <c r="AC97" s="832"/>
      <c r="AD97" s="832"/>
      <c r="AE97" s="832"/>
      <c r="AF97" s="832"/>
      <c r="AG97" s="832"/>
      <c r="AH97" s="832"/>
      <c r="AI97" s="832"/>
      <c r="AJ97" s="832"/>
      <c r="AK97" s="832"/>
      <c r="AL97" s="832"/>
      <c r="AM97" s="832"/>
      <c r="AN97" s="832"/>
      <c r="AO97" s="832"/>
      <c r="AP97" s="832"/>
      <c r="AQ97" s="832"/>
      <c r="AR97" s="832"/>
      <c r="AS97" s="832"/>
      <c r="AT97" s="832"/>
      <c r="AU97" s="832"/>
      <c r="AV97" s="832"/>
      <c r="AW97" s="832"/>
      <c r="AX97" s="832"/>
      <c r="AY97" s="832"/>
      <c r="AZ97" s="832"/>
      <c r="BA97" s="832"/>
      <c r="BB97" s="832"/>
      <c r="BC97" s="832"/>
      <c r="BD97" s="1035">
        <v>1</v>
      </c>
      <c r="BE97" s="854">
        <v>32254400</v>
      </c>
      <c r="BF97" s="303">
        <v>0</v>
      </c>
      <c r="BG97" s="181"/>
      <c r="BH97" s="181"/>
      <c r="BI97" s="181"/>
      <c r="BJ97" s="181"/>
      <c r="BK97" s="181"/>
      <c r="BL97" s="181"/>
      <c r="BM97" s="876"/>
      <c r="BN97" s="557">
        <f t="shared" si="1"/>
        <v>0.44381644462387299</v>
      </c>
      <c r="BO97" s="77">
        <f>SUM(H97:BC97)</f>
        <v>23086</v>
      </c>
      <c r="BP97" s="127" t="str">
        <f>IF(D97="Supra-regional","abrange-cidade",IF(D97="Em definição","sem-mapa",IF(F97&lt;&gt;0,"local-def","local-em-def")))</f>
        <v>abrange-cidade</v>
      </c>
    </row>
    <row r="98" spans="1:68" ht="30" hidden="1" x14ac:dyDescent="0.25">
      <c r="A98" s="759">
        <v>23</v>
      </c>
      <c r="B98" s="435" t="s">
        <v>5682</v>
      </c>
      <c r="C98" s="759">
        <v>250</v>
      </c>
      <c r="D98" s="435" t="s">
        <v>211</v>
      </c>
      <c r="E98" s="435" t="s">
        <v>211</v>
      </c>
      <c r="F98" s="435"/>
      <c r="G98" s="829"/>
      <c r="H98" s="67">
        <v>0</v>
      </c>
      <c r="I98" s="67">
        <v>0</v>
      </c>
      <c r="J98" s="67">
        <v>0</v>
      </c>
      <c r="K98" s="67">
        <v>0</v>
      </c>
      <c r="L98" s="67">
        <v>0</v>
      </c>
      <c r="M98" s="67">
        <v>0</v>
      </c>
      <c r="N98" s="67">
        <v>0</v>
      </c>
      <c r="O98" s="67">
        <v>0</v>
      </c>
      <c r="P98" s="67">
        <v>0</v>
      </c>
      <c r="Q98" s="67">
        <v>0</v>
      </c>
      <c r="R98" s="67">
        <v>0</v>
      </c>
      <c r="S98" s="759">
        <v>320</v>
      </c>
      <c r="T98" s="759"/>
      <c r="U98" s="759"/>
      <c r="V98" s="759"/>
      <c r="W98" s="759"/>
      <c r="X98" s="759"/>
      <c r="Y98" s="759"/>
      <c r="Z98" s="759"/>
      <c r="AA98" s="759"/>
      <c r="AB98" s="759"/>
      <c r="AC98" s="759"/>
      <c r="AD98" s="759"/>
      <c r="AE98" s="759"/>
      <c r="AF98" s="759"/>
      <c r="AG98" s="759"/>
      <c r="AH98" s="759"/>
      <c r="AI98" s="759"/>
      <c r="AJ98" s="759"/>
      <c r="AK98" s="759"/>
      <c r="AL98" s="759"/>
      <c r="AM98" s="759"/>
      <c r="AN98" s="759"/>
      <c r="AO98" s="759"/>
      <c r="AP98" s="759"/>
      <c r="AQ98" s="759"/>
      <c r="AR98" s="759"/>
      <c r="AS98" s="759"/>
      <c r="AT98" s="759"/>
      <c r="AU98" s="759"/>
      <c r="AV98" s="759"/>
      <c r="AW98" s="759"/>
      <c r="AX98" s="759"/>
      <c r="AY98" s="759"/>
      <c r="AZ98" s="759"/>
      <c r="BA98" s="759"/>
      <c r="BB98" s="759"/>
      <c r="BC98" s="67"/>
      <c r="BD98" s="1035">
        <v>0.2</v>
      </c>
      <c r="BE98" s="857">
        <v>0</v>
      </c>
      <c r="BF98" s="857"/>
      <c r="BG98" s="435"/>
      <c r="BH98" s="435"/>
      <c r="BI98" s="435"/>
      <c r="BJ98" s="435"/>
      <c r="BK98" s="435"/>
      <c r="BL98" s="435"/>
      <c r="BM98" s="876"/>
      <c r="BN98" s="557">
        <f t="shared" si="1"/>
        <v>0.25600000000000001</v>
      </c>
      <c r="BO98" s="77">
        <f>SUM(H98:BC98)</f>
        <v>320</v>
      </c>
      <c r="BP98" s="127" t="str">
        <f>IF(D98="Supra-regional","abrange-cidade",IF(D98="Em definição","sem-mapa",IF(F98&lt;&gt;0,"local-def","local-em-def")))</f>
        <v>abrange-cidade</v>
      </c>
    </row>
    <row r="99" spans="1:68" ht="30" hidden="1" x14ac:dyDescent="0.25">
      <c r="A99" s="182">
        <v>28</v>
      </c>
      <c r="B99" s="183" t="s">
        <v>3338</v>
      </c>
      <c r="C99" s="319">
        <v>4</v>
      </c>
      <c r="D99" s="183" t="s">
        <v>182</v>
      </c>
      <c r="E99" s="183" t="s">
        <v>3339</v>
      </c>
      <c r="F99" s="183"/>
      <c r="G99" s="288"/>
      <c r="H99" s="284">
        <v>0</v>
      </c>
      <c r="I99" s="284">
        <v>0</v>
      </c>
      <c r="J99" s="284">
        <v>0</v>
      </c>
      <c r="K99" s="284">
        <v>0</v>
      </c>
      <c r="L99" s="284">
        <v>1</v>
      </c>
      <c r="M99" s="284">
        <v>0</v>
      </c>
      <c r="N99" s="284">
        <v>0</v>
      </c>
      <c r="O99" s="284">
        <v>0</v>
      </c>
      <c r="P99" s="284">
        <v>0</v>
      </c>
      <c r="Q99" s="284">
        <v>0</v>
      </c>
      <c r="R99" s="284">
        <v>0</v>
      </c>
      <c r="S99" s="284">
        <v>0</v>
      </c>
      <c r="T99" s="284">
        <v>0</v>
      </c>
      <c r="U99" s="284">
        <v>0</v>
      </c>
      <c r="V99" s="284">
        <v>0</v>
      </c>
      <c r="W99" s="284">
        <v>0</v>
      </c>
      <c r="X99" s="284">
        <v>1</v>
      </c>
      <c r="Y99" s="284">
        <v>0</v>
      </c>
      <c r="Z99" s="284">
        <v>0</v>
      </c>
      <c r="AA99" s="284">
        <v>0</v>
      </c>
      <c r="AB99" s="284"/>
      <c r="AC99" s="284"/>
      <c r="AD99" s="284"/>
      <c r="AE99" s="284"/>
      <c r="AF99" s="284"/>
      <c r="AG99" s="284"/>
      <c r="AH99" s="284"/>
      <c r="AI99" s="284"/>
      <c r="AJ99" s="284"/>
      <c r="AK99" s="284"/>
      <c r="AL99" s="284"/>
      <c r="AM99" s="284"/>
      <c r="AN99" s="284"/>
      <c r="AO99" s="284"/>
      <c r="AP99" s="284"/>
      <c r="AQ99" s="284"/>
      <c r="AR99" s="284"/>
      <c r="AS99" s="284"/>
      <c r="AT99" s="284"/>
      <c r="AU99" s="284"/>
      <c r="AV99" s="284"/>
      <c r="AW99" s="284"/>
      <c r="AX99" s="284"/>
      <c r="AY99" s="284"/>
      <c r="AZ99" s="284"/>
      <c r="BA99" s="284"/>
      <c r="BB99" s="284"/>
      <c r="BC99" s="284"/>
      <c r="BD99" s="1035">
        <v>0.35</v>
      </c>
      <c r="BE99" s="186">
        <v>11500000</v>
      </c>
      <c r="BF99" s="303">
        <v>0</v>
      </c>
      <c r="BG99" s="183"/>
      <c r="BH99" s="183"/>
      <c r="BI99" s="183"/>
      <c r="BJ99" s="183"/>
      <c r="BK99" s="183"/>
      <c r="BL99" s="183"/>
      <c r="BM99" s="292"/>
      <c r="BN99" s="557">
        <f t="shared" si="1"/>
        <v>0.17499999999999999</v>
      </c>
      <c r="BO99" s="77">
        <f>SUM(H99:BC99)</f>
        <v>2</v>
      </c>
      <c r="BP99" s="127" t="str">
        <f>IF(D99="Supra-regional","abrange-cidade",IF(D99="Em definição","sem-mapa",IF(F99&lt;&gt;0,"local-def","local-em-def")))</f>
        <v>local-em-def</v>
      </c>
    </row>
    <row r="100" spans="1:68" ht="30" hidden="1" x14ac:dyDescent="0.25">
      <c r="A100" s="182">
        <v>28</v>
      </c>
      <c r="B100" s="183" t="s">
        <v>3342</v>
      </c>
      <c r="C100" s="319">
        <v>4</v>
      </c>
      <c r="D100" s="183" t="s">
        <v>182</v>
      </c>
      <c r="E100" s="183" t="s">
        <v>182</v>
      </c>
      <c r="F100" s="183"/>
      <c r="G100" s="288"/>
      <c r="H100" s="284">
        <v>0</v>
      </c>
      <c r="I100" s="284">
        <v>0</v>
      </c>
      <c r="J100" s="284">
        <v>0</v>
      </c>
      <c r="K100" s="284">
        <v>0</v>
      </c>
      <c r="L100" s="284">
        <v>0</v>
      </c>
      <c r="M100" s="284">
        <v>0</v>
      </c>
      <c r="N100" s="284">
        <v>1</v>
      </c>
      <c r="O100" s="284">
        <v>0</v>
      </c>
      <c r="P100" s="284">
        <v>0</v>
      </c>
      <c r="Q100" s="284">
        <v>0</v>
      </c>
      <c r="R100" s="284">
        <v>0</v>
      </c>
      <c r="S100" s="284">
        <v>0</v>
      </c>
      <c r="T100" s="284">
        <v>0</v>
      </c>
      <c r="U100" s="284">
        <v>0</v>
      </c>
      <c r="V100" s="284">
        <v>0</v>
      </c>
      <c r="W100" s="284">
        <v>0</v>
      </c>
      <c r="X100" s="284">
        <v>0</v>
      </c>
      <c r="Y100" s="284">
        <v>0</v>
      </c>
      <c r="Z100" s="284">
        <v>1</v>
      </c>
      <c r="AA100" s="284">
        <v>0</v>
      </c>
      <c r="AB100" s="284"/>
      <c r="AC100" s="284"/>
      <c r="AD100" s="284"/>
      <c r="AE100" s="284"/>
      <c r="AF100" s="284"/>
      <c r="AG100" s="284"/>
      <c r="AH100" s="284"/>
      <c r="AI100" s="284"/>
      <c r="AJ100" s="284"/>
      <c r="AK100" s="284"/>
      <c r="AL100" s="284"/>
      <c r="AM100" s="284"/>
      <c r="AN100" s="284"/>
      <c r="AO100" s="284"/>
      <c r="AP100" s="284"/>
      <c r="AQ100" s="284"/>
      <c r="AR100" s="284"/>
      <c r="AS100" s="284"/>
      <c r="AT100" s="284"/>
      <c r="AU100" s="284"/>
      <c r="AV100" s="284"/>
      <c r="AW100" s="284"/>
      <c r="AX100" s="284"/>
      <c r="AY100" s="284"/>
      <c r="AZ100" s="284"/>
      <c r="BA100" s="284"/>
      <c r="BB100" s="284"/>
      <c r="BC100" s="284"/>
      <c r="BD100" s="1035">
        <v>0.1</v>
      </c>
      <c r="BE100" s="186">
        <v>1000000</v>
      </c>
      <c r="BF100" s="303">
        <v>0</v>
      </c>
      <c r="BG100" s="183" t="s">
        <v>3343</v>
      </c>
      <c r="BH100" s="183"/>
      <c r="BI100" s="183"/>
      <c r="BJ100" s="183"/>
      <c r="BK100" s="183"/>
      <c r="BL100" s="183"/>
      <c r="BM100" s="292"/>
      <c r="BN100" s="557">
        <f t="shared" si="1"/>
        <v>0.05</v>
      </c>
      <c r="BO100" s="77">
        <f>SUM(H100:BC100)</f>
        <v>2</v>
      </c>
      <c r="BP100" s="127" t="str">
        <f>IF(D100="Supra-regional","abrange-cidade",IF(D100="Em definição","sem-mapa",IF(F100&lt;&gt;0,"local-def","local-em-def")))</f>
        <v>local-em-def</v>
      </c>
    </row>
    <row r="101" spans="1:68" ht="45" hidden="1" x14ac:dyDescent="0.25">
      <c r="A101" s="182">
        <v>28</v>
      </c>
      <c r="B101" s="183" t="s">
        <v>3340</v>
      </c>
      <c r="C101" s="319">
        <v>16</v>
      </c>
      <c r="D101" s="288" t="s">
        <v>211</v>
      </c>
      <c r="E101" s="183"/>
      <c r="F101" s="183"/>
      <c r="G101" s="288"/>
      <c r="H101" s="284">
        <v>0</v>
      </c>
      <c r="I101" s="284">
        <v>0</v>
      </c>
      <c r="J101" s="284">
        <v>0</v>
      </c>
      <c r="K101" s="284">
        <v>0</v>
      </c>
      <c r="L101" s="284">
        <v>0</v>
      </c>
      <c r="M101" s="284">
        <v>0</v>
      </c>
      <c r="N101" s="284">
        <v>0</v>
      </c>
      <c r="O101" s="284">
        <v>0</v>
      </c>
      <c r="P101" s="284">
        <v>0</v>
      </c>
      <c r="Q101" s="284">
        <v>0</v>
      </c>
      <c r="R101" s="284">
        <v>0</v>
      </c>
      <c r="S101" s="284">
        <v>4</v>
      </c>
      <c r="T101" s="284">
        <v>0</v>
      </c>
      <c r="U101" s="284">
        <v>0</v>
      </c>
      <c r="V101" s="284">
        <v>0</v>
      </c>
      <c r="W101" s="284">
        <v>0</v>
      </c>
      <c r="X101" s="284">
        <v>0</v>
      </c>
      <c r="Y101" s="284">
        <v>0</v>
      </c>
      <c r="Z101" s="284">
        <v>0</v>
      </c>
      <c r="AA101" s="284">
        <v>0</v>
      </c>
      <c r="AB101" s="284"/>
      <c r="AC101" s="284"/>
      <c r="AD101" s="284"/>
      <c r="AE101" s="284"/>
      <c r="AF101" s="284"/>
      <c r="AG101" s="284"/>
      <c r="AH101" s="284"/>
      <c r="AI101" s="284"/>
      <c r="AJ101" s="284"/>
      <c r="AK101" s="284"/>
      <c r="AL101" s="284"/>
      <c r="AM101" s="284"/>
      <c r="AN101" s="284"/>
      <c r="AO101" s="284"/>
      <c r="AP101" s="284"/>
      <c r="AQ101" s="284"/>
      <c r="AR101" s="284"/>
      <c r="AS101" s="284"/>
      <c r="AT101" s="284"/>
      <c r="AU101" s="284"/>
      <c r="AV101" s="284"/>
      <c r="AW101" s="284"/>
      <c r="AX101" s="284"/>
      <c r="AY101" s="284"/>
      <c r="AZ101" s="284"/>
      <c r="BA101" s="284"/>
      <c r="BB101" s="284"/>
      <c r="BC101" s="284"/>
      <c r="BD101" s="1035">
        <v>0.25</v>
      </c>
      <c r="BE101" s="186">
        <v>50000</v>
      </c>
      <c r="BF101" s="303">
        <v>0</v>
      </c>
      <c r="BG101" s="183" t="s">
        <v>3341</v>
      </c>
      <c r="BH101" s="183"/>
      <c r="BI101" s="183"/>
      <c r="BJ101" s="183"/>
      <c r="BK101" s="183"/>
      <c r="BL101" s="183"/>
      <c r="BM101" s="292"/>
      <c r="BN101" s="557">
        <f t="shared" si="1"/>
        <v>6.25E-2</v>
      </c>
      <c r="BO101" s="77">
        <f>SUM(H101:BC101)</f>
        <v>4</v>
      </c>
      <c r="BP101" s="127" t="str">
        <f>IF(D101="Supra-regional","abrange-cidade",IF(D101="Em definição","sem-mapa",IF(F101&lt;&gt;0,"local-def","local-em-def")))</f>
        <v>abrange-cidade</v>
      </c>
    </row>
    <row r="102" spans="1:68" ht="30" hidden="1" x14ac:dyDescent="0.25">
      <c r="A102" s="182">
        <v>28</v>
      </c>
      <c r="B102" s="183" t="s">
        <v>3344</v>
      </c>
      <c r="C102" s="319">
        <v>4</v>
      </c>
      <c r="D102" s="288" t="s">
        <v>211</v>
      </c>
      <c r="E102" s="183"/>
      <c r="F102" s="183"/>
      <c r="G102" s="288"/>
      <c r="H102" s="284">
        <v>0</v>
      </c>
      <c r="I102" s="284">
        <v>0</v>
      </c>
      <c r="J102" s="284">
        <v>0</v>
      </c>
      <c r="K102" s="284">
        <v>0</v>
      </c>
      <c r="L102" s="284">
        <v>0</v>
      </c>
      <c r="M102" s="284">
        <v>0</v>
      </c>
      <c r="N102" s="284">
        <v>0</v>
      </c>
      <c r="O102" s="284">
        <v>0</v>
      </c>
      <c r="P102" s="284">
        <v>0</v>
      </c>
      <c r="Q102" s="284">
        <v>0</v>
      </c>
      <c r="R102" s="284">
        <v>0</v>
      </c>
      <c r="S102" s="284">
        <v>0</v>
      </c>
      <c r="T102" s="284">
        <v>0</v>
      </c>
      <c r="U102" s="284">
        <v>0</v>
      </c>
      <c r="V102" s="284">
        <v>0</v>
      </c>
      <c r="W102" s="284">
        <v>0</v>
      </c>
      <c r="X102" s="284">
        <v>0</v>
      </c>
      <c r="Y102" s="284">
        <v>0</v>
      </c>
      <c r="Z102" s="284">
        <v>0</v>
      </c>
      <c r="AA102" s="284">
        <v>0</v>
      </c>
      <c r="AB102" s="284"/>
      <c r="AC102" s="284"/>
      <c r="AD102" s="284"/>
      <c r="AE102" s="284"/>
      <c r="AF102" s="284"/>
      <c r="AG102" s="284"/>
      <c r="AH102" s="284"/>
      <c r="AI102" s="284"/>
      <c r="AJ102" s="284"/>
      <c r="AK102" s="284"/>
      <c r="AL102" s="284"/>
      <c r="AM102" s="284"/>
      <c r="AN102" s="284"/>
      <c r="AO102" s="284"/>
      <c r="AP102" s="284"/>
      <c r="AQ102" s="284"/>
      <c r="AR102" s="284"/>
      <c r="AS102" s="284"/>
      <c r="AT102" s="284"/>
      <c r="AU102" s="284"/>
      <c r="AV102" s="284"/>
      <c r="AW102" s="284"/>
      <c r="AX102" s="284"/>
      <c r="AY102" s="284"/>
      <c r="AZ102" s="284"/>
      <c r="BA102" s="284"/>
      <c r="BB102" s="284"/>
      <c r="BC102" s="284"/>
      <c r="BD102" s="1035">
        <v>0.1</v>
      </c>
      <c r="BE102" s="186">
        <v>0</v>
      </c>
      <c r="BF102" s="303">
        <v>0</v>
      </c>
      <c r="BG102" s="183"/>
      <c r="BH102" s="183"/>
      <c r="BI102" s="183"/>
      <c r="BJ102" s="183"/>
      <c r="BK102" s="183"/>
      <c r="BL102" s="183"/>
      <c r="BM102" s="292"/>
      <c r="BN102" s="557">
        <f t="shared" si="1"/>
        <v>0</v>
      </c>
      <c r="BO102" s="77">
        <f>SUM(H102:BC102)</f>
        <v>0</v>
      </c>
      <c r="BP102" s="127" t="str">
        <f>IF(D102="Supra-regional","abrange-cidade",IF(D102="Em definição","sem-mapa",IF(F102&lt;&gt;0,"local-def","local-em-def")))</f>
        <v>abrange-cidade</v>
      </c>
    </row>
    <row r="103" spans="1:68" ht="90" hidden="1" x14ac:dyDescent="0.25">
      <c r="A103" s="182">
        <v>28</v>
      </c>
      <c r="B103" s="183" t="s">
        <v>3345</v>
      </c>
      <c r="C103" s="319">
        <v>12</v>
      </c>
      <c r="D103" s="288" t="s">
        <v>211</v>
      </c>
      <c r="E103" s="183"/>
      <c r="F103" s="183"/>
      <c r="G103" s="288"/>
      <c r="H103" s="284">
        <v>0</v>
      </c>
      <c r="I103" s="284">
        <v>0</v>
      </c>
      <c r="J103" s="284">
        <v>0</v>
      </c>
      <c r="K103" s="284">
        <v>0</v>
      </c>
      <c r="L103" s="284">
        <v>0</v>
      </c>
      <c r="M103" s="284">
        <v>2</v>
      </c>
      <c r="N103" s="284">
        <v>0</v>
      </c>
      <c r="O103" s="284">
        <v>0</v>
      </c>
      <c r="P103" s="284">
        <v>0</v>
      </c>
      <c r="Q103" s="284">
        <v>1</v>
      </c>
      <c r="R103" s="284">
        <v>0</v>
      </c>
      <c r="S103" s="284">
        <v>1</v>
      </c>
      <c r="T103" s="284">
        <v>0</v>
      </c>
      <c r="U103" s="284">
        <v>0</v>
      </c>
      <c r="V103" s="284">
        <v>0</v>
      </c>
      <c r="W103" s="284">
        <v>0</v>
      </c>
      <c r="X103" s="284">
        <v>0</v>
      </c>
      <c r="Y103" s="284">
        <v>0</v>
      </c>
      <c r="Z103" s="284">
        <v>0</v>
      </c>
      <c r="AA103" s="284">
        <v>0</v>
      </c>
      <c r="AB103" s="284"/>
      <c r="AC103" s="284"/>
      <c r="AD103" s="284"/>
      <c r="AE103" s="284"/>
      <c r="AF103" s="284"/>
      <c r="AG103" s="284"/>
      <c r="AH103" s="284"/>
      <c r="AI103" s="284"/>
      <c r="AJ103" s="284"/>
      <c r="AK103" s="284"/>
      <c r="AL103" s="284"/>
      <c r="AM103" s="284"/>
      <c r="AN103" s="284"/>
      <c r="AO103" s="284"/>
      <c r="AP103" s="284"/>
      <c r="AQ103" s="284"/>
      <c r="AR103" s="284"/>
      <c r="AS103" s="284"/>
      <c r="AT103" s="284"/>
      <c r="AU103" s="284"/>
      <c r="AV103" s="284"/>
      <c r="AW103" s="284"/>
      <c r="AX103" s="284"/>
      <c r="AY103" s="284"/>
      <c r="AZ103" s="284"/>
      <c r="BA103" s="284"/>
      <c r="BB103" s="284"/>
      <c r="BC103" s="284"/>
      <c r="BD103" s="1035">
        <v>0.2</v>
      </c>
      <c r="BE103" s="186">
        <v>1500000</v>
      </c>
      <c r="BF103" s="303">
        <v>0</v>
      </c>
      <c r="BG103" s="183" t="s">
        <v>3346</v>
      </c>
      <c r="BH103" s="183" t="s">
        <v>3347</v>
      </c>
      <c r="BI103" s="183" t="s">
        <v>3348</v>
      </c>
      <c r="BJ103" s="183"/>
      <c r="BK103" s="183"/>
      <c r="BL103" s="183"/>
      <c r="BM103" s="292"/>
      <c r="BN103" s="557">
        <f t="shared" si="1"/>
        <v>6.6666666666666666E-2</v>
      </c>
      <c r="BO103" s="77">
        <f>SUM(H103:BC103)</f>
        <v>4</v>
      </c>
      <c r="BP103" s="127" t="str">
        <f>IF(D103="Supra-regional","abrange-cidade",IF(D103="Em definição","sem-mapa",IF(F103&lt;&gt;0,"local-def","local-em-def")))</f>
        <v>abrange-cidade</v>
      </c>
    </row>
    <row r="104" spans="1:68" ht="45" hidden="1" x14ac:dyDescent="0.25">
      <c r="A104" s="182">
        <v>30</v>
      </c>
      <c r="B104" s="183" t="s">
        <v>3349</v>
      </c>
      <c r="C104" s="319">
        <v>300</v>
      </c>
      <c r="D104" s="288" t="s">
        <v>211</v>
      </c>
      <c r="E104" s="183"/>
      <c r="F104" s="183"/>
      <c r="G104" s="288"/>
      <c r="H104" s="284">
        <v>0</v>
      </c>
      <c r="I104" s="284">
        <v>0</v>
      </c>
      <c r="J104" s="284">
        <v>0</v>
      </c>
      <c r="K104" s="284">
        <v>0</v>
      </c>
      <c r="L104" s="284">
        <v>0</v>
      </c>
      <c r="M104" s="284">
        <v>0</v>
      </c>
      <c r="N104" s="284">
        <v>0</v>
      </c>
      <c r="O104" s="284">
        <v>0</v>
      </c>
      <c r="P104" s="284">
        <v>0</v>
      </c>
      <c r="Q104" s="284">
        <v>0</v>
      </c>
      <c r="R104" s="284">
        <v>0</v>
      </c>
      <c r="S104" s="284">
        <v>0</v>
      </c>
      <c r="T104" s="284">
        <v>0</v>
      </c>
      <c r="U104" s="284">
        <v>0</v>
      </c>
      <c r="V104" s="284">
        <v>0</v>
      </c>
      <c r="W104" s="284">
        <v>0</v>
      </c>
      <c r="X104" s="284">
        <v>0</v>
      </c>
      <c r="Y104" s="284">
        <v>0</v>
      </c>
      <c r="Z104" s="284">
        <v>0</v>
      </c>
      <c r="AA104" s="284">
        <v>85</v>
      </c>
      <c r="AB104" s="284"/>
      <c r="AC104" s="284"/>
      <c r="AD104" s="284"/>
      <c r="AE104" s="284"/>
      <c r="AF104" s="284"/>
      <c r="AG104" s="284"/>
      <c r="AH104" s="284"/>
      <c r="AI104" s="284"/>
      <c r="AJ104" s="284"/>
      <c r="AK104" s="284"/>
      <c r="AL104" s="284"/>
      <c r="AM104" s="284"/>
      <c r="AN104" s="284"/>
      <c r="AO104" s="284"/>
      <c r="AP104" s="284"/>
      <c r="AQ104" s="284"/>
      <c r="AR104" s="284"/>
      <c r="AS104" s="284"/>
      <c r="AT104" s="284"/>
      <c r="AU104" s="284"/>
      <c r="AV104" s="284"/>
      <c r="AW104" s="284"/>
      <c r="AX104" s="284"/>
      <c r="AY104" s="284"/>
      <c r="AZ104" s="284"/>
      <c r="BA104" s="284"/>
      <c r="BB104" s="284"/>
      <c r="BC104" s="284"/>
      <c r="BD104" s="1035">
        <v>0.95</v>
      </c>
      <c r="BE104" s="855">
        <v>0</v>
      </c>
      <c r="BF104" s="303">
        <v>0</v>
      </c>
      <c r="BG104" s="183" t="s">
        <v>3260</v>
      </c>
      <c r="BH104" s="183"/>
      <c r="BI104" s="183"/>
      <c r="BJ104" s="183"/>
      <c r="BK104" s="183"/>
      <c r="BL104" s="183"/>
      <c r="BM104" s="292"/>
      <c r="BN104" s="557">
        <f t="shared" si="1"/>
        <v>0.26916666666666667</v>
      </c>
      <c r="BO104" s="77">
        <f>SUM(H104:BC104)</f>
        <v>85</v>
      </c>
      <c r="BP104" s="127" t="str">
        <f>IF(D104="Supra-regional","abrange-cidade",IF(D104="Em definição","sem-mapa",IF(F104&lt;&gt;0,"local-def","local-em-def")))</f>
        <v>abrange-cidade</v>
      </c>
    </row>
    <row r="105" spans="1:68" hidden="1" x14ac:dyDescent="0.25">
      <c r="A105" s="182">
        <v>32</v>
      </c>
      <c r="B105" s="183" t="s">
        <v>3350</v>
      </c>
      <c r="C105" s="319">
        <v>300</v>
      </c>
      <c r="D105" s="288" t="s">
        <v>211</v>
      </c>
      <c r="E105" s="183"/>
      <c r="F105" s="183"/>
      <c r="G105" s="288"/>
      <c r="H105" s="284">
        <v>0</v>
      </c>
      <c r="I105" s="284">
        <v>0</v>
      </c>
      <c r="J105" s="284">
        <v>0</v>
      </c>
      <c r="K105" s="284">
        <v>0</v>
      </c>
      <c r="L105" s="284">
        <v>0</v>
      </c>
      <c r="M105" s="284">
        <v>0</v>
      </c>
      <c r="N105" s="284">
        <v>0</v>
      </c>
      <c r="O105" s="284">
        <v>0</v>
      </c>
      <c r="P105" s="284">
        <v>0</v>
      </c>
      <c r="Q105" s="284">
        <v>0</v>
      </c>
      <c r="R105" s="284">
        <v>0</v>
      </c>
      <c r="S105" s="284">
        <v>0</v>
      </c>
      <c r="T105" s="284">
        <v>0</v>
      </c>
      <c r="U105" s="284">
        <v>0</v>
      </c>
      <c r="V105" s="284">
        <v>0</v>
      </c>
      <c r="W105" s="284">
        <v>0</v>
      </c>
      <c r="X105" s="284">
        <v>0</v>
      </c>
      <c r="Y105" s="284">
        <v>0</v>
      </c>
      <c r="Z105" s="284">
        <v>0</v>
      </c>
      <c r="AA105" s="284">
        <v>150</v>
      </c>
      <c r="AB105" s="284"/>
      <c r="AC105" s="284"/>
      <c r="AD105" s="284"/>
      <c r="AE105" s="284"/>
      <c r="AF105" s="284"/>
      <c r="AG105" s="284"/>
      <c r="AH105" s="284"/>
      <c r="AI105" s="284"/>
      <c r="AJ105" s="284"/>
      <c r="AK105" s="284"/>
      <c r="AL105" s="284"/>
      <c r="AM105" s="284"/>
      <c r="AN105" s="284"/>
      <c r="AO105" s="284"/>
      <c r="AP105" s="284"/>
      <c r="AQ105" s="284"/>
      <c r="AR105" s="284"/>
      <c r="AS105" s="284"/>
      <c r="AT105" s="284"/>
      <c r="AU105" s="284"/>
      <c r="AV105" s="284"/>
      <c r="AW105" s="284"/>
      <c r="AX105" s="284"/>
      <c r="AY105" s="284"/>
      <c r="AZ105" s="284"/>
      <c r="BA105" s="284"/>
      <c r="BB105" s="284"/>
      <c r="BC105" s="284"/>
      <c r="BD105" s="1035">
        <v>1</v>
      </c>
      <c r="BE105" s="186">
        <v>0</v>
      </c>
      <c r="BF105" s="303">
        <v>0</v>
      </c>
      <c r="BG105" s="183"/>
      <c r="BH105" s="288"/>
      <c r="BI105" s="183"/>
      <c r="BJ105" s="183"/>
      <c r="BK105" s="183"/>
      <c r="BL105" s="183"/>
      <c r="BM105" s="292"/>
      <c r="BN105" s="557">
        <f t="shared" si="1"/>
        <v>0.5</v>
      </c>
      <c r="BO105" s="77">
        <f>SUM(H105:BC105)</f>
        <v>150</v>
      </c>
      <c r="BP105" s="127" t="str">
        <f>IF(D105="Supra-regional","abrange-cidade",IF(D105="Em definição","sem-mapa",IF(F105&lt;&gt;0,"local-def","local-em-def")))</f>
        <v>abrange-cidade</v>
      </c>
    </row>
    <row r="106" spans="1:68" ht="30" hidden="1" x14ac:dyDescent="0.25">
      <c r="A106" s="182">
        <v>33</v>
      </c>
      <c r="B106" s="183" t="s">
        <v>3351</v>
      </c>
      <c r="C106" s="319">
        <v>204</v>
      </c>
      <c r="D106" s="288" t="s">
        <v>211</v>
      </c>
      <c r="E106" s="825"/>
      <c r="F106" s="183"/>
      <c r="G106" s="288"/>
      <c r="H106" s="284">
        <v>0</v>
      </c>
      <c r="I106" s="284">
        <v>0</v>
      </c>
      <c r="J106" s="284">
        <v>0</v>
      </c>
      <c r="K106" s="284">
        <v>0</v>
      </c>
      <c r="L106" s="284">
        <v>0</v>
      </c>
      <c r="M106" s="284">
        <v>0</v>
      </c>
      <c r="N106" s="284">
        <v>0</v>
      </c>
      <c r="O106" s="284">
        <v>0</v>
      </c>
      <c r="P106" s="284">
        <v>0</v>
      </c>
      <c r="Q106" s="284">
        <v>0</v>
      </c>
      <c r="R106" s="284">
        <v>0</v>
      </c>
      <c r="S106" s="284">
        <v>120</v>
      </c>
      <c r="T106" s="284">
        <v>0</v>
      </c>
      <c r="U106" s="284">
        <v>0</v>
      </c>
      <c r="V106" s="284">
        <v>0</v>
      </c>
      <c r="W106" s="284">
        <v>33</v>
      </c>
      <c r="X106" s="284">
        <v>0</v>
      </c>
      <c r="Y106" s="284">
        <v>0</v>
      </c>
      <c r="Z106" s="284">
        <v>25</v>
      </c>
      <c r="AA106" s="284">
        <v>12</v>
      </c>
      <c r="AB106" s="284"/>
      <c r="AC106" s="284"/>
      <c r="AD106" s="284"/>
      <c r="AE106" s="284"/>
      <c r="AF106" s="284"/>
      <c r="AG106" s="284"/>
      <c r="AH106" s="284"/>
      <c r="AI106" s="284"/>
      <c r="AJ106" s="284"/>
      <c r="AK106" s="284"/>
      <c r="AL106" s="284"/>
      <c r="AM106" s="284"/>
      <c r="AN106" s="284"/>
      <c r="AO106" s="284"/>
      <c r="AP106" s="284"/>
      <c r="AQ106" s="284"/>
      <c r="AR106" s="284"/>
      <c r="AS106" s="284"/>
      <c r="AT106" s="284"/>
      <c r="AU106" s="284"/>
      <c r="AV106" s="284"/>
      <c r="AW106" s="284"/>
      <c r="AX106" s="284"/>
      <c r="AY106" s="284"/>
      <c r="AZ106" s="284"/>
      <c r="BA106" s="284"/>
      <c r="BB106" s="284"/>
      <c r="BC106" s="284"/>
      <c r="BD106" s="1035">
        <v>1</v>
      </c>
      <c r="BE106" s="186">
        <v>27200000</v>
      </c>
      <c r="BF106" s="303">
        <v>0</v>
      </c>
      <c r="BG106" s="183"/>
      <c r="BH106" s="234"/>
      <c r="BI106" s="805"/>
      <c r="BJ106" s="183"/>
      <c r="BK106" s="863"/>
      <c r="BL106" s="868"/>
      <c r="BM106" s="868"/>
      <c r="BN106" s="557">
        <f t="shared" si="1"/>
        <v>0.93137254901960786</v>
      </c>
      <c r="BO106" s="77">
        <f>SUM(H106:BC106)</f>
        <v>190</v>
      </c>
      <c r="BP106" s="127" t="str">
        <f>IF(D106="Supra-regional","abrange-cidade",IF(D106="Em definição","sem-mapa",IF(F106&lt;&gt;0,"local-def","local-em-def")))</f>
        <v>abrange-cidade</v>
      </c>
    </row>
    <row r="107" spans="1:68" ht="60" hidden="1" x14ac:dyDescent="0.25">
      <c r="A107" s="182">
        <v>34</v>
      </c>
      <c r="B107" s="183" t="s">
        <v>3352</v>
      </c>
      <c r="C107" s="319">
        <v>500</v>
      </c>
      <c r="D107" s="288" t="s">
        <v>211</v>
      </c>
      <c r="E107" s="183"/>
      <c r="F107" s="183"/>
      <c r="G107" s="288"/>
      <c r="H107" s="284">
        <v>0</v>
      </c>
      <c r="I107" s="284">
        <v>175</v>
      </c>
      <c r="J107" s="284">
        <v>0</v>
      </c>
      <c r="K107" s="284">
        <v>0</v>
      </c>
      <c r="L107" s="284">
        <v>0</v>
      </c>
      <c r="M107" s="284">
        <v>0</v>
      </c>
      <c r="N107" s="284">
        <v>0</v>
      </c>
      <c r="O107" s="284">
        <v>0</v>
      </c>
      <c r="P107" s="284">
        <v>0</v>
      </c>
      <c r="Q107" s="284">
        <v>0</v>
      </c>
      <c r="R107" s="284">
        <v>0</v>
      </c>
      <c r="S107" s="284">
        <v>0</v>
      </c>
      <c r="T107" s="284">
        <v>0</v>
      </c>
      <c r="U107" s="284">
        <v>0</v>
      </c>
      <c r="V107" s="284">
        <v>0</v>
      </c>
      <c r="W107" s="284">
        <v>238</v>
      </c>
      <c r="X107" s="284">
        <v>0</v>
      </c>
      <c r="Y107" s="284">
        <v>0</v>
      </c>
      <c r="Z107" s="284">
        <v>0</v>
      </c>
      <c r="AA107" s="284">
        <v>0</v>
      </c>
      <c r="AB107" s="284"/>
      <c r="AC107" s="284"/>
      <c r="AD107" s="284"/>
      <c r="AE107" s="284"/>
      <c r="AF107" s="284"/>
      <c r="AG107" s="284"/>
      <c r="AH107" s="284"/>
      <c r="AI107" s="284"/>
      <c r="AJ107" s="284"/>
      <c r="AK107" s="284"/>
      <c r="AL107" s="284"/>
      <c r="AM107" s="284"/>
      <c r="AN107" s="284"/>
      <c r="AO107" s="284"/>
      <c r="AP107" s="284"/>
      <c r="AQ107" s="284"/>
      <c r="AR107" s="284"/>
      <c r="AS107" s="284"/>
      <c r="AT107" s="284"/>
      <c r="AU107" s="284"/>
      <c r="AV107" s="284"/>
      <c r="AW107" s="284"/>
      <c r="AX107" s="284"/>
      <c r="AY107" s="284"/>
      <c r="AZ107" s="284"/>
      <c r="BA107" s="284"/>
      <c r="BB107" s="284"/>
      <c r="BC107" s="284"/>
      <c r="BD107" s="1035">
        <v>1</v>
      </c>
      <c r="BE107" s="186">
        <v>4000000</v>
      </c>
      <c r="BF107" s="303">
        <v>0</v>
      </c>
      <c r="BG107" s="863"/>
      <c r="BH107" s="867"/>
      <c r="BI107" s="867"/>
      <c r="BJ107" s="183"/>
      <c r="BK107" s="183"/>
      <c r="BL107" s="183"/>
      <c r="BM107" s="292"/>
      <c r="BN107" s="557">
        <f t="shared" si="1"/>
        <v>0.82599999999999996</v>
      </c>
      <c r="BO107" s="77">
        <f>SUM(H107:BC107)</f>
        <v>413</v>
      </c>
      <c r="BP107" s="127" t="str">
        <f>IF(D107="Supra-regional","abrange-cidade",IF(D107="Em definição","sem-mapa",IF(F107&lt;&gt;0,"local-def","local-em-def")))</f>
        <v>abrange-cidade</v>
      </c>
    </row>
    <row r="108" spans="1:68" ht="30" hidden="1" x14ac:dyDescent="0.25">
      <c r="A108" s="338">
        <v>37</v>
      </c>
      <c r="B108" s="373" t="s">
        <v>5102</v>
      </c>
      <c r="C108" s="339">
        <v>200000</v>
      </c>
      <c r="D108" s="181" t="s">
        <v>128</v>
      </c>
      <c r="E108" s="373"/>
      <c r="F108" s="373"/>
      <c r="G108" s="374" t="s">
        <v>5195</v>
      </c>
      <c r="H108" s="375"/>
      <c r="I108" s="375"/>
      <c r="J108" s="375"/>
      <c r="K108" s="375"/>
      <c r="L108" s="375"/>
      <c r="M108" s="375"/>
      <c r="N108" s="375"/>
      <c r="O108" s="375"/>
      <c r="P108" s="375"/>
      <c r="Q108" s="375"/>
      <c r="R108" s="375"/>
      <c r="S108" s="375"/>
      <c r="T108" s="375"/>
      <c r="U108" s="375"/>
      <c r="V108" s="375"/>
      <c r="W108" s="375"/>
      <c r="X108" s="375"/>
      <c r="Y108" s="375"/>
      <c r="Z108" s="375"/>
      <c r="AA108" s="376">
        <v>18</v>
      </c>
      <c r="AB108" s="375"/>
      <c r="AC108" s="375"/>
      <c r="AD108" s="375"/>
      <c r="AE108" s="375"/>
      <c r="AF108" s="375"/>
      <c r="AG108" s="375"/>
      <c r="AH108" s="375"/>
      <c r="AI108" s="375"/>
      <c r="AJ108" s="375"/>
      <c r="AK108" s="375"/>
      <c r="AL108" s="375"/>
      <c r="AM108" s="375"/>
      <c r="AN108" s="375"/>
      <c r="AO108" s="375"/>
      <c r="AP108" s="375"/>
      <c r="AQ108" s="375"/>
      <c r="AR108" s="375"/>
      <c r="AS108" s="375"/>
      <c r="AT108" s="375"/>
      <c r="AU108" s="375"/>
      <c r="AV108" s="375"/>
      <c r="AW108" s="375"/>
      <c r="AX108" s="375"/>
      <c r="AY108" s="375"/>
      <c r="AZ108" s="375"/>
      <c r="BA108" s="375"/>
      <c r="BB108" s="375"/>
      <c r="BC108" s="375"/>
      <c r="BD108" s="1035">
        <v>1</v>
      </c>
      <c r="BE108" s="367"/>
      <c r="BF108" s="972"/>
      <c r="BG108" s="375"/>
      <c r="BH108" s="375"/>
      <c r="BI108" s="375"/>
      <c r="BJ108" s="375"/>
      <c r="BK108" s="375"/>
      <c r="BL108" s="375"/>
      <c r="BM108" s="375"/>
      <c r="BN108" s="557">
        <f t="shared" si="1"/>
        <v>9.0000000000000006E-5</v>
      </c>
      <c r="BO108" s="77">
        <f>SUM(H108:BC108)</f>
        <v>18</v>
      </c>
      <c r="BP108" s="127" t="str">
        <f>IF(D108="Supra-regional","abrange-cidade",IF(D108="Em definição","sem-mapa",IF(F108&lt;&gt;0,"local-def","local-em-def")))</f>
        <v>local-em-def</v>
      </c>
    </row>
    <row r="109" spans="1:68" ht="25.5" hidden="1" x14ac:dyDescent="0.25">
      <c r="A109" s="338">
        <v>37</v>
      </c>
      <c r="B109" s="373" t="s">
        <v>5040</v>
      </c>
      <c r="C109" s="339">
        <v>200000</v>
      </c>
      <c r="D109" s="2" t="s">
        <v>130</v>
      </c>
      <c r="E109" s="373"/>
      <c r="F109" s="373"/>
      <c r="G109" s="374" t="s">
        <v>5133</v>
      </c>
      <c r="H109" s="375"/>
      <c r="I109" s="375"/>
      <c r="J109" s="375"/>
      <c r="K109" s="375"/>
      <c r="L109" s="375"/>
      <c r="M109" s="375"/>
      <c r="N109" s="375"/>
      <c r="O109" s="375"/>
      <c r="P109" s="375"/>
      <c r="Q109" s="375"/>
      <c r="R109" s="375"/>
      <c r="S109" s="375"/>
      <c r="T109" s="375"/>
      <c r="U109" s="375"/>
      <c r="V109" s="375"/>
      <c r="W109" s="375"/>
      <c r="X109" s="375"/>
      <c r="Y109" s="375"/>
      <c r="Z109" s="375"/>
      <c r="AA109" s="376">
        <v>81</v>
      </c>
      <c r="AB109" s="375"/>
      <c r="AC109" s="375"/>
      <c r="AD109" s="375"/>
      <c r="AE109" s="375"/>
      <c r="AF109" s="375"/>
      <c r="AG109" s="375"/>
      <c r="AH109" s="375"/>
      <c r="AI109" s="375"/>
      <c r="AJ109" s="375"/>
      <c r="AK109" s="375"/>
      <c r="AL109" s="375"/>
      <c r="AM109" s="375"/>
      <c r="AN109" s="375"/>
      <c r="AO109" s="375"/>
      <c r="AP109" s="375"/>
      <c r="AQ109" s="375"/>
      <c r="AR109" s="375"/>
      <c r="AS109" s="375"/>
      <c r="AT109" s="375"/>
      <c r="AU109" s="375"/>
      <c r="AV109" s="375"/>
      <c r="AW109" s="375"/>
      <c r="AX109" s="375"/>
      <c r="AY109" s="375"/>
      <c r="AZ109" s="375"/>
      <c r="BA109" s="375"/>
      <c r="BB109" s="375"/>
      <c r="BC109" s="375"/>
      <c r="BD109" s="1035">
        <v>1</v>
      </c>
      <c r="BE109" s="369">
        <v>0</v>
      </c>
      <c r="BF109" s="972"/>
      <c r="BG109" s="375"/>
      <c r="BH109" s="375"/>
      <c r="BI109" s="375"/>
      <c r="BJ109" s="375"/>
      <c r="BK109" s="375"/>
      <c r="BL109" s="375"/>
      <c r="BM109" s="375"/>
      <c r="BN109" s="557">
        <f t="shared" si="1"/>
        <v>4.0499999999999998E-4</v>
      </c>
      <c r="BO109" s="77">
        <f>SUM(H109:BC109)</f>
        <v>81</v>
      </c>
      <c r="BP109" s="127" t="str">
        <f>IF(D109="Supra-regional","abrange-cidade",IF(D109="Em definição","sem-mapa",IF(F109&lt;&gt;0,"local-def","local-em-def")))</f>
        <v>local-em-def</v>
      </c>
    </row>
    <row r="110" spans="1:68" ht="25.5" hidden="1" x14ac:dyDescent="0.25">
      <c r="A110" s="338">
        <v>37</v>
      </c>
      <c r="B110" s="373" t="s">
        <v>5067</v>
      </c>
      <c r="C110" s="339">
        <v>200000</v>
      </c>
      <c r="D110" s="373" t="s">
        <v>132</v>
      </c>
      <c r="E110" s="373"/>
      <c r="F110" s="373"/>
      <c r="G110" s="374" t="s">
        <v>5160</v>
      </c>
      <c r="H110" s="375"/>
      <c r="I110" s="375"/>
      <c r="J110" s="375"/>
      <c r="K110" s="375"/>
      <c r="L110" s="375"/>
      <c r="M110" s="375"/>
      <c r="N110" s="375"/>
      <c r="O110" s="375"/>
      <c r="P110" s="375"/>
      <c r="Q110" s="375"/>
      <c r="R110" s="375"/>
      <c r="S110" s="375"/>
      <c r="T110" s="375"/>
      <c r="U110" s="375"/>
      <c r="V110" s="375"/>
      <c r="W110" s="375"/>
      <c r="X110" s="375"/>
      <c r="Y110" s="375"/>
      <c r="Z110" s="375"/>
      <c r="AA110" s="376">
        <v>35</v>
      </c>
      <c r="AB110" s="375"/>
      <c r="AC110" s="375"/>
      <c r="AD110" s="375"/>
      <c r="AE110" s="375"/>
      <c r="AF110" s="375"/>
      <c r="AG110" s="375"/>
      <c r="AH110" s="375"/>
      <c r="AI110" s="375"/>
      <c r="AJ110" s="375"/>
      <c r="AK110" s="375"/>
      <c r="AL110" s="375"/>
      <c r="AM110" s="375"/>
      <c r="AN110" s="375"/>
      <c r="AO110" s="375"/>
      <c r="AP110" s="375"/>
      <c r="AQ110" s="375"/>
      <c r="AR110" s="375"/>
      <c r="AS110" s="375"/>
      <c r="AT110" s="375"/>
      <c r="AU110" s="375"/>
      <c r="AV110" s="375"/>
      <c r="AW110" s="375"/>
      <c r="AX110" s="375"/>
      <c r="AY110" s="375"/>
      <c r="AZ110" s="375"/>
      <c r="BA110" s="375"/>
      <c r="BB110" s="375"/>
      <c r="BC110" s="375"/>
      <c r="BD110" s="1035">
        <v>1</v>
      </c>
      <c r="BE110" s="369">
        <v>0</v>
      </c>
      <c r="BF110" s="972"/>
      <c r="BG110" s="375"/>
      <c r="BH110" s="375"/>
      <c r="BI110" s="375"/>
      <c r="BJ110" s="375"/>
      <c r="BK110" s="375"/>
      <c r="BL110" s="375"/>
      <c r="BM110" s="375"/>
      <c r="BN110" s="557">
        <f t="shared" si="1"/>
        <v>1.75E-4</v>
      </c>
      <c r="BO110" s="77">
        <f>SUM(H110:BC110)</f>
        <v>35</v>
      </c>
      <c r="BP110" s="127" t="str">
        <f>IF(D110="Supra-regional","abrange-cidade",IF(D110="Em definição","sem-mapa",IF(F110&lt;&gt;0,"local-def","local-em-def")))</f>
        <v>local-em-def</v>
      </c>
    </row>
    <row r="111" spans="1:68" ht="30" hidden="1" x14ac:dyDescent="0.25">
      <c r="A111" s="338">
        <v>37</v>
      </c>
      <c r="B111" s="373" t="s">
        <v>5070</v>
      </c>
      <c r="C111" s="339">
        <v>200000</v>
      </c>
      <c r="D111" s="373" t="s">
        <v>132</v>
      </c>
      <c r="E111" s="373"/>
      <c r="F111" s="373"/>
      <c r="G111" s="374" t="s">
        <v>5163</v>
      </c>
      <c r="H111" s="375"/>
      <c r="I111" s="375"/>
      <c r="J111" s="375"/>
      <c r="K111" s="375"/>
      <c r="L111" s="375"/>
      <c r="M111" s="375"/>
      <c r="N111" s="375"/>
      <c r="O111" s="375"/>
      <c r="P111" s="375"/>
      <c r="Q111" s="375"/>
      <c r="R111" s="375"/>
      <c r="S111" s="375"/>
      <c r="T111" s="375"/>
      <c r="U111" s="375"/>
      <c r="V111" s="375"/>
      <c r="W111" s="375"/>
      <c r="X111" s="375"/>
      <c r="Y111" s="375"/>
      <c r="Z111" s="375"/>
      <c r="AA111" s="376">
        <v>7</v>
      </c>
      <c r="AB111" s="375"/>
      <c r="AC111" s="375"/>
      <c r="AD111" s="375"/>
      <c r="AE111" s="375"/>
      <c r="AF111" s="375"/>
      <c r="AG111" s="375"/>
      <c r="AH111" s="375"/>
      <c r="AI111" s="375"/>
      <c r="AJ111" s="375"/>
      <c r="AK111" s="375"/>
      <c r="AL111" s="375"/>
      <c r="AM111" s="375"/>
      <c r="AN111" s="375"/>
      <c r="AO111" s="375"/>
      <c r="AP111" s="375"/>
      <c r="AQ111" s="375"/>
      <c r="AR111" s="375"/>
      <c r="AS111" s="375"/>
      <c r="AT111" s="375"/>
      <c r="AU111" s="375"/>
      <c r="AV111" s="375"/>
      <c r="AW111" s="375"/>
      <c r="AX111" s="375"/>
      <c r="AY111" s="375"/>
      <c r="AZ111" s="375"/>
      <c r="BA111" s="375"/>
      <c r="BB111" s="375"/>
      <c r="BC111" s="375"/>
      <c r="BD111" s="1035">
        <v>1</v>
      </c>
      <c r="BE111" s="369">
        <v>0</v>
      </c>
      <c r="BF111" s="972"/>
      <c r="BG111" s="375"/>
      <c r="BH111" s="375"/>
      <c r="BI111" s="375"/>
      <c r="BJ111" s="375"/>
      <c r="BK111" s="375"/>
      <c r="BL111" s="375"/>
      <c r="BM111" s="375"/>
      <c r="BN111" s="557">
        <f t="shared" si="1"/>
        <v>3.4999999999999997E-5</v>
      </c>
      <c r="BO111" s="77">
        <f>SUM(H111:BC111)</f>
        <v>7</v>
      </c>
      <c r="BP111" s="127" t="str">
        <f>IF(D111="Supra-regional","abrange-cidade",IF(D111="Em definição","sem-mapa",IF(F111&lt;&gt;0,"local-def","local-em-def")))</f>
        <v>local-em-def</v>
      </c>
    </row>
    <row r="112" spans="1:68" ht="25.5" hidden="1" x14ac:dyDescent="0.25">
      <c r="A112" s="338">
        <v>37</v>
      </c>
      <c r="B112" s="373" t="s">
        <v>5120</v>
      </c>
      <c r="C112" s="339">
        <v>200000</v>
      </c>
      <c r="D112" s="373" t="s">
        <v>132</v>
      </c>
      <c r="E112" s="373"/>
      <c r="F112" s="373"/>
      <c r="G112" s="374" t="s">
        <v>5213</v>
      </c>
      <c r="H112" s="375"/>
      <c r="I112" s="375"/>
      <c r="J112" s="375"/>
      <c r="K112" s="375"/>
      <c r="L112" s="375"/>
      <c r="M112" s="375"/>
      <c r="N112" s="375"/>
      <c r="O112" s="375"/>
      <c r="P112" s="375"/>
      <c r="Q112" s="375"/>
      <c r="R112" s="375"/>
      <c r="S112" s="375"/>
      <c r="T112" s="375"/>
      <c r="U112" s="375"/>
      <c r="V112" s="375"/>
      <c r="W112" s="375"/>
      <c r="X112" s="375"/>
      <c r="Y112" s="375"/>
      <c r="Z112" s="375"/>
      <c r="AA112" s="376">
        <v>672</v>
      </c>
      <c r="AB112" s="375"/>
      <c r="AC112" s="375"/>
      <c r="AD112" s="375"/>
      <c r="AE112" s="375"/>
      <c r="AF112" s="375"/>
      <c r="AG112" s="375"/>
      <c r="AH112" s="375"/>
      <c r="AI112" s="375"/>
      <c r="AJ112" s="375"/>
      <c r="AK112" s="375"/>
      <c r="AL112" s="375"/>
      <c r="AM112" s="375"/>
      <c r="AN112" s="375"/>
      <c r="AO112" s="375"/>
      <c r="AP112" s="375"/>
      <c r="AQ112" s="375"/>
      <c r="AR112" s="375"/>
      <c r="AS112" s="375"/>
      <c r="AT112" s="375"/>
      <c r="AU112" s="375"/>
      <c r="AV112" s="375"/>
      <c r="AW112" s="375"/>
      <c r="AX112" s="375"/>
      <c r="AY112" s="375"/>
      <c r="AZ112" s="375"/>
      <c r="BA112" s="375"/>
      <c r="BB112" s="375"/>
      <c r="BC112" s="375"/>
      <c r="BD112" s="1035">
        <v>1</v>
      </c>
      <c r="BE112" s="367"/>
      <c r="BF112" s="972"/>
      <c r="BG112" s="375"/>
      <c r="BH112" s="375"/>
      <c r="BI112" s="375"/>
      <c r="BJ112" s="375"/>
      <c r="BK112" s="375"/>
      <c r="BL112" s="375"/>
      <c r="BM112" s="375"/>
      <c r="BN112" s="557">
        <f t="shared" si="1"/>
        <v>3.3600000000000001E-3</v>
      </c>
      <c r="BO112" s="77">
        <f>SUM(H112:BC112)</f>
        <v>672</v>
      </c>
      <c r="BP112" s="127" t="str">
        <f>IF(D112="Supra-regional","abrange-cidade",IF(D112="Em definição","sem-mapa",IF(F112&lt;&gt;0,"local-def","local-em-def")))</f>
        <v>local-em-def</v>
      </c>
    </row>
    <row r="113" spans="1:68" ht="30" hidden="1" x14ac:dyDescent="0.25">
      <c r="A113" s="338">
        <v>37</v>
      </c>
      <c r="B113" s="373" t="s">
        <v>5038</v>
      </c>
      <c r="C113" s="339">
        <v>200000</v>
      </c>
      <c r="D113" s="373" t="s">
        <v>134</v>
      </c>
      <c r="E113" s="373"/>
      <c r="F113" s="373"/>
      <c r="G113" s="374" t="s">
        <v>5131</v>
      </c>
      <c r="H113" s="375"/>
      <c r="I113" s="375"/>
      <c r="J113" s="375"/>
      <c r="K113" s="375"/>
      <c r="L113" s="375"/>
      <c r="M113" s="375"/>
      <c r="N113" s="375"/>
      <c r="O113" s="375"/>
      <c r="P113" s="375"/>
      <c r="Q113" s="375"/>
      <c r="R113" s="375"/>
      <c r="S113" s="375"/>
      <c r="T113" s="375"/>
      <c r="U113" s="375"/>
      <c r="V113" s="375"/>
      <c r="W113" s="375"/>
      <c r="X113" s="375"/>
      <c r="Y113" s="375"/>
      <c r="Z113" s="375"/>
      <c r="AA113" s="376">
        <v>1560</v>
      </c>
      <c r="AB113" s="367"/>
      <c r="AC113" s="367"/>
      <c r="AD113" s="367"/>
      <c r="AE113" s="367"/>
      <c r="AF113" s="367"/>
      <c r="AG113" s="367"/>
      <c r="AH113" s="367"/>
      <c r="AI113" s="367"/>
      <c r="AJ113" s="367"/>
      <c r="AK113" s="367"/>
      <c r="AL113" s="367"/>
      <c r="AM113" s="367"/>
      <c r="AN113" s="367"/>
      <c r="AO113" s="367"/>
      <c r="AP113" s="367"/>
      <c r="AQ113" s="367"/>
      <c r="AR113" s="367"/>
      <c r="AS113" s="367"/>
      <c r="AT113" s="367"/>
      <c r="AU113" s="367"/>
      <c r="AV113" s="367"/>
      <c r="AW113" s="367"/>
      <c r="AX113" s="367"/>
      <c r="AY113" s="367"/>
      <c r="AZ113" s="367"/>
      <c r="BA113" s="367"/>
      <c r="BB113" s="367"/>
      <c r="BC113" s="367"/>
      <c r="BD113" s="1035">
        <v>1</v>
      </c>
      <c r="BE113" s="369">
        <v>0</v>
      </c>
      <c r="BF113" s="972"/>
      <c r="BG113" s="375"/>
      <c r="BH113" s="375"/>
      <c r="BI113" s="375"/>
      <c r="BJ113" s="375"/>
      <c r="BK113" s="375"/>
      <c r="BL113" s="375"/>
      <c r="BM113" s="375"/>
      <c r="BN113" s="557">
        <f t="shared" si="1"/>
        <v>7.7999999999999996E-3</v>
      </c>
      <c r="BO113" s="77">
        <f>SUM(H113:BC113)</f>
        <v>1560</v>
      </c>
      <c r="BP113" s="127" t="str">
        <f>IF(D113="Supra-regional","abrange-cidade",IF(D113="Em definição","sem-mapa",IF(F113&lt;&gt;0,"local-def","local-em-def")))</f>
        <v>local-em-def</v>
      </c>
    </row>
    <row r="114" spans="1:68" ht="30" hidden="1" x14ac:dyDescent="0.25">
      <c r="A114" s="338">
        <v>37</v>
      </c>
      <c r="B114" s="373" t="s">
        <v>5039</v>
      </c>
      <c r="C114" s="339">
        <v>200000</v>
      </c>
      <c r="D114" s="373" t="s">
        <v>134</v>
      </c>
      <c r="E114" s="373"/>
      <c r="F114" s="373"/>
      <c r="G114" s="374" t="s">
        <v>5132</v>
      </c>
      <c r="H114" s="375"/>
      <c r="I114" s="375"/>
      <c r="J114" s="375"/>
      <c r="K114" s="375"/>
      <c r="L114" s="375"/>
      <c r="M114" s="375"/>
      <c r="N114" s="375"/>
      <c r="O114" s="375"/>
      <c r="P114" s="375"/>
      <c r="Q114" s="375"/>
      <c r="R114" s="375"/>
      <c r="S114" s="375"/>
      <c r="T114" s="375"/>
      <c r="U114" s="375"/>
      <c r="V114" s="375"/>
      <c r="W114" s="375"/>
      <c r="X114" s="375"/>
      <c r="Y114" s="375"/>
      <c r="Z114" s="375"/>
      <c r="AA114" s="376">
        <v>153</v>
      </c>
      <c r="AB114" s="375"/>
      <c r="AC114" s="375"/>
      <c r="AD114" s="375"/>
      <c r="AE114" s="375"/>
      <c r="AF114" s="375"/>
      <c r="AG114" s="375"/>
      <c r="AH114" s="375"/>
      <c r="AI114" s="375"/>
      <c r="AJ114" s="375"/>
      <c r="AK114" s="375"/>
      <c r="AL114" s="375"/>
      <c r="AM114" s="375"/>
      <c r="AN114" s="375"/>
      <c r="AO114" s="375"/>
      <c r="AP114" s="375"/>
      <c r="AQ114" s="375"/>
      <c r="AR114" s="375"/>
      <c r="AS114" s="375"/>
      <c r="AT114" s="375"/>
      <c r="AU114" s="375"/>
      <c r="AV114" s="375"/>
      <c r="AW114" s="375"/>
      <c r="AX114" s="375"/>
      <c r="AY114" s="375"/>
      <c r="AZ114" s="375"/>
      <c r="BA114" s="375"/>
      <c r="BB114" s="375"/>
      <c r="BC114" s="375"/>
      <c r="BD114" s="1035">
        <v>1</v>
      </c>
      <c r="BE114" s="369">
        <v>0</v>
      </c>
      <c r="BF114" s="972"/>
      <c r="BG114" s="375"/>
      <c r="BH114" s="375"/>
      <c r="BI114" s="375"/>
      <c r="BJ114" s="375"/>
      <c r="BK114" s="375"/>
      <c r="BL114" s="375"/>
      <c r="BM114" s="375"/>
      <c r="BN114" s="557">
        <f t="shared" si="1"/>
        <v>7.6499999999999995E-4</v>
      </c>
      <c r="BO114" s="77">
        <f>SUM(H114:BC114)</f>
        <v>153</v>
      </c>
      <c r="BP114" s="127" t="str">
        <f>IF(D114="Supra-regional","abrange-cidade",IF(D114="Em definição","sem-mapa",IF(F114&lt;&gt;0,"local-def","local-em-def")))</f>
        <v>local-em-def</v>
      </c>
    </row>
    <row r="115" spans="1:68" ht="30" hidden="1" x14ac:dyDescent="0.25">
      <c r="A115" s="338">
        <v>37</v>
      </c>
      <c r="B115" s="373" t="s">
        <v>5051</v>
      </c>
      <c r="C115" s="339">
        <v>200000</v>
      </c>
      <c r="D115" s="373" t="s">
        <v>134</v>
      </c>
      <c r="E115" s="373"/>
      <c r="F115" s="373"/>
      <c r="G115" s="374" t="s">
        <v>5144</v>
      </c>
      <c r="H115" s="375"/>
      <c r="I115" s="375"/>
      <c r="J115" s="375"/>
      <c r="K115" s="375"/>
      <c r="L115" s="375"/>
      <c r="M115" s="375"/>
      <c r="N115" s="375"/>
      <c r="O115" s="375"/>
      <c r="P115" s="375"/>
      <c r="Q115" s="375"/>
      <c r="R115" s="375"/>
      <c r="S115" s="375"/>
      <c r="T115" s="375"/>
      <c r="U115" s="375"/>
      <c r="V115" s="375"/>
      <c r="W115" s="375"/>
      <c r="X115" s="375"/>
      <c r="Y115" s="375"/>
      <c r="Z115" s="375"/>
      <c r="AA115" s="376">
        <v>231</v>
      </c>
      <c r="AB115" s="375"/>
      <c r="AC115" s="375"/>
      <c r="AD115" s="375"/>
      <c r="AE115" s="375"/>
      <c r="AF115" s="375"/>
      <c r="AG115" s="375"/>
      <c r="AH115" s="375"/>
      <c r="AI115" s="375"/>
      <c r="AJ115" s="375"/>
      <c r="AK115" s="375"/>
      <c r="AL115" s="375"/>
      <c r="AM115" s="375"/>
      <c r="AN115" s="375"/>
      <c r="AO115" s="375"/>
      <c r="AP115" s="375"/>
      <c r="AQ115" s="375"/>
      <c r="AR115" s="375"/>
      <c r="AS115" s="375"/>
      <c r="AT115" s="375"/>
      <c r="AU115" s="375"/>
      <c r="AV115" s="375"/>
      <c r="AW115" s="375"/>
      <c r="AX115" s="375"/>
      <c r="AY115" s="375"/>
      <c r="AZ115" s="375"/>
      <c r="BA115" s="375"/>
      <c r="BB115" s="375"/>
      <c r="BC115" s="375"/>
      <c r="BD115" s="1035">
        <v>1</v>
      </c>
      <c r="BE115" s="369">
        <v>0</v>
      </c>
      <c r="BF115" s="972"/>
      <c r="BG115" s="375"/>
      <c r="BH115" s="375"/>
      <c r="BI115" s="375"/>
      <c r="BJ115" s="375"/>
      <c r="BK115" s="375"/>
      <c r="BL115" s="375"/>
      <c r="BM115" s="375"/>
      <c r="BN115" s="557">
        <f t="shared" si="1"/>
        <v>1.155E-3</v>
      </c>
      <c r="BO115" s="77">
        <f>SUM(H115:BC115)</f>
        <v>231</v>
      </c>
      <c r="BP115" s="127" t="str">
        <f>IF(D115="Supra-regional","abrange-cidade",IF(D115="Em definição","sem-mapa",IF(F115&lt;&gt;0,"local-def","local-em-def")))</f>
        <v>local-em-def</v>
      </c>
    </row>
    <row r="116" spans="1:68" ht="30" hidden="1" x14ac:dyDescent="0.25">
      <c r="A116" s="338">
        <v>37</v>
      </c>
      <c r="B116" s="373" t="s">
        <v>5053</v>
      </c>
      <c r="C116" s="339">
        <v>200000</v>
      </c>
      <c r="D116" s="373" t="s">
        <v>134</v>
      </c>
      <c r="E116" s="373"/>
      <c r="F116" s="373"/>
      <c r="G116" s="374" t="s">
        <v>5146</v>
      </c>
      <c r="H116" s="375"/>
      <c r="I116" s="375"/>
      <c r="J116" s="375"/>
      <c r="K116" s="375"/>
      <c r="L116" s="375"/>
      <c r="M116" s="375"/>
      <c r="N116" s="375"/>
      <c r="O116" s="375"/>
      <c r="P116" s="375"/>
      <c r="Q116" s="375"/>
      <c r="R116" s="375"/>
      <c r="S116" s="375"/>
      <c r="T116" s="375"/>
      <c r="U116" s="375"/>
      <c r="V116" s="375"/>
      <c r="W116" s="375"/>
      <c r="X116" s="375"/>
      <c r="Y116" s="375"/>
      <c r="Z116" s="375"/>
      <c r="AA116" s="376">
        <v>109</v>
      </c>
      <c r="AB116" s="375"/>
      <c r="AC116" s="375"/>
      <c r="AD116" s="375"/>
      <c r="AE116" s="375"/>
      <c r="AF116" s="375"/>
      <c r="AG116" s="375"/>
      <c r="AH116" s="375"/>
      <c r="AI116" s="375"/>
      <c r="AJ116" s="375"/>
      <c r="AK116" s="375"/>
      <c r="AL116" s="375"/>
      <c r="AM116" s="375"/>
      <c r="AN116" s="375"/>
      <c r="AO116" s="375"/>
      <c r="AP116" s="375"/>
      <c r="AQ116" s="375"/>
      <c r="AR116" s="375"/>
      <c r="AS116" s="375"/>
      <c r="AT116" s="375"/>
      <c r="AU116" s="375"/>
      <c r="AV116" s="375"/>
      <c r="AW116" s="375"/>
      <c r="AX116" s="375"/>
      <c r="AY116" s="375"/>
      <c r="AZ116" s="375"/>
      <c r="BA116" s="375"/>
      <c r="BB116" s="375"/>
      <c r="BC116" s="375"/>
      <c r="BD116" s="1035">
        <v>1</v>
      </c>
      <c r="BE116" s="369">
        <v>0</v>
      </c>
      <c r="BF116" s="972"/>
      <c r="BG116" s="375"/>
      <c r="BH116" s="375"/>
      <c r="BI116" s="375"/>
      <c r="BJ116" s="375"/>
      <c r="BK116" s="375"/>
      <c r="BL116" s="375"/>
      <c r="BM116" s="375"/>
      <c r="BN116" s="557">
        <f t="shared" si="1"/>
        <v>5.4500000000000002E-4</v>
      </c>
      <c r="BO116" s="77">
        <f>SUM(H116:BC116)</f>
        <v>109</v>
      </c>
      <c r="BP116" s="127" t="str">
        <f>IF(D116="Supra-regional","abrange-cidade",IF(D116="Em definição","sem-mapa",IF(F116&lt;&gt;0,"local-def","local-em-def")))</f>
        <v>local-em-def</v>
      </c>
    </row>
    <row r="117" spans="1:68" ht="30" hidden="1" x14ac:dyDescent="0.25">
      <c r="A117" s="338">
        <v>37</v>
      </c>
      <c r="B117" s="373" t="s">
        <v>5056</v>
      </c>
      <c r="C117" s="339">
        <v>200000</v>
      </c>
      <c r="D117" s="373" t="s">
        <v>134</v>
      </c>
      <c r="E117" s="373"/>
      <c r="F117" s="373"/>
      <c r="G117" s="374" t="s">
        <v>5149</v>
      </c>
      <c r="H117" s="375"/>
      <c r="I117" s="375"/>
      <c r="J117" s="375"/>
      <c r="K117" s="375"/>
      <c r="L117" s="375"/>
      <c r="M117" s="375"/>
      <c r="N117" s="375"/>
      <c r="O117" s="375"/>
      <c r="P117" s="375"/>
      <c r="Q117" s="375"/>
      <c r="R117" s="375"/>
      <c r="S117" s="375"/>
      <c r="T117" s="375"/>
      <c r="U117" s="375"/>
      <c r="V117" s="375"/>
      <c r="W117" s="375"/>
      <c r="X117" s="375"/>
      <c r="Y117" s="375"/>
      <c r="Z117" s="375"/>
      <c r="AA117" s="376">
        <v>107</v>
      </c>
      <c r="AB117" s="375"/>
      <c r="AC117" s="375"/>
      <c r="AD117" s="375"/>
      <c r="AE117" s="375"/>
      <c r="AF117" s="375"/>
      <c r="AG117" s="375"/>
      <c r="AH117" s="375"/>
      <c r="AI117" s="375"/>
      <c r="AJ117" s="375"/>
      <c r="AK117" s="375"/>
      <c r="AL117" s="375"/>
      <c r="AM117" s="375"/>
      <c r="AN117" s="375"/>
      <c r="AO117" s="375"/>
      <c r="AP117" s="375"/>
      <c r="AQ117" s="375"/>
      <c r="AR117" s="375"/>
      <c r="AS117" s="375"/>
      <c r="AT117" s="375"/>
      <c r="AU117" s="375"/>
      <c r="AV117" s="375"/>
      <c r="AW117" s="375"/>
      <c r="AX117" s="375"/>
      <c r="AY117" s="375"/>
      <c r="AZ117" s="375"/>
      <c r="BA117" s="375"/>
      <c r="BB117" s="375"/>
      <c r="BC117" s="375"/>
      <c r="BD117" s="1035">
        <v>1</v>
      </c>
      <c r="BE117" s="369">
        <v>0</v>
      </c>
      <c r="BF117" s="972"/>
      <c r="BG117" s="375"/>
      <c r="BH117" s="375"/>
      <c r="BI117" s="375"/>
      <c r="BJ117" s="375"/>
      <c r="BK117" s="375"/>
      <c r="BL117" s="375"/>
      <c r="BM117" s="375"/>
      <c r="BN117" s="557">
        <f t="shared" si="1"/>
        <v>5.3499999999999999E-4</v>
      </c>
      <c r="BO117" s="77">
        <f>SUM(H117:BC117)</f>
        <v>107</v>
      </c>
      <c r="BP117" s="127" t="str">
        <f>IF(D117="Supra-regional","abrange-cidade",IF(D117="Em definição","sem-mapa",IF(F117&lt;&gt;0,"local-def","local-em-def")))</f>
        <v>local-em-def</v>
      </c>
    </row>
    <row r="118" spans="1:68" ht="30" hidden="1" x14ac:dyDescent="0.25">
      <c r="A118" s="338">
        <v>37</v>
      </c>
      <c r="B118" s="373" t="s">
        <v>5057</v>
      </c>
      <c r="C118" s="339">
        <v>200000</v>
      </c>
      <c r="D118" s="373" t="s">
        <v>134</v>
      </c>
      <c r="E118" s="373"/>
      <c r="F118" s="373"/>
      <c r="G118" s="374" t="s">
        <v>5150</v>
      </c>
      <c r="H118" s="375"/>
      <c r="I118" s="375"/>
      <c r="J118" s="375"/>
      <c r="K118" s="375"/>
      <c r="L118" s="375"/>
      <c r="M118" s="375"/>
      <c r="N118" s="375"/>
      <c r="O118" s="375"/>
      <c r="P118" s="375"/>
      <c r="Q118" s="375"/>
      <c r="R118" s="375"/>
      <c r="S118" s="375"/>
      <c r="T118" s="375"/>
      <c r="U118" s="375"/>
      <c r="V118" s="375"/>
      <c r="W118" s="375"/>
      <c r="X118" s="375"/>
      <c r="Y118" s="375"/>
      <c r="Z118" s="375"/>
      <c r="AA118" s="376">
        <v>140</v>
      </c>
      <c r="AB118" s="375"/>
      <c r="AC118" s="375"/>
      <c r="AD118" s="375"/>
      <c r="AE118" s="375"/>
      <c r="AF118" s="375"/>
      <c r="AG118" s="375"/>
      <c r="AH118" s="375"/>
      <c r="AI118" s="375"/>
      <c r="AJ118" s="375"/>
      <c r="AK118" s="375"/>
      <c r="AL118" s="375"/>
      <c r="AM118" s="375"/>
      <c r="AN118" s="375"/>
      <c r="AO118" s="375"/>
      <c r="AP118" s="375"/>
      <c r="AQ118" s="375"/>
      <c r="AR118" s="375"/>
      <c r="AS118" s="375"/>
      <c r="AT118" s="375"/>
      <c r="AU118" s="375"/>
      <c r="AV118" s="375"/>
      <c r="AW118" s="375"/>
      <c r="AX118" s="375"/>
      <c r="AY118" s="375"/>
      <c r="AZ118" s="375"/>
      <c r="BA118" s="375"/>
      <c r="BB118" s="375"/>
      <c r="BC118" s="375"/>
      <c r="BD118" s="1035">
        <v>1</v>
      </c>
      <c r="BE118" s="369">
        <v>0</v>
      </c>
      <c r="BF118" s="972"/>
      <c r="BG118" s="375"/>
      <c r="BH118" s="375"/>
      <c r="BI118" s="375"/>
      <c r="BJ118" s="375"/>
      <c r="BK118" s="375"/>
      <c r="BL118" s="375"/>
      <c r="BM118" s="375"/>
      <c r="BN118" s="557">
        <f t="shared" si="1"/>
        <v>6.9999999999999999E-4</v>
      </c>
      <c r="BO118" s="77">
        <f>SUM(H118:BC118)</f>
        <v>140</v>
      </c>
      <c r="BP118" s="127" t="str">
        <f>IF(D118="Supra-regional","abrange-cidade",IF(D118="Em definição","sem-mapa",IF(F118&lt;&gt;0,"local-def","local-em-def")))</f>
        <v>local-em-def</v>
      </c>
    </row>
    <row r="119" spans="1:68" ht="30" hidden="1" x14ac:dyDescent="0.25">
      <c r="A119" s="338">
        <v>37</v>
      </c>
      <c r="B119" s="373" t="s">
        <v>5063</v>
      </c>
      <c r="C119" s="339">
        <v>200000</v>
      </c>
      <c r="D119" s="373" t="s">
        <v>134</v>
      </c>
      <c r="E119" s="373"/>
      <c r="F119" s="373"/>
      <c r="G119" s="374" t="s">
        <v>5156</v>
      </c>
      <c r="H119" s="375"/>
      <c r="I119" s="375"/>
      <c r="J119" s="375"/>
      <c r="K119" s="375"/>
      <c r="L119" s="375"/>
      <c r="M119" s="375"/>
      <c r="N119" s="375"/>
      <c r="O119" s="375"/>
      <c r="P119" s="375"/>
      <c r="Q119" s="375"/>
      <c r="R119" s="375"/>
      <c r="S119" s="375"/>
      <c r="T119" s="375"/>
      <c r="U119" s="375"/>
      <c r="V119" s="375"/>
      <c r="W119" s="375"/>
      <c r="X119" s="375"/>
      <c r="Y119" s="375"/>
      <c r="Z119" s="375"/>
      <c r="AA119" s="376">
        <v>3</v>
      </c>
      <c r="AB119" s="375"/>
      <c r="AC119" s="375"/>
      <c r="AD119" s="375"/>
      <c r="AE119" s="375"/>
      <c r="AF119" s="375"/>
      <c r="AG119" s="375"/>
      <c r="AH119" s="375"/>
      <c r="AI119" s="375"/>
      <c r="AJ119" s="375"/>
      <c r="AK119" s="375"/>
      <c r="AL119" s="375"/>
      <c r="AM119" s="375"/>
      <c r="AN119" s="375"/>
      <c r="AO119" s="375"/>
      <c r="AP119" s="375"/>
      <c r="AQ119" s="375"/>
      <c r="AR119" s="375"/>
      <c r="AS119" s="375"/>
      <c r="AT119" s="375"/>
      <c r="AU119" s="375"/>
      <c r="AV119" s="375"/>
      <c r="AW119" s="375"/>
      <c r="AX119" s="375"/>
      <c r="AY119" s="375"/>
      <c r="AZ119" s="375"/>
      <c r="BA119" s="375"/>
      <c r="BB119" s="375"/>
      <c r="BC119" s="375"/>
      <c r="BD119" s="1035">
        <v>1</v>
      </c>
      <c r="BE119" s="369">
        <v>0</v>
      </c>
      <c r="BF119" s="972"/>
      <c r="BG119" s="375"/>
      <c r="BH119" s="375"/>
      <c r="BI119" s="375"/>
      <c r="BJ119" s="375"/>
      <c r="BK119" s="375"/>
      <c r="BL119" s="375"/>
      <c r="BM119" s="375"/>
      <c r="BN119" s="557">
        <f t="shared" si="1"/>
        <v>1.5E-5</v>
      </c>
      <c r="BO119" s="77">
        <f>SUM(H119:BC119)</f>
        <v>3</v>
      </c>
      <c r="BP119" s="127" t="str">
        <f>IF(D119="Supra-regional","abrange-cidade",IF(D119="Em definição","sem-mapa",IF(F119&lt;&gt;0,"local-def","local-em-def")))</f>
        <v>local-em-def</v>
      </c>
    </row>
    <row r="120" spans="1:68" ht="30" hidden="1" x14ac:dyDescent="0.25">
      <c r="A120" s="338">
        <v>37</v>
      </c>
      <c r="B120" s="373" t="s">
        <v>5065</v>
      </c>
      <c r="C120" s="339">
        <v>200000</v>
      </c>
      <c r="D120" s="373" t="s">
        <v>134</v>
      </c>
      <c r="E120" s="373"/>
      <c r="F120" s="373"/>
      <c r="G120" s="374" t="s">
        <v>5158</v>
      </c>
      <c r="H120" s="375"/>
      <c r="I120" s="375"/>
      <c r="J120" s="375"/>
      <c r="K120" s="375"/>
      <c r="L120" s="375"/>
      <c r="M120" s="375"/>
      <c r="N120" s="375"/>
      <c r="O120" s="375"/>
      <c r="P120" s="375"/>
      <c r="Q120" s="375"/>
      <c r="R120" s="375"/>
      <c r="S120" s="375"/>
      <c r="T120" s="375"/>
      <c r="U120" s="375"/>
      <c r="V120" s="375"/>
      <c r="W120" s="375"/>
      <c r="X120" s="375"/>
      <c r="Y120" s="375"/>
      <c r="Z120" s="375"/>
      <c r="AA120" s="376">
        <v>641</v>
      </c>
      <c r="AB120" s="375"/>
      <c r="AC120" s="375"/>
      <c r="AD120" s="375"/>
      <c r="AE120" s="375"/>
      <c r="AF120" s="375"/>
      <c r="AG120" s="375"/>
      <c r="AH120" s="375"/>
      <c r="AI120" s="375"/>
      <c r="AJ120" s="375"/>
      <c r="AK120" s="375"/>
      <c r="AL120" s="375"/>
      <c r="AM120" s="375"/>
      <c r="AN120" s="375"/>
      <c r="AO120" s="375"/>
      <c r="AP120" s="375"/>
      <c r="AQ120" s="375"/>
      <c r="AR120" s="375"/>
      <c r="AS120" s="375"/>
      <c r="AT120" s="375"/>
      <c r="AU120" s="375"/>
      <c r="AV120" s="375"/>
      <c r="AW120" s="375"/>
      <c r="AX120" s="375"/>
      <c r="AY120" s="375"/>
      <c r="AZ120" s="375"/>
      <c r="BA120" s="375"/>
      <c r="BB120" s="375"/>
      <c r="BC120" s="375"/>
      <c r="BD120" s="1035">
        <v>1</v>
      </c>
      <c r="BE120" s="369">
        <v>0</v>
      </c>
      <c r="BF120" s="972"/>
      <c r="BG120" s="375"/>
      <c r="BH120" s="375"/>
      <c r="BI120" s="375"/>
      <c r="BJ120" s="375"/>
      <c r="BK120" s="375"/>
      <c r="BL120" s="375"/>
      <c r="BM120" s="375"/>
      <c r="BN120" s="557">
        <f t="shared" si="1"/>
        <v>3.2049999999999999E-3</v>
      </c>
      <c r="BO120" s="77">
        <f>SUM(H120:BC120)</f>
        <v>641</v>
      </c>
      <c r="BP120" s="127" t="str">
        <f>IF(D120="Supra-regional","abrange-cidade",IF(D120="Em definição","sem-mapa",IF(F120&lt;&gt;0,"local-def","local-em-def")))</f>
        <v>local-em-def</v>
      </c>
    </row>
    <row r="121" spans="1:68" ht="30" hidden="1" x14ac:dyDescent="0.25">
      <c r="A121" s="338">
        <v>37</v>
      </c>
      <c r="B121" s="373" t="s">
        <v>5069</v>
      </c>
      <c r="C121" s="339">
        <v>200000</v>
      </c>
      <c r="D121" s="373" t="s">
        <v>134</v>
      </c>
      <c r="E121" s="373"/>
      <c r="F121" s="373"/>
      <c r="G121" s="374" t="s">
        <v>5162</v>
      </c>
      <c r="H121" s="375"/>
      <c r="I121" s="375"/>
      <c r="J121" s="375"/>
      <c r="K121" s="375"/>
      <c r="L121" s="375"/>
      <c r="M121" s="375"/>
      <c r="N121" s="375"/>
      <c r="O121" s="375"/>
      <c r="P121" s="375"/>
      <c r="Q121" s="375"/>
      <c r="R121" s="375"/>
      <c r="S121" s="375"/>
      <c r="T121" s="375"/>
      <c r="U121" s="375"/>
      <c r="V121" s="375"/>
      <c r="W121" s="375"/>
      <c r="X121" s="375"/>
      <c r="Y121" s="375"/>
      <c r="Z121" s="375"/>
      <c r="AA121" s="376">
        <v>245</v>
      </c>
      <c r="AB121" s="375"/>
      <c r="AC121" s="375"/>
      <c r="AD121" s="375"/>
      <c r="AE121" s="375"/>
      <c r="AF121" s="375"/>
      <c r="AG121" s="375"/>
      <c r="AH121" s="375"/>
      <c r="AI121" s="375"/>
      <c r="AJ121" s="375"/>
      <c r="AK121" s="375"/>
      <c r="AL121" s="375"/>
      <c r="AM121" s="375"/>
      <c r="AN121" s="375"/>
      <c r="AO121" s="375"/>
      <c r="AP121" s="375"/>
      <c r="AQ121" s="375"/>
      <c r="AR121" s="375"/>
      <c r="AS121" s="375"/>
      <c r="AT121" s="375"/>
      <c r="AU121" s="375"/>
      <c r="AV121" s="375"/>
      <c r="AW121" s="375"/>
      <c r="AX121" s="375"/>
      <c r="AY121" s="375"/>
      <c r="AZ121" s="375"/>
      <c r="BA121" s="375"/>
      <c r="BB121" s="375"/>
      <c r="BC121" s="375"/>
      <c r="BD121" s="1035">
        <v>1</v>
      </c>
      <c r="BE121" s="369">
        <v>0</v>
      </c>
      <c r="BF121" s="972"/>
      <c r="BG121" s="375"/>
      <c r="BH121" s="375"/>
      <c r="BI121" s="375"/>
      <c r="BJ121" s="375"/>
      <c r="BK121" s="375"/>
      <c r="BL121" s="375"/>
      <c r="BM121" s="375"/>
      <c r="BN121" s="557">
        <f t="shared" si="1"/>
        <v>1.225E-3</v>
      </c>
      <c r="BO121" s="77">
        <f>SUM(H121:BC121)</f>
        <v>245</v>
      </c>
      <c r="BP121" s="127" t="str">
        <f>IF(D121="Supra-regional","abrange-cidade",IF(D121="Em definição","sem-mapa",IF(F121&lt;&gt;0,"local-def","local-em-def")))</f>
        <v>local-em-def</v>
      </c>
    </row>
    <row r="122" spans="1:68" ht="45" hidden="1" x14ac:dyDescent="0.25">
      <c r="A122" s="338">
        <v>37</v>
      </c>
      <c r="B122" s="373" t="s">
        <v>5032</v>
      </c>
      <c r="C122" s="339">
        <v>200000</v>
      </c>
      <c r="D122" s="2" t="s">
        <v>136</v>
      </c>
      <c r="E122" s="373"/>
      <c r="F122" s="373" t="s">
        <v>2976</v>
      </c>
      <c r="G122" s="374" t="s">
        <v>5126</v>
      </c>
      <c r="H122" s="375"/>
      <c r="I122" s="375"/>
      <c r="J122" s="375"/>
      <c r="K122" s="375"/>
      <c r="L122" s="375"/>
      <c r="M122" s="375"/>
      <c r="N122" s="375"/>
      <c r="O122" s="375"/>
      <c r="P122" s="375"/>
      <c r="Q122" s="375"/>
      <c r="R122" s="375"/>
      <c r="S122" s="375"/>
      <c r="T122" s="375"/>
      <c r="U122" s="375"/>
      <c r="V122" s="375"/>
      <c r="W122" s="375"/>
      <c r="X122" s="375"/>
      <c r="Y122" s="375"/>
      <c r="Z122" s="375"/>
      <c r="AA122" s="376">
        <v>74</v>
      </c>
      <c r="AB122" s="367"/>
      <c r="AC122" s="367"/>
      <c r="AD122" s="367"/>
      <c r="AE122" s="367"/>
      <c r="AF122" s="367"/>
      <c r="AG122" s="367"/>
      <c r="AH122" s="367"/>
      <c r="AI122" s="367"/>
      <c r="AJ122" s="367"/>
      <c r="AK122" s="367"/>
      <c r="AL122" s="367"/>
      <c r="AM122" s="367"/>
      <c r="AN122" s="367"/>
      <c r="AO122" s="367"/>
      <c r="AP122" s="367"/>
      <c r="AQ122" s="367"/>
      <c r="AR122" s="367"/>
      <c r="AS122" s="367"/>
      <c r="AT122" s="367"/>
      <c r="AU122" s="367"/>
      <c r="AV122" s="367"/>
      <c r="AW122" s="367"/>
      <c r="AX122" s="367"/>
      <c r="AY122" s="367"/>
      <c r="AZ122" s="367"/>
      <c r="BA122" s="367"/>
      <c r="BB122" s="367"/>
      <c r="BC122" s="367"/>
      <c r="BD122" s="1035">
        <v>1</v>
      </c>
      <c r="BE122" s="369">
        <v>0</v>
      </c>
      <c r="BF122" s="972"/>
      <c r="BG122" s="375"/>
      <c r="BH122" s="375"/>
      <c r="BI122" s="375"/>
      <c r="BJ122" s="375"/>
      <c r="BK122" s="375"/>
      <c r="BL122" s="375"/>
      <c r="BM122" s="375"/>
      <c r="BN122" s="557">
        <f t="shared" si="1"/>
        <v>3.6999999999999999E-4</v>
      </c>
      <c r="BO122" s="77">
        <f>SUM(H122:BC122)</f>
        <v>74</v>
      </c>
      <c r="BP122" s="127" t="str">
        <f>IF(D122="Supra-regional","abrange-cidade",IF(D122="Em definição","sem-mapa",IF(F122&lt;&gt;0,"local-def","local-em-def")))</f>
        <v>local-def</v>
      </c>
    </row>
    <row r="123" spans="1:68" ht="45" hidden="1" x14ac:dyDescent="0.25">
      <c r="A123" s="338">
        <v>37</v>
      </c>
      <c r="B123" s="373" t="s">
        <v>5041</v>
      </c>
      <c r="C123" s="339">
        <v>200000</v>
      </c>
      <c r="D123" s="288" t="s">
        <v>136</v>
      </c>
      <c r="E123" s="373"/>
      <c r="F123" s="373"/>
      <c r="G123" s="374" t="s">
        <v>5134</v>
      </c>
      <c r="H123" s="375"/>
      <c r="I123" s="375"/>
      <c r="J123" s="375"/>
      <c r="K123" s="375"/>
      <c r="L123" s="375"/>
      <c r="M123" s="375"/>
      <c r="N123" s="375"/>
      <c r="O123" s="375"/>
      <c r="P123" s="375"/>
      <c r="Q123" s="375"/>
      <c r="R123" s="375"/>
      <c r="S123" s="375"/>
      <c r="T123" s="375"/>
      <c r="U123" s="375"/>
      <c r="V123" s="375"/>
      <c r="W123" s="375"/>
      <c r="X123" s="375"/>
      <c r="Y123" s="375"/>
      <c r="Z123" s="375"/>
      <c r="AA123" s="376">
        <v>99</v>
      </c>
      <c r="AB123" s="375"/>
      <c r="AC123" s="375"/>
      <c r="AD123" s="375"/>
      <c r="AE123" s="375"/>
      <c r="AF123" s="375"/>
      <c r="AG123" s="375"/>
      <c r="AH123" s="375"/>
      <c r="AI123" s="375"/>
      <c r="AJ123" s="375"/>
      <c r="AK123" s="375"/>
      <c r="AL123" s="375"/>
      <c r="AM123" s="375"/>
      <c r="AN123" s="375"/>
      <c r="AO123" s="375"/>
      <c r="AP123" s="375"/>
      <c r="AQ123" s="375"/>
      <c r="AR123" s="375"/>
      <c r="AS123" s="375"/>
      <c r="AT123" s="375"/>
      <c r="AU123" s="375"/>
      <c r="AV123" s="375"/>
      <c r="AW123" s="375"/>
      <c r="AX123" s="375"/>
      <c r="AY123" s="375"/>
      <c r="AZ123" s="375"/>
      <c r="BA123" s="375"/>
      <c r="BB123" s="375"/>
      <c r="BC123" s="375"/>
      <c r="BD123" s="1035">
        <v>1</v>
      </c>
      <c r="BE123" s="369">
        <v>0</v>
      </c>
      <c r="BF123" s="972"/>
      <c r="BG123" s="375"/>
      <c r="BH123" s="375"/>
      <c r="BI123" s="375"/>
      <c r="BJ123" s="375"/>
      <c r="BK123" s="375"/>
      <c r="BL123" s="375"/>
      <c r="BM123" s="375"/>
      <c r="BN123" s="557">
        <f t="shared" si="1"/>
        <v>4.95E-4</v>
      </c>
      <c r="BO123" s="77">
        <f>SUM(H123:BC123)</f>
        <v>99</v>
      </c>
      <c r="BP123" s="127" t="str">
        <f>IF(D123="Supra-regional","abrange-cidade",IF(D123="Em definição","sem-mapa",IF(F123&lt;&gt;0,"local-def","local-em-def")))</f>
        <v>local-em-def</v>
      </c>
    </row>
    <row r="124" spans="1:68" ht="45" hidden="1" x14ac:dyDescent="0.25">
      <c r="A124" s="338">
        <v>37</v>
      </c>
      <c r="B124" s="373" t="s">
        <v>5071</v>
      </c>
      <c r="C124" s="339">
        <v>200000</v>
      </c>
      <c r="D124" s="288" t="s">
        <v>136</v>
      </c>
      <c r="E124" s="373"/>
      <c r="F124" s="373"/>
      <c r="G124" s="374" t="s">
        <v>5164</v>
      </c>
      <c r="H124" s="375"/>
      <c r="I124" s="375"/>
      <c r="J124" s="375"/>
      <c r="K124" s="375"/>
      <c r="L124" s="375"/>
      <c r="M124" s="375"/>
      <c r="N124" s="375"/>
      <c r="O124" s="375"/>
      <c r="P124" s="375"/>
      <c r="Q124" s="375"/>
      <c r="R124" s="375"/>
      <c r="S124" s="375"/>
      <c r="T124" s="375"/>
      <c r="U124" s="375"/>
      <c r="V124" s="375"/>
      <c r="W124" s="375"/>
      <c r="X124" s="375"/>
      <c r="Y124" s="375"/>
      <c r="Z124" s="375"/>
      <c r="AA124" s="376">
        <v>10</v>
      </c>
      <c r="AB124" s="375"/>
      <c r="AC124" s="375"/>
      <c r="AD124" s="375"/>
      <c r="AE124" s="375"/>
      <c r="AF124" s="375"/>
      <c r="AG124" s="375"/>
      <c r="AH124" s="375"/>
      <c r="AI124" s="375"/>
      <c r="AJ124" s="375"/>
      <c r="AK124" s="375"/>
      <c r="AL124" s="375"/>
      <c r="AM124" s="375"/>
      <c r="AN124" s="375"/>
      <c r="AO124" s="375"/>
      <c r="AP124" s="375"/>
      <c r="AQ124" s="375"/>
      <c r="AR124" s="375"/>
      <c r="AS124" s="375"/>
      <c r="AT124" s="375"/>
      <c r="AU124" s="375"/>
      <c r="AV124" s="375"/>
      <c r="AW124" s="375"/>
      <c r="AX124" s="375"/>
      <c r="AY124" s="375"/>
      <c r="AZ124" s="375"/>
      <c r="BA124" s="375"/>
      <c r="BB124" s="375"/>
      <c r="BC124" s="375"/>
      <c r="BD124" s="1035">
        <v>1</v>
      </c>
      <c r="BE124" s="369">
        <v>0</v>
      </c>
      <c r="BF124" s="972"/>
      <c r="BG124" s="375"/>
      <c r="BH124" s="375"/>
      <c r="BI124" s="375"/>
      <c r="BJ124" s="375"/>
      <c r="BK124" s="375"/>
      <c r="BL124" s="375"/>
      <c r="BM124" s="375"/>
      <c r="BN124" s="557">
        <f t="shared" si="1"/>
        <v>5.0000000000000002E-5</v>
      </c>
      <c r="BO124" s="77">
        <f>SUM(H124:BC124)</f>
        <v>10</v>
      </c>
      <c r="BP124" s="127" t="str">
        <f>IF(D124="Supra-regional","abrange-cidade",IF(D124="Em definição","sem-mapa",IF(F124&lt;&gt;0,"local-def","local-em-def")))</f>
        <v>local-em-def</v>
      </c>
    </row>
    <row r="125" spans="1:68" ht="25.5" hidden="1" x14ac:dyDescent="0.25">
      <c r="A125" s="338">
        <v>37</v>
      </c>
      <c r="B125" s="373" t="s">
        <v>5072</v>
      </c>
      <c r="C125" s="339">
        <v>200000</v>
      </c>
      <c r="D125" s="373" t="s">
        <v>138</v>
      </c>
      <c r="E125" s="373"/>
      <c r="F125" s="373"/>
      <c r="G125" s="374" t="s">
        <v>5165</v>
      </c>
      <c r="H125" s="375"/>
      <c r="I125" s="375"/>
      <c r="J125" s="375"/>
      <c r="K125" s="375"/>
      <c r="L125" s="375"/>
      <c r="M125" s="375"/>
      <c r="N125" s="375"/>
      <c r="O125" s="375"/>
      <c r="P125" s="375"/>
      <c r="Q125" s="375"/>
      <c r="R125" s="375"/>
      <c r="S125" s="375"/>
      <c r="T125" s="375"/>
      <c r="U125" s="375"/>
      <c r="V125" s="375"/>
      <c r="W125" s="375"/>
      <c r="X125" s="375"/>
      <c r="Y125" s="375"/>
      <c r="Z125" s="375"/>
      <c r="AA125" s="376">
        <v>7</v>
      </c>
      <c r="AB125" s="375"/>
      <c r="AC125" s="375"/>
      <c r="AD125" s="375"/>
      <c r="AE125" s="375"/>
      <c r="AF125" s="375"/>
      <c r="AG125" s="375"/>
      <c r="AH125" s="375"/>
      <c r="AI125" s="375"/>
      <c r="AJ125" s="375"/>
      <c r="AK125" s="375"/>
      <c r="AL125" s="375"/>
      <c r="AM125" s="375"/>
      <c r="AN125" s="375"/>
      <c r="AO125" s="375"/>
      <c r="AP125" s="375"/>
      <c r="AQ125" s="375"/>
      <c r="AR125" s="375"/>
      <c r="AS125" s="375"/>
      <c r="AT125" s="375"/>
      <c r="AU125" s="375"/>
      <c r="AV125" s="375"/>
      <c r="AW125" s="375"/>
      <c r="AX125" s="375"/>
      <c r="AY125" s="375"/>
      <c r="AZ125" s="375"/>
      <c r="BA125" s="375"/>
      <c r="BB125" s="375"/>
      <c r="BC125" s="375"/>
      <c r="BD125" s="1035">
        <v>1</v>
      </c>
      <c r="BE125" s="369">
        <v>67596</v>
      </c>
      <c r="BF125" s="972"/>
      <c r="BG125" s="375"/>
      <c r="BH125" s="375"/>
      <c r="BI125" s="375"/>
      <c r="BJ125" s="375"/>
      <c r="BK125" s="375"/>
      <c r="BL125" s="375"/>
      <c r="BM125" s="375"/>
      <c r="BN125" s="557">
        <f t="shared" si="1"/>
        <v>3.4999999999999997E-5</v>
      </c>
      <c r="BO125" s="77">
        <f>SUM(H125:BC125)</f>
        <v>7</v>
      </c>
      <c r="BP125" s="127" t="str">
        <f>IF(D125="Supra-regional","abrange-cidade",IF(D125="Em definição","sem-mapa",IF(F125&lt;&gt;0,"local-def","local-em-def")))</f>
        <v>local-em-def</v>
      </c>
    </row>
    <row r="126" spans="1:68" s="539" customFormat="1" ht="46.5" hidden="1" customHeight="1" x14ac:dyDescent="0.25">
      <c r="A126" s="338">
        <v>37</v>
      </c>
      <c r="B126" s="373" t="s">
        <v>5073</v>
      </c>
      <c r="C126" s="339">
        <v>200000</v>
      </c>
      <c r="D126" s="373" t="s">
        <v>138</v>
      </c>
      <c r="E126" s="559"/>
      <c r="F126" s="559"/>
      <c r="G126" s="560" t="s">
        <v>5166</v>
      </c>
      <c r="H126" s="482"/>
      <c r="I126" s="482"/>
      <c r="J126" s="482"/>
      <c r="K126" s="482"/>
      <c r="L126" s="482"/>
      <c r="M126" s="482"/>
      <c r="N126" s="482"/>
      <c r="O126" s="482"/>
      <c r="P126" s="482"/>
      <c r="Q126" s="482"/>
      <c r="R126" s="482"/>
      <c r="S126" s="482"/>
      <c r="T126" s="482"/>
      <c r="U126" s="482"/>
      <c r="V126" s="482"/>
      <c r="W126" s="482"/>
      <c r="X126" s="482"/>
      <c r="Y126" s="482"/>
      <c r="Z126" s="482"/>
      <c r="AA126" s="775">
        <v>14</v>
      </c>
      <c r="AB126" s="482"/>
      <c r="AC126" s="482"/>
      <c r="AD126" s="482"/>
      <c r="AE126" s="482"/>
      <c r="AF126" s="482"/>
      <c r="AG126" s="482"/>
      <c r="AH126" s="482"/>
      <c r="AI126" s="482"/>
      <c r="AJ126" s="482"/>
      <c r="AK126" s="482"/>
      <c r="AL126" s="482"/>
      <c r="AM126" s="482"/>
      <c r="AN126" s="482"/>
      <c r="AO126" s="482"/>
      <c r="AP126" s="482"/>
      <c r="AQ126" s="482"/>
      <c r="AR126" s="482"/>
      <c r="AS126" s="482"/>
      <c r="AT126" s="482"/>
      <c r="AU126" s="482"/>
      <c r="AV126" s="482"/>
      <c r="AW126" s="482"/>
      <c r="AX126" s="482"/>
      <c r="AY126" s="482"/>
      <c r="AZ126" s="482"/>
      <c r="BA126" s="482"/>
      <c r="BB126" s="482"/>
      <c r="BC126" s="482"/>
      <c r="BD126" s="1035">
        <v>1</v>
      </c>
      <c r="BE126" s="850">
        <v>0</v>
      </c>
      <c r="BF126" s="973"/>
      <c r="BG126" s="482"/>
      <c r="BH126" s="482"/>
      <c r="BI126" s="482"/>
      <c r="BJ126" s="482"/>
      <c r="BK126" s="482"/>
      <c r="BL126" s="482"/>
      <c r="BM126" s="482"/>
      <c r="BN126" s="557">
        <f t="shared" si="1"/>
        <v>6.9999999999999994E-5</v>
      </c>
      <c r="BO126" s="476">
        <f>SUM(H126:BC126)</f>
        <v>14</v>
      </c>
      <c r="BP126" s="477" t="str">
        <f>IF(D126="Supra-regional","abrange-cidade",IF(D126="Em definição","sem-mapa",IF(F126&lt;&gt;0,"local-def","local-em-def")))</f>
        <v>local-em-def</v>
      </c>
    </row>
    <row r="127" spans="1:68" s="539" customFormat="1" ht="46.5" hidden="1" customHeight="1" x14ac:dyDescent="0.25">
      <c r="A127" s="338">
        <v>37</v>
      </c>
      <c r="B127" s="373" t="s">
        <v>5079</v>
      </c>
      <c r="C127" s="768">
        <v>200000</v>
      </c>
      <c r="D127" s="559" t="s">
        <v>138</v>
      </c>
      <c r="E127" s="559"/>
      <c r="F127" s="559"/>
      <c r="G127" s="560" t="s">
        <v>5172</v>
      </c>
      <c r="H127" s="482"/>
      <c r="I127" s="482"/>
      <c r="J127" s="482"/>
      <c r="K127" s="482"/>
      <c r="L127" s="482"/>
      <c r="M127" s="482"/>
      <c r="N127" s="482"/>
      <c r="O127" s="482"/>
      <c r="P127" s="482"/>
      <c r="Q127" s="482"/>
      <c r="R127" s="482"/>
      <c r="S127" s="482"/>
      <c r="T127" s="482"/>
      <c r="U127" s="482"/>
      <c r="V127" s="482"/>
      <c r="W127" s="482"/>
      <c r="X127" s="482"/>
      <c r="Y127" s="482"/>
      <c r="Z127" s="482"/>
      <c r="AA127" s="775">
        <v>40</v>
      </c>
      <c r="AB127" s="482"/>
      <c r="AC127" s="482"/>
      <c r="AD127" s="482"/>
      <c r="AE127" s="482"/>
      <c r="AF127" s="482"/>
      <c r="AG127" s="482"/>
      <c r="AH127" s="482"/>
      <c r="AI127" s="482"/>
      <c r="AJ127" s="482"/>
      <c r="AK127" s="482"/>
      <c r="AL127" s="482"/>
      <c r="AM127" s="482"/>
      <c r="AN127" s="482"/>
      <c r="AO127" s="482"/>
      <c r="AP127" s="482"/>
      <c r="AQ127" s="482"/>
      <c r="AR127" s="482"/>
      <c r="AS127" s="482"/>
      <c r="AT127" s="482"/>
      <c r="AU127" s="482"/>
      <c r="AV127" s="482"/>
      <c r="AW127" s="482"/>
      <c r="AX127" s="482"/>
      <c r="AY127" s="482"/>
      <c r="AZ127" s="482"/>
      <c r="BA127" s="482"/>
      <c r="BB127" s="482"/>
      <c r="BC127" s="482"/>
      <c r="BD127" s="1035">
        <v>1</v>
      </c>
      <c r="BE127" s="369"/>
      <c r="BF127" s="972"/>
      <c r="BG127" s="482"/>
      <c r="BH127" s="482"/>
      <c r="BI127" s="482"/>
      <c r="BJ127" s="482"/>
      <c r="BK127" s="482"/>
      <c r="BL127" s="482"/>
      <c r="BM127" s="482"/>
      <c r="BN127" s="557">
        <f t="shared" si="1"/>
        <v>2.0000000000000001E-4</v>
      </c>
      <c r="BO127" s="476">
        <f>SUM(H127:BC127)</f>
        <v>40</v>
      </c>
      <c r="BP127" s="477" t="str">
        <f>IF(D127="Supra-regional","abrange-cidade",IF(D127="Em definição","sem-mapa",IF(F127&lt;&gt;0,"local-def","local-em-def")))</f>
        <v>local-em-def</v>
      </c>
    </row>
    <row r="128" spans="1:68" ht="25.5" hidden="1" x14ac:dyDescent="0.25">
      <c r="A128" s="338">
        <v>37</v>
      </c>
      <c r="B128" s="373" t="s">
        <v>5097</v>
      </c>
      <c r="C128" s="339">
        <v>200000</v>
      </c>
      <c r="D128" s="373" t="s">
        <v>138</v>
      </c>
      <c r="E128" s="373"/>
      <c r="F128" s="373"/>
      <c r="G128" s="374" t="s">
        <v>5190</v>
      </c>
      <c r="H128" s="375"/>
      <c r="I128" s="375"/>
      <c r="J128" s="375"/>
      <c r="K128" s="375"/>
      <c r="L128" s="375"/>
      <c r="M128" s="375"/>
      <c r="N128" s="375"/>
      <c r="O128" s="375"/>
      <c r="P128" s="375"/>
      <c r="Q128" s="375"/>
      <c r="R128" s="375"/>
      <c r="S128" s="375"/>
      <c r="T128" s="375"/>
      <c r="U128" s="375"/>
      <c r="V128" s="375"/>
      <c r="W128" s="375"/>
      <c r="X128" s="375"/>
      <c r="Y128" s="375"/>
      <c r="Z128" s="375"/>
      <c r="AA128" s="376">
        <v>42</v>
      </c>
      <c r="AB128" s="375"/>
      <c r="AC128" s="375"/>
      <c r="AD128" s="375"/>
      <c r="AE128" s="375"/>
      <c r="AF128" s="375"/>
      <c r="AG128" s="375"/>
      <c r="AH128" s="375"/>
      <c r="AI128" s="375"/>
      <c r="AJ128" s="375"/>
      <c r="AK128" s="375"/>
      <c r="AL128" s="375"/>
      <c r="AM128" s="375"/>
      <c r="AN128" s="375"/>
      <c r="AO128" s="375"/>
      <c r="AP128" s="375"/>
      <c r="AQ128" s="375"/>
      <c r="AR128" s="375"/>
      <c r="AS128" s="375"/>
      <c r="AT128" s="375"/>
      <c r="AU128" s="375"/>
      <c r="AV128" s="375"/>
      <c r="AW128" s="375"/>
      <c r="AX128" s="375"/>
      <c r="AY128" s="375"/>
      <c r="AZ128" s="375"/>
      <c r="BA128" s="375"/>
      <c r="BB128" s="375"/>
      <c r="BC128" s="375"/>
      <c r="BD128" s="1035">
        <v>1</v>
      </c>
      <c r="BE128" s="367"/>
      <c r="BF128" s="972"/>
      <c r="BG128" s="375"/>
      <c r="BH128" s="375"/>
      <c r="BI128" s="375"/>
      <c r="BJ128" s="375"/>
      <c r="BK128" s="375"/>
      <c r="BL128" s="375"/>
      <c r="BM128" s="375"/>
      <c r="BN128" s="557">
        <f t="shared" si="1"/>
        <v>2.1000000000000001E-4</v>
      </c>
      <c r="BO128" s="476">
        <f>SUM(H128:BC128)</f>
        <v>42</v>
      </c>
      <c r="BP128" s="477" t="str">
        <f>IF(D128="Supra-regional","abrange-cidade",IF(D128="Em definição","sem-mapa",IF(F128&lt;&gt;0,"local-def","local-em-def")))</f>
        <v>local-em-def</v>
      </c>
    </row>
    <row r="129" spans="1:68" ht="30" hidden="1" x14ac:dyDescent="0.25">
      <c r="A129" s="338">
        <v>37</v>
      </c>
      <c r="B129" s="373" t="s">
        <v>5068</v>
      </c>
      <c r="C129" s="339">
        <v>200000</v>
      </c>
      <c r="D129" s="373" t="s">
        <v>140</v>
      </c>
      <c r="E129" s="373"/>
      <c r="F129" s="373"/>
      <c r="G129" s="374" t="s">
        <v>5161</v>
      </c>
      <c r="H129" s="375"/>
      <c r="I129" s="375"/>
      <c r="J129" s="375"/>
      <c r="K129" s="375"/>
      <c r="L129" s="375"/>
      <c r="M129" s="375"/>
      <c r="N129" s="375"/>
      <c r="O129" s="375"/>
      <c r="P129" s="375"/>
      <c r="Q129" s="375"/>
      <c r="R129" s="375"/>
      <c r="S129" s="375"/>
      <c r="T129" s="375"/>
      <c r="U129" s="375"/>
      <c r="V129" s="375"/>
      <c r="W129" s="375"/>
      <c r="X129" s="375"/>
      <c r="Y129" s="375"/>
      <c r="Z129" s="375"/>
      <c r="AA129" s="376">
        <v>79</v>
      </c>
      <c r="AB129" s="375"/>
      <c r="AC129" s="375"/>
      <c r="AD129" s="375"/>
      <c r="AE129" s="375"/>
      <c r="AF129" s="375"/>
      <c r="AG129" s="375"/>
      <c r="AH129" s="375"/>
      <c r="AI129" s="375"/>
      <c r="AJ129" s="375"/>
      <c r="AK129" s="375"/>
      <c r="AL129" s="375"/>
      <c r="AM129" s="375"/>
      <c r="AN129" s="375"/>
      <c r="AO129" s="375"/>
      <c r="AP129" s="375"/>
      <c r="AQ129" s="375"/>
      <c r="AR129" s="375"/>
      <c r="AS129" s="375"/>
      <c r="AT129" s="375"/>
      <c r="AU129" s="375"/>
      <c r="AV129" s="375"/>
      <c r="AW129" s="375"/>
      <c r="AX129" s="375"/>
      <c r="AY129" s="375"/>
      <c r="AZ129" s="375"/>
      <c r="BA129" s="375"/>
      <c r="BB129" s="375"/>
      <c r="BC129" s="375"/>
      <c r="BD129" s="1035">
        <v>1</v>
      </c>
      <c r="BE129" s="369">
        <v>0</v>
      </c>
      <c r="BF129" s="972"/>
      <c r="BG129" s="375"/>
      <c r="BH129" s="375"/>
      <c r="BI129" s="375"/>
      <c r="BJ129" s="375"/>
      <c r="BK129" s="375"/>
      <c r="BL129" s="375"/>
      <c r="BM129" s="375"/>
      <c r="BN129" s="557">
        <f t="shared" si="1"/>
        <v>3.9500000000000001E-4</v>
      </c>
      <c r="BO129" s="476">
        <f>SUM(H129:BC129)</f>
        <v>79</v>
      </c>
      <c r="BP129" s="477" t="str">
        <f>IF(D129="Supra-regional","abrange-cidade",IF(D129="Em definição","sem-mapa",IF(F129&lt;&gt;0,"local-def","local-em-def")))</f>
        <v>local-em-def</v>
      </c>
    </row>
    <row r="130" spans="1:68" ht="30" hidden="1" x14ac:dyDescent="0.25">
      <c r="A130" s="338">
        <v>37</v>
      </c>
      <c r="B130" s="373" t="s">
        <v>5121</v>
      </c>
      <c r="C130" s="339">
        <v>200000</v>
      </c>
      <c r="D130" s="373" t="s">
        <v>140</v>
      </c>
      <c r="E130" s="373"/>
      <c r="F130" s="373"/>
      <c r="G130" s="374" t="s">
        <v>5214</v>
      </c>
      <c r="H130" s="375"/>
      <c r="I130" s="375"/>
      <c r="J130" s="375"/>
      <c r="K130" s="375"/>
      <c r="L130" s="375"/>
      <c r="M130" s="375"/>
      <c r="N130" s="375"/>
      <c r="O130" s="375"/>
      <c r="P130" s="375"/>
      <c r="Q130" s="375"/>
      <c r="R130" s="375"/>
      <c r="S130" s="375"/>
      <c r="T130" s="375"/>
      <c r="U130" s="375"/>
      <c r="V130" s="375"/>
      <c r="W130" s="375"/>
      <c r="X130" s="375"/>
      <c r="Y130" s="375"/>
      <c r="Z130" s="375"/>
      <c r="AA130" s="376">
        <v>288</v>
      </c>
      <c r="AB130" s="375"/>
      <c r="AC130" s="375"/>
      <c r="AD130" s="375"/>
      <c r="AE130" s="375"/>
      <c r="AF130" s="375"/>
      <c r="AG130" s="375"/>
      <c r="AH130" s="375"/>
      <c r="AI130" s="375"/>
      <c r="AJ130" s="375"/>
      <c r="AK130" s="375"/>
      <c r="AL130" s="375"/>
      <c r="AM130" s="375"/>
      <c r="AN130" s="375"/>
      <c r="AO130" s="375"/>
      <c r="AP130" s="375"/>
      <c r="AQ130" s="375"/>
      <c r="AR130" s="375"/>
      <c r="AS130" s="375"/>
      <c r="AT130" s="375"/>
      <c r="AU130" s="375"/>
      <c r="AV130" s="375"/>
      <c r="AW130" s="375"/>
      <c r="AX130" s="375"/>
      <c r="AY130" s="375"/>
      <c r="AZ130" s="375"/>
      <c r="BA130" s="375"/>
      <c r="BB130" s="375"/>
      <c r="BC130" s="375"/>
      <c r="BD130" s="1035">
        <v>1</v>
      </c>
      <c r="BE130" s="367"/>
      <c r="BF130" s="972"/>
      <c r="BG130" s="375"/>
      <c r="BH130" s="375"/>
      <c r="BI130" s="375"/>
      <c r="BJ130" s="375"/>
      <c r="BK130" s="375"/>
      <c r="BL130" s="375"/>
      <c r="BM130" s="375"/>
      <c r="BN130" s="557">
        <f t="shared" ref="BN130:BN193" si="2">SUM(H130:BC130)*BD130/C130</f>
        <v>1.4400000000000001E-3</v>
      </c>
      <c r="BO130" s="77">
        <f>SUM(H130:BC130)</f>
        <v>288</v>
      </c>
      <c r="BP130" s="127" t="str">
        <f>IF(D130="Supra-regional","abrange-cidade",IF(D130="Em definição","sem-mapa",IF(F130&lt;&gt;0,"local-def","local-em-def")))</f>
        <v>local-em-def</v>
      </c>
    </row>
    <row r="131" spans="1:68" ht="30" hidden="1" x14ac:dyDescent="0.25">
      <c r="A131" s="338">
        <v>37</v>
      </c>
      <c r="B131" s="373" t="s">
        <v>5074</v>
      </c>
      <c r="C131" s="339">
        <v>200000</v>
      </c>
      <c r="D131" s="288" t="s">
        <v>142</v>
      </c>
      <c r="E131" s="373"/>
      <c r="F131" s="373"/>
      <c r="G131" s="374" t="s">
        <v>5167</v>
      </c>
      <c r="H131" s="375"/>
      <c r="I131" s="375"/>
      <c r="J131" s="375"/>
      <c r="K131" s="375"/>
      <c r="L131" s="375"/>
      <c r="M131" s="375"/>
      <c r="N131" s="375"/>
      <c r="O131" s="375"/>
      <c r="P131" s="375"/>
      <c r="Q131" s="375"/>
      <c r="R131" s="375"/>
      <c r="S131" s="375"/>
      <c r="T131" s="375"/>
      <c r="U131" s="375"/>
      <c r="V131" s="375"/>
      <c r="W131" s="375"/>
      <c r="X131" s="375"/>
      <c r="Y131" s="375"/>
      <c r="Z131" s="375"/>
      <c r="AA131" s="376">
        <v>296</v>
      </c>
      <c r="AB131" s="375"/>
      <c r="AC131" s="375"/>
      <c r="AD131" s="375"/>
      <c r="AE131" s="375"/>
      <c r="AF131" s="375"/>
      <c r="AG131" s="375"/>
      <c r="AH131" s="375"/>
      <c r="AI131" s="375"/>
      <c r="AJ131" s="375"/>
      <c r="AK131" s="375"/>
      <c r="AL131" s="375"/>
      <c r="AM131" s="375"/>
      <c r="AN131" s="375"/>
      <c r="AO131" s="375"/>
      <c r="AP131" s="375"/>
      <c r="AQ131" s="375"/>
      <c r="AR131" s="375"/>
      <c r="AS131" s="375"/>
      <c r="AT131" s="375"/>
      <c r="AU131" s="375"/>
      <c r="AV131" s="375"/>
      <c r="AW131" s="375"/>
      <c r="AX131" s="375"/>
      <c r="AY131" s="375"/>
      <c r="AZ131" s="375"/>
      <c r="BA131" s="375"/>
      <c r="BB131" s="375"/>
      <c r="BC131" s="375"/>
      <c r="BD131" s="1035">
        <v>1</v>
      </c>
      <c r="BE131" s="369">
        <v>0</v>
      </c>
      <c r="BF131" s="972"/>
      <c r="BG131" s="375"/>
      <c r="BH131" s="375"/>
      <c r="BI131" s="375"/>
      <c r="BJ131" s="375"/>
      <c r="BK131" s="375"/>
      <c r="BL131" s="375"/>
      <c r="BM131" s="375"/>
      <c r="BN131" s="557">
        <f t="shared" si="2"/>
        <v>1.48E-3</v>
      </c>
      <c r="BO131" s="77">
        <f>SUM(H131:BC131)</f>
        <v>296</v>
      </c>
      <c r="BP131" s="127" t="str">
        <f>IF(D131="Supra-regional","abrange-cidade",IF(D131="Em definição","sem-mapa",IF(F131&lt;&gt;0,"local-def","local-em-def")))</f>
        <v>local-em-def</v>
      </c>
    </row>
    <row r="132" spans="1:68" ht="30" hidden="1" x14ac:dyDescent="0.25">
      <c r="A132" s="338">
        <v>37</v>
      </c>
      <c r="B132" s="373" t="s">
        <v>5107</v>
      </c>
      <c r="C132" s="339">
        <v>200000</v>
      </c>
      <c r="D132" s="288" t="s">
        <v>142</v>
      </c>
      <c r="E132" s="373"/>
      <c r="F132" s="373"/>
      <c r="G132" s="374" t="s">
        <v>5200</v>
      </c>
      <c r="H132" s="375"/>
      <c r="I132" s="375"/>
      <c r="J132" s="375"/>
      <c r="K132" s="375"/>
      <c r="L132" s="375"/>
      <c r="M132" s="375"/>
      <c r="N132" s="375"/>
      <c r="O132" s="375"/>
      <c r="P132" s="375"/>
      <c r="Q132" s="375"/>
      <c r="R132" s="375"/>
      <c r="S132" s="375"/>
      <c r="T132" s="375"/>
      <c r="U132" s="375"/>
      <c r="V132" s="375"/>
      <c r="W132" s="375"/>
      <c r="X132" s="375"/>
      <c r="Y132" s="375"/>
      <c r="Z132" s="375"/>
      <c r="AA132" s="376">
        <v>20</v>
      </c>
      <c r="AB132" s="375"/>
      <c r="AC132" s="375"/>
      <c r="AD132" s="375"/>
      <c r="AE132" s="375"/>
      <c r="AF132" s="375"/>
      <c r="AG132" s="375"/>
      <c r="AH132" s="375"/>
      <c r="AI132" s="375"/>
      <c r="AJ132" s="375"/>
      <c r="AK132" s="375"/>
      <c r="AL132" s="375"/>
      <c r="AM132" s="375"/>
      <c r="AN132" s="375"/>
      <c r="AO132" s="375"/>
      <c r="AP132" s="375"/>
      <c r="AQ132" s="375"/>
      <c r="AR132" s="375"/>
      <c r="AS132" s="375"/>
      <c r="AT132" s="375"/>
      <c r="AU132" s="375"/>
      <c r="AV132" s="375"/>
      <c r="AW132" s="375"/>
      <c r="AX132" s="375"/>
      <c r="AY132" s="375"/>
      <c r="AZ132" s="375"/>
      <c r="BA132" s="375"/>
      <c r="BB132" s="375"/>
      <c r="BC132" s="375"/>
      <c r="BD132" s="1035">
        <v>1</v>
      </c>
      <c r="BE132" s="367"/>
      <c r="BF132" s="972"/>
      <c r="BG132" s="375"/>
      <c r="BH132" s="375"/>
      <c r="BI132" s="375"/>
      <c r="BJ132" s="375"/>
      <c r="BK132" s="375"/>
      <c r="BL132" s="375"/>
      <c r="BM132" s="375"/>
      <c r="BN132" s="557">
        <f t="shared" si="2"/>
        <v>1E-4</v>
      </c>
      <c r="BO132" s="77">
        <f>SUM(H132:BC132)</f>
        <v>20</v>
      </c>
      <c r="BP132" s="127" t="str">
        <f>IF(D132="Supra-regional","abrange-cidade",IF(D132="Em definição","sem-mapa",IF(F132&lt;&gt;0,"local-def","local-em-def")))</f>
        <v>local-em-def</v>
      </c>
    </row>
    <row r="133" spans="1:68" ht="25.5" hidden="1" x14ac:dyDescent="0.25">
      <c r="A133" s="338">
        <v>37</v>
      </c>
      <c r="B133" s="373" t="s">
        <v>5054</v>
      </c>
      <c r="C133" s="339">
        <v>200000</v>
      </c>
      <c r="D133" s="374" t="s">
        <v>144</v>
      </c>
      <c r="E133" s="373"/>
      <c r="F133" s="373"/>
      <c r="G133" s="374" t="s">
        <v>5147</v>
      </c>
      <c r="H133" s="375"/>
      <c r="I133" s="375"/>
      <c r="J133" s="375"/>
      <c r="K133" s="375"/>
      <c r="L133" s="375"/>
      <c r="M133" s="375"/>
      <c r="N133" s="375"/>
      <c r="O133" s="375"/>
      <c r="P133" s="375"/>
      <c r="Q133" s="375"/>
      <c r="R133" s="375"/>
      <c r="S133" s="375"/>
      <c r="T133" s="375"/>
      <c r="U133" s="375"/>
      <c r="V133" s="375"/>
      <c r="W133" s="375"/>
      <c r="X133" s="375"/>
      <c r="Y133" s="375"/>
      <c r="Z133" s="375"/>
      <c r="AA133" s="376">
        <v>889</v>
      </c>
      <c r="AB133" s="375"/>
      <c r="AC133" s="375"/>
      <c r="AD133" s="375"/>
      <c r="AE133" s="375"/>
      <c r="AF133" s="375"/>
      <c r="AG133" s="375"/>
      <c r="AH133" s="375"/>
      <c r="AI133" s="375"/>
      <c r="AJ133" s="375"/>
      <c r="AK133" s="375"/>
      <c r="AL133" s="375"/>
      <c r="AM133" s="375"/>
      <c r="AN133" s="375"/>
      <c r="AO133" s="375"/>
      <c r="AP133" s="375"/>
      <c r="AQ133" s="375"/>
      <c r="AR133" s="375"/>
      <c r="AS133" s="375"/>
      <c r="AT133" s="375"/>
      <c r="AU133" s="375"/>
      <c r="AV133" s="375"/>
      <c r="AW133" s="375"/>
      <c r="AX133" s="375"/>
      <c r="AY133" s="375"/>
      <c r="AZ133" s="375"/>
      <c r="BA133" s="375"/>
      <c r="BB133" s="375"/>
      <c r="BC133" s="375"/>
      <c r="BD133" s="1035">
        <v>1</v>
      </c>
      <c r="BE133" s="369">
        <v>163488</v>
      </c>
      <c r="BF133" s="972"/>
      <c r="BG133" s="375"/>
      <c r="BH133" s="375"/>
      <c r="BI133" s="375"/>
      <c r="BJ133" s="375"/>
      <c r="BK133" s="375"/>
      <c r="BL133" s="375"/>
      <c r="BM133" s="375"/>
      <c r="BN133" s="557">
        <f t="shared" si="2"/>
        <v>4.4450000000000002E-3</v>
      </c>
      <c r="BO133" s="77">
        <f>SUM(H133:BC133)</f>
        <v>889</v>
      </c>
      <c r="BP133" s="127" t="str">
        <f>IF(D133="Supra-regional","abrange-cidade",IF(D133="Em definição","sem-mapa",IF(F133&lt;&gt;0,"local-def","local-em-def")))</f>
        <v>local-em-def</v>
      </c>
    </row>
    <row r="134" spans="1:68" ht="25.5" hidden="1" x14ac:dyDescent="0.25">
      <c r="A134" s="338">
        <v>37</v>
      </c>
      <c r="B134" s="373" t="s">
        <v>5085</v>
      </c>
      <c r="C134" s="339">
        <v>200000</v>
      </c>
      <c r="D134" s="374" t="s">
        <v>144</v>
      </c>
      <c r="E134" s="373"/>
      <c r="F134" s="373"/>
      <c r="G134" s="374" t="s">
        <v>5178</v>
      </c>
      <c r="H134" s="375"/>
      <c r="I134" s="375"/>
      <c r="J134" s="375"/>
      <c r="K134" s="375"/>
      <c r="L134" s="375"/>
      <c r="M134" s="375"/>
      <c r="N134" s="375"/>
      <c r="O134" s="375"/>
      <c r="P134" s="375"/>
      <c r="Q134" s="375"/>
      <c r="R134" s="375"/>
      <c r="S134" s="375"/>
      <c r="T134" s="375"/>
      <c r="U134" s="375"/>
      <c r="V134" s="375"/>
      <c r="W134" s="375"/>
      <c r="X134" s="375"/>
      <c r="Y134" s="375"/>
      <c r="Z134" s="375"/>
      <c r="AA134" s="376">
        <v>783</v>
      </c>
      <c r="AB134" s="375"/>
      <c r="AC134" s="375"/>
      <c r="AD134" s="375"/>
      <c r="AE134" s="375"/>
      <c r="AF134" s="375"/>
      <c r="AG134" s="375"/>
      <c r="AH134" s="375"/>
      <c r="AI134" s="375"/>
      <c r="AJ134" s="375"/>
      <c r="AK134" s="375"/>
      <c r="AL134" s="375"/>
      <c r="AM134" s="375"/>
      <c r="AN134" s="375"/>
      <c r="AO134" s="375"/>
      <c r="AP134" s="375"/>
      <c r="AQ134" s="375"/>
      <c r="AR134" s="375"/>
      <c r="AS134" s="375"/>
      <c r="AT134" s="375"/>
      <c r="AU134" s="375"/>
      <c r="AV134" s="375"/>
      <c r="AW134" s="375"/>
      <c r="AX134" s="375"/>
      <c r="AY134" s="375"/>
      <c r="AZ134" s="375"/>
      <c r="BA134" s="375"/>
      <c r="BB134" s="375"/>
      <c r="BC134" s="375"/>
      <c r="BD134" s="1035">
        <v>1</v>
      </c>
      <c r="BE134" s="367"/>
      <c r="BF134" s="972"/>
      <c r="BG134" s="375"/>
      <c r="BH134" s="375"/>
      <c r="BI134" s="375"/>
      <c r="BJ134" s="375"/>
      <c r="BK134" s="375"/>
      <c r="BL134" s="375"/>
      <c r="BM134" s="375"/>
      <c r="BN134" s="557">
        <f t="shared" si="2"/>
        <v>3.9150000000000001E-3</v>
      </c>
      <c r="BO134" s="77">
        <f>SUM(H134:BC134)</f>
        <v>783</v>
      </c>
      <c r="BP134" s="127" t="str">
        <f>IF(D134="Supra-regional","abrange-cidade",IF(D134="Em definição","sem-mapa",IF(F134&lt;&gt;0,"local-def","local-em-def")))</f>
        <v>local-em-def</v>
      </c>
    </row>
    <row r="135" spans="1:68" ht="25.5" hidden="1" x14ac:dyDescent="0.25">
      <c r="A135" s="338">
        <v>37</v>
      </c>
      <c r="B135" s="373" t="s">
        <v>5087</v>
      </c>
      <c r="C135" s="339">
        <v>200000</v>
      </c>
      <c r="D135" s="374" t="s">
        <v>144</v>
      </c>
      <c r="E135" s="373"/>
      <c r="F135" s="373"/>
      <c r="G135" s="374" t="s">
        <v>5180</v>
      </c>
      <c r="H135" s="375"/>
      <c r="I135" s="375"/>
      <c r="J135" s="375"/>
      <c r="K135" s="375"/>
      <c r="L135" s="375"/>
      <c r="M135" s="375"/>
      <c r="N135" s="375"/>
      <c r="O135" s="375"/>
      <c r="P135" s="375"/>
      <c r="Q135" s="375"/>
      <c r="R135" s="375"/>
      <c r="S135" s="375"/>
      <c r="T135" s="375"/>
      <c r="U135" s="375"/>
      <c r="V135" s="375"/>
      <c r="W135" s="375"/>
      <c r="X135" s="375"/>
      <c r="Y135" s="375"/>
      <c r="Z135" s="375"/>
      <c r="AA135" s="376">
        <v>307</v>
      </c>
      <c r="AB135" s="375"/>
      <c r="AC135" s="375"/>
      <c r="AD135" s="375"/>
      <c r="AE135" s="375"/>
      <c r="AF135" s="375"/>
      <c r="AG135" s="375"/>
      <c r="AH135" s="375"/>
      <c r="AI135" s="375"/>
      <c r="AJ135" s="375"/>
      <c r="AK135" s="375"/>
      <c r="AL135" s="375"/>
      <c r="AM135" s="375"/>
      <c r="AN135" s="375"/>
      <c r="AO135" s="375"/>
      <c r="AP135" s="375"/>
      <c r="AQ135" s="375"/>
      <c r="AR135" s="375"/>
      <c r="AS135" s="375"/>
      <c r="AT135" s="375"/>
      <c r="AU135" s="375"/>
      <c r="AV135" s="375"/>
      <c r="AW135" s="375"/>
      <c r="AX135" s="375"/>
      <c r="AY135" s="375"/>
      <c r="AZ135" s="375"/>
      <c r="BA135" s="375"/>
      <c r="BB135" s="375"/>
      <c r="BC135" s="375"/>
      <c r="BD135" s="1035">
        <v>1</v>
      </c>
      <c r="BE135" s="367"/>
      <c r="BF135" s="972"/>
      <c r="BG135" s="375"/>
      <c r="BH135" s="375"/>
      <c r="BI135" s="375"/>
      <c r="BJ135" s="375"/>
      <c r="BK135" s="375"/>
      <c r="BL135" s="375"/>
      <c r="BM135" s="375"/>
      <c r="BN135" s="557">
        <f t="shared" si="2"/>
        <v>1.5349999999999999E-3</v>
      </c>
      <c r="BO135" s="476">
        <f>SUM(H135:BC135)</f>
        <v>307</v>
      </c>
      <c r="BP135" s="477" t="str">
        <f>IF(D135="Supra-regional","abrange-cidade",IF(D135="Em definição","sem-mapa",IF(F135&lt;&gt;0,"local-def","local-em-def")))</f>
        <v>local-em-def</v>
      </c>
    </row>
    <row r="136" spans="1:68" ht="25.5" hidden="1" x14ac:dyDescent="0.25">
      <c r="A136" s="338">
        <v>37</v>
      </c>
      <c r="B136" s="373" t="s">
        <v>5099</v>
      </c>
      <c r="C136" s="339">
        <v>200000</v>
      </c>
      <c r="D136" s="374" t="s">
        <v>144</v>
      </c>
      <c r="E136" s="373"/>
      <c r="F136" s="373"/>
      <c r="G136" s="374" t="s">
        <v>5192</v>
      </c>
      <c r="H136" s="375"/>
      <c r="I136" s="375"/>
      <c r="J136" s="375"/>
      <c r="K136" s="375"/>
      <c r="L136" s="375"/>
      <c r="M136" s="375"/>
      <c r="N136" s="375"/>
      <c r="O136" s="375"/>
      <c r="P136" s="375"/>
      <c r="Q136" s="375"/>
      <c r="R136" s="375"/>
      <c r="S136" s="375"/>
      <c r="T136" s="375"/>
      <c r="U136" s="375"/>
      <c r="V136" s="375"/>
      <c r="W136" s="375"/>
      <c r="X136" s="375"/>
      <c r="Y136" s="375"/>
      <c r="Z136" s="375"/>
      <c r="AA136" s="376">
        <v>444</v>
      </c>
      <c r="AB136" s="375"/>
      <c r="AC136" s="375"/>
      <c r="AD136" s="375"/>
      <c r="AE136" s="375"/>
      <c r="AF136" s="375"/>
      <c r="AG136" s="375"/>
      <c r="AH136" s="375"/>
      <c r="AI136" s="375"/>
      <c r="AJ136" s="375"/>
      <c r="AK136" s="375"/>
      <c r="AL136" s="375"/>
      <c r="AM136" s="375"/>
      <c r="AN136" s="375"/>
      <c r="AO136" s="375"/>
      <c r="AP136" s="375"/>
      <c r="AQ136" s="375"/>
      <c r="AR136" s="375"/>
      <c r="AS136" s="375"/>
      <c r="AT136" s="375"/>
      <c r="AU136" s="375"/>
      <c r="AV136" s="375"/>
      <c r="AW136" s="375"/>
      <c r="AX136" s="375"/>
      <c r="AY136" s="375"/>
      <c r="AZ136" s="375"/>
      <c r="BA136" s="375"/>
      <c r="BB136" s="375"/>
      <c r="BC136" s="375"/>
      <c r="BD136" s="1035">
        <v>1</v>
      </c>
      <c r="BE136" s="367"/>
      <c r="BF136" s="972"/>
      <c r="BG136" s="375"/>
      <c r="BH136" s="375"/>
      <c r="BI136" s="375"/>
      <c r="BJ136" s="375"/>
      <c r="BK136" s="375"/>
      <c r="BL136" s="375"/>
      <c r="BM136" s="375"/>
      <c r="BN136" s="557">
        <f t="shared" si="2"/>
        <v>2.2200000000000002E-3</v>
      </c>
      <c r="BO136" s="476">
        <f>SUM(H136:BC136)</f>
        <v>444</v>
      </c>
      <c r="BP136" s="477" t="str">
        <f>IF(D136="Supra-regional","abrange-cidade",IF(D136="Em definição","sem-mapa",IF(F136&lt;&gt;0,"local-def","local-em-def")))</f>
        <v>local-em-def</v>
      </c>
    </row>
    <row r="137" spans="1:68" ht="25.5" hidden="1" x14ac:dyDescent="0.25">
      <c r="A137" s="338">
        <v>37</v>
      </c>
      <c r="B137" s="373" t="s">
        <v>5118</v>
      </c>
      <c r="C137" s="339">
        <v>200000</v>
      </c>
      <c r="D137" s="374" t="s">
        <v>144</v>
      </c>
      <c r="E137" s="373"/>
      <c r="F137" s="373"/>
      <c r="G137" s="374" t="s">
        <v>5211</v>
      </c>
      <c r="H137" s="375"/>
      <c r="I137" s="375"/>
      <c r="J137" s="375"/>
      <c r="K137" s="375"/>
      <c r="L137" s="375"/>
      <c r="M137" s="375"/>
      <c r="N137" s="375"/>
      <c r="O137" s="375"/>
      <c r="P137" s="375"/>
      <c r="Q137" s="375"/>
      <c r="R137" s="375"/>
      <c r="S137" s="375"/>
      <c r="T137" s="375"/>
      <c r="U137" s="375"/>
      <c r="V137" s="375"/>
      <c r="W137" s="375"/>
      <c r="X137" s="375"/>
      <c r="Y137" s="375"/>
      <c r="Z137" s="375"/>
      <c r="AA137" s="376">
        <v>53</v>
      </c>
      <c r="AB137" s="375"/>
      <c r="AC137" s="375"/>
      <c r="AD137" s="375"/>
      <c r="AE137" s="375"/>
      <c r="AF137" s="375"/>
      <c r="AG137" s="375"/>
      <c r="AH137" s="375"/>
      <c r="AI137" s="375"/>
      <c r="AJ137" s="375"/>
      <c r="AK137" s="375"/>
      <c r="AL137" s="375"/>
      <c r="AM137" s="375"/>
      <c r="AN137" s="375"/>
      <c r="AO137" s="375"/>
      <c r="AP137" s="375"/>
      <c r="AQ137" s="375"/>
      <c r="AR137" s="375"/>
      <c r="AS137" s="375"/>
      <c r="AT137" s="375"/>
      <c r="AU137" s="375"/>
      <c r="AV137" s="375"/>
      <c r="AW137" s="375"/>
      <c r="AX137" s="375"/>
      <c r="AY137" s="375"/>
      <c r="AZ137" s="375"/>
      <c r="BA137" s="375"/>
      <c r="BB137" s="375"/>
      <c r="BC137" s="375"/>
      <c r="BD137" s="1035">
        <v>1</v>
      </c>
      <c r="BE137" s="367"/>
      <c r="BF137" s="974"/>
      <c r="BG137" s="375"/>
      <c r="BH137" s="375"/>
      <c r="BI137" s="375"/>
      <c r="BJ137" s="375"/>
      <c r="BK137" s="375"/>
      <c r="BL137" s="375"/>
      <c r="BM137" s="375"/>
      <c r="BN137" s="557">
        <f t="shared" si="2"/>
        <v>2.6499999999999999E-4</v>
      </c>
      <c r="BO137" s="476">
        <f>SUM(H137:BC137)</f>
        <v>53</v>
      </c>
      <c r="BP137" s="477" t="str">
        <f>IF(D137="Supra-regional","abrange-cidade",IF(D137="Em definição","sem-mapa",IF(F137&lt;&gt;0,"local-def","local-em-def")))</f>
        <v>local-em-def</v>
      </c>
    </row>
    <row r="138" spans="1:68" ht="25.5" hidden="1" x14ac:dyDescent="0.25">
      <c r="A138" s="338">
        <v>37</v>
      </c>
      <c r="B138" s="373" t="s">
        <v>5046</v>
      </c>
      <c r="C138" s="339">
        <v>200000</v>
      </c>
      <c r="D138" s="2" t="s">
        <v>146</v>
      </c>
      <c r="E138" s="373"/>
      <c r="F138" s="373"/>
      <c r="G138" s="374" t="s">
        <v>5139</v>
      </c>
      <c r="H138" s="375"/>
      <c r="I138" s="375"/>
      <c r="J138" s="375"/>
      <c r="K138" s="375"/>
      <c r="L138" s="375"/>
      <c r="M138" s="375"/>
      <c r="N138" s="375"/>
      <c r="O138" s="375"/>
      <c r="P138" s="375"/>
      <c r="Q138" s="375"/>
      <c r="R138" s="375"/>
      <c r="S138" s="375"/>
      <c r="T138" s="375"/>
      <c r="U138" s="375"/>
      <c r="V138" s="375"/>
      <c r="W138" s="375"/>
      <c r="X138" s="375"/>
      <c r="Y138" s="375"/>
      <c r="Z138" s="375"/>
      <c r="AA138" s="376">
        <v>2855</v>
      </c>
      <c r="AB138" s="375"/>
      <c r="AC138" s="375"/>
      <c r="AD138" s="375"/>
      <c r="AE138" s="375"/>
      <c r="AF138" s="375"/>
      <c r="AG138" s="375"/>
      <c r="AH138" s="375"/>
      <c r="AI138" s="375"/>
      <c r="AJ138" s="375"/>
      <c r="AK138" s="375"/>
      <c r="AL138" s="375"/>
      <c r="AM138" s="375"/>
      <c r="AN138" s="375"/>
      <c r="AO138" s="375"/>
      <c r="AP138" s="375"/>
      <c r="AQ138" s="375"/>
      <c r="AR138" s="375"/>
      <c r="AS138" s="375"/>
      <c r="AT138" s="375"/>
      <c r="AU138" s="375"/>
      <c r="AV138" s="375"/>
      <c r="AW138" s="375"/>
      <c r="AX138" s="375"/>
      <c r="AY138" s="375"/>
      <c r="AZ138" s="375"/>
      <c r="BA138" s="375"/>
      <c r="BB138" s="375"/>
      <c r="BC138" s="375"/>
      <c r="BD138" s="1035">
        <v>1</v>
      </c>
      <c r="BE138" s="369">
        <v>0</v>
      </c>
      <c r="BF138" s="974"/>
      <c r="BG138" s="375"/>
      <c r="BH138" s="375"/>
      <c r="BI138" s="375"/>
      <c r="BJ138" s="375"/>
      <c r="BK138" s="375"/>
      <c r="BL138" s="375"/>
      <c r="BM138" s="375"/>
      <c r="BN138" s="557">
        <f t="shared" si="2"/>
        <v>1.4274999999999999E-2</v>
      </c>
      <c r="BO138" s="77">
        <f>SUM(H138:BC138)</f>
        <v>2855</v>
      </c>
      <c r="BP138" s="127" t="str">
        <f>IF(D138="Supra-regional","abrange-cidade",IF(D138="Em definição","sem-mapa",IF(F138&lt;&gt;0,"local-def","local-em-def")))</f>
        <v>local-em-def</v>
      </c>
    </row>
    <row r="139" spans="1:68" ht="25.5" hidden="1" x14ac:dyDescent="0.25">
      <c r="A139" s="338">
        <v>37</v>
      </c>
      <c r="B139" s="373" t="s">
        <v>5105</v>
      </c>
      <c r="C139" s="339">
        <v>200000</v>
      </c>
      <c r="D139" s="2" t="s">
        <v>146</v>
      </c>
      <c r="E139" s="373"/>
      <c r="F139" s="373"/>
      <c r="G139" s="374" t="s">
        <v>5198</v>
      </c>
      <c r="H139" s="375"/>
      <c r="I139" s="375"/>
      <c r="J139" s="375"/>
      <c r="K139" s="375"/>
      <c r="L139" s="375"/>
      <c r="M139" s="375"/>
      <c r="N139" s="375"/>
      <c r="O139" s="375"/>
      <c r="P139" s="375"/>
      <c r="Q139" s="375"/>
      <c r="R139" s="375"/>
      <c r="S139" s="375"/>
      <c r="T139" s="375"/>
      <c r="U139" s="375"/>
      <c r="V139" s="375"/>
      <c r="W139" s="375"/>
      <c r="X139" s="375"/>
      <c r="Y139" s="375"/>
      <c r="Z139" s="375"/>
      <c r="AA139" s="376">
        <v>41</v>
      </c>
      <c r="AB139" s="375"/>
      <c r="AC139" s="375"/>
      <c r="AD139" s="375"/>
      <c r="AE139" s="375"/>
      <c r="AF139" s="375"/>
      <c r="AG139" s="375"/>
      <c r="AH139" s="375"/>
      <c r="AI139" s="375"/>
      <c r="AJ139" s="375"/>
      <c r="AK139" s="375"/>
      <c r="AL139" s="375"/>
      <c r="AM139" s="375"/>
      <c r="AN139" s="375"/>
      <c r="AO139" s="375"/>
      <c r="AP139" s="375"/>
      <c r="AQ139" s="375"/>
      <c r="AR139" s="375"/>
      <c r="AS139" s="375"/>
      <c r="AT139" s="375"/>
      <c r="AU139" s="375"/>
      <c r="AV139" s="375"/>
      <c r="AW139" s="375"/>
      <c r="AX139" s="375"/>
      <c r="AY139" s="375"/>
      <c r="AZ139" s="375"/>
      <c r="BA139" s="375"/>
      <c r="BB139" s="375"/>
      <c r="BC139" s="375"/>
      <c r="BD139" s="1035">
        <v>1</v>
      </c>
      <c r="BE139" s="367"/>
      <c r="BF139" s="974"/>
      <c r="BG139" s="344"/>
      <c r="BH139" s="375"/>
      <c r="BI139" s="375"/>
      <c r="BJ139" s="375"/>
      <c r="BK139" s="375"/>
      <c r="BL139" s="375"/>
      <c r="BM139" s="375"/>
      <c r="BN139" s="557">
        <f t="shared" si="2"/>
        <v>2.05E-4</v>
      </c>
      <c r="BO139" s="77">
        <f>SUM(H139:BC139)</f>
        <v>41</v>
      </c>
      <c r="BP139" s="127" t="str">
        <f>IF(D139="Supra-regional","abrange-cidade",IF(D139="Em definição","sem-mapa",IF(F139&lt;&gt;0,"local-def","local-em-def")))</f>
        <v>local-em-def</v>
      </c>
    </row>
    <row r="140" spans="1:68" ht="30" hidden="1" x14ac:dyDescent="0.25">
      <c r="A140" s="338">
        <v>37</v>
      </c>
      <c r="B140" s="373" t="s">
        <v>5116</v>
      </c>
      <c r="C140" s="339">
        <v>200000</v>
      </c>
      <c r="D140" s="2" t="s">
        <v>146</v>
      </c>
      <c r="E140" s="373"/>
      <c r="F140" s="373"/>
      <c r="G140" s="374" t="s">
        <v>5209</v>
      </c>
      <c r="H140" s="375"/>
      <c r="I140" s="375"/>
      <c r="J140" s="375"/>
      <c r="K140" s="375"/>
      <c r="L140" s="375"/>
      <c r="M140" s="375"/>
      <c r="N140" s="375"/>
      <c r="O140" s="375"/>
      <c r="P140" s="375"/>
      <c r="Q140" s="375"/>
      <c r="R140" s="375"/>
      <c r="S140" s="375"/>
      <c r="T140" s="375"/>
      <c r="U140" s="375"/>
      <c r="V140" s="375"/>
      <c r="W140" s="375"/>
      <c r="X140" s="375"/>
      <c r="Y140" s="375"/>
      <c r="Z140" s="375"/>
      <c r="AA140" s="376">
        <v>37</v>
      </c>
      <c r="AB140" s="375"/>
      <c r="AC140" s="375"/>
      <c r="AD140" s="375"/>
      <c r="AE140" s="375"/>
      <c r="AF140" s="375"/>
      <c r="AG140" s="375"/>
      <c r="AH140" s="375"/>
      <c r="AI140" s="375"/>
      <c r="AJ140" s="375"/>
      <c r="AK140" s="375"/>
      <c r="AL140" s="375"/>
      <c r="AM140" s="375"/>
      <c r="AN140" s="375"/>
      <c r="AO140" s="375"/>
      <c r="AP140" s="375"/>
      <c r="AQ140" s="375"/>
      <c r="AR140" s="375"/>
      <c r="AS140" s="375"/>
      <c r="AT140" s="375"/>
      <c r="AU140" s="375"/>
      <c r="AV140" s="375"/>
      <c r="AW140" s="375"/>
      <c r="AX140" s="375"/>
      <c r="AY140" s="375"/>
      <c r="AZ140" s="375"/>
      <c r="BA140" s="375"/>
      <c r="BB140" s="375"/>
      <c r="BC140" s="375"/>
      <c r="BD140" s="1035">
        <v>1</v>
      </c>
      <c r="BE140" s="367"/>
      <c r="BF140" s="974"/>
      <c r="BG140" s="375"/>
      <c r="BH140" s="375"/>
      <c r="BI140" s="375"/>
      <c r="BJ140" s="375"/>
      <c r="BK140" s="375"/>
      <c r="BL140" s="375"/>
      <c r="BM140" s="375"/>
      <c r="BN140" s="557">
        <f t="shared" si="2"/>
        <v>1.85E-4</v>
      </c>
      <c r="BO140" s="77">
        <f>SUM(H140:BC140)</f>
        <v>37</v>
      </c>
      <c r="BP140" s="127" t="str">
        <f>IF(D140="Supra-regional","abrange-cidade",IF(D140="Em definição","sem-mapa",IF(F140&lt;&gt;0,"local-def","local-em-def")))</f>
        <v>local-em-def</v>
      </c>
    </row>
    <row r="141" spans="1:68" ht="30" hidden="1" x14ac:dyDescent="0.25">
      <c r="A141" s="338">
        <v>37</v>
      </c>
      <c r="B141" s="373" t="s">
        <v>5034</v>
      </c>
      <c r="C141" s="339">
        <v>200000</v>
      </c>
      <c r="D141" s="2" t="s">
        <v>150</v>
      </c>
      <c r="E141" s="373"/>
      <c r="F141" s="373" t="s">
        <v>5219</v>
      </c>
      <c r="G141" s="374" t="s">
        <v>5128</v>
      </c>
      <c r="H141" s="375"/>
      <c r="I141" s="375"/>
      <c r="J141" s="375"/>
      <c r="K141" s="375"/>
      <c r="L141" s="375"/>
      <c r="M141" s="375"/>
      <c r="N141" s="375"/>
      <c r="O141" s="375"/>
      <c r="P141" s="375"/>
      <c r="Q141" s="375"/>
      <c r="R141" s="375"/>
      <c r="S141" s="375"/>
      <c r="T141" s="375"/>
      <c r="U141" s="375"/>
      <c r="V141" s="375"/>
      <c r="W141" s="375"/>
      <c r="X141" s="375"/>
      <c r="Y141" s="375"/>
      <c r="Z141" s="375"/>
      <c r="AA141" s="376">
        <v>195</v>
      </c>
      <c r="AB141" s="367"/>
      <c r="AC141" s="367"/>
      <c r="AD141" s="367"/>
      <c r="AE141" s="367"/>
      <c r="AF141" s="367"/>
      <c r="AG141" s="367"/>
      <c r="AH141" s="367"/>
      <c r="AI141" s="367"/>
      <c r="AJ141" s="367"/>
      <c r="AK141" s="367"/>
      <c r="AL141" s="367"/>
      <c r="AM141" s="367"/>
      <c r="AN141" s="367"/>
      <c r="AO141" s="367"/>
      <c r="AP141" s="367"/>
      <c r="AQ141" s="367"/>
      <c r="AR141" s="367"/>
      <c r="AS141" s="367"/>
      <c r="AT141" s="367"/>
      <c r="AU141" s="367"/>
      <c r="AV141" s="367"/>
      <c r="AW141" s="367"/>
      <c r="AX141" s="367"/>
      <c r="AY141" s="367"/>
      <c r="AZ141" s="367"/>
      <c r="BA141" s="367"/>
      <c r="BB141" s="367"/>
      <c r="BC141" s="367"/>
      <c r="BD141" s="1035">
        <v>1</v>
      </c>
      <c r="BE141" s="369">
        <v>0</v>
      </c>
      <c r="BF141" s="975"/>
      <c r="BG141" s="375"/>
      <c r="BH141" s="375"/>
      <c r="BI141" s="375"/>
      <c r="BJ141" s="375"/>
      <c r="BK141" s="375"/>
      <c r="BL141" s="375"/>
      <c r="BM141" s="375"/>
      <c r="BN141" s="557">
        <f t="shared" si="2"/>
        <v>9.7499999999999996E-4</v>
      </c>
      <c r="BO141" s="476">
        <f>SUM(H141:BC141)</f>
        <v>195</v>
      </c>
      <c r="BP141" s="477" t="str">
        <f>IF(D141="Supra-regional","abrange-cidade",IF(D141="Em definição","sem-mapa",IF(F141&lt;&gt;0,"local-def","local-em-def")))</f>
        <v>local-def</v>
      </c>
    </row>
    <row r="142" spans="1:68" ht="30" hidden="1" x14ac:dyDescent="0.25">
      <c r="A142" s="338">
        <v>37</v>
      </c>
      <c r="B142" s="373" t="s">
        <v>5049</v>
      </c>
      <c r="C142" s="339">
        <v>200000</v>
      </c>
      <c r="D142" s="288" t="s">
        <v>150</v>
      </c>
      <c r="E142" s="373"/>
      <c r="F142" s="373"/>
      <c r="G142" s="374" t="s">
        <v>5142</v>
      </c>
      <c r="H142" s="375"/>
      <c r="I142" s="375"/>
      <c r="J142" s="375"/>
      <c r="K142" s="375"/>
      <c r="L142" s="375"/>
      <c r="M142" s="375"/>
      <c r="N142" s="375"/>
      <c r="O142" s="375"/>
      <c r="P142" s="375"/>
      <c r="Q142" s="375"/>
      <c r="R142" s="375"/>
      <c r="S142" s="375"/>
      <c r="T142" s="375"/>
      <c r="U142" s="375"/>
      <c r="V142" s="375"/>
      <c r="W142" s="375"/>
      <c r="X142" s="375"/>
      <c r="Y142" s="375"/>
      <c r="Z142" s="375"/>
      <c r="AA142" s="376">
        <v>18</v>
      </c>
      <c r="AB142" s="375"/>
      <c r="AC142" s="375"/>
      <c r="AD142" s="375"/>
      <c r="AE142" s="375"/>
      <c r="AF142" s="375"/>
      <c r="AG142" s="375"/>
      <c r="AH142" s="375"/>
      <c r="AI142" s="375"/>
      <c r="AJ142" s="375"/>
      <c r="AK142" s="375"/>
      <c r="AL142" s="375"/>
      <c r="AM142" s="375"/>
      <c r="AN142" s="375"/>
      <c r="AO142" s="375"/>
      <c r="AP142" s="375"/>
      <c r="AQ142" s="375"/>
      <c r="AR142" s="375"/>
      <c r="AS142" s="375"/>
      <c r="AT142" s="375"/>
      <c r="AU142" s="375"/>
      <c r="AV142" s="375"/>
      <c r="AW142" s="375"/>
      <c r="AX142" s="375"/>
      <c r="AY142" s="375"/>
      <c r="AZ142" s="375"/>
      <c r="BA142" s="375"/>
      <c r="BB142" s="375"/>
      <c r="BC142" s="375"/>
      <c r="BD142" s="1035">
        <v>1</v>
      </c>
      <c r="BE142" s="369">
        <v>0</v>
      </c>
      <c r="BF142" s="975"/>
      <c r="BG142" s="375"/>
      <c r="BH142" s="375"/>
      <c r="BI142" s="375"/>
      <c r="BJ142" s="375"/>
      <c r="BK142" s="375"/>
      <c r="BL142" s="375"/>
      <c r="BM142" s="375"/>
      <c r="BN142" s="557">
        <f t="shared" si="2"/>
        <v>9.0000000000000006E-5</v>
      </c>
      <c r="BO142" s="77">
        <f>SUM(H142:BC142)</f>
        <v>18</v>
      </c>
      <c r="BP142" s="127" t="str">
        <f>IF(D142="Supra-regional","abrange-cidade",IF(D142="Em definição","sem-mapa",IF(F142&lt;&gt;0,"local-def","local-em-def")))</f>
        <v>local-em-def</v>
      </c>
    </row>
    <row r="143" spans="1:68" ht="25.5" hidden="1" x14ac:dyDescent="0.25">
      <c r="A143" s="338">
        <v>37</v>
      </c>
      <c r="B143" s="373" t="s">
        <v>5059</v>
      </c>
      <c r="C143" s="339">
        <v>200000</v>
      </c>
      <c r="D143" s="288" t="s">
        <v>150</v>
      </c>
      <c r="E143" s="373"/>
      <c r="F143" s="373"/>
      <c r="G143" s="374" t="s">
        <v>5152</v>
      </c>
      <c r="H143" s="375"/>
      <c r="I143" s="375"/>
      <c r="J143" s="375"/>
      <c r="K143" s="375"/>
      <c r="L143" s="375"/>
      <c r="M143" s="375"/>
      <c r="N143" s="375"/>
      <c r="O143" s="375"/>
      <c r="P143" s="375"/>
      <c r="Q143" s="375"/>
      <c r="R143" s="375"/>
      <c r="S143" s="375"/>
      <c r="T143" s="375"/>
      <c r="U143" s="375"/>
      <c r="V143" s="375"/>
      <c r="W143" s="375"/>
      <c r="X143" s="375"/>
      <c r="Y143" s="375"/>
      <c r="Z143" s="375"/>
      <c r="AA143" s="376">
        <v>3168</v>
      </c>
      <c r="AB143" s="375"/>
      <c r="AC143" s="375"/>
      <c r="AD143" s="375"/>
      <c r="AE143" s="375"/>
      <c r="AF143" s="375"/>
      <c r="AG143" s="375"/>
      <c r="AH143" s="375"/>
      <c r="AI143" s="375"/>
      <c r="AJ143" s="375"/>
      <c r="AK143" s="375"/>
      <c r="AL143" s="375"/>
      <c r="AM143" s="375"/>
      <c r="AN143" s="375"/>
      <c r="AO143" s="375"/>
      <c r="AP143" s="375"/>
      <c r="AQ143" s="375"/>
      <c r="AR143" s="375"/>
      <c r="AS143" s="375"/>
      <c r="AT143" s="375"/>
      <c r="AU143" s="375"/>
      <c r="AV143" s="375"/>
      <c r="AW143" s="375"/>
      <c r="AX143" s="375"/>
      <c r="AY143" s="375"/>
      <c r="AZ143" s="375"/>
      <c r="BA143" s="375"/>
      <c r="BB143" s="375"/>
      <c r="BC143" s="375"/>
      <c r="BD143" s="1035">
        <v>1</v>
      </c>
      <c r="BE143" s="369">
        <v>0</v>
      </c>
      <c r="BF143" s="975"/>
      <c r="BG143" s="375"/>
      <c r="BH143" s="375"/>
      <c r="BI143" s="375"/>
      <c r="BJ143" s="375"/>
      <c r="BK143" s="375"/>
      <c r="BL143" s="375"/>
      <c r="BM143" s="375"/>
      <c r="BN143" s="557">
        <f t="shared" si="2"/>
        <v>1.584E-2</v>
      </c>
      <c r="BO143" s="77">
        <f>SUM(H143:BC143)</f>
        <v>3168</v>
      </c>
      <c r="BP143" s="127" t="str">
        <f>IF(D143="Supra-regional","abrange-cidade",IF(D143="Em definição","sem-mapa",IF(F143&lt;&gt;0,"local-def","local-em-def")))</f>
        <v>local-em-def</v>
      </c>
    </row>
    <row r="144" spans="1:68" ht="25.5" hidden="1" x14ac:dyDescent="0.25">
      <c r="A144" s="338">
        <v>37</v>
      </c>
      <c r="B144" s="373" t="s">
        <v>5077</v>
      </c>
      <c r="C144" s="339">
        <v>200000</v>
      </c>
      <c r="D144" s="288" t="s">
        <v>150</v>
      </c>
      <c r="E144" s="373"/>
      <c r="F144" s="373"/>
      <c r="G144" s="374" t="s">
        <v>5170</v>
      </c>
      <c r="H144" s="375"/>
      <c r="I144" s="375"/>
      <c r="J144" s="375"/>
      <c r="K144" s="375"/>
      <c r="L144" s="375"/>
      <c r="M144" s="375"/>
      <c r="N144" s="375"/>
      <c r="O144" s="375"/>
      <c r="P144" s="375"/>
      <c r="Q144" s="375"/>
      <c r="R144" s="375"/>
      <c r="S144" s="375"/>
      <c r="T144" s="375"/>
      <c r="U144" s="375"/>
      <c r="V144" s="375"/>
      <c r="W144" s="375"/>
      <c r="X144" s="375"/>
      <c r="Y144" s="375"/>
      <c r="Z144" s="375"/>
      <c r="AA144" s="376">
        <v>12</v>
      </c>
      <c r="AB144" s="375"/>
      <c r="AC144" s="375"/>
      <c r="AD144" s="375"/>
      <c r="AE144" s="375"/>
      <c r="AF144" s="375"/>
      <c r="AG144" s="375"/>
      <c r="AH144" s="375"/>
      <c r="AI144" s="375"/>
      <c r="AJ144" s="375"/>
      <c r="AK144" s="375"/>
      <c r="AL144" s="375"/>
      <c r="AM144" s="375"/>
      <c r="AN144" s="375"/>
      <c r="AO144" s="375"/>
      <c r="AP144" s="375"/>
      <c r="AQ144" s="375"/>
      <c r="AR144" s="375"/>
      <c r="AS144" s="375"/>
      <c r="AT144" s="375"/>
      <c r="AU144" s="375"/>
      <c r="AV144" s="375"/>
      <c r="AW144" s="375"/>
      <c r="AX144" s="375"/>
      <c r="AY144" s="375"/>
      <c r="AZ144" s="375"/>
      <c r="BA144" s="375"/>
      <c r="BB144" s="375"/>
      <c r="BC144" s="375"/>
      <c r="BD144" s="1035">
        <v>1</v>
      </c>
      <c r="BE144" s="369"/>
      <c r="BF144" s="975"/>
      <c r="BG144" s="375"/>
      <c r="BH144" s="375"/>
      <c r="BI144" s="375"/>
      <c r="BJ144" s="375"/>
      <c r="BK144" s="375"/>
      <c r="BL144" s="375"/>
      <c r="BM144" s="375"/>
      <c r="BN144" s="557">
        <f t="shared" si="2"/>
        <v>6.0000000000000002E-5</v>
      </c>
      <c r="BO144" s="77">
        <f>SUM(H144:BC144)</f>
        <v>12</v>
      </c>
      <c r="BP144" s="127" t="str">
        <f>IF(D144="Supra-regional","abrange-cidade",IF(D144="Em definição","sem-mapa",IF(F144&lt;&gt;0,"local-def","local-em-def")))</f>
        <v>local-em-def</v>
      </c>
    </row>
    <row r="145" spans="1:68" ht="30" hidden="1" x14ac:dyDescent="0.25">
      <c r="A145" s="338">
        <v>37</v>
      </c>
      <c r="B145" s="373" t="s">
        <v>5088</v>
      </c>
      <c r="C145" s="339">
        <v>200000</v>
      </c>
      <c r="D145" s="288" t="s">
        <v>150</v>
      </c>
      <c r="E145" s="373"/>
      <c r="F145" s="373"/>
      <c r="G145" s="374" t="s">
        <v>5181</v>
      </c>
      <c r="H145" s="375"/>
      <c r="I145" s="375"/>
      <c r="J145" s="375"/>
      <c r="K145" s="375"/>
      <c r="L145" s="375"/>
      <c r="M145" s="375"/>
      <c r="N145" s="375"/>
      <c r="O145" s="375"/>
      <c r="P145" s="375"/>
      <c r="Q145" s="375"/>
      <c r="R145" s="375"/>
      <c r="S145" s="375"/>
      <c r="T145" s="375"/>
      <c r="U145" s="375"/>
      <c r="V145" s="375"/>
      <c r="W145" s="375"/>
      <c r="X145" s="375"/>
      <c r="Y145" s="375"/>
      <c r="Z145" s="375"/>
      <c r="AA145" s="376">
        <v>6</v>
      </c>
      <c r="AB145" s="375"/>
      <c r="AC145" s="375"/>
      <c r="AD145" s="375"/>
      <c r="AE145" s="375"/>
      <c r="AF145" s="375"/>
      <c r="AG145" s="375"/>
      <c r="AH145" s="375"/>
      <c r="AI145" s="375"/>
      <c r="AJ145" s="375"/>
      <c r="AK145" s="375"/>
      <c r="AL145" s="375"/>
      <c r="AM145" s="375"/>
      <c r="AN145" s="375"/>
      <c r="AO145" s="375"/>
      <c r="AP145" s="375"/>
      <c r="AQ145" s="375"/>
      <c r="AR145" s="375"/>
      <c r="AS145" s="375"/>
      <c r="AT145" s="375"/>
      <c r="AU145" s="375"/>
      <c r="AV145" s="375"/>
      <c r="AW145" s="375"/>
      <c r="AX145" s="375"/>
      <c r="AY145" s="375"/>
      <c r="AZ145" s="375"/>
      <c r="BA145" s="375"/>
      <c r="BB145" s="375"/>
      <c r="BC145" s="375"/>
      <c r="BD145" s="1035">
        <v>1</v>
      </c>
      <c r="BE145" s="367"/>
      <c r="BF145" s="975"/>
      <c r="BG145" s="375"/>
      <c r="BH145" s="375"/>
      <c r="BI145" s="375"/>
      <c r="BJ145" s="375"/>
      <c r="BK145" s="375"/>
      <c r="BL145" s="375"/>
      <c r="BM145" s="375"/>
      <c r="BN145" s="557">
        <f t="shared" si="2"/>
        <v>3.0000000000000001E-5</v>
      </c>
      <c r="BO145" s="77">
        <f>SUM(H145:BC145)</f>
        <v>6</v>
      </c>
      <c r="BP145" s="127" t="str">
        <f>IF(D145="Supra-regional","abrange-cidade",IF(D145="Em definição","sem-mapa",IF(F145&lt;&gt;0,"local-def","local-em-def")))</f>
        <v>local-em-def</v>
      </c>
    </row>
    <row r="146" spans="1:68" ht="25.5" hidden="1" x14ac:dyDescent="0.25">
      <c r="A146" s="338">
        <v>37</v>
      </c>
      <c r="B146" s="373" t="s">
        <v>5089</v>
      </c>
      <c r="C146" s="339">
        <v>200000</v>
      </c>
      <c r="D146" s="288" t="s">
        <v>150</v>
      </c>
      <c r="E146" s="373"/>
      <c r="F146" s="373"/>
      <c r="G146" s="374" t="s">
        <v>5182</v>
      </c>
      <c r="H146" s="375"/>
      <c r="I146" s="375"/>
      <c r="J146" s="375"/>
      <c r="K146" s="375"/>
      <c r="L146" s="375"/>
      <c r="M146" s="375"/>
      <c r="N146" s="375"/>
      <c r="O146" s="375"/>
      <c r="P146" s="375"/>
      <c r="Q146" s="375"/>
      <c r="R146" s="375"/>
      <c r="S146" s="375"/>
      <c r="T146" s="375"/>
      <c r="U146" s="375"/>
      <c r="V146" s="375"/>
      <c r="W146" s="375"/>
      <c r="X146" s="375"/>
      <c r="Y146" s="375"/>
      <c r="Z146" s="375"/>
      <c r="AA146" s="376">
        <v>20</v>
      </c>
      <c r="AB146" s="375"/>
      <c r="AC146" s="375"/>
      <c r="AD146" s="375"/>
      <c r="AE146" s="375"/>
      <c r="AF146" s="375"/>
      <c r="AG146" s="375"/>
      <c r="AH146" s="375"/>
      <c r="AI146" s="375"/>
      <c r="AJ146" s="375"/>
      <c r="AK146" s="375"/>
      <c r="AL146" s="375"/>
      <c r="AM146" s="375"/>
      <c r="AN146" s="375"/>
      <c r="AO146" s="375"/>
      <c r="AP146" s="375"/>
      <c r="AQ146" s="375"/>
      <c r="AR146" s="375"/>
      <c r="AS146" s="375"/>
      <c r="AT146" s="375"/>
      <c r="AU146" s="375"/>
      <c r="AV146" s="375"/>
      <c r="AW146" s="375"/>
      <c r="AX146" s="375"/>
      <c r="AY146" s="375"/>
      <c r="AZ146" s="375"/>
      <c r="BA146" s="375"/>
      <c r="BB146" s="375"/>
      <c r="BC146" s="375"/>
      <c r="BD146" s="1035">
        <v>1</v>
      </c>
      <c r="BE146" s="367"/>
      <c r="BF146" s="975"/>
      <c r="BG146" s="502"/>
      <c r="BH146" s="375"/>
      <c r="BI146" s="375"/>
      <c r="BJ146" s="375"/>
      <c r="BK146" s="375"/>
      <c r="BL146" s="375"/>
      <c r="BM146" s="375"/>
      <c r="BN146" s="557">
        <f t="shared" si="2"/>
        <v>1E-4</v>
      </c>
      <c r="BO146" s="77">
        <f>SUM(H146:BC146)</f>
        <v>20</v>
      </c>
      <c r="BP146" s="127" t="str">
        <f>IF(D146="Supra-regional","abrange-cidade",IF(D146="Em definição","sem-mapa",IF(F146&lt;&gt;0,"local-def","local-em-def")))</f>
        <v>local-em-def</v>
      </c>
    </row>
    <row r="147" spans="1:68" ht="30" hidden="1" x14ac:dyDescent="0.25">
      <c r="A147" s="338">
        <v>37</v>
      </c>
      <c r="B147" s="373" t="s">
        <v>5114</v>
      </c>
      <c r="C147" s="339">
        <v>200000</v>
      </c>
      <c r="D147" s="288" t="s">
        <v>150</v>
      </c>
      <c r="E147" s="373"/>
      <c r="F147" s="373"/>
      <c r="G147" s="374" t="s">
        <v>5207</v>
      </c>
      <c r="H147" s="375"/>
      <c r="I147" s="375"/>
      <c r="J147" s="375"/>
      <c r="K147" s="375"/>
      <c r="L147" s="375"/>
      <c r="M147" s="375"/>
      <c r="N147" s="375"/>
      <c r="O147" s="375"/>
      <c r="P147" s="375"/>
      <c r="Q147" s="375"/>
      <c r="R147" s="375"/>
      <c r="S147" s="375"/>
      <c r="T147" s="375"/>
      <c r="U147" s="375"/>
      <c r="V147" s="375"/>
      <c r="W147" s="375"/>
      <c r="X147" s="375"/>
      <c r="Y147" s="375"/>
      <c r="Z147" s="375"/>
      <c r="AA147" s="376">
        <v>20</v>
      </c>
      <c r="AB147" s="375"/>
      <c r="AC147" s="375"/>
      <c r="AD147" s="375"/>
      <c r="AE147" s="375"/>
      <c r="AF147" s="375"/>
      <c r="AG147" s="375"/>
      <c r="AH147" s="375"/>
      <c r="AI147" s="375"/>
      <c r="AJ147" s="375"/>
      <c r="AK147" s="375"/>
      <c r="AL147" s="375"/>
      <c r="AM147" s="375"/>
      <c r="AN147" s="375"/>
      <c r="AO147" s="375"/>
      <c r="AP147" s="375"/>
      <c r="AQ147" s="375"/>
      <c r="AR147" s="375"/>
      <c r="AS147" s="375"/>
      <c r="AT147" s="375"/>
      <c r="AU147" s="375"/>
      <c r="AV147" s="375"/>
      <c r="AW147" s="375"/>
      <c r="AX147" s="375"/>
      <c r="AY147" s="375"/>
      <c r="AZ147" s="375"/>
      <c r="BA147" s="375"/>
      <c r="BB147" s="375"/>
      <c r="BC147" s="375"/>
      <c r="BD147" s="1035">
        <v>1</v>
      </c>
      <c r="BE147" s="367"/>
      <c r="BF147" s="975"/>
      <c r="BG147" s="375"/>
      <c r="BH147" s="375"/>
      <c r="BI147" s="375"/>
      <c r="BJ147" s="375"/>
      <c r="BK147" s="375"/>
      <c r="BL147" s="375"/>
      <c r="BM147" s="375"/>
      <c r="BN147" s="557">
        <f t="shared" si="2"/>
        <v>1E-4</v>
      </c>
      <c r="BO147" s="77">
        <f>SUM(H147:BC147)</f>
        <v>20</v>
      </c>
      <c r="BP147" s="127" t="str">
        <f>IF(D147="Supra-regional","abrange-cidade",IF(D147="Em definição","sem-mapa",IF(F147&lt;&gt;0,"local-def","local-em-def")))</f>
        <v>local-em-def</v>
      </c>
    </row>
    <row r="148" spans="1:68" ht="25.5" hidden="1" x14ac:dyDescent="0.25">
      <c r="A148" s="338">
        <v>37</v>
      </c>
      <c r="B148" s="373" t="s">
        <v>5035</v>
      </c>
      <c r="C148" s="339">
        <v>200000</v>
      </c>
      <c r="D148" s="2" t="s">
        <v>152</v>
      </c>
      <c r="E148" s="373"/>
      <c r="F148" s="373"/>
      <c r="G148" s="374" t="s">
        <v>5129</v>
      </c>
      <c r="H148" s="375"/>
      <c r="I148" s="375"/>
      <c r="J148" s="375"/>
      <c r="K148" s="375"/>
      <c r="L148" s="375"/>
      <c r="M148" s="375"/>
      <c r="N148" s="375"/>
      <c r="O148" s="375"/>
      <c r="P148" s="375"/>
      <c r="Q148" s="375"/>
      <c r="R148" s="375"/>
      <c r="S148" s="375"/>
      <c r="T148" s="375"/>
      <c r="U148" s="375"/>
      <c r="V148" s="375"/>
      <c r="W148" s="375"/>
      <c r="X148" s="375"/>
      <c r="Y148" s="375"/>
      <c r="Z148" s="375"/>
      <c r="AA148" s="376">
        <v>65</v>
      </c>
      <c r="AB148" s="367"/>
      <c r="AC148" s="367"/>
      <c r="AD148" s="367"/>
      <c r="AE148" s="367"/>
      <c r="AF148" s="367"/>
      <c r="AG148" s="367"/>
      <c r="AH148" s="367"/>
      <c r="AI148" s="367"/>
      <c r="AJ148" s="367"/>
      <c r="AK148" s="367"/>
      <c r="AL148" s="367"/>
      <c r="AM148" s="367"/>
      <c r="AN148" s="367"/>
      <c r="AO148" s="367"/>
      <c r="AP148" s="367"/>
      <c r="AQ148" s="367"/>
      <c r="AR148" s="367"/>
      <c r="AS148" s="367"/>
      <c r="AT148" s="367"/>
      <c r="AU148" s="367"/>
      <c r="AV148" s="367"/>
      <c r="AW148" s="367"/>
      <c r="AX148" s="367"/>
      <c r="AY148" s="367"/>
      <c r="AZ148" s="367"/>
      <c r="BA148" s="367"/>
      <c r="BB148" s="367"/>
      <c r="BC148" s="367"/>
      <c r="BD148" s="1035">
        <v>1</v>
      </c>
      <c r="BE148" s="369">
        <v>0</v>
      </c>
      <c r="BF148" s="975"/>
      <c r="BG148" s="375"/>
      <c r="BH148" s="375"/>
      <c r="BI148" s="375"/>
      <c r="BJ148" s="375"/>
      <c r="BK148" s="375"/>
      <c r="BL148" s="375"/>
      <c r="BM148" s="375"/>
      <c r="BN148" s="557">
        <f t="shared" si="2"/>
        <v>3.2499999999999999E-4</v>
      </c>
      <c r="BO148" s="77">
        <f>SUM(H148:BC148)</f>
        <v>65</v>
      </c>
      <c r="BP148" s="127" t="str">
        <f>IF(D148="Supra-regional","abrange-cidade",IF(D148="Em definição","sem-mapa",IF(F148&lt;&gt;0,"local-def","local-em-def")))</f>
        <v>local-em-def</v>
      </c>
    </row>
    <row r="149" spans="1:68" ht="30" hidden="1" x14ac:dyDescent="0.25">
      <c r="A149" s="338">
        <v>37</v>
      </c>
      <c r="B149" s="373" t="s">
        <v>5052</v>
      </c>
      <c r="C149" s="339">
        <v>200000</v>
      </c>
      <c r="D149" s="2" t="s">
        <v>152</v>
      </c>
      <c r="E149" s="373"/>
      <c r="F149" s="373"/>
      <c r="G149" s="374" t="s">
        <v>5145</v>
      </c>
      <c r="H149" s="375"/>
      <c r="I149" s="375"/>
      <c r="J149" s="375"/>
      <c r="K149" s="375"/>
      <c r="L149" s="375"/>
      <c r="M149" s="375"/>
      <c r="N149" s="375"/>
      <c r="O149" s="375"/>
      <c r="P149" s="375"/>
      <c r="Q149" s="375"/>
      <c r="R149" s="375"/>
      <c r="S149" s="375"/>
      <c r="T149" s="375"/>
      <c r="U149" s="375"/>
      <c r="V149" s="375"/>
      <c r="W149" s="375"/>
      <c r="X149" s="375"/>
      <c r="Y149" s="375"/>
      <c r="Z149" s="375"/>
      <c r="AA149" s="376">
        <v>22</v>
      </c>
      <c r="AB149" s="375"/>
      <c r="AC149" s="375"/>
      <c r="AD149" s="375"/>
      <c r="AE149" s="375"/>
      <c r="AF149" s="375"/>
      <c r="AG149" s="375"/>
      <c r="AH149" s="375"/>
      <c r="AI149" s="375"/>
      <c r="AJ149" s="375"/>
      <c r="AK149" s="375"/>
      <c r="AL149" s="375"/>
      <c r="AM149" s="375"/>
      <c r="AN149" s="375"/>
      <c r="AO149" s="375"/>
      <c r="AP149" s="375"/>
      <c r="AQ149" s="375"/>
      <c r="AR149" s="375"/>
      <c r="AS149" s="375"/>
      <c r="AT149" s="375"/>
      <c r="AU149" s="375"/>
      <c r="AV149" s="375"/>
      <c r="AW149" s="375"/>
      <c r="AX149" s="375"/>
      <c r="AY149" s="375"/>
      <c r="AZ149" s="375"/>
      <c r="BA149" s="375"/>
      <c r="BB149" s="375"/>
      <c r="BC149" s="375"/>
      <c r="BD149" s="1035">
        <v>1</v>
      </c>
      <c r="BE149" s="369">
        <v>0</v>
      </c>
      <c r="BF149" s="975"/>
      <c r="BG149" s="375"/>
      <c r="BH149" s="375"/>
      <c r="BI149" s="375"/>
      <c r="BJ149" s="375"/>
      <c r="BK149" s="375"/>
      <c r="BL149" s="375"/>
      <c r="BM149" s="375"/>
      <c r="BN149" s="557">
        <f t="shared" si="2"/>
        <v>1.1E-4</v>
      </c>
      <c r="BO149" s="77">
        <f>SUM(H149:BC149)</f>
        <v>22</v>
      </c>
      <c r="BP149" s="127" t="str">
        <f>IF(D149="Supra-regional","abrange-cidade",IF(D149="Em definição","sem-mapa",IF(F149&lt;&gt;0,"local-def","local-em-def")))</f>
        <v>local-em-def</v>
      </c>
    </row>
    <row r="150" spans="1:68" ht="25.5" hidden="1" x14ac:dyDescent="0.25">
      <c r="A150" s="338">
        <v>37</v>
      </c>
      <c r="B150" s="373" t="s">
        <v>5081</v>
      </c>
      <c r="C150" s="339">
        <v>200000</v>
      </c>
      <c r="D150" s="2" t="s">
        <v>152</v>
      </c>
      <c r="E150" s="373"/>
      <c r="F150" s="373"/>
      <c r="G150" s="374" t="s">
        <v>5174</v>
      </c>
      <c r="H150" s="375"/>
      <c r="I150" s="375"/>
      <c r="J150" s="375"/>
      <c r="K150" s="375"/>
      <c r="L150" s="375"/>
      <c r="M150" s="375"/>
      <c r="N150" s="375"/>
      <c r="O150" s="375"/>
      <c r="P150" s="375"/>
      <c r="Q150" s="375"/>
      <c r="R150" s="375"/>
      <c r="S150" s="375"/>
      <c r="T150" s="375"/>
      <c r="U150" s="375"/>
      <c r="V150" s="375"/>
      <c r="W150" s="375"/>
      <c r="X150" s="375"/>
      <c r="Y150" s="375"/>
      <c r="Z150" s="375"/>
      <c r="AA150" s="376">
        <v>25</v>
      </c>
      <c r="AB150" s="375"/>
      <c r="AC150" s="375"/>
      <c r="AD150" s="375"/>
      <c r="AE150" s="375"/>
      <c r="AF150" s="375"/>
      <c r="AG150" s="375"/>
      <c r="AH150" s="375"/>
      <c r="AI150" s="375"/>
      <c r="AJ150" s="375"/>
      <c r="AK150" s="375"/>
      <c r="AL150" s="375"/>
      <c r="AM150" s="375"/>
      <c r="AN150" s="375"/>
      <c r="AO150" s="375"/>
      <c r="AP150" s="375"/>
      <c r="AQ150" s="375"/>
      <c r="AR150" s="375"/>
      <c r="AS150" s="375"/>
      <c r="AT150" s="375"/>
      <c r="AU150" s="375"/>
      <c r="AV150" s="375"/>
      <c r="AW150" s="375"/>
      <c r="AX150" s="375"/>
      <c r="AY150" s="375"/>
      <c r="AZ150" s="375"/>
      <c r="BA150" s="375"/>
      <c r="BB150" s="375"/>
      <c r="BC150" s="375"/>
      <c r="BD150" s="1035">
        <v>1</v>
      </c>
      <c r="BE150" s="367"/>
      <c r="BF150" s="975"/>
      <c r="BG150" s="375"/>
      <c r="BH150" s="375"/>
      <c r="BI150" s="375"/>
      <c r="BJ150" s="375"/>
      <c r="BK150" s="375"/>
      <c r="BL150" s="375"/>
      <c r="BM150" s="375"/>
      <c r="BN150" s="557">
        <f t="shared" si="2"/>
        <v>1.25E-4</v>
      </c>
      <c r="BO150" s="77">
        <f>SUM(H150:BC150)</f>
        <v>25</v>
      </c>
      <c r="BP150" s="127" t="str">
        <f>IF(D150="Supra-regional","abrange-cidade",IF(D150="Em definição","sem-mapa",IF(F150&lt;&gt;0,"local-def","local-em-def")))</f>
        <v>local-em-def</v>
      </c>
    </row>
    <row r="151" spans="1:68" ht="25.5" hidden="1" x14ac:dyDescent="0.25">
      <c r="A151" s="338">
        <v>37</v>
      </c>
      <c r="B151" s="373" t="s">
        <v>5066</v>
      </c>
      <c r="C151" s="339">
        <v>200000</v>
      </c>
      <c r="D151" s="373" t="s">
        <v>154</v>
      </c>
      <c r="E151" s="373"/>
      <c r="F151" s="373"/>
      <c r="G151" s="374" t="s">
        <v>5159</v>
      </c>
      <c r="H151" s="375"/>
      <c r="I151" s="375"/>
      <c r="J151" s="375"/>
      <c r="K151" s="375"/>
      <c r="L151" s="375"/>
      <c r="M151" s="375"/>
      <c r="N151" s="375"/>
      <c r="O151" s="375"/>
      <c r="P151" s="375"/>
      <c r="Q151" s="375"/>
      <c r="R151" s="375"/>
      <c r="S151" s="375"/>
      <c r="T151" s="375"/>
      <c r="U151" s="375"/>
      <c r="V151" s="375"/>
      <c r="W151" s="375"/>
      <c r="X151" s="375"/>
      <c r="Y151" s="375"/>
      <c r="Z151" s="375"/>
      <c r="AA151" s="376">
        <v>26</v>
      </c>
      <c r="AB151" s="375"/>
      <c r="AC151" s="375"/>
      <c r="AD151" s="375"/>
      <c r="AE151" s="375"/>
      <c r="AF151" s="375"/>
      <c r="AG151" s="375"/>
      <c r="AH151" s="375"/>
      <c r="AI151" s="375"/>
      <c r="AJ151" s="375"/>
      <c r="AK151" s="375"/>
      <c r="AL151" s="375"/>
      <c r="AM151" s="375"/>
      <c r="AN151" s="375"/>
      <c r="AO151" s="375"/>
      <c r="AP151" s="375"/>
      <c r="AQ151" s="375"/>
      <c r="AR151" s="375"/>
      <c r="AS151" s="375"/>
      <c r="AT151" s="375"/>
      <c r="AU151" s="375"/>
      <c r="AV151" s="375"/>
      <c r="AW151" s="375"/>
      <c r="AX151" s="375"/>
      <c r="AY151" s="375"/>
      <c r="AZ151" s="375"/>
      <c r="BA151" s="375"/>
      <c r="BB151" s="375"/>
      <c r="BC151" s="375"/>
      <c r="BD151" s="1035">
        <v>1</v>
      </c>
      <c r="BE151" s="369">
        <v>0</v>
      </c>
      <c r="BF151" s="975"/>
      <c r="BG151" s="375"/>
      <c r="BH151" s="375"/>
      <c r="BI151" s="375"/>
      <c r="BJ151" s="375"/>
      <c r="BK151" s="375"/>
      <c r="BL151" s="375"/>
      <c r="BM151" s="375"/>
      <c r="BN151" s="557">
        <f t="shared" si="2"/>
        <v>1.2999999999999999E-4</v>
      </c>
      <c r="BO151" s="77">
        <f>SUM(H151:BC151)</f>
        <v>26</v>
      </c>
      <c r="BP151" s="127" t="str">
        <f>IF(D151="Supra-regional","abrange-cidade",IF(D151="Em definição","sem-mapa",IF(F151&lt;&gt;0,"local-def","local-em-def")))</f>
        <v>local-em-def</v>
      </c>
    </row>
    <row r="152" spans="1:68" ht="30" hidden="1" x14ac:dyDescent="0.25">
      <c r="A152" s="338">
        <v>37</v>
      </c>
      <c r="B152" s="373" t="s">
        <v>5042</v>
      </c>
      <c r="C152" s="339">
        <v>200000</v>
      </c>
      <c r="D152" s="879" t="s">
        <v>156</v>
      </c>
      <c r="E152" s="373"/>
      <c r="F152" s="373"/>
      <c r="G152" s="374" t="s">
        <v>5135</v>
      </c>
      <c r="H152" s="375"/>
      <c r="I152" s="375"/>
      <c r="J152" s="375"/>
      <c r="K152" s="375"/>
      <c r="L152" s="375"/>
      <c r="M152" s="375"/>
      <c r="N152" s="375"/>
      <c r="O152" s="375"/>
      <c r="P152" s="375"/>
      <c r="Q152" s="375"/>
      <c r="R152" s="375"/>
      <c r="S152" s="375"/>
      <c r="T152" s="375"/>
      <c r="U152" s="375"/>
      <c r="V152" s="375"/>
      <c r="W152" s="375"/>
      <c r="X152" s="375"/>
      <c r="Y152" s="375"/>
      <c r="Z152" s="375"/>
      <c r="AA152" s="376">
        <v>16</v>
      </c>
      <c r="AB152" s="375"/>
      <c r="AC152" s="375"/>
      <c r="AD152" s="375"/>
      <c r="AE152" s="375"/>
      <c r="AF152" s="375"/>
      <c r="AG152" s="375"/>
      <c r="AH152" s="375"/>
      <c r="AI152" s="375"/>
      <c r="AJ152" s="375"/>
      <c r="AK152" s="375"/>
      <c r="AL152" s="375"/>
      <c r="AM152" s="375"/>
      <c r="AN152" s="375"/>
      <c r="AO152" s="375"/>
      <c r="AP152" s="375"/>
      <c r="AQ152" s="375"/>
      <c r="AR152" s="375"/>
      <c r="AS152" s="375"/>
      <c r="AT152" s="375"/>
      <c r="AU152" s="375"/>
      <c r="AV152" s="375"/>
      <c r="AW152" s="375"/>
      <c r="AX152" s="375"/>
      <c r="AY152" s="375"/>
      <c r="AZ152" s="375"/>
      <c r="BA152" s="375"/>
      <c r="BB152" s="375"/>
      <c r="BC152" s="375"/>
      <c r="BD152" s="1035">
        <v>1</v>
      </c>
      <c r="BE152" s="369">
        <v>0</v>
      </c>
      <c r="BF152" s="975"/>
      <c r="BG152" s="375"/>
      <c r="BH152" s="375"/>
      <c r="BI152" s="375"/>
      <c r="BJ152" s="375"/>
      <c r="BK152" s="375"/>
      <c r="BL152" s="375"/>
      <c r="BM152" s="375"/>
      <c r="BN152" s="557">
        <f t="shared" si="2"/>
        <v>8.0000000000000007E-5</v>
      </c>
      <c r="BO152" s="77">
        <f>SUM(H152:BC152)</f>
        <v>16</v>
      </c>
      <c r="BP152" s="127" t="str">
        <f>IF(D152="Supra-regional","abrange-cidade",IF(D152="Em definição","sem-mapa",IF(F152&lt;&gt;0,"local-def","local-em-def")))</f>
        <v>local-em-def</v>
      </c>
    </row>
    <row r="153" spans="1:68" ht="30" hidden="1" x14ac:dyDescent="0.25">
      <c r="A153" s="338">
        <v>37</v>
      </c>
      <c r="B153" s="373" t="s">
        <v>5062</v>
      </c>
      <c r="C153" s="339">
        <v>200000</v>
      </c>
      <c r="D153" s="879" t="s">
        <v>156</v>
      </c>
      <c r="E153" s="373"/>
      <c r="F153" s="373"/>
      <c r="G153" s="374" t="s">
        <v>5155</v>
      </c>
      <c r="H153" s="375"/>
      <c r="I153" s="375"/>
      <c r="J153" s="375"/>
      <c r="K153" s="375"/>
      <c r="L153" s="375"/>
      <c r="M153" s="375"/>
      <c r="N153" s="375"/>
      <c r="O153" s="375"/>
      <c r="P153" s="375"/>
      <c r="Q153" s="375"/>
      <c r="R153" s="375"/>
      <c r="S153" s="375"/>
      <c r="T153" s="375"/>
      <c r="U153" s="375"/>
      <c r="V153" s="375"/>
      <c r="W153" s="375"/>
      <c r="X153" s="375"/>
      <c r="Y153" s="375"/>
      <c r="Z153" s="375"/>
      <c r="AA153" s="376">
        <v>177</v>
      </c>
      <c r="AB153" s="375"/>
      <c r="AC153" s="375"/>
      <c r="AD153" s="375"/>
      <c r="AE153" s="375"/>
      <c r="AF153" s="375"/>
      <c r="AG153" s="375"/>
      <c r="AH153" s="375"/>
      <c r="AI153" s="375"/>
      <c r="AJ153" s="375"/>
      <c r="AK153" s="375"/>
      <c r="AL153" s="375"/>
      <c r="AM153" s="375"/>
      <c r="AN153" s="375"/>
      <c r="AO153" s="375"/>
      <c r="AP153" s="375"/>
      <c r="AQ153" s="375"/>
      <c r="AR153" s="375"/>
      <c r="AS153" s="375"/>
      <c r="AT153" s="375"/>
      <c r="AU153" s="375"/>
      <c r="AV153" s="375"/>
      <c r="AW153" s="375"/>
      <c r="AX153" s="375"/>
      <c r="AY153" s="375"/>
      <c r="AZ153" s="375"/>
      <c r="BA153" s="375"/>
      <c r="BB153" s="375"/>
      <c r="BC153" s="375"/>
      <c r="BD153" s="1035">
        <v>1</v>
      </c>
      <c r="BE153" s="369">
        <v>225582</v>
      </c>
      <c r="BF153" s="975"/>
      <c r="BG153" s="375"/>
      <c r="BH153" s="375"/>
      <c r="BI153" s="375"/>
      <c r="BJ153" s="375"/>
      <c r="BK153" s="375"/>
      <c r="BL153" s="375"/>
      <c r="BM153" s="375"/>
      <c r="BN153" s="557">
        <f t="shared" si="2"/>
        <v>8.8500000000000004E-4</v>
      </c>
      <c r="BO153" s="77">
        <f>SUM(H153:BC153)</f>
        <v>177</v>
      </c>
      <c r="BP153" s="127" t="str">
        <f>IF(D153="Supra-regional","abrange-cidade",IF(D153="Em definição","sem-mapa",IF(F153&lt;&gt;0,"local-def","local-em-def")))</f>
        <v>local-em-def</v>
      </c>
    </row>
    <row r="154" spans="1:68" ht="30" hidden="1" x14ac:dyDescent="0.25">
      <c r="A154" s="338">
        <v>37</v>
      </c>
      <c r="B154" s="373" t="s">
        <v>5078</v>
      </c>
      <c r="C154" s="339">
        <v>200000</v>
      </c>
      <c r="D154" s="879" t="s">
        <v>156</v>
      </c>
      <c r="E154" s="373"/>
      <c r="F154" s="373"/>
      <c r="G154" s="374" t="s">
        <v>5171</v>
      </c>
      <c r="H154" s="375"/>
      <c r="I154" s="375"/>
      <c r="J154" s="375"/>
      <c r="K154" s="375"/>
      <c r="L154" s="375"/>
      <c r="M154" s="375"/>
      <c r="N154" s="375"/>
      <c r="O154" s="375"/>
      <c r="P154" s="375"/>
      <c r="Q154" s="375"/>
      <c r="R154" s="375"/>
      <c r="S154" s="375"/>
      <c r="T154" s="375"/>
      <c r="U154" s="375"/>
      <c r="V154" s="375"/>
      <c r="W154" s="375"/>
      <c r="X154" s="375"/>
      <c r="Y154" s="375"/>
      <c r="Z154" s="375"/>
      <c r="AA154" s="376">
        <v>21</v>
      </c>
      <c r="AB154" s="375"/>
      <c r="AC154" s="375"/>
      <c r="AD154" s="375"/>
      <c r="AE154" s="375"/>
      <c r="AF154" s="375"/>
      <c r="AG154" s="375"/>
      <c r="AH154" s="375"/>
      <c r="AI154" s="375"/>
      <c r="AJ154" s="375"/>
      <c r="AK154" s="375"/>
      <c r="AL154" s="375"/>
      <c r="AM154" s="375"/>
      <c r="AN154" s="375"/>
      <c r="AO154" s="375"/>
      <c r="AP154" s="375"/>
      <c r="AQ154" s="375"/>
      <c r="AR154" s="375"/>
      <c r="AS154" s="375"/>
      <c r="AT154" s="375"/>
      <c r="AU154" s="375"/>
      <c r="AV154" s="375"/>
      <c r="AW154" s="375"/>
      <c r="AX154" s="375"/>
      <c r="AY154" s="375"/>
      <c r="AZ154" s="375"/>
      <c r="BA154" s="375"/>
      <c r="BB154" s="375"/>
      <c r="BC154" s="375"/>
      <c r="BD154" s="1035">
        <v>1</v>
      </c>
      <c r="BE154" s="369"/>
      <c r="BF154" s="975"/>
      <c r="BG154" s="375"/>
      <c r="BH154" s="375"/>
      <c r="BI154" s="375"/>
      <c r="BJ154" s="375"/>
      <c r="BK154" s="375"/>
      <c r="BL154" s="375"/>
      <c r="BM154" s="375"/>
      <c r="BN154" s="557">
        <f t="shared" si="2"/>
        <v>1.05E-4</v>
      </c>
      <c r="BO154" s="77">
        <f>SUM(H154:BC154)</f>
        <v>21</v>
      </c>
      <c r="BP154" s="127" t="str">
        <f>IF(D154="Supra-regional","abrange-cidade",IF(D154="Em definição","sem-mapa",IF(F154&lt;&gt;0,"local-def","local-em-def")))</f>
        <v>local-em-def</v>
      </c>
    </row>
    <row r="155" spans="1:68" ht="30" hidden="1" x14ac:dyDescent="0.25">
      <c r="A155" s="338">
        <v>37</v>
      </c>
      <c r="B155" s="373" t="s">
        <v>5092</v>
      </c>
      <c r="C155" s="339">
        <v>200000</v>
      </c>
      <c r="D155" s="879" t="s">
        <v>156</v>
      </c>
      <c r="E155" s="373"/>
      <c r="F155" s="373"/>
      <c r="G155" s="374" t="s">
        <v>5185</v>
      </c>
      <c r="H155" s="375"/>
      <c r="I155" s="375"/>
      <c r="J155" s="375"/>
      <c r="K155" s="375"/>
      <c r="L155" s="375"/>
      <c r="M155" s="375"/>
      <c r="N155" s="375"/>
      <c r="O155" s="375"/>
      <c r="P155" s="375"/>
      <c r="Q155" s="375"/>
      <c r="R155" s="375"/>
      <c r="S155" s="375"/>
      <c r="T155" s="375"/>
      <c r="U155" s="375"/>
      <c r="V155" s="375"/>
      <c r="W155" s="375"/>
      <c r="X155" s="375"/>
      <c r="Y155" s="375"/>
      <c r="Z155" s="375"/>
      <c r="AA155" s="376">
        <v>881</v>
      </c>
      <c r="AB155" s="375"/>
      <c r="AC155" s="375"/>
      <c r="AD155" s="375"/>
      <c r="AE155" s="375"/>
      <c r="AF155" s="375"/>
      <c r="AG155" s="375"/>
      <c r="AH155" s="375"/>
      <c r="AI155" s="375"/>
      <c r="AJ155" s="375"/>
      <c r="AK155" s="375"/>
      <c r="AL155" s="375"/>
      <c r="AM155" s="375"/>
      <c r="AN155" s="375"/>
      <c r="AO155" s="375"/>
      <c r="AP155" s="375"/>
      <c r="AQ155" s="375"/>
      <c r="AR155" s="375"/>
      <c r="AS155" s="375"/>
      <c r="AT155" s="375"/>
      <c r="AU155" s="375"/>
      <c r="AV155" s="375"/>
      <c r="AW155" s="375"/>
      <c r="AX155" s="375"/>
      <c r="AY155" s="375"/>
      <c r="AZ155" s="375"/>
      <c r="BA155" s="375"/>
      <c r="BB155" s="375"/>
      <c r="BC155" s="375"/>
      <c r="BD155" s="1035">
        <v>1</v>
      </c>
      <c r="BE155" s="367"/>
      <c r="BF155" s="975"/>
      <c r="BG155" s="375"/>
      <c r="BH155" s="375"/>
      <c r="BI155" s="375"/>
      <c r="BJ155" s="375"/>
      <c r="BK155" s="375"/>
      <c r="BL155" s="375"/>
      <c r="BM155" s="375"/>
      <c r="BN155" s="557">
        <f t="shared" si="2"/>
        <v>4.4050000000000001E-3</v>
      </c>
      <c r="BO155" s="77">
        <f>SUM(H155:BC155)</f>
        <v>881</v>
      </c>
      <c r="BP155" s="127" t="str">
        <f>IF(D155="Supra-regional","abrange-cidade",IF(D155="Em definição","sem-mapa",IF(F155&lt;&gt;0,"local-def","local-em-def")))</f>
        <v>local-em-def</v>
      </c>
    </row>
    <row r="156" spans="1:68" ht="30" hidden="1" x14ac:dyDescent="0.25">
      <c r="A156" s="338">
        <v>37</v>
      </c>
      <c r="B156" s="373" t="s">
        <v>5104</v>
      </c>
      <c r="C156" s="339">
        <v>200000</v>
      </c>
      <c r="D156" s="879" t="s">
        <v>156</v>
      </c>
      <c r="E156" s="373"/>
      <c r="F156" s="373"/>
      <c r="G156" s="374" t="s">
        <v>5197</v>
      </c>
      <c r="H156" s="375"/>
      <c r="I156" s="375"/>
      <c r="J156" s="375"/>
      <c r="K156" s="375"/>
      <c r="L156" s="375"/>
      <c r="M156" s="375"/>
      <c r="N156" s="375"/>
      <c r="O156" s="375"/>
      <c r="P156" s="375"/>
      <c r="Q156" s="375"/>
      <c r="R156" s="375"/>
      <c r="S156" s="375"/>
      <c r="T156" s="375"/>
      <c r="U156" s="375"/>
      <c r="V156" s="375"/>
      <c r="W156" s="375"/>
      <c r="X156" s="375"/>
      <c r="Y156" s="375"/>
      <c r="Z156" s="375"/>
      <c r="AA156" s="376">
        <v>177</v>
      </c>
      <c r="AB156" s="375"/>
      <c r="AC156" s="375"/>
      <c r="AD156" s="375"/>
      <c r="AE156" s="375"/>
      <c r="AF156" s="375"/>
      <c r="AG156" s="375"/>
      <c r="AH156" s="375"/>
      <c r="AI156" s="375"/>
      <c r="AJ156" s="375"/>
      <c r="AK156" s="375"/>
      <c r="AL156" s="375"/>
      <c r="AM156" s="375"/>
      <c r="AN156" s="375"/>
      <c r="AO156" s="375"/>
      <c r="AP156" s="375"/>
      <c r="AQ156" s="375"/>
      <c r="AR156" s="375"/>
      <c r="AS156" s="375"/>
      <c r="AT156" s="375"/>
      <c r="AU156" s="375"/>
      <c r="AV156" s="375"/>
      <c r="AW156" s="375"/>
      <c r="AX156" s="375"/>
      <c r="AY156" s="375"/>
      <c r="AZ156" s="375"/>
      <c r="BA156" s="375"/>
      <c r="BB156" s="375"/>
      <c r="BC156" s="375"/>
      <c r="BD156" s="1035">
        <v>1</v>
      </c>
      <c r="BE156" s="367"/>
      <c r="BF156" s="975"/>
      <c r="BG156" s="375"/>
      <c r="BH156" s="375"/>
      <c r="BI156" s="375"/>
      <c r="BJ156" s="375"/>
      <c r="BK156" s="375"/>
      <c r="BL156" s="375"/>
      <c r="BM156" s="375"/>
      <c r="BN156" s="557">
        <f t="shared" si="2"/>
        <v>8.8500000000000004E-4</v>
      </c>
      <c r="BO156" s="77">
        <f>SUM(H156:BC156)</f>
        <v>177</v>
      </c>
      <c r="BP156" s="127" t="str">
        <f>IF(D156="Supra-regional","abrange-cidade",IF(D156="Em definição","sem-mapa",IF(F156&lt;&gt;0,"local-def","local-em-def")))</f>
        <v>local-em-def</v>
      </c>
    </row>
    <row r="157" spans="1:68" ht="30" hidden="1" x14ac:dyDescent="0.25">
      <c r="A157" s="338">
        <v>37</v>
      </c>
      <c r="B157" s="373" t="s">
        <v>5111</v>
      </c>
      <c r="C157" s="339">
        <v>200000</v>
      </c>
      <c r="D157" s="879" t="s">
        <v>156</v>
      </c>
      <c r="E157" s="373"/>
      <c r="F157" s="373"/>
      <c r="G157" s="374" t="s">
        <v>5204</v>
      </c>
      <c r="H157" s="375"/>
      <c r="I157" s="375"/>
      <c r="J157" s="375"/>
      <c r="K157" s="375"/>
      <c r="L157" s="375"/>
      <c r="M157" s="375"/>
      <c r="N157" s="375"/>
      <c r="O157" s="375"/>
      <c r="P157" s="375"/>
      <c r="Q157" s="375"/>
      <c r="R157" s="375"/>
      <c r="S157" s="375"/>
      <c r="T157" s="375"/>
      <c r="U157" s="375"/>
      <c r="V157" s="375"/>
      <c r="W157" s="375"/>
      <c r="X157" s="375"/>
      <c r="Y157" s="375"/>
      <c r="Z157" s="375"/>
      <c r="AA157" s="376">
        <v>328</v>
      </c>
      <c r="AB157" s="375"/>
      <c r="AC157" s="375"/>
      <c r="AD157" s="375"/>
      <c r="AE157" s="375"/>
      <c r="AF157" s="375"/>
      <c r="AG157" s="375"/>
      <c r="AH157" s="375"/>
      <c r="AI157" s="375"/>
      <c r="AJ157" s="375"/>
      <c r="AK157" s="375"/>
      <c r="AL157" s="375"/>
      <c r="AM157" s="375"/>
      <c r="AN157" s="375"/>
      <c r="AO157" s="375"/>
      <c r="AP157" s="375"/>
      <c r="AQ157" s="375"/>
      <c r="AR157" s="375"/>
      <c r="AS157" s="375"/>
      <c r="AT157" s="375"/>
      <c r="AU157" s="375"/>
      <c r="AV157" s="375"/>
      <c r="AW157" s="375"/>
      <c r="AX157" s="375"/>
      <c r="AY157" s="375"/>
      <c r="AZ157" s="375"/>
      <c r="BA157" s="375"/>
      <c r="BB157" s="375"/>
      <c r="BC157" s="375"/>
      <c r="BD157" s="1035">
        <v>1</v>
      </c>
      <c r="BE157" s="367"/>
      <c r="BF157" s="975"/>
      <c r="BG157" s="502"/>
      <c r="BH157" s="375"/>
      <c r="BI157" s="375"/>
      <c r="BJ157" s="375"/>
      <c r="BK157" s="375"/>
      <c r="BL157" s="375"/>
      <c r="BM157" s="375"/>
      <c r="BN157" s="557">
        <f t="shared" si="2"/>
        <v>1.64E-3</v>
      </c>
      <c r="BO157" s="77">
        <f>SUM(H157:BC157)</f>
        <v>328</v>
      </c>
      <c r="BP157" s="127" t="str">
        <f>IF(D157="Supra-regional","abrange-cidade",IF(D157="Em definição","sem-mapa",IF(F157&lt;&gt;0,"local-def","local-em-def")))</f>
        <v>local-em-def</v>
      </c>
    </row>
    <row r="158" spans="1:68" ht="38.25" hidden="1" customHeight="1" x14ac:dyDescent="0.25">
      <c r="A158" s="338">
        <v>37</v>
      </c>
      <c r="B158" s="373" t="s">
        <v>5112</v>
      </c>
      <c r="C158" s="339">
        <v>200000</v>
      </c>
      <c r="D158" s="879" t="s">
        <v>156</v>
      </c>
      <c r="E158" s="373"/>
      <c r="F158" s="373"/>
      <c r="G158" s="374" t="s">
        <v>5205</v>
      </c>
      <c r="H158" s="375"/>
      <c r="I158" s="375"/>
      <c r="J158" s="375"/>
      <c r="K158" s="375"/>
      <c r="L158" s="375"/>
      <c r="M158" s="375"/>
      <c r="N158" s="375"/>
      <c r="O158" s="375"/>
      <c r="P158" s="375"/>
      <c r="Q158" s="375"/>
      <c r="R158" s="375"/>
      <c r="S158" s="375"/>
      <c r="T158" s="375"/>
      <c r="U158" s="375"/>
      <c r="V158" s="375"/>
      <c r="W158" s="375"/>
      <c r="X158" s="375"/>
      <c r="Y158" s="375"/>
      <c r="Z158" s="375"/>
      <c r="AA158" s="376">
        <v>432</v>
      </c>
      <c r="AB158" s="375"/>
      <c r="AC158" s="375"/>
      <c r="AD158" s="375"/>
      <c r="AE158" s="375"/>
      <c r="AF158" s="375"/>
      <c r="AG158" s="375"/>
      <c r="AH158" s="375"/>
      <c r="AI158" s="375"/>
      <c r="AJ158" s="375"/>
      <c r="AK158" s="375"/>
      <c r="AL158" s="375"/>
      <c r="AM158" s="375"/>
      <c r="AN158" s="375"/>
      <c r="AO158" s="375"/>
      <c r="AP158" s="375"/>
      <c r="AQ158" s="375"/>
      <c r="AR158" s="375"/>
      <c r="AS158" s="375"/>
      <c r="AT158" s="375"/>
      <c r="AU158" s="375"/>
      <c r="AV158" s="375"/>
      <c r="AW158" s="375"/>
      <c r="AX158" s="375"/>
      <c r="AY158" s="375"/>
      <c r="AZ158" s="375"/>
      <c r="BA158" s="375"/>
      <c r="BB158" s="375"/>
      <c r="BC158" s="375"/>
      <c r="BD158" s="1035">
        <v>1</v>
      </c>
      <c r="BE158" s="367"/>
      <c r="BF158" s="975"/>
      <c r="BG158" s="375"/>
      <c r="BH158" s="375"/>
      <c r="BI158" s="375"/>
      <c r="BJ158" s="375"/>
      <c r="BK158" s="375"/>
      <c r="BL158" s="375"/>
      <c r="BM158" s="375"/>
      <c r="BN158" s="557">
        <f t="shared" si="2"/>
        <v>2.16E-3</v>
      </c>
      <c r="BO158" s="77">
        <f>SUM(H158:BC158)</f>
        <v>432</v>
      </c>
      <c r="BP158" s="127" t="str">
        <f>IF(D158="Supra-regional","abrange-cidade",IF(D158="Em definição","sem-mapa",IF(F158&lt;&gt;0,"local-def","local-em-def")))</f>
        <v>local-em-def</v>
      </c>
    </row>
    <row r="159" spans="1:68" ht="39.75" hidden="1" customHeight="1" x14ac:dyDescent="0.25">
      <c r="A159" s="338">
        <v>37</v>
      </c>
      <c r="B159" s="373" t="s">
        <v>5036</v>
      </c>
      <c r="C159" s="339">
        <v>200000</v>
      </c>
      <c r="D159" s="2" t="s">
        <v>160</v>
      </c>
      <c r="E159" s="373"/>
      <c r="F159" s="373"/>
      <c r="G159" s="374" t="s">
        <v>5130</v>
      </c>
      <c r="H159" s="375"/>
      <c r="I159" s="375"/>
      <c r="J159" s="375"/>
      <c r="K159" s="375"/>
      <c r="L159" s="375"/>
      <c r="M159" s="375"/>
      <c r="N159" s="375"/>
      <c r="O159" s="375"/>
      <c r="P159" s="375"/>
      <c r="Q159" s="375"/>
      <c r="R159" s="375"/>
      <c r="S159" s="375"/>
      <c r="T159" s="375"/>
      <c r="U159" s="375"/>
      <c r="V159" s="375"/>
      <c r="W159" s="375"/>
      <c r="X159" s="375"/>
      <c r="Y159" s="375"/>
      <c r="Z159" s="375"/>
      <c r="AA159" s="376">
        <v>400</v>
      </c>
      <c r="AB159" s="367"/>
      <c r="AC159" s="367"/>
      <c r="AD159" s="367"/>
      <c r="AE159" s="367"/>
      <c r="AF159" s="367"/>
      <c r="AG159" s="367"/>
      <c r="AH159" s="367"/>
      <c r="AI159" s="367"/>
      <c r="AJ159" s="367"/>
      <c r="AK159" s="367"/>
      <c r="AL159" s="367"/>
      <c r="AM159" s="367"/>
      <c r="AN159" s="367"/>
      <c r="AO159" s="367"/>
      <c r="AP159" s="367"/>
      <c r="AQ159" s="367"/>
      <c r="AR159" s="367"/>
      <c r="AS159" s="367"/>
      <c r="AT159" s="367"/>
      <c r="AU159" s="367"/>
      <c r="AV159" s="367"/>
      <c r="AW159" s="367"/>
      <c r="AX159" s="367"/>
      <c r="AY159" s="367"/>
      <c r="AZ159" s="367"/>
      <c r="BA159" s="367"/>
      <c r="BB159" s="367"/>
      <c r="BC159" s="367"/>
      <c r="BD159" s="1035">
        <v>1</v>
      </c>
      <c r="BE159" s="369">
        <v>0</v>
      </c>
      <c r="BF159" s="975"/>
      <c r="BG159" s="375"/>
      <c r="BH159" s="375"/>
      <c r="BI159" s="375"/>
      <c r="BJ159" s="375"/>
      <c r="BK159" s="375"/>
      <c r="BL159" s="375"/>
      <c r="BM159" s="375"/>
      <c r="BN159" s="557">
        <f t="shared" si="2"/>
        <v>2E-3</v>
      </c>
      <c r="BO159" s="77">
        <f>SUM(H159:BC159)</f>
        <v>400</v>
      </c>
      <c r="BP159" s="127" t="str">
        <f>IF(D159="Supra-regional","abrange-cidade",IF(D159="Em definição","sem-mapa",IF(F159&lt;&gt;0,"local-def","local-em-def")))</f>
        <v>local-em-def</v>
      </c>
    </row>
    <row r="160" spans="1:68" ht="42.75" hidden="1" customHeight="1" x14ac:dyDescent="0.25">
      <c r="A160" s="338">
        <v>37</v>
      </c>
      <c r="B160" s="373" t="s">
        <v>5050</v>
      </c>
      <c r="C160" s="339">
        <v>200000</v>
      </c>
      <c r="D160" s="2" t="s">
        <v>160</v>
      </c>
      <c r="E160" s="373"/>
      <c r="F160" s="373"/>
      <c r="G160" s="374" t="s">
        <v>5143</v>
      </c>
      <c r="H160" s="375"/>
      <c r="I160" s="375"/>
      <c r="J160" s="375"/>
      <c r="K160" s="375"/>
      <c r="L160" s="375"/>
      <c r="M160" s="375"/>
      <c r="N160" s="375"/>
      <c r="O160" s="375"/>
      <c r="P160" s="375"/>
      <c r="Q160" s="375"/>
      <c r="R160" s="375"/>
      <c r="S160" s="375"/>
      <c r="T160" s="375"/>
      <c r="U160" s="375"/>
      <c r="V160" s="375"/>
      <c r="W160" s="375"/>
      <c r="X160" s="375"/>
      <c r="Y160" s="375"/>
      <c r="Z160" s="375"/>
      <c r="AA160" s="376">
        <v>64</v>
      </c>
      <c r="AB160" s="375"/>
      <c r="AC160" s="375"/>
      <c r="AD160" s="375"/>
      <c r="AE160" s="375"/>
      <c r="AF160" s="375"/>
      <c r="AG160" s="375"/>
      <c r="AH160" s="375"/>
      <c r="AI160" s="375"/>
      <c r="AJ160" s="375"/>
      <c r="AK160" s="375"/>
      <c r="AL160" s="375"/>
      <c r="AM160" s="375"/>
      <c r="AN160" s="375"/>
      <c r="AO160" s="375"/>
      <c r="AP160" s="375"/>
      <c r="AQ160" s="375"/>
      <c r="AR160" s="375"/>
      <c r="AS160" s="375"/>
      <c r="AT160" s="375"/>
      <c r="AU160" s="375"/>
      <c r="AV160" s="375"/>
      <c r="AW160" s="375"/>
      <c r="AX160" s="375"/>
      <c r="AY160" s="375"/>
      <c r="AZ160" s="375"/>
      <c r="BA160" s="375"/>
      <c r="BB160" s="375"/>
      <c r="BC160" s="375"/>
      <c r="BD160" s="1035">
        <v>1</v>
      </c>
      <c r="BE160" s="369">
        <v>0</v>
      </c>
      <c r="BF160" s="975"/>
      <c r="BG160" s="375"/>
      <c r="BH160" s="375"/>
      <c r="BI160" s="375"/>
      <c r="BJ160" s="375"/>
      <c r="BK160" s="375"/>
      <c r="BL160" s="375"/>
      <c r="BM160" s="375"/>
      <c r="BN160" s="557">
        <f t="shared" si="2"/>
        <v>3.2000000000000003E-4</v>
      </c>
      <c r="BO160" s="77">
        <f>SUM(H160:BC160)</f>
        <v>64</v>
      </c>
      <c r="BP160" s="127" t="str">
        <f>IF(D160="Supra-regional","abrange-cidade",IF(D160="Em definição","sem-mapa",IF(F160&lt;&gt;0,"local-def","local-em-def")))</f>
        <v>local-em-def</v>
      </c>
    </row>
    <row r="161" spans="1:68" ht="24.75" hidden="1" customHeight="1" x14ac:dyDescent="0.25">
      <c r="A161" s="338">
        <v>37</v>
      </c>
      <c r="B161" s="373" t="s">
        <v>5055</v>
      </c>
      <c r="C161" s="339">
        <v>200000</v>
      </c>
      <c r="D161" s="2" t="s">
        <v>160</v>
      </c>
      <c r="E161" s="373"/>
      <c r="F161" s="373"/>
      <c r="G161" s="374" t="s">
        <v>5148</v>
      </c>
      <c r="H161" s="375"/>
      <c r="I161" s="375"/>
      <c r="J161" s="375"/>
      <c r="K161" s="375"/>
      <c r="L161" s="375"/>
      <c r="M161" s="375"/>
      <c r="N161" s="375"/>
      <c r="O161" s="375"/>
      <c r="P161" s="375"/>
      <c r="Q161" s="375"/>
      <c r="R161" s="375"/>
      <c r="S161" s="375"/>
      <c r="T161" s="375"/>
      <c r="U161" s="375"/>
      <c r="V161" s="375"/>
      <c r="W161" s="375"/>
      <c r="X161" s="375"/>
      <c r="Y161" s="375"/>
      <c r="Z161" s="375"/>
      <c r="AA161" s="376">
        <v>105</v>
      </c>
      <c r="AB161" s="375"/>
      <c r="AC161" s="375"/>
      <c r="AD161" s="375"/>
      <c r="AE161" s="375"/>
      <c r="AF161" s="375"/>
      <c r="AG161" s="375"/>
      <c r="AH161" s="375"/>
      <c r="AI161" s="375"/>
      <c r="AJ161" s="375"/>
      <c r="AK161" s="375"/>
      <c r="AL161" s="375"/>
      <c r="AM161" s="375"/>
      <c r="AN161" s="375"/>
      <c r="AO161" s="375"/>
      <c r="AP161" s="375"/>
      <c r="AQ161" s="375"/>
      <c r="AR161" s="375"/>
      <c r="AS161" s="375"/>
      <c r="AT161" s="375"/>
      <c r="AU161" s="375"/>
      <c r="AV161" s="375"/>
      <c r="AW161" s="375"/>
      <c r="AX161" s="375"/>
      <c r="AY161" s="375"/>
      <c r="AZ161" s="375"/>
      <c r="BA161" s="375"/>
      <c r="BB161" s="375"/>
      <c r="BC161" s="375"/>
      <c r="BD161" s="1035">
        <v>1</v>
      </c>
      <c r="BE161" s="369">
        <v>0</v>
      </c>
      <c r="BF161" s="975"/>
      <c r="BG161" s="375"/>
      <c r="BH161" s="375"/>
      <c r="BI161" s="375"/>
      <c r="BJ161" s="375"/>
      <c r="BK161" s="375"/>
      <c r="BL161" s="375"/>
      <c r="BM161" s="375"/>
      <c r="BN161" s="557">
        <f t="shared" si="2"/>
        <v>5.2499999999999997E-4</v>
      </c>
      <c r="BO161" s="77">
        <f>SUM(H161:BC161)</f>
        <v>105</v>
      </c>
      <c r="BP161" s="127" t="str">
        <f>IF(D161="Supra-regional","abrange-cidade",IF(D161="Em definição","sem-mapa",IF(F161&lt;&gt;0,"local-def","local-em-def")))</f>
        <v>local-em-def</v>
      </c>
    </row>
    <row r="162" spans="1:68" ht="22.5" hidden="1" customHeight="1" x14ac:dyDescent="0.25">
      <c r="A162" s="338">
        <v>37</v>
      </c>
      <c r="B162" s="373" t="s">
        <v>5060</v>
      </c>
      <c r="C162" s="339">
        <v>200000</v>
      </c>
      <c r="D162" s="2" t="s">
        <v>160</v>
      </c>
      <c r="E162" s="373"/>
      <c r="F162" s="373"/>
      <c r="G162" s="374" t="s">
        <v>5153</v>
      </c>
      <c r="H162" s="375"/>
      <c r="I162" s="375"/>
      <c r="J162" s="375"/>
      <c r="K162" s="375"/>
      <c r="L162" s="375"/>
      <c r="M162" s="375"/>
      <c r="N162" s="375"/>
      <c r="O162" s="375"/>
      <c r="P162" s="375"/>
      <c r="Q162" s="375"/>
      <c r="R162" s="375"/>
      <c r="S162" s="375"/>
      <c r="T162" s="375"/>
      <c r="U162" s="375"/>
      <c r="V162" s="375"/>
      <c r="W162" s="375"/>
      <c r="X162" s="375"/>
      <c r="Y162" s="375"/>
      <c r="Z162" s="375"/>
      <c r="AA162" s="376">
        <v>295</v>
      </c>
      <c r="AB162" s="375"/>
      <c r="AC162" s="375"/>
      <c r="AD162" s="375"/>
      <c r="AE162" s="375"/>
      <c r="AF162" s="375"/>
      <c r="AG162" s="375"/>
      <c r="AH162" s="375"/>
      <c r="AI162" s="375"/>
      <c r="AJ162" s="375"/>
      <c r="AK162" s="375"/>
      <c r="AL162" s="375"/>
      <c r="AM162" s="375"/>
      <c r="AN162" s="375"/>
      <c r="AO162" s="375"/>
      <c r="AP162" s="375"/>
      <c r="AQ162" s="375"/>
      <c r="AR162" s="375"/>
      <c r="AS162" s="375"/>
      <c r="AT162" s="375"/>
      <c r="AU162" s="375"/>
      <c r="AV162" s="375"/>
      <c r="AW162" s="375"/>
      <c r="AX162" s="375"/>
      <c r="AY162" s="375"/>
      <c r="AZ162" s="375"/>
      <c r="BA162" s="375"/>
      <c r="BB162" s="375"/>
      <c r="BC162" s="375"/>
      <c r="BD162" s="1035">
        <v>1</v>
      </c>
      <c r="BE162" s="369">
        <v>0</v>
      </c>
      <c r="BF162" s="975"/>
      <c r="BG162" s="375"/>
      <c r="BH162" s="375"/>
      <c r="BI162" s="375"/>
      <c r="BJ162" s="375"/>
      <c r="BK162" s="375"/>
      <c r="BL162" s="375"/>
      <c r="BM162" s="375"/>
      <c r="BN162" s="557">
        <f t="shared" si="2"/>
        <v>1.475E-3</v>
      </c>
      <c r="BO162" s="77">
        <f>SUM(H162:BC162)</f>
        <v>295</v>
      </c>
      <c r="BP162" s="127" t="str">
        <f>IF(D162="Supra-regional","abrange-cidade",IF(D162="Em definição","sem-mapa",IF(F162&lt;&gt;0,"local-def","local-em-def")))</f>
        <v>local-em-def</v>
      </c>
    </row>
    <row r="163" spans="1:68" ht="25.5" hidden="1" x14ac:dyDescent="0.25">
      <c r="A163" s="338">
        <v>37</v>
      </c>
      <c r="B163" s="373" t="s">
        <v>5061</v>
      </c>
      <c r="C163" s="339">
        <v>200000</v>
      </c>
      <c r="D163" s="2" t="s">
        <v>160</v>
      </c>
      <c r="E163" s="373"/>
      <c r="F163" s="373"/>
      <c r="G163" s="374" t="s">
        <v>5154</v>
      </c>
      <c r="H163" s="375"/>
      <c r="I163" s="375"/>
      <c r="J163" s="375"/>
      <c r="K163" s="375"/>
      <c r="L163" s="375"/>
      <c r="M163" s="375"/>
      <c r="N163" s="375"/>
      <c r="O163" s="375"/>
      <c r="P163" s="375"/>
      <c r="Q163" s="375"/>
      <c r="R163" s="375"/>
      <c r="S163" s="375"/>
      <c r="T163" s="375"/>
      <c r="U163" s="375"/>
      <c r="V163" s="375"/>
      <c r="W163" s="375"/>
      <c r="X163" s="375"/>
      <c r="Y163" s="375"/>
      <c r="Z163" s="375"/>
      <c r="AA163" s="376">
        <v>73</v>
      </c>
      <c r="AB163" s="375"/>
      <c r="AC163" s="375"/>
      <c r="AD163" s="375"/>
      <c r="AE163" s="375"/>
      <c r="AF163" s="375"/>
      <c r="AG163" s="375"/>
      <c r="AH163" s="375"/>
      <c r="AI163" s="375"/>
      <c r="AJ163" s="375"/>
      <c r="AK163" s="375"/>
      <c r="AL163" s="375"/>
      <c r="AM163" s="375"/>
      <c r="AN163" s="375"/>
      <c r="AO163" s="375"/>
      <c r="AP163" s="375"/>
      <c r="AQ163" s="375"/>
      <c r="AR163" s="375"/>
      <c r="AS163" s="375"/>
      <c r="AT163" s="375"/>
      <c r="AU163" s="375"/>
      <c r="AV163" s="375"/>
      <c r="AW163" s="375"/>
      <c r="AX163" s="375"/>
      <c r="AY163" s="375"/>
      <c r="AZ163" s="375"/>
      <c r="BA163" s="375"/>
      <c r="BB163" s="375"/>
      <c r="BC163" s="375"/>
      <c r="BD163" s="1035">
        <v>1</v>
      </c>
      <c r="BE163" s="369">
        <v>528192</v>
      </c>
      <c r="BF163" s="975"/>
      <c r="BG163" s="375"/>
      <c r="BH163" s="375"/>
      <c r="BI163" s="375"/>
      <c r="BJ163" s="375"/>
      <c r="BK163" s="375"/>
      <c r="BL163" s="375"/>
      <c r="BM163" s="375"/>
      <c r="BN163" s="557">
        <f t="shared" si="2"/>
        <v>3.6499999999999998E-4</v>
      </c>
      <c r="BO163" s="77">
        <f>SUM(H163:BC163)</f>
        <v>73</v>
      </c>
      <c r="BP163" s="127" t="str">
        <f>IF(D163="Supra-regional","abrange-cidade",IF(D163="Em definição","sem-mapa",IF(F163&lt;&gt;0,"local-def","local-em-def")))</f>
        <v>local-em-def</v>
      </c>
    </row>
    <row r="164" spans="1:68" ht="30" hidden="1" x14ac:dyDescent="0.25">
      <c r="A164" s="338">
        <v>37</v>
      </c>
      <c r="B164" s="373" t="s">
        <v>5037</v>
      </c>
      <c r="C164" s="339">
        <v>200000</v>
      </c>
      <c r="D164" s="2" t="s">
        <v>166</v>
      </c>
      <c r="E164" s="373"/>
      <c r="F164" s="373" t="s">
        <v>2995</v>
      </c>
      <c r="G164" s="374"/>
      <c r="H164" s="375"/>
      <c r="I164" s="375"/>
      <c r="J164" s="375"/>
      <c r="K164" s="375"/>
      <c r="L164" s="375"/>
      <c r="M164" s="375"/>
      <c r="N164" s="375"/>
      <c r="O164" s="375"/>
      <c r="P164" s="375"/>
      <c r="Q164" s="375"/>
      <c r="R164" s="375"/>
      <c r="S164" s="375"/>
      <c r="T164" s="375"/>
      <c r="U164" s="375"/>
      <c r="V164" s="375"/>
      <c r="W164" s="375"/>
      <c r="X164" s="375"/>
      <c r="Y164" s="375"/>
      <c r="Z164" s="375"/>
      <c r="AA164" s="376">
        <v>355</v>
      </c>
      <c r="AB164" s="367"/>
      <c r="AC164" s="367"/>
      <c r="AD164" s="367"/>
      <c r="AE164" s="367"/>
      <c r="AF164" s="367"/>
      <c r="AG164" s="367"/>
      <c r="AH164" s="367"/>
      <c r="AI164" s="367"/>
      <c r="AJ164" s="367"/>
      <c r="AK164" s="367"/>
      <c r="AL164" s="367"/>
      <c r="AM164" s="367"/>
      <c r="AN164" s="367"/>
      <c r="AO164" s="367"/>
      <c r="AP164" s="367"/>
      <c r="AQ164" s="367"/>
      <c r="AR164" s="367"/>
      <c r="AS164" s="367"/>
      <c r="AT164" s="367"/>
      <c r="AU164" s="367"/>
      <c r="AV164" s="367"/>
      <c r="AW164" s="367"/>
      <c r="AX164" s="367"/>
      <c r="AY164" s="367"/>
      <c r="AZ164" s="367"/>
      <c r="BA164" s="367"/>
      <c r="BB164" s="367"/>
      <c r="BC164" s="367"/>
      <c r="BD164" s="1035">
        <v>1</v>
      </c>
      <c r="BE164" s="369">
        <v>0</v>
      </c>
      <c r="BF164" s="975"/>
      <c r="BG164" s="375"/>
      <c r="BH164" s="375"/>
      <c r="BI164" s="375"/>
      <c r="BJ164" s="375"/>
      <c r="BK164" s="375"/>
      <c r="BL164" s="375"/>
      <c r="BM164" s="375"/>
      <c r="BN164" s="557">
        <f t="shared" si="2"/>
        <v>1.7750000000000001E-3</v>
      </c>
      <c r="BO164" s="77">
        <f>SUM(H164:BC164)</f>
        <v>355</v>
      </c>
      <c r="BP164" s="127" t="str">
        <f>IF(D164="Supra-regional","abrange-cidade",IF(D164="Em definição","sem-mapa",IF(F164&lt;&gt;0,"local-def","local-em-def")))</f>
        <v>local-def</v>
      </c>
    </row>
    <row r="165" spans="1:68" ht="25.5" hidden="1" x14ac:dyDescent="0.25">
      <c r="A165" s="338">
        <v>37</v>
      </c>
      <c r="B165" s="373" t="s">
        <v>5064</v>
      </c>
      <c r="C165" s="339">
        <v>200000</v>
      </c>
      <c r="D165" s="75" t="s">
        <v>166</v>
      </c>
      <c r="E165" s="373"/>
      <c r="F165" s="373"/>
      <c r="G165" s="374" t="s">
        <v>5157</v>
      </c>
      <c r="H165" s="375"/>
      <c r="I165" s="375"/>
      <c r="J165" s="375"/>
      <c r="K165" s="375"/>
      <c r="L165" s="375"/>
      <c r="M165" s="375"/>
      <c r="N165" s="375"/>
      <c r="O165" s="375"/>
      <c r="P165" s="375"/>
      <c r="Q165" s="375"/>
      <c r="R165" s="375"/>
      <c r="S165" s="375"/>
      <c r="T165" s="375"/>
      <c r="U165" s="375"/>
      <c r="V165" s="375"/>
      <c r="W165" s="375"/>
      <c r="X165" s="375"/>
      <c r="Y165" s="375"/>
      <c r="Z165" s="375"/>
      <c r="AA165" s="376">
        <v>995</v>
      </c>
      <c r="AB165" s="375"/>
      <c r="AC165" s="375"/>
      <c r="AD165" s="375"/>
      <c r="AE165" s="375"/>
      <c r="AF165" s="375"/>
      <c r="AG165" s="375"/>
      <c r="AH165" s="375"/>
      <c r="AI165" s="375"/>
      <c r="AJ165" s="375"/>
      <c r="AK165" s="375"/>
      <c r="AL165" s="375"/>
      <c r="AM165" s="375"/>
      <c r="AN165" s="375"/>
      <c r="AO165" s="375"/>
      <c r="AP165" s="375"/>
      <c r="AQ165" s="375"/>
      <c r="AR165" s="375"/>
      <c r="AS165" s="375"/>
      <c r="AT165" s="375"/>
      <c r="AU165" s="375"/>
      <c r="AV165" s="375"/>
      <c r="AW165" s="375"/>
      <c r="AX165" s="375"/>
      <c r="AY165" s="375"/>
      <c r="AZ165" s="375"/>
      <c r="BA165" s="375"/>
      <c r="BB165" s="375"/>
      <c r="BC165" s="375"/>
      <c r="BD165" s="1035">
        <v>1</v>
      </c>
      <c r="BE165" s="369">
        <v>0</v>
      </c>
      <c r="BF165" s="975"/>
      <c r="BG165" s="375"/>
      <c r="BH165" s="375"/>
      <c r="BI165" s="375"/>
      <c r="BJ165" s="375"/>
      <c r="BK165" s="375"/>
      <c r="BL165" s="375"/>
      <c r="BM165" s="375"/>
      <c r="BN165" s="557">
        <f t="shared" si="2"/>
        <v>4.9750000000000003E-3</v>
      </c>
      <c r="BO165" s="77">
        <f>SUM(H165:BC165)</f>
        <v>995</v>
      </c>
      <c r="BP165" s="127" t="str">
        <f>IF(D165="Supra-regional","abrange-cidade",IF(D165="Em definição","sem-mapa",IF(F165&lt;&gt;0,"local-def","local-em-def")))</f>
        <v>local-em-def</v>
      </c>
    </row>
    <row r="166" spans="1:68" ht="25.5" hidden="1" x14ac:dyDescent="0.25">
      <c r="A166" s="338">
        <v>37</v>
      </c>
      <c r="B166" s="373" t="s">
        <v>5095</v>
      </c>
      <c r="C166" s="339">
        <v>200000</v>
      </c>
      <c r="D166" s="373" t="s">
        <v>166</v>
      </c>
      <c r="E166" s="373"/>
      <c r="F166" s="373"/>
      <c r="G166" s="374" t="s">
        <v>5188</v>
      </c>
      <c r="H166" s="375"/>
      <c r="I166" s="375"/>
      <c r="J166" s="375"/>
      <c r="K166" s="375"/>
      <c r="L166" s="375"/>
      <c r="M166" s="375"/>
      <c r="N166" s="375"/>
      <c r="O166" s="375"/>
      <c r="P166" s="375"/>
      <c r="Q166" s="375"/>
      <c r="R166" s="375"/>
      <c r="S166" s="375"/>
      <c r="T166" s="375"/>
      <c r="U166" s="375"/>
      <c r="V166" s="375"/>
      <c r="W166" s="375"/>
      <c r="X166" s="375"/>
      <c r="Y166" s="375"/>
      <c r="Z166" s="375"/>
      <c r="AA166" s="376">
        <v>637</v>
      </c>
      <c r="AB166" s="375"/>
      <c r="AC166" s="375"/>
      <c r="AD166" s="375"/>
      <c r="AE166" s="375"/>
      <c r="AF166" s="375"/>
      <c r="AG166" s="375"/>
      <c r="AH166" s="375"/>
      <c r="AI166" s="375"/>
      <c r="AJ166" s="375"/>
      <c r="AK166" s="375"/>
      <c r="AL166" s="375"/>
      <c r="AM166" s="375"/>
      <c r="AN166" s="375"/>
      <c r="AO166" s="375"/>
      <c r="AP166" s="375"/>
      <c r="AQ166" s="375"/>
      <c r="AR166" s="375"/>
      <c r="AS166" s="375"/>
      <c r="AT166" s="375"/>
      <c r="AU166" s="375"/>
      <c r="AV166" s="375"/>
      <c r="AW166" s="375"/>
      <c r="AX166" s="375"/>
      <c r="AY166" s="375"/>
      <c r="AZ166" s="375"/>
      <c r="BA166" s="375"/>
      <c r="BB166" s="375"/>
      <c r="BC166" s="375"/>
      <c r="BD166" s="1035">
        <v>1</v>
      </c>
      <c r="BE166" s="367"/>
      <c r="BF166" s="975"/>
      <c r="BG166" s="375"/>
      <c r="BH166" s="375"/>
      <c r="BI166" s="375"/>
      <c r="BJ166" s="375"/>
      <c r="BK166" s="375"/>
      <c r="BL166" s="375"/>
      <c r="BM166" s="375"/>
      <c r="BN166" s="557">
        <f t="shared" si="2"/>
        <v>3.1849999999999999E-3</v>
      </c>
      <c r="BO166" s="77">
        <f>SUM(H166:BC166)</f>
        <v>637</v>
      </c>
      <c r="BP166" s="127" t="str">
        <f>IF(D166="Supra-regional","abrange-cidade",IF(D166="Em definição","sem-mapa",IF(F166&lt;&gt;0,"local-def","local-em-def")))</f>
        <v>local-em-def</v>
      </c>
    </row>
    <row r="167" spans="1:68" ht="25.5" hidden="1" x14ac:dyDescent="0.25">
      <c r="A167" s="338">
        <v>37</v>
      </c>
      <c r="B167" s="373" t="s">
        <v>5096</v>
      </c>
      <c r="C167" s="339">
        <v>200000</v>
      </c>
      <c r="D167" s="373" t="s">
        <v>166</v>
      </c>
      <c r="E167" s="373"/>
      <c r="F167" s="373"/>
      <c r="G167" s="374" t="s">
        <v>5189</v>
      </c>
      <c r="H167" s="375"/>
      <c r="I167" s="375"/>
      <c r="J167" s="375"/>
      <c r="K167" s="375"/>
      <c r="L167" s="375"/>
      <c r="M167" s="375"/>
      <c r="N167" s="375"/>
      <c r="O167" s="375"/>
      <c r="P167" s="375"/>
      <c r="Q167" s="375"/>
      <c r="R167" s="375"/>
      <c r="S167" s="375"/>
      <c r="T167" s="375"/>
      <c r="U167" s="375"/>
      <c r="V167" s="375"/>
      <c r="W167" s="375"/>
      <c r="X167" s="375"/>
      <c r="Y167" s="375"/>
      <c r="Z167" s="375"/>
      <c r="AA167" s="376">
        <v>1079</v>
      </c>
      <c r="AB167" s="375"/>
      <c r="AC167" s="375"/>
      <c r="AD167" s="375"/>
      <c r="AE167" s="375"/>
      <c r="AF167" s="375"/>
      <c r="AG167" s="375"/>
      <c r="AH167" s="375"/>
      <c r="AI167" s="375"/>
      <c r="AJ167" s="375"/>
      <c r="AK167" s="375"/>
      <c r="AL167" s="375"/>
      <c r="AM167" s="375"/>
      <c r="AN167" s="375"/>
      <c r="AO167" s="375"/>
      <c r="AP167" s="375"/>
      <c r="AQ167" s="375"/>
      <c r="AR167" s="375"/>
      <c r="AS167" s="375"/>
      <c r="AT167" s="375"/>
      <c r="AU167" s="375"/>
      <c r="AV167" s="375"/>
      <c r="AW167" s="375"/>
      <c r="AX167" s="375"/>
      <c r="AY167" s="375"/>
      <c r="AZ167" s="375"/>
      <c r="BA167" s="375"/>
      <c r="BB167" s="375"/>
      <c r="BC167" s="375"/>
      <c r="BD167" s="1035">
        <v>1</v>
      </c>
      <c r="BE167" s="367"/>
      <c r="BF167" s="975"/>
      <c r="BG167" s="375"/>
      <c r="BH167" s="375"/>
      <c r="BI167" s="375"/>
      <c r="BJ167" s="375"/>
      <c r="BK167" s="375"/>
      <c r="BL167" s="375"/>
      <c r="BM167" s="375"/>
      <c r="BN167" s="557">
        <f t="shared" si="2"/>
        <v>5.3949999999999996E-3</v>
      </c>
      <c r="BO167" s="77">
        <f>SUM(H167:BC167)</f>
        <v>1079</v>
      </c>
      <c r="BP167" s="127" t="str">
        <f>IF(D167="Supra-regional","abrange-cidade",IF(D167="Em definição","sem-mapa",IF(F167&lt;&gt;0,"local-def","local-em-def")))</f>
        <v>local-em-def</v>
      </c>
    </row>
    <row r="168" spans="1:68" ht="30" hidden="1" x14ac:dyDescent="0.25">
      <c r="A168" s="338">
        <v>37</v>
      </c>
      <c r="B168" s="373" t="s">
        <v>5106</v>
      </c>
      <c r="C168" s="339">
        <v>200000</v>
      </c>
      <c r="D168" s="373" t="s">
        <v>166</v>
      </c>
      <c r="E168" s="373"/>
      <c r="F168" s="373"/>
      <c r="G168" s="374" t="s">
        <v>5199</v>
      </c>
      <c r="H168" s="375"/>
      <c r="I168" s="375"/>
      <c r="J168" s="375"/>
      <c r="K168" s="375"/>
      <c r="L168" s="375"/>
      <c r="M168" s="375"/>
      <c r="N168" s="375"/>
      <c r="O168" s="375"/>
      <c r="P168" s="375"/>
      <c r="Q168" s="375"/>
      <c r="R168" s="375"/>
      <c r="S168" s="375"/>
      <c r="T168" s="375"/>
      <c r="U168" s="375"/>
      <c r="V168" s="375"/>
      <c r="W168" s="375"/>
      <c r="X168" s="375"/>
      <c r="Y168" s="375"/>
      <c r="Z168" s="375"/>
      <c r="AA168" s="376">
        <v>9</v>
      </c>
      <c r="AB168" s="375"/>
      <c r="AC168" s="375"/>
      <c r="AD168" s="375"/>
      <c r="AE168" s="375"/>
      <c r="AF168" s="375"/>
      <c r="AG168" s="375"/>
      <c r="AH168" s="375"/>
      <c r="AI168" s="375"/>
      <c r="AJ168" s="375"/>
      <c r="AK168" s="375"/>
      <c r="AL168" s="375"/>
      <c r="AM168" s="375"/>
      <c r="AN168" s="375"/>
      <c r="AO168" s="375"/>
      <c r="AP168" s="375"/>
      <c r="AQ168" s="375"/>
      <c r="AR168" s="375"/>
      <c r="AS168" s="375"/>
      <c r="AT168" s="375"/>
      <c r="AU168" s="375"/>
      <c r="AV168" s="375"/>
      <c r="AW168" s="375"/>
      <c r="AX168" s="375"/>
      <c r="AY168" s="375"/>
      <c r="AZ168" s="375"/>
      <c r="BA168" s="375"/>
      <c r="BB168" s="375"/>
      <c r="BC168" s="375"/>
      <c r="BD168" s="1035">
        <v>1</v>
      </c>
      <c r="BE168" s="367"/>
      <c r="BF168" s="975"/>
      <c r="BG168" s="375"/>
      <c r="BH168" s="375"/>
      <c r="BI168" s="375"/>
      <c r="BJ168" s="375"/>
      <c r="BK168" s="375"/>
      <c r="BL168" s="375"/>
      <c r="BM168" s="375"/>
      <c r="BN168" s="557">
        <f t="shared" si="2"/>
        <v>4.5000000000000003E-5</v>
      </c>
      <c r="BO168" s="77">
        <f>SUM(H168:BC168)</f>
        <v>9</v>
      </c>
      <c r="BP168" s="127" t="str">
        <f>IF(D168="Supra-regional","abrange-cidade",IF(D168="Em definição","sem-mapa",IF(F168&lt;&gt;0,"local-def","local-em-def")))</f>
        <v>local-em-def</v>
      </c>
    </row>
    <row r="169" spans="1:68" ht="25.5" hidden="1" x14ac:dyDescent="0.25">
      <c r="A169" s="338">
        <v>37</v>
      </c>
      <c r="B169" s="373" t="s">
        <v>5122</v>
      </c>
      <c r="C169" s="339">
        <v>200000</v>
      </c>
      <c r="D169" s="373" t="s">
        <v>166</v>
      </c>
      <c r="E169" s="373"/>
      <c r="F169" s="373"/>
      <c r="G169" s="374" t="s">
        <v>5215</v>
      </c>
      <c r="H169" s="375"/>
      <c r="I169" s="375"/>
      <c r="J169" s="375"/>
      <c r="K169" s="375"/>
      <c r="L169" s="375"/>
      <c r="M169" s="375"/>
      <c r="N169" s="375"/>
      <c r="O169" s="375"/>
      <c r="P169" s="375"/>
      <c r="Q169" s="375"/>
      <c r="R169" s="375"/>
      <c r="S169" s="375"/>
      <c r="T169" s="375"/>
      <c r="U169" s="375"/>
      <c r="V169" s="375"/>
      <c r="W169" s="375"/>
      <c r="X169" s="375"/>
      <c r="Y169" s="375"/>
      <c r="Z169" s="375"/>
      <c r="AA169" s="376">
        <v>4</v>
      </c>
      <c r="AB169" s="375"/>
      <c r="AC169" s="375"/>
      <c r="AD169" s="375"/>
      <c r="AE169" s="375"/>
      <c r="AF169" s="375"/>
      <c r="AG169" s="375"/>
      <c r="AH169" s="375"/>
      <c r="AI169" s="375"/>
      <c r="AJ169" s="375"/>
      <c r="AK169" s="375"/>
      <c r="AL169" s="375"/>
      <c r="AM169" s="375"/>
      <c r="AN169" s="375"/>
      <c r="AO169" s="375"/>
      <c r="AP169" s="375"/>
      <c r="AQ169" s="375"/>
      <c r="AR169" s="375"/>
      <c r="AS169" s="375"/>
      <c r="AT169" s="375"/>
      <c r="AU169" s="375"/>
      <c r="AV169" s="375"/>
      <c r="AW169" s="375"/>
      <c r="AX169" s="375"/>
      <c r="AY169" s="375"/>
      <c r="AZ169" s="375"/>
      <c r="BA169" s="375"/>
      <c r="BB169" s="375"/>
      <c r="BC169" s="375"/>
      <c r="BD169" s="1035">
        <v>1</v>
      </c>
      <c r="BE169" s="367"/>
      <c r="BF169" s="975"/>
      <c r="BG169" s="375"/>
      <c r="BH169" s="375"/>
      <c r="BI169" s="375"/>
      <c r="BJ169" s="375"/>
      <c r="BK169" s="375"/>
      <c r="BL169" s="375"/>
      <c r="BM169" s="375"/>
      <c r="BN169" s="557">
        <f t="shared" si="2"/>
        <v>2.0000000000000002E-5</v>
      </c>
      <c r="BO169" s="77">
        <f>SUM(H169:BC169)</f>
        <v>4</v>
      </c>
      <c r="BP169" s="127" t="str">
        <f>IF(D169="Supra-regional","abrange-cidade",IF(D169="Em definição","sem-mapa",IF(F169&lt;&gt;0,"local-def","local-em-def")))</f>
        <v>local-em-def</v>
      </c>
    </row>
    <row r="170" spans="1:68" ht="25.5" hidden="1" x14ac:dyDescent="0.25">
      <c r="A170" s="338">
        <v>37</v>
      </c>
      <c r="B170" s="373" t="s">
        <v>5047</v>
      </c>
      <c r="C170" s="339">
        <v>200000</v>
      </c>
      <c r="D170" s="373" t="s">
        <v>168</v>
      </c>
      <c r="E170" s="373"/>
      <c r="F170" s="373"/>
      <c r="G170" s="374" t="s">
        <v>5140</v>
      </c>
      <c r="H170" s="375"/>
      <c r="I170" s="375"/>
      <c r="J170" s="375"/>
      <c r="K170" s="375"/>
      <c r="L170" s="375"/>
      <c r="M170" s="375"/>
      <c r="N170" s="375"/>
      <c r="O170" s="375"/>
      <c r="P170" s="375"/>
      <c r="Q170" s="375"/>
      <c r="R170" s="375"/>
      <c r="S170" s="375"/>
      <c r="T170" s="375"/>
      <c r="U170" s="375"/>
      <c r="V170" s="375"/>
      <c r="W170" s="375"/>
      <c r="X170" s="375"/>
      <c r="Y170" s="375"/>
      <c r="Z170" s="375"/>
      <c r="AA170" s="376">
        <v>182</v>
      </c>
      <c r="AB170" s="375"/>
      <c r="AC170" s="375"/>
      <c r="AD170" s="375"/>
      <c r="AE170" s="375"/>
      <c r="AF170" s="375"/>
      <c r="AG170" s="375"/>
      <c r="AH170" s="375"/>
      <c r="AI170" s="375"/>
      <c r="AJ170" s="375"/>
      <c r="AK170" s="375"/>
      <c r="AL170" s="375"/>
      <c r="AM170" s="375"/>
      <c r="AN170" s="375"/>
      <c r="AO170" s="375"/>
      <c r="AP170" s="375"/>
      <c r="AQ170" s="375"/>
      <c r="AR170" s="375"/>
      <c r="AS170" s="375"/>
      <c r="AT170" s="375"/>
      <c r="AU170" s="375"/>
      <c r="AV170" s="375"/>
      <c r="AW170" s="375"/>
      <c r="AX170" s="375"/>
      <c r="AY170" s="375"/>
      <c r="AZ170" s="375"/>
      <c r="BA170" s="375"/>
      <c r="BB170" s="375"/>
      <c r="BC170" s="375"/>
      <c r="BD170" s="1035">
        <v>1</v>
      </c>
      <c r="BE170" s="369">
        <v>0</v>
      </c>
      <c r="BF170" s="972"/>
      <c r="BG170" s="375"/>
      <c r="BH170" s="375"/>
      <c r="BI170" s="375"/>
      <c r="BJ170" s="375"/>
      <c r="BK170" s="375"/>
      <c r="BL170" s="375"/>
      <c r="BM170" s="375"/>
      <c r="BN170" s="557">
        <f t="shared" si="2"/>
        <v>9.1E-4</v>
      </c>
      <c r="BO170" s="476">
        <f>SUM(H170:BC170)</f>
        <v>182</v>
      </c>
      <c r="BP170" s="477" t="str">
        <f>IF(D170="Supra-regional","abrange-cidade",IF(D170="Em definição","sem-mapa",IF(F170&lt;&gt;0,"local-def","local-em-def")))</f>
        <v>local-em-def</v>
      </c>
    </row>
    <row r="171" spans="1:68" ht="25.5" hidden="1" x14ac:dyDescent="0.25">
      <c r="A171" s="338">
        <v>37</v>
      </c>
      <c r="B171" s="373" t="s">
        <v>5098</v>
      </c>
      <c r="C171" s="339">
        <v>200000</v>
      </c>
      <c r="D171" s="373" t="s">
        <v>168</v>
      </c>
      <c r="E171" s="373"/>
      <c r="F171" s="373"/>
      <c r="G171" s="374" t="s">
        <v>5191</v>
      </c>
      <c r="H171" s="375"/>
      <c r="I171" s="375"/>
      <c r="J171" s="375"/>
      <c r="K171" s="375"/>
      <c r="L171" s="375"/>
      <c r="M171" s="375"/>
      <c r="N171" s="375"/>
      <c r="O171" s="375"/>
      <c r="P171" s="375"/>
      <c r="Q171" s="375"/>
      <c r="R171" s="375"/>
      <c r="S171" s="375"/>
      <c r="T171" s="375"/>
      <c r="U171" s="375"/>
      <c r="V171" s="375"/>
      <c r="W171" s="375"/>
      <c r="X171" s="375"/>
      <c r="Y171" s="375"/>
      <c r="Z171" s="375"/>
      <c r="AA171" s="376">
        <v>1236</v>
      </c>
      <c r="AB171" s="375"/>
      <c r="AC171" s="375"/>
      <c r="AD171" s="375"/>
      <c r="AE171" s="375"/>
      <c r="AF171" s="375"/>
      <c r="AG171" s="375"/>
      <c r="AH171" s="375"/>
      <c r="AI171" s="375"/>
      <c r="AJ171" s="375"/>
      <c r="AK171" s="375"/>
      <c r="AL171" s="375"/>
      <c r="AM171" s="375"/>
      <c r="AN171" s="375"/>
      <c r="AO171" s="375"/>
      <c r="AP171" s="375"/>
      <c r="AQ171" s="375"/>
      <c r="AR171" s="375"/>
      <c r="AS171" s="375"/>
      <c r="AT171" s="375"/>
      <c r="AU171" s="375"/>
      <c r="AV171" s="375"/>
      <c r="AW171" s="375"/>
      <c r="AX171" s="375"/>
      <c r="AY171" s="375"/>
      <c r="AZ171" s="375"/>
      <c r="BA171" s="375"/>
      <c r="BB171" s="375"/>
      <c r="BC171" s="375"/>
      <c r="BD171" s="1035">
        <v>1</v>
      </c>
      <c r="BE171" s="367"/>
      <c r="BF171" s="974"/>
      <c r="BG171" s="375"/>
      <c r="BH171" s="375"/>
      <c r="BI171" s="375"/>
      <c r="BJ171" s="375"/>
      <c r="BK171" s="375"/>
      <c r="BL171" s="375"/>
      <c r="BM171" s="375"/>
      <c r="BN171" s="557">
        <f t="shared" si="2"/>
        <v>6.1799999999999997E-3</v>
      </c>
      <c r="BO171" s="77">
        <f>SUM(H171:BC171)</f>
        <v>1236</v>
      </c>
      <c r="BP171" s="127" t="str">
        <f>IF(D171="Supra-regional","abrange-cidade",IF(D171="Em definição","sem-mapa",IF(F171&lt;&gt;0,"local-def","local-em-def")))</f>
        <v>local-em-def</v>
      </c>
    </row>
    <row r="172" spans="1:68" ht="30" hidden="1" x14ac:dyDescent="0.25">
      <c r="A172" s="338">
        <v>37</v>
      </c>
      <c r="B172" s="373" t="s">
        <v>5103</v>
      </c>
      <c r="C172" s="339">
        <v>200000</v>
      </c>
      <c r="D172" s="373" t="s">
        <v>168</v>
      </c>
      <c r="E172" s="373"/>
      <c r="F172" s="373"/>
      <c r="G172" s="374" t="s">
        <v>5196</v>
      </c>
      <c r="H172" s="375"/>
      <c r="I172" s="375"/>
      <c r="J172" s="375"/>
      <c r="K172" s="375"/>
      <c r="L172" s="375"/>
      <c r="M172" s="375"/>
      <c r="N172" s="375"/>
      <c r="O172" s="375"/>
      <c r="P172" s="375"/>
      <c r="Q172" s="375"/>
      <c r="R172" s="375"/>
      <c r="S172" s="375"/>
      <c r="T172" s="375"/>
      <c r="U172" s="375"/>
      <c r="V172" s="375"/>
      <c r="W172" s="375"/>
      <c r="X172" s="375"/>
      <c r="Y172" s="375"/>
      <c r="Z172" s="375"/>
      <c r="AA172" s="376">
        <v>22</v>
      </c>
      <c r="AB172" s="375"/>
      <c r="AC172" s="375"/>
      <c r="AD172" s="375"/>
      <c r="AE172" s="375"/>
      <c r="AF172" s="375"/>
      <c r="AG172" s="375"/>
      <c r="AH172" s="375"/>
      <c r="AI172" s="375"/>
      <c r="AJ172" s="375"/>
      <c r="AK172" s="375"/>
      <c r="AL172" s="375"/>
      <c r="AM172" s="375"/>
      <c r="AN172" s="375"/>
      <c r="AO172" s="375"/>
      <c r="AP172" s="375"/>
      <c r="AQ172" s="375"/>
      <c r="AR172" s="375"/>
      <c r="AS172" s="375"/>
      <c r="AT172" s="375"/>
      <c r="AU172" s="375"/>
      <c r="AV172" s="375"/>
      <c r="AW172" s="375"/>
      <c r="AX172" s="375"/>
      <c r="AY172" s="375"/>
      <c r="AZ172" s="375"/>
      <c r="BA172" s="375"/>
      <c r="BB172" s="375"/>
      <c r="BC172" s="375"/>
      <c r="BD172" s="1035">
        <v>1</v>
      </c>
      <c r="BE172" s="367"/>
      <c r="BF172" s="972"/>
      <c r="BG172" s="375"/>
      <c r="BH172" s="375"/>
      <c r="BI172" s="375"/>
      <c r="BJ172" s="375"/>
      <c r="BK172" s="375"/>
      <c r="BL172" s="375"/>
      <c r="BM172" s="375"/>
      <c r="BN172" s="557">
        <f t="shared" si="2"/>
        <v>1.1E-4</v>
      </c>
      <c r="BO172" s="77">
        <f>SUM(H172:BC172)</f>
        <v>22</v>
      </c>
      <c r="BP172" s="127" t="str">
        <f>IF(D172="Supra-regional","abrange-cidade",IF(D172="Em definição","sem-mapa",IF(F172&lt;&gt;0,"local-def","local-em-def")))</f>
        <v>local-em-def</v>
      </c>
    </row>
    <row r="173" spans="1:68" ht="18" hidden="1" customHeight="1" x14ac:dyDescent="0.25">
      <c r="A173" s="338">
        <v>37</v>
      </c>
      <c r="B173" s="373" t="s">
        <v>5113</v>
      </c>
      <c r="C173" s="339">
        <v>200000</v>
      </c>
      <c r="D173" s="373" t="s">
        <v>168</v>
      </c>
      <c r="E173" s="373"/>
      <c r="F173" s="373"/>
      <c r="G173" s="374" t="s">
        <v>5206</v>
      </c>
      <c r="H173" s="375"/>
      <c r="I173" s="375"/>
      <c r="J173" s="375"/>
      <c r="K173" s="375"/>
      <c r="L173" s="375"/>
      <c r="M173" s="375"/>
      <c r="N173" s="375"/>
      <c r="O173" s="375"/>
      <c r="P173" s="375"/>
      <c r="Q173" s="375"/>
      <c r="R173" s="375"/>
      <c r="S173" s="375"/>
      <c r="T173" s="375"/>
      <c r="U173" s="375"/>
      <c r="V173" s="375"/>
      <c r="W173" s="375"/>
      <c r="X173" s="375"/>
      <c r="Y173" s="375"/>
      <c r="Z173" s="375"/>
      <c r="AA173" s="376">
        <v>554</v>
      </c>
      <c r="AB173" s="375"/>
      <c r="AC173" s="375"/>
      <c r="AD173" s="375"/>
      <c r="AE173" s="375"/>
      <c r="AF173" s="375"/>
      <c r="AG173" s="375"/>
      <c r="AH173" s="375"/>
      <c r="AI173" s="375"/>
      <c r="AJ173" s="375"/>
      <c r="AK173" s="375"/>
      <c r="AL173" s="375"/>
      <c r="AM173" s="375"/>
      <c r="AN173" s="375"/>
      <c r="AO173" s="375"/>
      <c r="AP173" s="375"/>
      <c r="AQ173" s="375"/>
      <c r="AR173" s="375"/>
      <c r="AS173" s="375"/>
      <c r="AT173" s="375"/>
      <c r="AU173" s="375"/>
      <c r="AV173" s="375"/>
      <c r="AW173" s="375"/>
      <c r="AX173" s="375"/>
      <c r="AY173" s="375"/>
      <c r="AZ173" s="375"/>
      <c r="BA173" s="375"/>
      <c r="BB173" s="375"/>
      <c r="BC173" s="375"/>
      <c r="BD173" s="1035">
        <v>1</v>
      </c>
      <c r="BE173" s="367"/>
      <c r="BF173" s="972"/>
      <c r="BG173" s="375"/>
      <c r="BH173" s="375"/>
      <c r="BI173" s="375"/>
      <c r="BJ173" s="375"/>
      <c r="BK173" s="375"/>
      <c r="BL173" s="375"/>
      <c r="BM173" s="375"/>
      <c r="BN173" s="557">
        <f t="shared" si="2"/>
        <v>2.7699999999999999E-3</v>
      </c>
      <c r="BO173" s="77">
        <f>SUM(H173:BC173)</f>
        <v>554</v>
      </c>
      <c r="BP173" s="127" t="str">
        <f>IF(D173="Supra-regional","abrange-cidade",IF(D173="Em definição","sem-mapa",IF(F173&lt;&gt;0,"local-def","local-em-def")))</f>
        <v>local-em-def</v>
      </c>
    </row>
    <row r="174" spans="1:68" ht="25.5" hidden="1" x14ac:dyDescent="0.25">
      <c r="A174" s="338">
        <v>37</v>
      </c>
      <c r="B174" s="373" t="s">
        <v>5044</v>
      </c>
      <c r="C174" s="339">
        <v>200000</v>
      </c>
      <c r="D174" s="288" t="s">
        <v>172</v>
      </c>
      <c r="E174" s="373"/>
      <c r="F174" s="373"/>
      <c r="G174" s="374" t="s">
        <v>5137</v>
      </c>
      <c r="H174" s="375"/>
      <c r="I174" s="375"/>
      <c r="J174" s="375"/>
      <c r="K174" s="375"/>
      <c r="L174" s="375"/>
      <c r="M174" s="375"/>
      <c r="N174" s="375"/>
      <c r="O174" s="375"/>
      <c r="P174" s="375"/>
      <c r="Q174" s="375"/>
      <c r="R174" s="375"/>
      <c r="S174" s="375"/>
      <c r="T174" s="375"/>
      <c r="U174" s="375"/>
      <c r="V174" s="375"/>
      <c r="W174" s="375"/>
      <c r="X174" s="375"/>
      <c r="Y174" s="375"/>
      <c r="Z174" s="375"/>
      <c r="AA174" s="376">
        <v>356</v>
      </c>
      <c r="AB174" s="375"/>
      <c r="AC174" s="375"/>
      <c r="AD174" s="375"/>
      <c r="AE174" s="375"/>
      <c r="AF174" s="375"/>
      <c r="AG174" s="375"/>
      <c r="AH174" s="375"/>
      <c r="AI174" s="375"/>
      <c r="AJ174" s="375"/>
      <c r="AK174" s="375"/>
      <c r="AL174" s="375"/>
      <c r="AM174" s="375"/>
      <c r="AN174" s="375"/>
      <c r="AO174" s="375"/>
      <c r="AP174" s="375"/>
      <c r="AQ174" s="375"/>
      <c r="AR174" s="375"/>
      <c r="AS174" s="375"/>
      <c r="AT174" s="375"/>
      <c r="AU174" s="375"/>
      <c r="AV174" s="375"/>
      <c r="AW174" s="375"/>
      <c r="AX174" s="375"/>
      <c r="AY174" s="375"/>
      <c r="AZ174" s="375"/>
      <c r="BA174" s="375"/>
      <c r="BB174" s="375"/>
      <c r="BC174" s="375"/>
      <c r="BD174" s="1035">
        <v>1</v>
      </c>
      <c r="BE174" s="369">
        <v>0</v>
      </c>
      <c r="BF174" s="972"/>
      <c r="BG174" s="375"/>
      <c r="BH174" s="375"/>
      <c r="BI174" s="375"/>
      <c r="BJ174" s="375"/>
      <c r="BK174" s="375"/>
      <c r="BL174" s="375"/>
      <c r="BM174" s="375"/>
      <c r="BN174" s="557">
        <f t="shared" si="2"/>
        <v>1.7799999999999999E-3</v>
      </c>
      <c r="BO174" s="77">
        <f>SUM(H174:BC174)</f>
        <v>356</v>
      </c>
      <c r="BP174" s="127" t="str">
        <f>IF(D174="Supra-regional","abrange-cidade",IF(D174="Em definição","sem-mapa",IF(F174&lt;&gt;0,"local-def","local-em-def")))</f>
        <v>local-em-def</v>
      </c>
    </row>
    <row r="175" spans="1:68" ht="25.5" hidden="1" x14ac:dyDescent="0.25">
      <c r="A175" s="338">
        <v>37</v>
      </c>
      <c r="B175" s="373" t="s">
        <v>5045</v>
      </c>
      <c r="C175" s="339">
        <v>200000</v>
      </c>
      <c r="D175" s="288" t="s">
        <v>172</v>
      </c>
      <c r="E175" s="373"/>
      <c r="F175" s="373"/>
      <c r="G175" s="374" t="s">
        <v>5138</v>
      </c>
      <c r="H175" s="375"/>
      <c r="I175" s="375"/>
      <c r="J175" s="375"/>
      <c r="K175" s="375"/>
      <c r="L175" s="375"/>
      <c r="M175" s="375"/>
      <c r="N175" s="375"/>
      <c r="O175" s="375"/>
      <c r="P175" s="375"/>
      <c r="Q175" s="375"/>
      <c r="R175" s="375"/>
      <c r="S175" s="375"/>
      <c r="T175" s="375"/>
      <c r="U175" s="375"/>
      <c r="V175" s="375"/>
      <c r="W175" s="375"/>
      <c r="X175" s="375"/>
      <c r="Y175" s="375"/>
      <c r="Z175" s="375"/>
      <c r="AA175" s="376">
        <v>38</v>
      </c>
      <c r="AB175" s="375"/>
      <c r="AC175" s="375"/>
      <c r="AD175" s="375"/>
      <c r="AE175" s="375"/>
      <c r="AF175" s="375"/>
      <c r="AG175" s="375"/>
      <c r="AH175" s="375"/>
      <c r="AI175" s="375"/>
      <c r="AJ175" s="375"/>
      <c r="AK175" s="375"/>
      <c r="AL175" s="375"/>
      <c r="AM175" s="375"/>
      <c r="AN175" s="375"/>
      <c r="AO175" s="375"/>
      <c r="AP175" s="375"/>
      <c r="AQ175" s="375"/>
      <c r="AR175" s="375"/>
      <c r="AS175" s="375"/>
      <c r="AT175" s="375"/>
      <c r="AU175" s="375"/>
      <c r="AV175" s="375"/>
      <c r="AW175" s="375"/>
      <c r="AX175" s="375"/>
      <c r="AY175" s="375"/>
      <c r="AZ175" s="375"/>
      <c r="BA175" s="375"/>
      <c r="BB175" s="375"/>
      <c r="BC175" s="375"/>
      <c r="BD175" s="1035">
        <v>1</v>
      </c>
      <c r="BE175" s="369">
        <v>0</v>
      </c>
      <c r="BF175" s="972"/>
      <c r="BG175" s="375"/>
      <c r="BH175" s="375"/>
      <c r="BI175" s="375"/>
      <c r="BJ175" s="375"/>
      <c r="BK175" s="375"/>
      <c r="BL175" s="375"/>
      <c r="BM175" s="375"/>
      <c r="BN175" s="557">
        <f t="shared" si="2"/>
        <v>1.9000000000000001E-4</v>
      </c>
      <c r="BO175" s="77">
        <f>SUM(H175:BC175)</f>
        <v>38</v>
      </c>
      <c r="BP175" s="127" t="str">
        <f>IF(D175="Supra-regional","abrange-cidade",IF(D175="Em definição","sem-mapa",IF(F175&lt;&gt;0,"local-def","local-em-def")))</f>
        <v>local-em-def</v>
      </c>
    </row>
    <row r="176" spans="1:68" ht="25.5" hidden="1" x14ac:dyDescent="0.25">
      <c r="A176" s="338">
        <v>37</v>
      </c>
      <c r="B176" s="373" t="s">
        <v>5048</v>
      </c>
      <c r="C176" s="339">
        <v>200000</v>
      </c>
      <c r="D176" s="288" t="s">
        <v>172</v>
      </c>
      <c r="E176" s="373"/>
      <c r="F176" s="373"/>
      <c r="G176" s="374" t="s">
        <v>5141</v>
      </c>
      <c r="H176" s="375"/>
      <c r="I176" s="375"/>
      <c r="J176" s="375"/>
      <c r="K176" s="375"/>
      <c r="L176" s="375"/>
      <c r="M176" s="375"/>
      <c r="N176" s="375"/>
      <c r="O176" s="375"/>
      <c r="P176" s="375"/>
      <c r="Q176" s="375"/>
      <c r="R176" s="375"/>
      <c r="S176" s="375"/>
      <c r="T176" s="375"/>
      <c r="U176" s="375"/>
      <c r="V176" s="375"/>
      <c r="W176" s="375"/>
      <c r="X176" s="375"/>
      <c r="Y176" s="375"/>
      <c r="Z176" s="375"/>
      <c r="AA176" s="376">
        <v>386</v>
      </c>
      <c r="AB176" s="375"/>
      <c r="AC176" s="375"/>
      <c r="AD176" s="375"/>
      <c r="AE176" s="375"/>
      <c r="AF176" s="375"/>
      <c r="AG176" s="375"/>
      <c r="AH176" s="375"/>
      <c r="AI176" s="375"/>
      <c r="AJ176" s="375"/>
      <c r="AK176" s="375"/>
      <c r="AL176" s="375"/>
      <c r="AM176" s="375"/>
      <c r="AN176" s="375"/>
      <c r="AO176" s="375"/>
      <c r="AP176" s="375"/>
      <c r="AQ176" s="375"/>
      <c r="AR176" s="375"/>
      <c r="AS176" s="375"/>
      <c r="AT176" s="375"/>
      <c r="AU176" s="375"/>
      <c r="AV176" s="375"/>
      <c r="AW176" s="375"/>
      <c r="AX176" s="375"/>
      <c r="AY176" s="375"/>
      <c r="AZ176" s="375"/>
      <c r="BA176" s="375"/>
      <c r="BB176" s="375"/>
      <c r="BC176" s="375"/>
      <c r="BD176" s="1035">
        <v>1</v>
      </c>
      <c r="BE176" s="369">
        <v>0</v>
      </c>
      <c r="BF176" s="972"/>
      <c r="BG176" s="375"/>
      <c r="BH176" s="375"/>
      <c r="BI176" s="375"/>
      <c r="BJ176" s="375"/>
      <c r="BK176" s="375"/>
      <c r="BL176" s="375"/>
      <c r="BM176" s="375"/>
      <c r="BN176" s="557">
        <f t="shared" si="2"/>
        <v>1.9300000000000001E-3</v>
      </c>
      <c r="BO176" s="77">
        <f>SUM(H176:BC176)</f>
        <v>386</v>
      </c>
      <c r="BP176" s="127" t="str">
        <f>IF(D176="Supra-regional","abrange-cidade",IF(D176="Em definição","sem-mapa",IF(F176&lt;&gt;0,"local-def","local-em-def")))</f>
        <v>local-em-def</v>
      </c>
    </row>
    <row r="177" spans="1:68" ht="30" hidden="1" x14ac:dyDescent="0.25">
      <c r="A177" s="338">
        <v>37</v>
      </c>
      <c r="B177" s="373" t="s">
        <v>5080</v>
      </c>
      <c r="C177" s="339">
        <v>200000</v>
      </c>
      <c r="D177" s="288" t="s">
        <v>172</v>
      </c>
      <c r="E177" s="373"/>
      <c r="F177" s="373"/>
      <c r="G177" s="374" t="s">
        <v>5173</v>
      </c>
      <c r="H177" s="375"/>
      <c r="I177" s="375"/>
      <c r="J177" s="375"/>
      <c r="K177" s="375"/>
      <c r="L177" s="375"/>
      <c r="M177" s="375"/>
      <c r="N177" s="375"/>
      <c r="O177" s="375"/>
      <c r="P177" s="375"/>
      <c r="Q177" s="375"/>
      <c r="R177" s="375"/>
      <c r="S177" s="375"/>
      <c r="T177" s="375"/>
      <c r="U177" s="375"/>
      <c r="V177" s="375"/>
      <c r="W177" s="375"/>
      <c r="X177" s="375"/>
      <c r="Y177" s="375"/>
      <c r="Z177" s="375"/>
      <c r="AA177" s="376">
        <v>308</v>
      </c>
      <c r="AB177" s="375"/>
      <c r="AC177" s="375"/>
      <c r="AD177" s="375"/>
      <c r="AE177" s="375"/>
      <c r="AF177" s="375"/>
      <c r="AG177" s="375"/>
      <c r="AH177" s="375"/>
      <c r="AI177" s="375"/>
      <c r="AJ177" s="375"/>
      <c r="AK177" s="375"/>
      <c r="AL177" s="375"/>
      <c r="AM177" s="375"/>
      <c r="AN177" s="375"/>
      <c r="AO177" s="375"/>
      <c r="AP177" s="375"/>
      <c r="AQ177" s="375"/>
      <c r="AR177" s="375"/>
      <c r="AS177" s="375"/>
      <c r="AT177" s="375"/>
      <c r="AU177" s="375"/>
      <c r="AV177" s="375"/>
      <c r="AW177" s="375"/>
      <c r="AX177" s="375"/>
      <c r="AY177" s="375"/>
      <c r="AZ177" s="375"/>
      <c r="BA177" s="375"/>
      <c r="BB177" s="375"/>
      <c r="BC177" s="375"/>
      <c r="BD177" s="1035">
        <v>1</v>
      </c>
      <c r="BE177" s="369"/>
      <c r="BF177" s="972"/>
      <c r="BG177" s="375"/>
      <c r="BH177" s="375"/>
      <c r="BI177" s="375"/>
      <c r="BJ177" s="375"/>
      <c r="BK177" s="375"/>
      <c r="BL177" s="375"/>
      <c r="BM177" s="375"/>
      <c r="BN177" s="557">
        <f t="shared" si="2"/>
        <v>1.5399999999999999E-3</v>
      </c>
      <c r="BO177" s="77">
        <f>SUM(H177:BC177)</f>
        <v>308</v>
      </c>
      <c r="BP177" s="127" t="str">
        <f>IF(D177="Supra-regional","abrange-cidade",IF(D177="Em definição","sem-mapa",IF(F177&lt;&gt;0,"local-def","local-em-def")))</f>
        <v>local-em-def</v>
      </c>
    </row>
    <row r="178" spans="1:68" ht="25.5" hidden="1" x14ac:dyDescent="0.25">
      <c r="A178" s="338">
        <v>37</v>
      </c>
      <c r="B178" s="373" t="s">
        <v>5083</v>
      </c>
      <c r="C178" s="339">
        <v>200000</v>
      </c>
      <c r="D178" s="288" t="s">
        <v>172</v>
      </c>
      <c r="E178" s="373"/>
      <c r="F178" s="373"/>
      <c r="G178" s="374" t="s">
        <v>5176</v>
      </c>
      <c r="H178" s="375"/>
      <c r="I178" s="375"/>
      <c r="J178" s="375"/>
      <c r="K178" s="375"/>
      <c r="L178" s="375"/>
      <c r="M178" s="375"/>
      <c r="N178" s="375"/>
      <c r="O178" s="375"/>
      <c r="P178" s="375"/>
      <c r="Q178" s="375"/>
      <c r="R178" s="375"/>
      <c r="S178" s="375"/>
      <c r="T178" s="375"/>
      <c r="U178" s="375"/>
      <c r="V178" s="375"/>
      <c r="W178" s="375"/>
      <c r="X178" s="375"/>
      <c r="Y178" s="375"/>
      <c r="Z178" s="375"/>
      <c r="AA178" s="376">
        <v>1378</v>
      </c>
      <c r="AB178" s="375"/>
      <c r="AC178" s="375"/>
      <c r="AD178" s="375"/>
      <c r="AE178" s="375"/>
      <c r="AF178" s="375"/>
      <c r="AG178" s="375"/>
      <c r="AH178" s="375"/>
      <c r="AI178" s="375"/>
      <c r="AJ178" s="375"/>
      <c r="AK178" s="375"/>
      <c r="AL178" s="375"/>
      <c r="AM178" s="375"/>
      <c r="AN178" s="375"/>
      <c r="AO178" s="375"/>
      <c r="AP178" s="375"/>
      <c r="AQ178" s="375"/>
      <c r="AR178" s="375"/>
      <c r="AS178" s="375"/>
      <c r="AT178" s="375"/>
      <c r="AU178" s="375"/>
      <c r="AV178" s="375"/>
      <c r="AW178" s="375"/>
      <c r="AX178" s="375"/>
      <c r="AY178" s="375"/>
      <c r="AZ178" s="375"/>
      <c r="BA178" s="375"/>
      <c r="BB178" s="375"/>
      <c r="BC178" s="375"/>
      <c r="BD178" s="1035">
        <v>1</v>
      </c>
      <c r="BE178" s="367"/>
      <c r="BF178" s="972"/>
      <c r="BG178" s="375"/>
      <c r="BH178" s="375"/>
      <c r="BI178" s="375"/>
      <c r="BJ178" s="375"/>
      <c r="BK178" s="375"/>
      <c r="BL178" s="375"/>
      <c r="BM178" s="375"/>
      <c r="BN178" s="557">
        <f t="shared" si="2"/>
        <v>6.8900000000000003E-3</v>
      </c>
      <c r="BO178" s="77">
        <f>SUM(H178:BC178)</f>
        <v>1378</v>
      </c>
      <c r="BP178" s="127" t="str">
        <f>IF(D178="Supra-regional","abrange-cidade",IF(D178="Em definição","sem-mapa",IF(F178&lt;&gt;0,"local-def","local-em-def")))</f>
        <v>local-em-def</v>
      </c>
    </row>
    <row r="179" spans="1:68" ht="25.5" hidden="1" x14ac:dyDescent="0.25">
      <c r="A179" s="338">
        <v>37</v>
      </c>
      <c r="B179" s="373" t="s">
        <v>5091</v>
      </c>
      <c r="C179" s="339">
        <v>200000</v>
      </c>
      <c r="D179" s="288" t="s">
        <v>172</v>
      </c>
      <c r="E179" s="373"/>
      <c r="F179" s="373"/>
      <c r="G179" s="374" t="s">
        <v>5184</v>
      </c>
      <c r="H179" s="375"/>
      <c r="I179" s="375"/>
      <c r="J179" s="375"/>
      <c r="K179" s="375"/>
      <c r="L179" s="375"/>
      <c r="M179" s="375"/>
      <c r="N179" s="375"/>
      <c r="O179" s="375"/>
      <c r="P179" s="375"/>
      <c r="Q179" s="375"/>
      <c r="R179" s="375"/>
      <c r="S179" s="375"/>
      <c r="T179" s="375"/>
      <c r="U179" s="375"/>
      <c r="V179" s="375"/>
      <c r="W179" s="375"/>
      <c r="X179" s="375"/>
      <c r="Y179" s="375"/>
      <c r="Z179" s="375"/>
      <c r="AA179" s="376">
        <v>2041</v>
      </c>
      <c r="AB179" s="375"/>
      <c r="AC179" s="375"/>
      <c r="AD179" s="375"/>
      <c r="AE179" s="375"/>
      <c r="AF179" s="375"/>
      <c r="AG179" s="375"/>
      <c r="AH179" s="375"/>
      <c r="AI179" s="375"/>
      <c r="AJ179" s="375"/>
      <c r="AK179" s="375"/>
      <c r="AL179" s="375"/>
      <c r="AM179" s="375"/>
      <c r="AN179" s="375"/>
      <c r="AO179" s="375"/>
      <c r="AP179" s="375"/>
      <c r="AQ179" s="375"/>
      <c r="AR179" s="375"/>
      <c r="AS179" s="375"/>
      <c r="AT179" s="375"/>
      <c r="AU179" s="375"/>
      <c r="AV179" s="375"/>
      <c r="AW179" s="375"/>
      <c r="AX179" s="375"/>
      <c r="AY179" s="375"/>
      <c r="AZ179" s="375"/>
      <c r="BA179" s="375"/>
      <c r="BB179" s="375"/>
      <c r="BC179" s="375"/>
      <c r="BD179" s="1035">
        <v>1</v>
      </c>
      <c r="BE179" s="367"/>
      <c r="BF179" s="972"/>
      <c r="BG179" s="375"/>
      <c r="BH179" s="375"/>
      <c r="BI179" s="375"/>
      <c r="BJ179" s="375"/>
      <c r="BK179" s="375"/>
      <c r="BL179" s="375"/>
      <c r="BM179" s="375"/>
      <c r="BN179" s="557">
        <f t="shared" si="2"/>
        <v>1.0205000000000001E-2</v>
      </c>
      <c r="BO179" s="77">
        <f>SUM(H179:BC179)</f>
        <v>2041</v>
      </c>
      <c r="BP179" s="127" t="str">
        <f>IF(D179="Supra-regional","abrange-cidade",IF(D179="Em definição","sem-mapa",IF(F179&lt;&gt;0,"local-def","local-em-def")))</f>
        <v>local-em-def</v>
      </c>
    </row>
    <row r="180" spans="1:68" ht="30" hidden="1" x14ac:dyDescent="0.25">
      <c r="A180" s="338">
        <v>37</v>
      </c>
      <c r="B180" s="373" t="s">
        <v>5100</v>
      </c>
      <c r="C180" s="339">
        <v>200000</v>
      </c>
      <c r="D180" s="288" t="s">
        <v>172</v>
      </c>
      <c r="E180" s="373"/>
      <c r="F180" s="373"/>
      <c r="G180" s="374" t="s">
        <v>5193</v>
      </c>
      <c r="H180" s="375"/>
      <c r="I180" s="375"/>
      <c r="J180" s="375"/>
      <c r="K180" s="375"/>
      <c r="L180" s="375"/>
      <c r="M180" s="375"/>
      <c r="N180" s="375"/>
      <c r="O180" s="375"/>
      <c r="P180" s="375"/>
      <c r="Q180" s="375"/>
      <c r="R180" s="375"/>
      <c r="S180" s="375"/>
      <c r="T180" s="375"/>
      <c r="U180" s="375"/>
      <c r="V180" s="375"/>
      <c r="W180" s="375"/>
      <c r="X180" s="375"/>
      <c r="Y180" s="375"/>
      <c r="Z180" s="375"/>
      <c r="AA180" s="376">
        <v>95</v>
      </c>
      <c r="AB180" s="375"/>
      <c r="AC180" s="375"/>
      <c r="AD180" s="375"/>
      <c r="AE180" s="375"/>
      <c r="AF180" s="375"/>
      <c r="AG180" s="375"/>
      <c r="AH180" s="375"/>
      <c r="AI180" s="375"/>
      <c r="AJ180" s="375"/>
      <c r="AK180" s="375"/>
      <c r="AL180" s="375"/>
      <c r="AM180" s="375"/>
      <c r="AN180" s="375"/>
      <c r="AO180" s="375"/>
      <c r="AP180" s="375"/>
      <c r="AQ180" s="375"/>
      <c r="AR180" s="375"/>
      <c r="AS180" s="375"/>
      <c r="AT180" s="375"/>
      <c r="AU180" s="375"/>
      <c r="AV180" s="375"/>
      <c r="AW180" s="375"/>
      <c r="AX180" s="375"/>
      <c r="AY180" s="375"/>
      <c r="AZ180" s="375"/>
      <c r="BA180" s="375"/>
      <c r="BB180" s="375"/>
      <c r="BC180" s="375"/>
      <c r="BD180" s="1035">
        <v>1</v>
      </c>
      <c r="BE180" s="367"/>
      <c r="BF180" s="972"/>
      <c r="BG180" s="375"/>
      <c r="BH180" s="375"/>
      <c r="BI180" s="375"/>
      <c r="BJ180" s="375"/>
      <c r="BK180" s="375"/>
      <c r="BL180" s="375"/>
      <c r="BM180" s="375"/>
      <c r="BN180" s="557">
        <f t="shared" si="2"/>
        <v>4.75E-4</v>
      </c>
      <c r="BO180" s="77">
        <f>SUM(H180:BC180)</f>
        <v>95</v>
      </c>
      <c r="BP180" s="127" t="str">
        <f>IF(D180="Supra-regional","abrange-cidade",IF(D180="Em definição","sem-mapa",IF(F180&lt;&gt;0,"local-def","local-em-def")))</f>
        <v>local-em-def</v>
      </c>
    </row>
    <row r="181" spans="1:68" ht="25.5" hidden="1" x14ac:dyDescent="0.25">
      <c r="A181" s="338">
        <v>37</v>
      </c>
      <c r="B181" s="373" t="s">
        <v>5101</v>
      </c>
      <c r="C181" s="339">
        <v>200000</v>
      </c>
      <c r="D181" s="288" t="s">
        <v>172</v>
      </c>
      <c r="E181" s="373"/>
      <c r="F181" s="373"/>
      <c r="G181" s="374" t="s">
        <v>5194</v>
      </c>
      <c r="H181" s="375"/>
      <c r="I181" s="375"/>
      <c r="J181" s="375"/>
      <c r="K181" s="375"/>
      <c r="L181" s="375"/>
      <c r="M181" s="375"/>
      <c r="N181" s="375"/>
      <c r="O181" s="375"/>
      <c r="P181" s="375"/>
      <c r="Q181" s="375"/>
      <c r="R181" s="375"/>
      <c r="S181" s="375"/>
      <c r="T181" s="375"/>
      <c r="U181" s="375"/>
      <c r="V181" s="375"/>
      <c r="W181" s="375"/>
      <c r="X181" s="375"/>
      <c r="Y181" s="375"/>
      <c r="Z181" s="375"/>
      <c r="AA181" s="376">
        <v>220</v>
      </c>
      <c r="AB181" s="375"/>
      <c r="AC181" s="375"/>
      <c r="AD181" s="375"/>
      <c r="AE181" s="375"/>
      <c r="AF181" s="375"/>
      <c r="AG181" s="375"/>
      <c r="AH181" s="375"/>
      <c r="AI181" s="375"/>
      <c r="AJ181" s="375"/>
      <c r="AK181" s="375"/>
      <c r="AL181" s="375"/>
      <c r="AM181" s="375"/>
      <c r="AN181" s="375"/>
      <c r="AO181" s="375"/>
      <c r="AP181" s="375"/>
      <c r="AQ181" s="375"/>
      <c r="AR181" s="375"/>
      <c r="AS181" s="375"/>
      <c r="AT181" s="375"/>
      <c r="AU181" s="375"/>
      <c r="AV181" s="375"/>
      <c r="AW181" s="375"/>
      <c r="AX181" s="375"/>
      <c r="AY181" s="375"/>
      <c r="AZ181" s="375"/>
      <c r="BA181" s="375"/>
      <c r="BB181" s="375"/>
      <c r="BC181" s="375"/>
      <c r="BD181" s="1035">
        <v>1</v>
      </c>
      <c r="BE181" s="367"/>
      <c r="BF181" s="972"/>
      <c r="BG181" s="375"/>
      <c r="BH181" s="375"/>
      <c r="BI181" s="375"/>
      <c r="BJ181" s="375"/>
      <c r="BK181" s="375"/>
      <c r="BL181" s="375"/>
      <c r="BM181" s="375"/>
      <c r="BN181" s="557">
        <f t="shared" si="2"/>
        <v>1.1000000000000001E-3</v>
      </c>
      <c r="BO181" s="77">
        <f>SUM(H181:BC181)</f>
        <v>220</v>
      </c>
      <c r="BP181" s="127" t="str">
        <f>IF(D181="Supra-regional","abrange-cidade",IF(D181="Em definição","sem-mapa",IF(F181&lt;&gt;0,"local-def","local-em-def")))</f>
        <v>local-em-def</v>
      </c>
    </row>
    <row r="182" spans="1:68" ht="25.5" hidden="1" x14ac:dyDescent="0.25">
      <c r="A182" s="338">
        <v>37</v>
      </c>
      <c r="B182" s="373" t="s">
        <v>5109</v>
      </c>
      <c r="C182" s="339">
        <v>200000</v>
      </c>
      <c r="D182" s="288" t="s">
        <v>172</v>
      </c>
      <c r="E182" s="373"/>
      <c r="F182" s="373"/>
      <c r="G182" s="374" t="s">
        <v>5202</v>
      </c>
      <c r="H182" s="375"/>
      <c r="I182" s="375"/>
      <c r="J182" s="375"/>
      <c r="K182" s="375"/>
      <c r="L182" s="375"/>
      <c r="M182" s="375"/>
      <c r="N182" s="375"/>
      <c r="O182" s="375"/>
      <c r="P182" s="375"/>
      <c r="Q182" s="375"/>
      <c r="R182" s="375"/>
      <c r="S182" s="375"/>
      <c r="T182" s="375"/>
      <c r="U182" s="375"/>
      <c r="V182" s="375"/>
      <c r="W182" s="375"/>
      <c r="X182" s="375"/>
      <c r="Y182" s="375"/>
      <c r="Z182" s="375"/>
      <c r="AA182" s="376">
        <v>55</v>
      </c>
      <c r="AB182" s="375"/>
      <c r="AC182" s="375"/>
      <c r="AD182" s="375"/>
      <c r="AE182" s="375"/>
      <c r="AF182" s="375"/>
      <c r="AG182" s="375"/>
      <c r="AH182" s="375"/>
      <c r="AI182" s="375"/>
      <c r="AJ182" s="375"/>
      <c r="AK182" s="375"/>
      <c r="AL182" s="375"/>
      <c r="AM182" s="375"/>
      <c r="AN182" s="375"/>
      <c r="AO182" s="375"/>
      <c r="AP182" s="375"/>
      <c r="AQ182" s="375"/>
      <c r="AR182" s="375"/>
      <c r="AS182" s="375"/>
      <c r="AT182" s="375"/>
      <c r="AU182" s="375"/>
      <c r="AV182" s="375"/>
      <c r="AW182" s="375"/>
      <c r="AX182" s="375"/>
      <c r="AY182" s="375"/>
      <c r="AZ182" s="375"/>
      <c r="BA182" s="375"/>
      <c r="BB182" s="375"/>
      <c r="BC182" s="375"/>
      <c r="BD182" s="1035">
        <v>1</v>
      </c>
      <c r="BE182" s="367"/>
      <c r="BF182" s="972"/>
      <c r="BG182" s="375"/>
      <c r="BH182" s="375"/>
      <c r="BI182" s="375"/>
      <c r="BJ182" s="375"/>
      <c r="BK182" s="375"/>
      <c r="BL182" s="375"/>
      <c r="BM182" s="375"/>
      <c r="BN182" s="557">
        <f t="shared" si="2"/>
        <v>2.7500000000000002E-4</v>
      </c>
      <c r="BO182" s="77">
        <f>SUM(H182:BC182)</f>
        <v>55</v>
      </c>
      <c r="BP182" s="127" t="str">
        <f>IF(D182="Supra-regional","abrange-cidade",IF(D182="Em definição","sem-mapa",IF(F182&lt;&gt;0,"local-def","local-em-def")))</f>
        <v>local-em-def</v>
      </c>
    </row>
    <row r="183" spans="1:68" ht="25.5" hidden="1" x14ac:dyDescent="0.25">
      <c r="A183" s="338">
        <v>37</v>
      </c>
      <c r="B183" s="373" t="s">
        <v>5110</v>
      </c>
      <c r="C183" s="339">
        <v>200000</v>
      </c>
      <c r="D183" s="288" t="s">
        <v>172</v>
      </c>
      <c r="E183" s="373"/>
      <c r="F183" s="373"/>
      <c r="G183" s="374" t="s">
        <v>5203</v>
      </c>
      <c r="H183" s="375"/>
      <c r="I183" s="375"/>
      <c r="J183" s="375"/>
      <c r="K183" s="375"/>
      <c r="L183" s="375"/>
      <c r="M183" s="375"/>
      <c r="N183" s="375"/>
      <c r="O183" s="375"/>
      <c r="P183" s="375"/>
      <c r="Q183" s="375"/>
      <c r="R183" s="375"/>
      <c r="S183" s="375"/>
      <c r="T183" s="375"/>
      <c r="U183" s="375"/>
      <c r="V183" s="375"/>
      <c r="W183" s="375"/>
      <c r="X183" s="375"/>
      <c r="Y183" s="375"/>
      <c r="Z183" s="375"/>
      <c r="AA183" s="376">
        <v>79</v>
      </c>
      <c r="AB183" s="375"/>
      <c r="AC183" s="375"/>
      <c r="AD183" s="375"/>
      <c r="AE183" s="375"/>
      <c r="AF183" s="375"/>
      <c r="AG183" s="375"/>
      <c r="AH183" s="375"/>
      <c r="AI183" s="375"/>
      <c r="AJ183" s="375"/>
      <c r="AK183" s="375"/>
      <c r="AL183" s="375"/>
      <c r="AM183" s="375"/>
      <c r="AN183" s="375"/>
      <c r="AO183" s="375"/>
      <c r="AP183" s="375"/>
      <c r="AQ183" s="375"/>
      <c r="AR183" s="375"/>
      <c r="AS183" s="375"/>
      <c r="AT183" s="375"/>
      <c r="AU183" s="375"/>
      <c r="AV183" s="375"/>
      <c r="AW183" s="375"/>
      <c r="AX183" s="375"/>
      <c r="AY183" s="375"/>
      <c r="AZ183" s="375"/>
      <c r="BA183" s="375"/>
      <c r="BB183" s="375"/>
      <c r="BC183" s="375"/>
      <c r="BD183" s="1035">
        <v>1</v>
      </c>
      <c r="BE183" s="367"/>
      <c r="BF183" s="972"/>
      <c r="BG183" s="375"/>
      <c r="BH183" s="375"/>
      <c r="BI183" s="375"/>
      <c r="BJ183" s="375"/>
      <c r="BK183" s="375"/>
      <c r="BL183" s="375"/>
      <c r="BM183" s="375"/>
      <c r="BN183" s="557">
        <f t="shared" si="2"/>
        <v>3.9500000000000001E-4</v>
      </c>
      <c r="BO183" s="77">
        <f>SUM(H183:BC183)</f>
        <v>79</v>
      </c>
      <c r="BP183" s="127" t="str">
        <f>IF(D183="Supra-regional","abrange-cidade",IF(D183="Em definição","sem-mapa",IF(F183&lt;&gt;0,"local-def","local-em-def")))</f>
        <v>local-em-def</v>
      </c>
    </row>
    <row r="184" spans="1:68" ht="25.5" hidden="1" x14ac:dyDescent="0.25">
      <c r="A184" s="338">
        <v>37</v>
      </c>
      <c r="B184" s="373" t="s">
        <v>5119</v>
      </c>
      <c r="C184" s="339">
        <v>200000</v>
      </c>
      <c r="D184" s="288" t="s">
        <v>172</v>
      </c>
      <c r="E184" s="373"/>
      <c r="F184" s="373"/>
      <c r="G184" s="374" t="s">
        <v>5212</v>
      </c>
      <c r="H184" s="375"/>
      <c r="I184" s="375"/>
      <c r="J184" s="375"/>
      <c r="K184" s="375"/>
      <c r="L184" s="375"/>
      <c r="M184" s="375"/>
      <c r="N184" s="375"/>
      <c r="O184" s="375"/>
      <c r="P184" s="375"/>
      <c r="Q184" s="375"/>
      <c r="R184" s="375"/>
      <c r="S184" s="375"/>
      <c r="T184" s="375"/>
      <c r="U184" s="375"/>
      <c r="V184" s="375"/>
      <c r="W184" s="375"/>
      <c r="X184" s="375"/>
      <c r="Y184" s="375"/>
      <c r="Z184" s="375"/>
      <c r="AA184" s="376">
        <v>1800</v>
      </c>
      <c r="AB184" s="375"/>
      <c r="AC184" s="375"/>
      <c r="AD184" s="375"/>
      <c r="AE184" s="375"/>
      <c r="AF184" s="375"/>
      <c r="AG184" s="375"/>
      <c r="AH184" s="375"/>
      <c r="AI184" s="375"/>
      <c r="AJ184" s="375"/>
      <c r="AK184" s="375"/>
      <c r="AL184" s="375"/>
      <c r="AM184" s="375"/>
      <c r="AN184" s="375"/>
      <c r="AO184" s="375"/>
      <c r="AP184" s="375"/>
      <c r="AQ184" s="375"/>
      <c r="AR184" s="375"/>
      <c r="AS184" s="375"/>
      <c r="AT184" s="375"/>
      <c r="AU184" s="375"/>
      <c r="AV184" s="375"/>
      <c r="AW184" s="375"/>
      <c r="AX184" s="375"/>
      <c r="AY184" s="375"/>
      <c r="AZ184" s="375"/>
      <c r="BA184" s="375"/>
      <c r="BB184" s="375"/>
      <c r="BC184" s="375"/>
      <c r="BD184" s="1035">
        <v>1</v>
      </c>
      <c r="BE184" s="367"/>
      <c r="BF184" s="972"/>
      <c r="BG184" s="375"/>
      <c r="BH184" s="375"/>
      <c r="BI184" s="375"/>
      <c r="BJ184" s="375"/>
      <c r="BK184" s="375"/>
      <c r="BL184" s="375"/>
      <c r="BM184" s="375"/>
      <c r="BN184" s="557">
        <f t="shared" si="2"/>
        <v>8.9999999999999993E-3</v>
      </c>
      <c r="BO184" s="77">
        <f>SUM(H184:BC184)</f>
        <v>1800</v>
      </c>
      <c r="BP184" s="127" t="str">
        <f>IF(D184="Supra-regional","abrange-cidade",IF(D184="Em definição","sem-mapa",IF(F184&lt;&gt;0,"local-def","local-em-def")))</f>
        <v>local-em-def</v>
      </c>
    </row>
    <row r="185" spans="1:68" ht="25.5" hidden="1" x14ac:dyDescent="0.25">
      <c r="A185" s="338">
        <v>37</v>
      </c>
      <c r="B185" s="373" t="s">
        <v>5123</v>
      </c>
      <c r="C185" s="339">
        <v>200000</v>
      </c>
      <c r="D185" s="288" t="s">
        <v>172</v>
      </c>
      <c r="E185" s="373"/>
      <c r="F185" s="373"/>
      <c r="G185" s="374" t="s">
        <v>5216</v>
      </c>
      <c r="H185" s="375"/>
      <c r="I185" s="375"/>
      <c r="J185" s="375"/>
      <c r="K185" s="375"/>
      <c r="L185" s="375"/>
      <c r="M185" s="375"/>
      <c r="N185" s="375"/>
      <c r="O185" s="375"/>
      <c r="P185" s="375"/>
      <c r="Q185" s="375"/>
      <c r="R185" s="375"/>
      <c r="S185" s="375"/>
      <c r="T185" s="375"/>
      <c r="U185" s="375"/>
      <c r="V185" s="375"/>
      <c r="W185" s="375"/>
      <c r="X185" s="375"/>
      <c r="Y185" s="375"/>
      <c r="Z185" s="375"/>
      <c r="AA185" s="376">
        <v>442</v>
      </c>
      <c r="AB185" s="375"/>
      <c r="AC185" s="375"/>
      <c r="AD185" s="375"/>
      <c r="AE185" s="375"/>
      <c r="AF185" s="375"/>
      <c r="AG185" s="375"/>
      <c r="AH185" s="375"/>
      <c r="AI185" s="375"/>
      <c r="AJ185" s="375"/>
      <c r="AK185" s="375"/>
      <c r="AL185" s="375"/>
      <c r="AM185" s="375"/>
      <c r="AN185" s="375"/>
      <c r="AO185" s="375"/>
      <c r="AP185" s="375"/>
      <c r="AQ185" s="375"/>
      <c r="AR185" s="375"/>
      <c r="AS185" s="375"/>
      <c r="AT185" s="375"/>
      <c r="AU185" s="375"/>
      <c r="AV185" s="375"/>
      <c r="AW185" s="375"/>
      <c r="AX185" s="375"/>
      <c r="AY185" s="375"/>
      <c r="AZ185" s="375"/>
      <c r="BA185" s="375"/>
      <c r="BB185" s="375"/>
      <c r="BC185" s="375"/>
      <c r="BD185" s="1035">
        <v>1</v>
      </c>
      <c r="BE185" s="367"/>
      <c r="BF185" s="972"/>
      <c r="BG185" s="375"/>
      <c r="BH185" s="375"/>
      <c r="BI185" s="375"/>
      <c r="BJ185" s="375"/>
      <c r="BK185" s="375"/>
      <c r="BL185" s="375"/>
      <c r="BM185" s="375"/>
      <c r="BN185" s="557">
        <f t="shared" si="2"/>
        <v>2.2100000000000002E-3</v>
      </c>
      <c r="BO185" s="476">
        <f>SUM(H185:BC185)</f>
        <v>442</v>
      </c>
      <c r="BP185" s="477" t="str">
        <f>IF(D185="Supra-regional","abrange-cidade",IF(D185="Em definição","sem-mapa",IF(F185&lt;&gt;0,"local-def","local-em-def")))</f>
        <v>local-em-def</v>
      </c>
    </row>
    <row r="186" spans="1:68" ht="25.5" hidden="1" x14ac:dyDescent="0.25">
      <c r="A186" s="338">
        <v>37</v>
      </c>
      <c r="B186" s="373" t="s">
        <v>5125</v>
      </c>
      <c r="C186" s="339">
        <v>200000</v>
      </c>
      <c r="D186" s="288" t="s">
        <v>172</v>
      </c>
      <c r="E186" s="373"/>
      <c r="F186" s="373"/>
      <c r="G186" s="374" t="s">
        <v>5218</v>
      </c>
      <c r="H186" s="375"/>
      <c r="I186" s="375"/>
      <c r="J186" s="375"/>
      <c r="K186" s="375"/>
      <c r="L186" s="375"/>
      <c r="M186" s="375"/>
      <c r="N186" s="375"/>
      <c r="O186" s="375"/>
      <c r="P186" s="375"/>
      <c r="Q186" s="375"/>
      <c r="R186" s="375"/>
      <c r="S186" s="375"/>
      <c r="T186" s="375"/>
      <c r="U186" s="375"/>
      <c r="V186" s="375"/>
      <c r="W186" s="375"/>
      <c r="X186" s="375"/>
      <c r="Y186" s="375"/>
      <c r="Z186" s="375"/>
      <c r="AA186" s="376">
        <v>228</v>
      </c>
      <c r="AB186" s="375"/>
      <c r="AC186" s="375"/>
      <c r="AD186" s="375"/>
      <c r="AE186" s="375"/>
      <c r="AF186" s="375"/>
      <c r="AG186" s="375"/>
      <c r="AH186" s="375"/>
      <c r="AI186" s="375"/>
      <c r="AJ186" s="375"/>
      <c r="AK186" s="375"/>
      <c r="AL186" s="375"/>
      <c r="AM186" s="375"/>
      <c r="AN186" s="375"/>
      <c r="AO186" s="375"/>
      <c r="AP186" s="375"/>
      <c r="AQ186" s="375"/>
      <c r="AR186" s="375"/>
      <c r="AS186" s="375"/>
      <c r="AT186" s="375"/>
      <c r="AU186" s="375"/>
      <c r="AV186" s="375"/>
      <c r="AW186" s="375"/>
      <c r="AX186" s="375"/>
      <c r="AY186" s="375"/>
      <c r="AZ186" s="375"/>
      <c r="BA186" s="375"/>
      <c r="BB186" s="375"/>
      <c r="BC186" s="375"/>
      <c r="BD186" s="1035">
        <v>1</v>
      </c>
      <c r="BE186" s="367"/>
      <c r="BF186" s="972"/>
      <c r="BG186" s="375"/>
      <c r="BH186" s="375"/>
      <c r="BI186" s="375"/>
      <c r="BJ186" s="375"/>
      <c r="BK186" s="375"/>
      <c r="BL186" s="375"/>
      <c r="BM186" s="375"/>
      <c r="BN186" s="557">
        <f t="shared" si="2"/>
        <v>1.14E-3</v>
      </c>
      <c r="BO186" s="476">
        <f>SUM(H186:BC186)</f>
        <v>228</v>
      </c>
      <c r="BP186" s="477" t="str">
        <f>IF(D186="Supra-regional","abrange-cidade",IF(D186="Em definição","sem-mapa",IF(F186&lt;&gt;0,"local-def","local-em-def")))</f>
        <v>local-em-def</v>
      </c>
    </row>
    <row r="187" spans="1:68" ht="25.5" hidden="1" x14ac:dyDescent="0.25">
      <c r="A187" s="338">
        <v>37</v>
      </c>
      <c r="B187" s="373" t="s">
        <v>5043</v>
      </c>
      <c r="C187" s="339">
        <v>200000</v>
      </c>
      <c r="D187" s="373" t="s">
        <v>178</v>
      </c>
      <c r="E187" s="373"/>
      <c r="F187" s="373"/>
      <c r="G187" s="374" t="s">
        <v>5136</v>
      </c>
      <c r="H187" s="375"/>
      <c r="I187" s="375"/>
      <c r="J187" s="375"/>
      <c r="K187" s="375"/>
      <c r="L187" s="375"/>
      <c r="M187" s="375"/>
      <c r="N187" s="375"/>
      <c r="O187" s="375"/>
      <c r="P187" s="375"/>
      <c r="Q187" s="375"/>
      <c r="R187" s="375"/>
      <c r="S187" s="375"/>
      <c r="T187" s="375"/>
      <c r="U187" s="375"/>
      <c r="V187" s="375"/>
      <c r="W187" s="375"/>
      <c r="X187" s="375"/>
      <c r="Y187" s="375"/>
      <c r="Z187" s="375"/>
      <c r="AA187" s="376">
        <v>966</v>
      </c>
      <c r="AB187" s="375"/>
      <c r="AC187" s="375"/>
      <c r="AD187" s="375"/>
      <c r="AE187" s="375"/>
      <c r="AF187" s="375"/>
      <c r="AG187" s="375"/>
      <c r="AH187" s="375"/>
      <c r="AI187" s="375"/>
      <c r="AJ187" s="375"/>
      <c r="AK187" s="375"/>
      <c r="AL187" s="375"/>
      <c r="AM187" s="375"/>
      <c r="AN187" s="375"/>
      <c r="AO187" s="375"/>
      <c r="AP187" s="375"/>
      <c r="AQ187" s="375"/>
      <c r="AR187" s="375"/>
      <c r="AS187" s="375"/>
      <c r="AT187" s="375"/>
      <c r="AU187" s="375"/>
      <c r="AV187" s="375"/>
      <c r="AW187" s="375"/>
      <c r="AX187" s="375"/>
      <c r="AY187" s="375"/>
      <c r="AZ187" s="375"/>
      <c r="BA187" s="375"/>
      <c r="BB187" s="375"/>
      <c r="BC187" s="375"/>
      <c r="BD187" s="1035">
        <v>1</v>
      </c>
      <c r="BE187" s="369">
        <v>0</v>
      </c>
      <c r="BF187" s="972"/>
      <c r="BG187" s="375"/>
      <c r="BH187" s="375"/>
      <c r="BI187" s="375"/>
      <c r="BJ187" s="375"/>
      <c r="BK187" s="375"/>
      <c r="BL187" s="375"/>
      <c r="BM187" s="375"/>
      <c r="BN187" s="557">
        <f t="shared" si="2"/>
        <v>4.8300000000000001E-3</v>
      </c>
      <c r="BO187" s="77">
        <f>SUM(H187:BC187)</f>
        <v>966</v>
      </c>
      <c r="BP187" s="127" t="str">
        <f>IF(D187="Supra-regional","abrange-cidade",IF(D187="Em definição","sem-mapa",IF(F187&lt;&gt;0,"local-def","local-em-def")))</f>
        <v>local-em-def</v>
      </c>
    </row>
    <row r="188" spans="1:68" ht="25.5" hidden="1" x14ac:dyDescent="0.25">
      <c r="A188" s="338">
        <v>37</v>
      </c>
      <c r="B188" s="373" t="s">
        <v>5084</v>
      </c>
      <c r="C188" s="339">
        <v>200000</v>
      </c>
      <c r="D188" s="373" t="s">
        <v>178</v>
      </c>
      <c r="E188" s="373"/>
      <c r="F188" s="373"/>
      <c r="G188" s="374" t="s">
        <v>5177</v>
      </c>
      <c r="H188" s="375"/>
      <c r="I188" s="375"/>
      <c r="J188" s="375"/>
      <c r="K188" s="375"/>
      <c r="L188" s="375"/>
      <c r="M188" s="375"/>
      <c r="N188" s="375"/>
      <c r="O188" s="375"/>
      <c r="P188" s="375"/>
      <c r="Q188" s="375"/>
      <c r="R188" s="375"/>
      <c r="S188" s="375"/>
      <c r="T188" s="375"/>
      <c r="U188" s="375"/>
      <c r="V188" s="375"/>
      <c r="W188" s="375"/>
      <c r="X188" s="375"/>
      <c r="Y188" s="375"/>
      <c r="Z188" s="375"/>
      <c r="AA188" s="376">
        <v>13</v>
      </c>
      <c r="AB188" s="375"/>
      <c r="AC188" s="375"/>
      <c r="AD188" s="375"/>
      <c r="AE188" s="375"/>
      <c r="AF188" s="375"/>
      <c r="AG188" s="375"/>
      <c r="AH188" s="375"/>
      <c r="AI188" s="375"/>
      <c r="AJ188" s="375"/>
      <c r="AK188" s="375"/>
      <c r="AL188" s="375"/>
      <c r="AM188" s="375"/>
      <c r="AN188" s="375"/>
      <c r="AO188" s="375"/>
      <c r="AP188" s="375"/>
      <c r="AQ188" s="375"/>
      <c r="AR188" s="375"/>
      <c r="AS188" s="375"/>
      <c r="AT188" s="375"/>
      <c r="AU188" s="375"/>
      <c r="AV188" s="375"/>
      <c r="AW188" s="375"/>
      <c r="AX188" s="375"/>
      <c r="AY188" s="375"/>
      <c r="AZ188" s="375"/>
      <c r="BA188" s="375"/>
      <c r="BB188" s="375"/>
      <c r="BC188" s="375"/>
      <c r="BD188" s="1035">
        <v>1</v>
      </c>
      <c r="BE188" s="367"/>
      <c r="BF188" s="972"/>
      <c r="BG188" s="375"/>
      <c r="BH188" s="375"/>
      <c r="BI188" s="375"/>
      <c r="BJ188" s="375"/>
      <c r="BK188" s="375"/>
      <c r="BL188" s="375"/>
      <c r="BM188" s="375"/>
      <c r="BN188" s="557">
        <f t="shared" si="2"/>
        <v>6.4999999999999994E-5</v>
      </c>
      <c r="BO188" s="77">
        <f>SUM(H188:BC188)</f>
        <v>13</v>
      </c>
      <c r="BP188" s="127" t="str">
        <f>IF(D188="Supra-regional","abrange-cidade",IF(D188="Em definição","sem-mapa",IF(F188&lt;&gt;0,"local-def","local-em-def")))</f>
        <v>local-em-def</v>
      </c>
    </row>
    <row r="189" spans="1:68" ht="25.5" hidden="1" x14ac:dyDescent="0.25">
      <c r="A189" s="338">
        <v>37</v>
      </c>
      <c r="B189" s="373" t="s">
        <v>5093</v>
      </c>
      <c r="C189" s="339">
        <v>200000</v>
      </c>
      <c r="D189" s="373" t="s">
        <v>178</v>
      </c>
      <c r="E189" s="373"/>
      <c r="F189" s="373"/>
      <c r="G189" s="374" t="s">
        <v>5186</v>
      </c>
      <c r="H189" s="375"/>
      <c r="I189" s="375"/>
      <c r="J189" s="375"/>
      <c r="K189" s="375"/>
      <c r="L189" s="375"/>
      <c r="M189" s="375"/>
      <c r="N189" s="375"/>
      <c r="O189" s="375"/>
      <c r="P189" s="375"/>
      <c r="Q189" s="375"/>
      <c r="R189" s="375"/>
      <c r="S189" s="375"/>
      <c r="T189" s="375"/>
      <c r="U189" s="375"/>
      <c r="V189" s="375"/>
      <c r="W189" s="375"/>
      <c r="X189" s="375"/>
      <c r="Y189" s="375"/>
      <c r="Z189" s="375"/>
      <c r="AA189" s="376">
        <v>52</v>
      </c>
      <c r="AB189" s="375"/>
      <c r="AC189" s="375"/>
      <c r="AD189" s="375"/>
      <c r="AE189" s="375"/>
      <c r="AF189" s="375"/>
      <c r="AG189" s="375"/>
      <c r="AH189" s="375"/>
      <c r="AI189" s="375"/>
      <c r="AJ189" s="375"/>
      <c r="AK189" s="375"/>
      <c r="AL189" s="375"/>
      <c r="AM189" s="375"/>
      <c r="AN189" s="375"/>
      <c r="AO189" s="375"/>
      <c r="AP189" s="375"/>
      <c r="AQ189" s="375"/>
      <c r="AR189" s="375"/>
      <c r="AS189" s="375"/>
      <c r="AT189" s="375"/>
      <c r="AU189" s="375"/>
      <c r="AV189" s="375"/>
      <c r="AW189" s="375"/>
      <c r="AX189" s="375"/>
      <c r="AY189" s="375"/>
      <c r="AZ189" s="375"/>
      <c r="BA189" s="375"/>
      <c r="BB189" s="375"/>
      <c r="BC189" s="375"/>
      <c r="BD189" s="1035">
        <v>1</v>
      </c>
      <c r="BE189" s="367"/>
      <c r="BF189" s="972"/>
      <c r="BG189" s="375"/>
      <c r="BH189" s="375"/>
      <c r="BI189" s="375"/>
      <c r="BJ189" s="375"/>
      <c r="BK189" s="375"/>
      <c r="BL189" s="375"/>
      <c r="BM189" s="375"/>
      <c r="BN189" s="557">
        <f t="shared" si="2"/>
        <v>2.5999999999999998E-4</v>
      </c>
      <c r="BO189" s="77">
        <f>SUM(H189:BC189)</f>
        <v>52</v>
      </c>
      <c r="BP189" s="127" t="str">
        <f>IF(D189="Supra-regional","abrange-cidade",IF(D189="Em definição","sem-mapa",IF(F189&lt;&gt;0,"local-def","local-em-def")))</f>
        <v>local-em-def</v>
      </c>
    </row>
    <row r="190" spans="1:68" ht="30" hidden="1" x14ac:dyDescent="0.25">
      <c r="A190" s="338">
        <v>37</v>
      </c>
      <c r="B190" s="373" t="s">
        <v>5124</v>
      </c>
      <c r="C190" s="339">
        <v>200000</v>
      </c>
      <c r="D190" s="373" t="s">
        <v>178</v>
      </c>
      <c r="E190" s="373"/>
      <c r="F190" s="373"/>
      <c r="G190" s="374" t="s">
        <v>5217</v>
      </c>
      <c r="H190" s="375"/>
      <c r="I190" s="375"/>
      <c r="J190" s="375"/>
      <c r="K190" s="375"/>
      <c r="L190" s="375"/>
      <c r="M190" s="375"/>
      <c r="N190" s="375"/>
      <c r="O190" s="375"/>
      <c r="P190" s="375"/>
      <c r="Q190" s="375"/>
      <c r="R190" s="375"/>
      <c r="S190" s="375"/>
      <c r="T190" s="375"/>
      <c r="U190" s="375"/>
      <c r="V190" s="375"/>
      <c r="W190" s="375"/>
      <c r="X190" s="375"/>
      <c r="Y190" s="375"/>
      <c r="Z190" s="375"/>
      <c r="AA190" s="376">
        <v>86</v>
      </c>
      <c r="AB190" s="375"/>
      <c r="AC190" s="375"/>
      <c r="AD190" s="375"/>
      <c r="AE190" s="375"/>
      <c r="AF190" s="375"/>
      <c r="AG190" s="375"/>
      <c r="AH190" s="375"/>
      <c r="AI190" s="375"/>
      <c r="AJ190" s="375"/>
      <c r="AK190" s="375"/>
      <c r="AL190" s="375"/>
      <c r="AM190" s="375"/>
      <c r="AN190" s="375"/>
      <c r="AO190" s="375"/>
      <c r="AP190" s="375"/>
      <c r="AQ190" s="375"/>
      <c r="AR190" s="375"/>
      <c r="AS190" s="375"/>
      <c r="AT190" s="375"/>
      <c r="AU190" s="375"/>
      <c r="AV190" s="375"/>
      <c r="AW190" s="375"/>
      <c r="AX190" s="375"/>
      <c r="AY190" s="375"/>
      <c r="AZ190" s="375"/>
      <c r="BA190" s="375"/>
      <c r="BB190" s="375"/>
      <c r="BC190" s="375"/>
      <c r="BD190" s="1035">
        <v>1</v>
      </c>
      <c r="BE190" s="367"/>
      <c r="BF190" s="972"/>
      <c r="BG190" s="375"/>
      <c r="BH190" s="375"/>
      <c r="BI190" s="375"/>
      <c r="BJ190" s="375"/>
      <c r="BK190" s="375"/>
      <c r="BL190" s="375"/>
      <c r="BM190" s="375"/>
      <c r="BN190" s="557">
        <f t="shared" si="2"/>
        <v>4.2999999999999999E-4</v>
      </c>
      <c r="BO190" s="77">
        <f>SUM(H190:BC190)</f>
        <v>86</v>
      </c>
      <c r="BP190" s="127" t="str">
        <f>IF(D190="Supra-regional","abrange-cidade",IF(D190="Em definição","sem-mapa",IF(F190&lt;&gt;0,"local-def","local-em-def")))</f>
        <v>local-em-def</v>
      </c>
    </row>
    <row r="191" spans="1:68" ht="25.5" hidden="1" x14ac:dyDescent="0.25">
      <c r="A191" s="338">
        <v>37</v>
      </c>
      <c r="B191" s="373" t="s">
        <v>5033</v>
      </c>
      <c r="C191" s="339">
        <v>200000</v>
      </c>
      <c r="D191" s="2" t="s">
        <v>180</v>
      </c>
      <c r="E191" s="373"/>
      <c r="F191" s="373"/>
      <c r="G191" s="374" t="s">
        <v>5127</v>
      </c>
      <c r="H191" s="375"/>
      <c r="I191" s="375"/>
      <c r="J191" s="375"/>
      <c r="K191" s="375"/>
      <c r="L191" s="375"/>
      <c r="M191" s="375"/>
      <c r="N191" s="375"/>
      <c r="O191" s="375"/>
      <c r="P191" s="375"/>
      <c r="Q191" s="375"/>
      <c r="R191" s="375"/>
      <c r="S191" s="375"/>
      <c r="T191" s="375"/>
      <c r="U191" s="375"/>
      <c r="V191" s="375"/>
      <c r="W191" s="375"/>
      <c r="X191" s="375"/>
      <c r="Y191" s="375"/>
      <c r="Z191" s="375"/>
      <c r="AA191" s="376">
        <v>26</v>
      </c>
      <c r="AB191" s="367"/>
      <c r="AC191" s="367"/>
      <c r="AD191" s="367"/>
      <c r="AE191" s="367"/>
      <c r="AF191" s="367"/>
      <c r="AG191" s="367"/>
      <c r="AH191" s="367"/>
      <c r="AI191" s="367"/>
      <c r="AJ191" s="367"/>
      <c r="AK191" s="367"/>
      <c r="AL191" s="367"/>
      <c r="AM191" s="367"/>
      <c r="AN191" s="367"/>
      <c r="AO191" s="367"/>
      <c r="AP191" s="367"/>
      <c r="AQ191" s="367"/>
      <c r="AR191" s="367"/>
      <c r="AS191" s="367"/>
      <c r="AT191" s="367"/>
      <c r="AU191" s="367"/>
      <c r="AV191" s="367"/>
      <c r="AW191" s="367"/>
      <c r="AX191" s="367"/>
      <c r="AY191" s="367"/>
      <c r="AZ191" s="367"/>
      <c r="BA191" s="367"/>
      <c r="BB191" s="367"/>
      <c r="BC191" s="367"/>
      <c r="BD191" s="1035">
        <v>1</v>
      </c>
      <c r="BE191" s="369">
        <v>0</v>
      </c>
      <c r="BF191" s="972"/>
      <c r="BG191" s="375"/>
      <c r="BH191" s="375"/>
      <c r="BI191" s="375"/>
      <c r="BJ191" s="375"/>
      <c r="BK191" s="375"/>
      <c r="BL191" s="375"/>
      <c r="BM191" s="375"/>
      <c r="BN191" s="557">
        <f t="shared" si="2"/>
        <v>1.2999999999999999E-4</v>
      </c>
      <c r="BO191" s="77">
        <f>SUM(H191:BC191)</f>
        <v>26</v>
      </c>
      <c r="BP191" s="127" t="str">
        <f>IF(D191="Supra-regional","abrange-cidade",IF(D191="Em definição","sem-mapa",IF(F191&lt;&gt;0,"local-def","local-em-def")))</f>
        <v>local-em-def</v>
      </c>
    </row>
    <row r="192" spans="1:68" ht="30" hidden="1" x14ac:dyDescent="0.25">
      <c r="A192" s="338">
        <v>37</v>
      </c>
      <c r="B192" s="373" t="s">
        <v>5058</v>
      </c>
      <c r="C192" s="339">
        <v>200000</v>
      </c>
      <c r="D192" s="373" t="s">
        <v>180</v>
      </c>
      <c r="E192" s="373"/>
      <c r="F192" s="373"/>
      <c r="G192" s="374" t="s">
        <v>5151</v>
      </c>
      <c r="H192" s="375"/>
      <c r="I192" s="375"/>
      <c r="J192" s="375"/>
      <c r="K192" s="375"/>
      <c r="L192" s="375"/>
      <c r="M192" s="375"/>
      <c r="N192" s="375"/>
      <c r="O192" s="375"/>
      <c r="P192" s="375"/>
      <c r="Q192" s="375"/>
      <c r="R192" s="375"/>
      <c r="S192" s="375"/>
      <c r="T192" s="375"/>
      <c r="U192" s="375"/>
      <c r="V192" s="375"/>
      <c r="W192" s="375"/>
      <c r="X192" s="375"/>
      <c r="Y192" s="375"/>
      <c r="Z192" s="375"/>
      <c r="AA192" s="376">
        <v>40</v>
      </c>
      <c r="AB192" s="375"/>
      <c r="AC192" s="375"/>
      <c r="AD192" s="375"/>
      <c r="AE192" s="375"/>
      <c r="AF192" s="375"/>
      <c r="AG192" s="375"/>
      <c r="AH192" s="375"/>
      <c r="AI192" s="375"/>
      <c r="AJ192" s="375"/>
      <c r="AK192" s="375"/>
      <c r="AL192" s="375"/>
      <c r="AM192" s="375"/>
      <c r="AN192" s="375"/>
      <c r="AO192" s="375"/>
      <c r="AP192" s="375"/>
      <c r="AQ192" s="375"/>
      <c r="AR192" s="375"/>
      <c r="AS192" s="375"/>
      <c r="AT192" s="375"/>
      <c r="AU192" s="375"/>
      <c r="AV192" s="375"/>
      <c r="AW192" s="375"/>
      <c r="AX192" s="375"/>
      <c r="AY192" s="375"/>
      <c r="AZ192" s="375"/>
      <c r="BA192" s="375"/>
      <c r="BB192" s="375"/>
      <c r="BC192" s="375"/>
      <c r="BD192" s="1035">
        <v>1</v>
      </c>
      <c r="BE192" s="369">
        <v>0</v>
      </c>
      <c r="BF192" s="972"/>
      <c r="BG192" s="375"/>
      <c r="BH192" s="375"/>
      <c r="BI192" s="375"/>
      <c r="BJ192" s="375"/>
      <c r="BK192" s="375"/>
      <c r="BL192" s="375"/>
      <c r="BM192" s="375"/>
      <c r="BN192" s="557">
        <f t="shared" si="2"/>
        <v>2.0000000000000001E-4</v>
      </c>
      <c r="BO192" s="77">
        <f>SUM(H192:BC192)</f>
        <v>40</v>
      </c>
      <c r="BP192" s="127" t="str">
        <f>IF(D192="Supra-regional","abrange-cidade",IF(D192="Em definição","sem-mapa",IF(F192&lt;&gt;0,"local-def","local-em-def")))</f>
        <v>local-em-def</v>
      </c>
    </row>
    <row r="193" spans="1:68" ht="25.5" hidden="1" x14ac:dyDescent="0.25">
      <c r="A193" s="338">
        <v>37</v>
      </c>
      <c r="B193" s="373" t="s">
        <v>5076</v>
      </c>
      <c r="C193" s="339">
        <v>200000</v>
      </c>
      <c r="D193" s="373" t="s">
        <v>180</v>
      </c>
      <c r="E193" s="373"/>
      <c r="F193" s="373"/>
      <c r="G193" s="374" t="s">
        <v>5169</v>
      </c>
      <c r="H193" s="375"/>
      <c r="I193" s="375"/>
      <c r="J193" s="375"/>
      <c r="K193" s="375"/>
      <c r="L193" s="375"/>
      <c r="M193" s="375"/>
      <c r="N193" s="375"/>
      <c r="O193" s="375"/>
      <c r="P193" s="375"/>
      <c r="Q193" s="375"/>
      <c r="R193" s="375"/>
      <c r="S193" s="375"/>
      <c r="T193" s="375"/>
      <c r="U193" s="375"/>
      <c r="V193" s="375"/>
      <c r="W193" s="375"/>
      <c r="X193" s="375"/>
      <c r="Y193" s="375"/>
      <c r="Z193" s="375"/>
      <c r="AA193" s="376">
        <v>59</v>
      </c>
      <c r="AB193" s="375"/>
      <c r="AC193" s="375"/>
      <c r="AD193" s="375"/>
      <c r="AE193" s="375"/>
      <c r="AF193" s="375"/>
      <c r="AG193" s="375"/>
      <c r="AH193" s="375"/>
      <c r="AI193" s="375"/>
      <c r="AJ193" s="375"/>
      <c r="AK193" s="375"/>
      <c r="AL193" s="375"/>
      <c r="AM193" s="375"/>
      <c r="AN193" s="375"/>
      <c r="AO193" s="375"/>
      <c r="AP193" s="375"/>
      <c r="AQ193" s="375"/>
      <c r="AR193" s="375"/>
      <c r="AS193" s="375"/>
      <c r="AT193" s="375"/>
      <c r="AU193" s="375"/>
      <c r="AV193" s="375"/>
      <c r="AW193" s="375"/>
      <c r="AX193" s="375"/>
      <c r="AY193" s="375"/>
      <c r="AZ193" s="375"/>
      <c r="BA193" s="375"/>
      <c r="BB193" s="375"/>
      <c r="BC193" s="375"/>
      <c r="BD193" s="1035">
        <v>1</v>
      </c>
      <c r="BE193" s="369"/>
      <c r="BF193" s="972"/>
      <c r="BG193" s="375"/>
      <c r="BH193" s="375"/>
      <c r="BI193" s="375"/>
      <c r="BJ193" s="375"/>
      <c r="BK193" s="375"/>
      <c r="BL193" s="375"/>
      <c r="BM193" s="375"/>
      <c r="BN193" s="557">
        <f t="shared" si="2"/>
        <v>2.9500000000000001E-4</v>
      </c>
      <c r="BO193" s="77">
        <f>SUM(H193:BC193)</f>
        <v>59</v>
      </c>
      <c r="BP193" s="127" t="str">
        <f>IF(D193="Supra-regional","abrange-cidade",IF(D193="Em definição","sem-mapa",IF(F193&lt;&gt;0,"local-def","local-em-def")))</f>
        <v>local-em-def</v>
      </c>
    </row>
    <row r="194" spans="1:68" ht="25.5" hidden="1" x14ac:dyDescent="0.25">
      <c r="A194" s="338">
        <v>37</v>
      </c>
      <c r="B194" s="373" t="s">
        <v>5082</v>
      </c>
      <c r="C194" s="339">
        <v>200000</v>
      </c>
      <c r="D194" s="373" t="s">
        <v>180</v>
      </c>
      <c r="E194" s="373"/>
      <c r="F194" s="373"/>
      <c r="G194" s="374" t="s">
        <v>5175</v>
      </c>
      <c r="H194" s="375"/>
      <c r="I194" s="375"/>
      <c r="J194" s="375"/>
      <c r="K194" s="375"/>
      <c r="L194" s="375"/>
      <c r="M194" s="375"/>
      <c r="N194" s="375"/>
      <c r="O194" s="375"/>
      <c r="P194" s="375"/>
      <c r="Q194" s="375"/>
      <c r="R194" s="375"/>
      <c r="S194" s="375"/>
      <c r="T194" s="375"/>
      <c r="U194" s="375"/>
      <c r="V194" s="375"/>
      <c r="W194" s="375"/>
      <c r="X194" s="375"/>
      <c r="Y194" s="375"/>
      <c r="Z194" s="375"/>
      <c r="AA194" s="376">
        <v>888</v>
      </c>
      <c r="AB194" s="375"/>
      <c r="AC194" s="375"/>
      <c r="AD194" s="375"/>
      <c r="AE194" s="375"/>
      <c r="AF194" s="375"/>
      <c r="AG194" s="375"/>
      <c r="AH194" s="375"/>
      <c r="AI194" s="375"/>
      <c r="AJ194" s="375"/>
      <c r="AK194" s="375"/>
      <c r="AL194" s="375"/>
      <c r="AM194" s="375"/>
      <c r="AN194" s="375"/>
      <c r="AO194" s="375"/>
      <c r="AP194" s="375"/>
      <c r="AQ194" s="375"/>
      <c r="AR194" s="375"/>
      <c r="AS194" s="375"/>
      <c r="AT194" s="375"/>
      <c r="AU194" s="375"/>
      <c r="AV194" s="375"/>
      <c r="AW194" s="375"/>
      <c r="AX194" s="375"/>
      <c r="AY194" s="375"/>
      <c r="AZ194" s="375"/>
      <c r="BA194" s="375"/>
      <c r="BB194" s="375"/>
      <c r="BC194" s="375"/>
      <c r="BD194" s="1035">
        <v>1</v>
      </c>
      <c r="BE194" s="367"/>
      <c r="BF194" s="972"/>
      <c r="BG194" s="375"/>
      <c r="BH194" s="375"/>
      <c r="BI194" s="375"/>
      <c r="BJ194" s="375"/>
      <c r="BK194" s="375"/>
      <c r="BL194" s="375"/>
      <c r="BM194" s="375"/>
      <c r="BN194" s="557">
        <f t="shared" ref="BN194:BN257" si="3">SUM(H194:BC194)*BD194/C194</f>
        <v>4.4400000000000004E-3</v>
      </c>
      <c r="BO194" s="77">
        <f>SUM(H194:BC194)</f>
        <v>888</v>
      </c>
      <c r="BP194" s="127" t="str">
        <f>IF(D194="Supra-regional","abrange-cidade",IF(D194="Em definição","sem-mapa",IF(F194&lt;&gt;0,"local-def","local-em-def")))</f>
        <v>local-em-def</v>
      </c>
    </row>
    <row r="195" spans="1:68" ht="25.5" hidden="1" x14ac:dyDescent="0.25">
      <c r="A195" s="338">
        <v>37</v>
      </c>
      <c r="B195" s="373" t="s">
        <v>5108</v>
      </c>
      <c r="C195" s="339">
        <v>200000</v>
      </c>
      <c r="D195" s="373" t="s">
        <v>180</v>
      </c>
      <c r="E195" s="373"/>
      <c r="F195" s="373"/>
      <c r="G195" s="374" t="s">
        <v>5201</v>
      </c>
      <c r="H195" s="375"/>
      <c r="I195" s="375"/>
      <c r="J195" s="375"/>
      <c r="K195" s="375"/>
      <c r="L195" s="375"/>
      <c r="M195" s="375"/>
      <c r="N195" s="375"/>
      <c r="O195" s="375"/>
      <c r="P195" s="375"/>
      <c r="Q195" s="375"/>
      <c r="R195" s="375"/>
      <c r="S195" s="375"/>
      <c r="T195" s="375"/>
      <c r="U195" s="375"/>
      <c r="V195" s="375"/>
      <c r="W195" s="375"/>
      <c r="X195" s="375"/>
      <c r="Y195" s="375"/>
      <c r="Z195" s="375"/>
      <c r="AA195" s="376">
        <v>12</v>
      </c>
      <c r="AB195" s="375"/>
      <c r="AC195" s="375"/>
      <c r="AD195" s="375"/>
      <c r="AE195" s="375"/>
      <c r="AF195" s="375"/>
      <c r="AG195" s="375"/>
      <c r="AH195" s="375"/>
      <c r="AI195" s="375"/>
      <c r="AJ195" s="375"/>
      <c r="AK195" s="375"/>
      <c r="AL195" s="375"/>
      <c r="AM195" s="375"/>
      <c r="AN195" s="375"/>
      <c r="AO195" s="375"/>
      <c r="AP195" s="375"/>
      <c r="AQ195" s="375"/>
      <c r="AR195" s="375"/>
      <c r="AS195" s="375"/>
      <c r="AT195" s="375"/>
      <c r="AU195" s="375"/>
      <c r="AV195" s="375"/>
      <c r="AW195" s="375"/>
      <c r="AX195" s="375"/>
      <c r="AY195" s="375"/>
      <c r="AZ195" s="375"/>
      <c r="BA195" s="375"/>
      <c r="BB195" s="375"/>
      <c r="BC195" s="375"/>
      <c r="BD195" s="1035">
        <v>1</v>
      </c>
      <c r="BE195" s="367"/>
      <c r="BF195" s="972"/>
      <c r="BG195" s="375"/>
      <c r="BH195" s="375"/>
      <c r="BI195" s="375"/>
      <c r="BJ195" s="375"/>
      <c r="BK195" s="375"/>
      <c r="BL195" s="375"/>
      <c r="BM195" s="375"/>
      <c r="BN195" s="557">
        <f t="shared" si="3"/>
        <v>6.0000000000000002E-5</v>
      </c>
      <c r="BO195" s="77">
        <f>SUM(H195:BC195)</f>
        <v>12</v>
      </c>
      <c r="BP195" s="127" t="str">
        <f>IF(D195="Supra-regional","abrange-cidade",IF(D195="Em definição","sem-mapa",IF(F195&lt;&gt;0,"local-def","local-em-def")))</f>
        <v>local-em-def</v>
      </c>
    </row>
    <row r="196" spans="1:68" ht="25.5" hidden="1" x14ac:dyDescent="0.25">
      <c r="A196" s="338">
        <v>37</v>
      </c>
      <c r="B196" s="373" t="s">
        <v>5115</v>
      </c>
      <c r="C196" s="339">
        <v>200000</v>
      </c>
      <c r="D196" s="373" t="s">
        <v>180</v>
      </c>
      <c r="E196" s="373"/>
      <c r="F196" s="373"/>
      <c r="G196" s="374" t="s">
        <v>5208</v>
      </c>
      <c r="H196" s="375"/>
      <c r="I196" s="375"/>
      <c r="J196" s="375"/>
      <c r="K196" s="375"/>
      <c r="L196" s="375"/>
      <c r="M196" s="375"/>
      <c r="N196" s="375"/>
      <c r="O196" s="375"/>
      <c r="P196" s="375"/>
      <c r="Q196" s="375"/>
      <c r="R196" s="375"/>
      <c r="S196" s="375"/>
      <c r="T196" s="375"/>
      <c r="U196" s="375"/>
      <c r="V196" s="375"/>
      <c r="W196" s="375"/>
      <c r="X196" s="375"/>
      <c r="Y196" s="375"/>
      <c r="Z196" s="375"/>
      <c r="AA196" s="376">
        <v>86</v>
      </c>
      <c r="AB196" s="375"/>
      <c r="AC196" s="375"/>
      <c r="AD196" s="375"/>
      <c r="AE196" s="375"/>
      <c r="AF196" s="375"/>
      <c r="AG196" s="375"/>
      <c r="AH196" s="375"/>
      <c r="AI196" s="375"/>
      <c r="AJ196" s="375"/>
      <c r="AK196" s="375"/>
      <c r="AL196" s="375"/>
      <c r="AM196" s="375"/>
      <c r="AN196" s="375"/>
      <c r="AO196" s="375"/>
      <c r="AP196" s="375"/>
      <c r="AQ196" s="375"/>
      <c r="AR196" s="375"/>
      <c r="AS196" s="375"/>
      <c r="AT196" s="375"/>
      <c r="AU196" s="375"/>
      <c r="AV196" s="375"/>
      <c r="AW196" s="375"/>
      <c r="AX196" s="375"/>
      <c r="AY196" s="375"/>
      <c r="AZ196" s="375"/>
      <c r="BA196" s="375"/>
      <c r="BB196" s="375"/>
      <c r="BC196" s="375"/>
      <c r="BD196" s="1035">
        <v>1</v>
      </c>
      <c r="BE196" s="367"/>
      <c r="BF196" s="972"/>
      <c r="BG196" s="375"/>
      <c r="BH196" s="375"/>
      <c r="BI196" s="375"/>
      <c r="BJ196" s="375"/>
      <c r="BK196" s="375"/>
      <c r="BL196" s="375"/>
      <c r="BM196" s="375"/>
      <c r="BN196" s="557">
        <f t="shared" si="3"/>
        <v>4.2999999999999999E-4</v>
      </c>
      <c r="BO196" s="476">
        <f>SUM(H196:BC196)</f>
        <v>86</v>
      </c>
      <c r="BP196" s="477" t="str">
        <f>IF(D196="Supra-regional","abrange-cidade",IF(D196="Em definição","sem-mapa",IF(F196&lt;&gt;0,"local-def","local-em-def")))</f>
        <v>local-em-def</v>
      </c>
    </row>
    <row r="197" spans="1:68" ht="25.5" hidden="1" x14ac:dyDescent="0.25">
      <c r="A197" s="338">
        <v>37</v>
      </c>
      <c r="B197" s="373" t="s">
        <v>5117</v>
      </c>
      <c r="C197" s="339">
        <v>200000</v>
      </c>
      <c r="D197" s="373" t="s">
        <v>180</v>
      </c>
      <c r="E197" s="373"/>
      <c r="F197" s="373"/>
      <c r="G197" s="374" t="s">
        <v>5210</v>
      </c>
      <c r="H197" s="375"/>
      <c r="I197" s="375"/>
      <c r="J197" s="375"/>
      <c r="K197" s="375"/>
      <c r="L197" s="375"/>
      <c r="M197" s="375"/>
      <c r="N197" s="375"/>
      <c r="O197" s="375"/>
      <c r="P197" s="375"/>
      <c r="Q197" s="375"/>
      <c r="R197" s="375"/>
      <c r="S197" s="375"/>
      <c r="T197" s="375"/>
      <c r="U197" s="375"/>
      <c r="V197" s="375"/>
      <c r="W197" s="375"/>
      <c r="X197" s="375"/>
      <c r="Y197" s="375"/>
      <c r="Z197" s="375"/>
      <c r="AA197" s="376">
        <v>60</v>
      </c>
      <c r="AB197" s="375"/>
      <c r="AC197" s="375"/>
      <c r="AD197" s="375"/>
      <c r="AE197" s="375"/>
      <c r="AF197" s="375"/>
      <c r="AG197" s="375"/>
      <c r="AH197" s="375"/>
      <c r="AI197" s="375"/>
      <c r="AJ197" s="375"/>
      <c r="AK197" s="375"/>
      <c r="AL197" s="375"/>
      <c r="AM197" s="375"/>
      <c r="AN197" s="375"/>
      <c r="AO197" s="375"/>
      <c r="AP197" s="375"/>
      <c r="AQ197" s="375"/>
      <c r="AR197" s="375"/>
      <c r="AS197" s="375"/>
      <c r="AT197" s="375"/>
      <c r="AU197" s="375"/>
      <c r="AV197" s="375"/>
      <c r="AW197" s="375"/>
      <c r="AX197" s="375"/>
      <c r="AY197" s="375"/>
      <c r="AZ197" s="375"/>
      <c r="BA197" s="375"/>
      <c r="BB197" s="375"/>
      <c r="BC197" s="375"/>
      <c r="BD197" s="1035">
        <v>1</v>
      </c>
      <c r="BE197" s="367"/>
      <c r="BF197" s="972"/>
      <c r="BG197" s="375"/>
      <c r="BH197" s="375"/>
      <c r="BI197" s="375"/>
      <c r="BJ197" s="375"/>
      <c r="BK197" s="375"/>
      <c r="BL197" s="375"/>
      <c r="BM197" s="375"/>
      <c r="BN197" s="557">
        <f t="shared" si="3"/>
        <v>2.9999999999999997E-4</v>
      </c>
      <c r="BO197" s="77">
        <f>SUM(H197:BC197)</f>
        <v>60</v>
      </c>
      <c r="BP197" s="127" t="str">
        <f>IF(D197="Supra-regional","abrange-cidade",IF(D197="Em definição","sem-mapa",IF(F197&lt;&gt;0,"local-def","local-em-def")))</f>
        <v>local-em-def</v>
      </c>
    </row>
    <row r="198" spans="1:68" ht="25.5" hidden="1" x14ac:dyDescent="0.25">
      <c r="A198" s="338">
        <v>37</v>
      </c>
      <c r="B198" s="373" t="s">
        <v>5094</v>
      </c>
      <c r="C198" s="339">
        <v>200000</v>
      </c>
      <c r="D198" s="336" t="s">
        <v>190</v>
      </c>
      <c r="E198" s="373"/>
      <c r="F198" s="373"/>
      <c r="G198" s="374" t="s">
        <v>5187</v>
      </c>
      <c r="H198" s="375"/>
      <c r="I198" s="375"/>
      <c r="J198" s="375"/>
      <c r="K198" s="375"/>
      <c r="L198" s="375"/>
      <c r="M198" s="375"/>
      <c r="N198" s="375"/>
      <c r="O198" s="375"/>
      <c r="P198" s="375"/>
      <c r="Q198" s="375"/>
      <c r="R198" s="375"/>
      <c r="S198" s="375"/>
      <c r="T198" s="375"/>
      <c r="U198" s="375"/>
      <c r="V198" s="375"/>
      <c r="W198" s="375"/>
      <c r="X198" s="375"/>
      <c r="Y198" s="375"/>
      <c r="Z198" s="375"/>
      <c r="AA198" s="376">
        <v>4236</v>
      </c>
      <c r="AB198" s="375"/>
      <c r="AC198" s="375"/>
      <c r="AD198" s="375"/>
      <c r="AE198" s="375"/>
      <c r="AF198" s="375"/>
      <c r="AG198" s="375"/>
      <c r="AH198" s="375"/>
      <c r="AI198" s="375"/>
      <c r="AJ198" s="375"/>
      <c r="AK198" s="375"/>
      <c r="AL198" s="375"/>
      <c r="AM198" s="375"/>
      <c r="AN198" s="375"/>
      <c r="AO198" s="375"/>
      <c r="AP198" s="375"/>
      <c r="AQ198" s="375"/>
      <c r="AR198" s="375"/>
      <c r="AS198" s="375"/>
      <c r="AT198" s="375"/>
      <c r="AU198" s="375"/>
      <c r="AV198" s="375"/>
      <c r="AW198" s="375"/>
      <c r="AX198" s="375"/>
      <c r="AY198" s="375"/>
      <c r="AZ198" s="375"/>
      <c r="BA198" s="375"/>
      <c r="BB198" s="375"/>
      <c r="BC198" s="375"/>
      <c r="BD198" s="1035">
        <v>1</v>
      </c>
      <c r="BE198" s="367"/>
      <c r="BF198" s="972"/>
      <c r="BG198" s="375"/>
      <c r="BH198" s="375"/>
      <c r="BI198" s="375"/>
      <c r="BJ198" s="375"/>
      <c r="BK198" s="375"/>
      <c r="BL198" s="375"/>
      <c r="BM198" s="375"/>
      <c r="BN198" s="557">
        <f t="shared" si="3"/>
        <v>2.1180000000000001E-2</v>
      </c>
      <c r="BO198" s="77">
        <f>SUM(H198:BC198)</f>
        <v>4236</v>
      </c>
      <c r="BP198" s="127" t="str">
        <f>IF(D198="Supra-regional","abrange-cidade",IF(D198="Em definição","sem-mapa",IF(F198&lt;&gt;0,"local-def","local-em-def")))</f>
        <v>local-em-def</v>
      </c>
    </row>
    <row r="199" spans="1:68" ht="15.75" hidden="1" x14ac:dyDescent="0.25">
      <c r="A199" s="338">
        <v>37</v>
      </c>
      <c r="B199" s="373" t="s">
        <v>5090</v>
      </c>
      <c r="C199" s="339">
        <v>200000</v>
      </c>
      <c r="D199" s="880" t="s">
        <v>182</v>
      </c>
      <c r="E199" s="373"/>
      <c r="F199" s="373"/>
      <c r="G199" s="374" t="s">
        <v>5183</v>
      </c>
      <c r="H199" s="375"/>
      <c r="I199" s="375"/>
      <c r="J199" s="375"/>
      <c r="K199" s="375"/>
      <c r="L199" s="375"/>
      <c r="M199" s="375"/>
      <c r="N199" s="375"/>
      <c r="O199" s="375"/>
      <c r="P199" s="375"/>
      <c r="Q199" s="375"/>
      <c r="R199" s="375"/>
      <c r="S199" s="375"/>
      <c r="T199" s="375"/>
      <c r="U199" s="375"/>
      <c r="V199" s="375"/>
      <c r="W199" s="375"/>
      <c r="X199" s="375"/>
      <c r="Y199" s="375"/>
      <c r="Z199" s="375"/>
      <c r="AA199" s="376">
        <v>616</v>
      </c>
      <c r="AB199" s="375"/>
      <c r="AC199" s="375"/>
      <c r="AD199" s="375"/>
      <c r="AE199" s="375"/>
      <c r="AF199" s="375"/>
      <c r="AG199" s="375"/>
      <c r="AH199" s="375"/>
      <c r="AI199" s="375"/>
      <c r="AJ199" s="375"/>
      <c r="AK199" s="375"/>
      <c r="AL199" s="375"/>
      <c r="AM199" s="375"/>
      <c r="AN199" s="375"/>
      <c r="AO199" s="375"/>
      <c r="AP199" s="375"/>
      <c r="AQ199" s="375"/>
      <c r="AR199" s="375"/>
      <c r="AS199" s="375"/>
      <c r="AT199" s="375"/>
      <c r="AU199" s="375"/>
      <c r="AV199" s="375"/>
      <c r="AW199" s="375"/>
      <c r="AX199" s="375"/>
      <c r="AY199" s="375"/>
      <c r="AZ199" s="375"/>
      <c r="BA199" s="375"/>
      <c r="BB199" s="375"/>
      <c r="BC199" s="375"/>
      <c r="BD199" s="1035">
        <v>1</v>
      </c>
      <c r="BE199" s="367"/>
      <c r="BF199" s="972"/>
      <c r="BG199" s="375"/>
      <c r="BH199" s="375"/>
      <c r="BI199" s="375"/>
      <c r="BJ199" s="375"/>
      <c r="BK199" s="375"/>
      <c r="BL199" s="375"/>
      <c r="BM199" s="375"/>
      <c r="BN199" s="557">
        <f t="shared" si="3"/>
        <v>3.0799999999999998E-3</v>
      </c>
      <c r="BO199" s="476">
        <f>SUM(H199:BC199)</f>
        <v>616</v>
      </c>
      <c r="BP199" s="477" t="str">
        <f>IF(D199="Supra-regional","abrange-cidade",IF(D199="Em definição","sem-mapa",IF(F199&lt;&gt;0,"local-def","local-em-def")))</f>
        <v>local-em-def</v>
      </c>
    </row>
    <row r="200" spans="1:68" ht="30" hidden="1" x14ac:dyDescent="0.25">
      <c r="A200" s="338">
        <v>37</v>
      </c>
      <c r="B200" s="373" t="s">
        <v>5086</v>
      </c>
      <c r="C200" s="339">
        <v>200000</v>
      </c>
      <c r="D200" s="879" t="s">
        <v>184</v>
      </c>
      <c r="E200" s="373"/>
      <c r="F200" s="373"/>
      <c r="G200" s="374" t="s">
        <v>5179</v>
      </c>
      <c r="H200" s="375"/>
      <c r="I200" s="375"/>
      <c r="J200" s="375"/>
      <c r="K200" s="375"/>
      <c r="L200" s="375"/>
      <c r="M200" s="375"/>
      <c r="N200" s="375"/>
      <c r="O200" s="375"/>
      <c r="P200" s="375"/>
      <c r="Q200" s="375"/>
      <c r="R200" s="375"/>
      <c r="S200" s="375"/>
      <c r="T200" s="375"/>
      <c r="U200" s="375"/>
      <c r="V200" s="375"/>
      <c r="W200" s="375"/>
      <c r="X200" s="375"/>
      <c r="Y200" s="375"/>
      <c r="Z200" s="375"/>
      <c r="AA200" s="376">
        <v>7</v>
      </c>
      <c r="AB200" s="375"/>
      <c r="AC200" s="375"/>
      <c r="AD200" s="375"/>
      <c r="AE200" s="375"/>
      <c r="AF200" s="375"/>
      <c r="AG200" s="375"/>
      <c r="AH200" s="375"/>
      <c r="AI200" s="375"/>
      <c r="AJ200" s="375"/>
      <c r="AK200" s="375"/>
      <c r="AL200" s="375"/>
      <c r="AM200" s="375"/>
      <c r="AN200" s="375"/>
      <c r="AO200" s="375"/>
      <c r="AP200" s="375"/>
      <c r="AQ200" s="375"/>
      <c r="AR200" s="375"/>
      <c r="AS200" s="375"/>
      <c r="AT200" s="375"/>
      <c r="AU200" s="375"/>
      <c r="AV200" s="375"/>
      <c r="AW200" s="375"/>
      <c r="AX200" s="375"/>
      <c r="AY200" s="375"/>
      <c r="AZ200" s="375"/>
      <c r="BA200" s="375"/>
      <c r="BB200" s="375"/>
      <c r="BC200" s="375"/>
      <c r="BD200" s="1035">
        <v>1</v>
      </c>
      <c r="BE200" s="367"/>
      <c r="BF200" s="972"/>
      <c r="BG200" s="375"/>
      <c r="BH200" s="375"/>
      <c r="BI200" s="375"/>
      <c r="BJ200" s="375"/>
      <c r="BK200" s="375"/>
      <c r="BL200" s="375"/>
      <c r="BM200" s="375"/>
      <c r="BN200" s="557">
        <f t="shared" si="3"/>
        <v>3.4999999999999997E-5</v>
      </c>
      <c r="BO200" s="77">
        <f>SUM(H200:BC200)</f>
        <v>7</v>
      </c>
      <c r="BP200" s="127" t="str">
        <f>IF(D200="Supra-regional","abrange-cidade",IF(D200="Em definição","sem-mapa",IF(F200&lt;&gt;0,"local-def","local-em-def")))</f>
        <v>local-em-def</v>
      </c>
    </row>
    <row r="201" spans="1:68" ht="25.5" hidden="1" x14ac:dyDescent="0.25">
      <c r="A201" s="338">
        <v>37</v>
      </c>
      <c r="B201" s="373" t="s">
        <v>5075</v>
      </c>
      <c r="C201" s="339">
        <v>200000</v>
      </c>
      <c r="D201" s="373" t="s">
        <v>188</v>
      </c>
      <c r="E201" s="373"/>
      <c r="F201" s="373"/>
      <c r="G201" s="374" t="s">
        <v>5168</v>
      </c>
      <c r="H201" s="375"/>
      <c r="I201" s="375"/>
      <c r="J201" s="375"/>
      <c r="K201" s="375"/>
      <c r="L201" s="375"/>
      <c r="M201" s="375"/>
      <c r="N201" s="375"/>
      <c r="O201" s="375"/>
      <c r="P201" s="375"/>
      <c r="Q201" s="375"/>
      <c r="R201" s="375"/>
      <c r="S201" s="375"/>
      <c r="T201" s="375"/>
      <c r="U201" s="375"/>
      <c r="V201" s="375"/>
      <c r="W201" s="375"/>
      <c r="X201" s="375"/>
      <c r="Y201" s="375"/>
      <c r="Z201" s="375"/>
      <c r="AA201" s="376">
        <v>8</v>
      </c>
      <c r="AB201" s="375"/>
      <c r="AC201" s="375"/>
      <c r="AD201" s="375"/>
      <c r="AE201" s="375"/>
      <c r="AF201" s="375"/>
      <c r="AG201" s="375"/>
      <c r="AH201" s="375"/>
      <c r="AI201" s="375"/>
      <c r="AJ201" s="375"/>
      <c r="AK201" s="375"/>
      <c r="AL201" s="375"/>
      <c r="AM201" s="375"/>
      <c r="AN201" s="375"/>
      <c r="AO201" s="375"/>
      <c r="AP201" s="375"/>
      <c r="AQ201" s="375"/>
      <c r="AR201" s="375"/>
      <c r="AS201" s="375"/>
      <c r="AT201" s="375"/>
      <c r="AU201" s="375"/>
      <c r="AV201" s="375"/>
      <c r="AW201" s="375"/>
      <c r="AX201" s="375"/>
      <c r="AY201" s="375"/>
      <c r="AZ201" s="375"/>
      <c r="BA201" s="375"/>
      <c r="BB201" s="375"/>
      <c r="BC201" s="375"/>
      <c r="BD201" s="1035">
        <v>1</v>
      </c>
      <c r="BE201" s="369">
        <v>0</v>
      </c>
      <c r="BF201" s="972"/>
      <c r="BG201" s="375"/>
      <c r="BH201" s="375"/>
      <c r="BI201" s="375"/>
      <c r="BJ201" s="375"/>
      <c r="BK201" s="375"/>
      <c r="BL201" s="375"/>
      <c r="BM201" s="375"/>
      <c r="BN201" s="557">
        <f t="shared" si="3"/>
        <v>4.0000000000000003E-5</v>
      </c>
      <c r="BO201" s="476">
        <f>SUM(H201:BC201)</f>
        <v>8</v>
      </c>
      <c r="BP201" s="477" t="str">
        <f>IF(D201="Supra-regional","abrange-cidade",IF(D201="Em definição","sem-mapa",IF(F201&lt;&gt;0,"local-def","local-em-def")))</f>
        <v>local-em-def</v>
      </c>
    </row>
    <row r="202" spans="1:68" ht="45" hidden="1" x14ac:dyDescent="0.25">
      <c r="A202" s="182">
        <v>38</v>
      </c>
      <c r="B202" s="183" t="s">
        <v>323</v>
      </c>
      <c r="C202" s="185">
        <v>2000</v>
      </c>
      <c r="D202" s="288" t="s">
        <v>211</v>
      </c>
      <c r="E202" s="183"/>
      <c r="F202" s="183"/>
      <c r="G202" s="288"/>
      <c r="H202" s="284">
        <v>0</v>
      </c>
      <c r="I202" s="284">
        <v>0</v>
      </c>
      <c r="J202" s="284">
        <v>0</v>
      </c>
      <c r="K202" s="284">
        <v>0</v>
      </c>
      <c r="L202" s="284">
        <v>0</v>
      </c>
      <c r="M202" s="284">
        <v>0</v>
      </c>
      <c r="N202" s="284">
        <v>0</v>
      </c>
      <c r="O202" s="284">
        <v>0</v>
      </c>
      <c r="P202" s="284">
        <v>0</v>
      </c>
      <c r="Q202" s="284">
        <v>0</v>
      </c>
      <c r="R202" s="284">
        <v>0</v>
      </c>
      <c r="S202" s="284">
        <v>0</v>
      </c>
      <c r="T202" s="284">
        <v>0</v>
      </c>
      <c r="U202" s="284">
        <v>0</v>
      </c>
      <c r="V202" s="284">
        <v>0</v>
      </c>
      <c r="W202" s="284">
        <v>0</v>
      </c>
      <c r="X202" s="284">
        <v>0</v>
      </c>
      <c r="Y202" s="284">
        <v>0</v>
      </c>
      <c r="Z202" s="284">
        <v>0</v>
      </c>
      <c r="AA202" s="284">
        <v>0</v>
      </c>
      <c r="AB202" s="289"/>
      <c r="AC202" s="289"/>
      <c r="AD202" s="289"/>
      <c r="AE202" s="289"/>
      <c r="AF202" s="289"/>
      <c r="AG202" s="289"/>
      <c r="AH202" s="289"/>
      <c r="AI202" s="289"/>
      <c r="AJ202" s="289"/>
      <c r="AK202" s="289"/>
      <c r="AL202" s="289"/>
      <c r="AM202" s="289"/>
      <c r="AN202" s="289"/>
      <c r="AO202" s="289"/>
      <c r="AP202" s="289"/>
      <c r="AQ202" s="289"/>
      <c r="AR202" s="289"/>
      <c r="AS202" s="289"/>
      <c r="AT202" s="289"/>
      <c r="AU202" s="289"/>
      <c r="AV202" s="289"/>
      <c r="AW202" s="289"/>
      <c r="AX202" s="289"/>
      <c r="AY202" s="289"/>
      <c r="AZ202" s="289"/>
      <c r="BA202" s="289"/>
      <c r="BB202" s="289"/>
      <c r="BC202" s="289"/>
      <c r="BD202" s="1035">
        <v>0.9</v>
      </c>
      <c r="BE202" s="290">
        <v>0</v>
      </c>
      <c r="BF202" s="171">
        <v>0</v>
      </c>
      <c r="BG202" s="183" t="s">
        <v>324</v>
      </c>
      <c r="BH202" s="53" t="s">
        <v>325</v>
      </c>
      <c r="BI202" s="867"/>
      <c r="BJ202" s="291"/>
      <c r="BK202" s="291"/>
      <c r="BL202" s="291"/>
      <c r="BM202" s="291"/>
      <c r="BN202" s="557">
        <f t="shared" si="3"/>
        <v>0</v>
      </c>
      <c r="BO202" s="77">
        <f>SUM(H202:BC202)</f>
        <v>0</v>
      </c>
      <c r="BP202" s="127" t="str">
        <f>IF(D202="Supra-regional","abrange-cidade",IF(D202="Em definição","sem-mapa",IF(F202&lt;&gt;0,"local-def","local-em-def")))</f>
        <v>abrange-cidade</v>
      </c>
    </row>
    <row r="203" spans="1:68" ht="45" hidden="1" x14ac:dyDescent="0.25">
      <c r="A203" s="182">
        <v>39</v>
      </c>
      <c r="B203" s="803" t="s">
        <v>326</v>
      </c>
      <c r="C203" s="185">
        <v>6000</v>
      </c>
      <c r="D203" s="288" t="s">
        <v>211</v>
      </c>
      <c r="E203" s="183"/>
      <c r="F203" s="183"/>
      <c r="G203" s="288"/>
      <c r="H203" s="284">
        <v>0</v>
      </c>
      <c r="I203" s="284">
        <v>0</v>
      </c>
      <c r="J203" s="284">
        <v>0</v>
      </c>
      <c r="K203" s="284">
        <v>0</v>
      </c>
      <c r="L203" s="284">
        <v>0</v>
      </c>
      <c r="M203" s="284">
        <v>0</v>
      </c>
      <c r="N203" s="284">
        <v>0</v>
      </c>
      <c r="O203" s="284">
        <v>0</v>
      </c>
      <c r="P203" s="284">
        <v>0</v>
      </c>
      <c r="Q203" s="284">
        <v>0</v>
      </c>
      <c r="R203" s="284">
        <v>0</v>
      </c>
      <c r="S203" s="284">
        <v>2206</v>
      </c>
      <c r="T203" s="284">
        <v>0</v>
      </c>
      <c r="U203" s="284">
        <v>0</v>
      </c>
      <c r="V203" s="284">
        <v>0</v>
      </c>
      <c r="W203" s="284">
        <v>1932</v>
      </c>
      <c r="X203" s="284">
        <v>0</v>
      </c>
      <c r="Y203" s="284">
        <v>0</v>
      </c>
      <c r="Z203" s="284">
        <v>0</v>
      </c>
      <c r="AA203" s="284">
        <v>0</v>
      </c>
      <c r="AB203" s="289">
        <v>0</v>
      </c>
      <c r="AC203" s="289"/>
      <c r="AD203" s="289"/>
      <c r="AE203" s="289"/>
      <c r="AF203" s="289"/>
      <c r="AG203" s="289"/>
      <c r="AH203" s="289"/>
      <c r="AI203" s="289"/>
      <c r="AJ203" s="289"/>
      <c r="AK203" s="289"/>
      <c r="AL203" s="289"/>
      <c r="AM203" s="289"/>
      <c r="AN203" s="289"/>
      <c r="AO203" s="289"/>
      <c r="AP203" s="289"/>
      <c r="AQ203" s="289"/>
      <c r="AR203" s="289"/>
      <c r="AS203" s="289"/>
      <c r="AT203" s="289"/>
      <c r="AU203" s="289"/>
      <c r="AV203" s="289"/>
      <c r="AW203" s="289"/>
      <c r="AX203" s="289"/>
      <c r="AY203" s="289"/>
      <c r="AZ203" s="289"/>
      <c r="BA203" s="289"/>
      <c r="BB203" s="289"/>
      <c r="BC203" s="289"/>
      <c r="BD203" s="1035">
        <v>0.75</v>
      </c>
      <c r="BE203" s="290">
        <v>0</v>
      </c>
      <c r="BF203" s="171">
        <v>0</v>
      </c>
      <c r="BG203" s="183" t="s">
        <v>327</v>
      </c>
      <c r="BH203" s="868"/>
      <c r="BI203" s="868"/>
      <c r="BJ203" s="291"/>
      <c r="BK203" s="291"/>
      <c r="BL203" s="291"/>
      <c r="BM203" s="291"/>
      <c r="BN203" s="557">
        <f t="shared" si="3"/>
        <v>0.51724999999999999</v>
      </c>
      <c r="BO203" s="77">
        <f>SUM(H203:BC203)</f>
        <v>4138</v>
      </c>
      <c r="BP203" s="127" t="str">
        <f>IF(D203="Supra-regional","abrange-cidade",IF(D203="Em definição","sem-mapa",IF(F203&lt;&gt;0,"local-def","local-em-def")))</f>
        <v>abrange-cidade</v>
      </c>
    </row>
    <row r="204" spans="1:68" ht="75" hidden="1" x14ac:dyDescent="0.25">
      <c r="A204" s="182">
        <v>39</v>
      </c>
      <c r="B204" s="803" t="s">
        <v>328</v>
      </c>
      <c r="C204" s="185">
        <v>2000</v>
      </c>
      <c r="D204" s="288" t="s">
        <v>211</v>
      </c>
      <c r="E204" s="183"/>
      <c r="F204" s="183"/>
      <c r="G204" s="288"/>
      <c r="H204" s="284">
        <v>0</v>
      </c>
      <c r="I204" s="284">
        <v>0</v>
      </c>
      <c r="J204" s="284">
        <v>0</v>
      </c>
      <c r="K204" s="284">
        <v>0</v>
      </c>
      <c r="L204" s="284">
        <v>0</v>
      </c>
      <c r="M204" s="284">
        <v>0</v>
      </c>
      <c r="N204" s="284">
        <v>0</v>
      </c>
      <c r="O204" s="284">
        <v>0</v>
      </c>
      <c r="P204" s="284">
        <v>0</v>
      </c>
      <c r="Q204" s="284">
        <v>0</v>
      </c>
      <c r="R204" s="284">
        <v>0</v>
      </c>
      <c r="S204" s="284">
        <v>20</v>
      </c>
      <c r="T204" s="284">
        <v>0</v>
      </c>
      <c r="U204" s="284">
        <v>0</v>
      </c>
      <c r="V204" s="284">
        <v>0</v>
      </c>
      <c r="W204" s="284">
        <v>0</v>
      </c>
      <c r="X204" s="284">
        <v>0</v>
      </c>
      <c r="Y204" s="284">
        <v>0</v>
      </c>
      <c r="Z204" s="284">
        <v>0</v>
      </c>
      <c r="AA204" s="284">
        <v>81</v>
      </c>
      <c r="AB204" s="289">
        <v>57</v>
      </c>
      <c r="AC204" s="289"/>
      <c r="AD204" s="289"/>
      <c r="AE204" s="289"/>
      <c r="AF204" s="289"/>
      <c r="AG204" s="289"/>
      <c r="AH204" s="289"/>
      <c r="AI204" s="289"/>
      <c r="AJ204" s="289"/>
      <c r="AK204" s="289"/>
      <c r="AL204" s="289"/>
      <c r="AM204" s="289"/>
      <c r="AN204" s="289"/>
      <c r="AO204" s="289"/>
      <c r="AP204" s="289"/>
      <c r="AQ204" s="289"/>
      <c r="AR204" s="289"/>
      <c r="AS204" s="289"/>
      <c r="AT204" s="289"/>
      <c r="AU204" s="289"/>
      <c r="AV204" s="289"/>
      <c r="AW204" s="289"/>
      <c r="AX204" s="289"/>
      <c r="AY204" s="289"/>
      <c r="AZ204" s="289"/>
      <c r="BA204" s="289"/>
      <c r="BB204" s="289"/>
      <c r="BC204" s="289"/>
      <c r="BD204" s="1035">
        <v>0.25</v>
      </c>
      <c r="BE204" s="290">
        <v>0</v>
      </c>
      <c r="BF204" s="171">
        <v>0</v>
      </c>
      <c r="BG204" s="53" t="s">
        <v>329</v>
      </c>
      <c r="BH204" s="183" t="s">
        <v>330</v>
      </c>
      <c r="BI204" s="316"/>
      <c r="BJ204" s="291"/>
      <c r="BK204" s="291"/>
      <c r="BL204" s="291"/>
      <c r="BM204" s="291"/>
      <c r="BN204" s="557">
        <f t="shared" si="3"/>
        <v>1.975E-2</v>
      </c>
      <c r="BO204" s="77">
        <f>SUM(H204:BC204)</f>
        <v>158</v>
      </c>
      <c r="BP204" s="127" t="str">
        <f>IF(D204="Supra-regional","abrange-cidade",IF(D204="Em definição","sem-mapa",IF(F204&lt;&gt;0,"local-def","local-em-def")))</f>
        <v>abrange-cidade</v>
      </c>
    </row>
    <row r="205" spans="1:68" ht="45" hidden="1" x14ac:dyDescent="0.25">
      <c r="A205" s="182">
        <v>42</v>
      </c>
      <c r="B205" s="183" t="s">
        <v>331</v>
      </c>
      <c r="C205" s="185">
        <v>31</v>
      </c>
      <c r="D205" s="288" t="s">
        <v>128</v>
      </c>
      <c r="E205" s="316"/>
      <c r="F205" s="183" t="s">
        <v>429</v>
      </c>
      <c r="G205" s="288" t="s">
        <v>457</v>
      </c>
      <c r="H205" s="284">
        <v>0</v>
      </c>
      <c r="I205" s="284">
        <v>0</v>
      </c>
      <c r="J205" s="284">
        <v>0</v>
      </c>
      <c r="K205" s="284">
        <v>0</v>
      </c>
      <c r="L205" s="284">
        <v>0</v>
      </c>
      <c r="M205" s="284">
        <v>0</v>
      </c>
      <c r="N205" s="284">
        <v>0</v>
      </c>
      <c r="O205" s="284">
        <v>0</v>
      </c>
      <c r="P205" s="284">
        <v>0</v>
      </c>
      <c r="Q205" s="284">
        <v>0</v>
      </c>
      <c r="R205" s="284">
        <v>0</v>
      </c>
      <c r="S205" s="284">
        <v>0</v>
      </c>
      <c r="T205" s="284">
        <v>0</v>
      </c>
      <c r="U205" s="284">
        <v>0</v>
      </c>
      <c r="V205" s="284">
        <v>0</v>
      </c>
      <c r="W205" s="284">
        <v>0</v>
      </c>
      <c r="X205" s="284">
        <v>0</v>
      </c>
      <c r="Y205" s="284">
        <v>0</v>
      </c>
      <c r="Z205" s="284">
        <v>0</v>
      </c>
      <c r="AA205" s="284">
        <v>0</v>
      </c>
      <c r="AB205" s="289"/>
      <c r="AC205" s="289"/>
      <c r="AD205" s="289"/>
      <c r="AE205" s="289"/>
      <c r="AF205" s="289"/>
      <c r="AG205" s="289"/>
      <c r="AH205" s="289"/>
      <c r="AI205" s="289"/>
      <c r="AJ205" s="289"/>
      <c r="AK205" s="289"/>
      <c r="AL205" s="289"/>
      <c r="AM205" s="289"/>
      <c r="AN205" s="289"/>
      <c r="AO205" s="289"/>
      <c r="AP205" s="289"/>
      <c r="AQ205" s="289"/>
      <c r="AR205" s="289"/>
      <c r="AS205" s="289"/>
      <c r="AT205" s="289"/>
      <c r="AU205" s="289"/>
      <c r="AV205" s="289"/>
      <c r="AW205" s="289"/>
      <c r="AX205" s="289"/>
      <c r="AY205" s="289"/>
      <c r="AZ205" s="289"/>
      <c r="BA205" s="289"/>
      <c r="BB205" s="289"/>
      <c r="BC205" s="289"/>
      <c r="BD205" s="1035">
        <v>1</v>
      </c>
      <c r="BE205" s="290">
        <v>0</v>
      </c>
      <c r="BF205" s="171">
        <v>0</v>
      </c>
      <c r="BG205" s="295" t="s">
        <v>332</v>
      </c>
      <c r="BH205" s="291"/>
      <c r="BI205" s="291"/>
      <c r="BJ205" s="291"/>
      <c r="BK205" s="291"/>
      <c r="BL205" s="291"/>
      <c r="BM205" s="291"/>
      <c r="BN205" s="557">
        <f t="shared" si="3"/>
        <v>0</v>
      </c>
      <c r="BO205" s="77">
        <f>SUM(H205:BC205)</f>
        <v>0</v>
      </c>
      <c r="BP205" s="127" t="str">
        <f>IF(D205="Supra-regional","abrange-cidade",IF(D205="Em definição","sem-mapa",IF(F205&lt;&gt;0,"local-def","local-em-def")))</f>
        <v>local-def</v>
      </c>
    </row>
    <row r="206" spans="1:68" ht="45" hidden="1" x14ac:dyDescent="0.25">
      <c r="A206" s="182">
        <v>42</v>
      </c>
      <c r="B206" s="183" t="s">
        <v>333</v>
      </c>
      <c r="C206" s="185">
        <v>31</v>
      </c>
      <c r="D206" s="288" t="s">
        <v>130</v>
      </c>
      <c r="E206" s="183"/>
      <c r="F206" s="183" t="s">
        <v>430</v>
      </c>
      <c r="G206" s="288" t="s">
        <v>458</v>
      </c>
      <c r="H206" s="284">
        <v>0</v>
      </c>
      <c r="I206" s="284">
        <v>0</v>
      </c>
      <c r="J206" s="284">
        <v>0</v>
      </c>
      <c r="K206" s="284">
        <v>0</v>
      </c>
      <c r="L206" s="284">
        <v>0</v>
      </c>
      <c r="M206" s="284">
        <v>0</v>
      </c>
      <c r="N206" s="284">
        <v>0</v>
      </c>
      <c r="O206" s="284">
        <v>0</v>
      </c>
      <c r="P206" s="284">
        <v>0</v>
      </c>
      <c r="Q206" s="284">
        <v>0</v>
      </c>
      <c r="R206" s="284">
        <v>0</v>
      </c>
      <c r="S206" s="284">
        <v>0</v>
      </c>
      <c r="T206" s="284">
        <v>0</v>
      </c>
      <c r="U206" s="284">
        <v>0</v>
      </c>
      <c r="V206" s="284">
        <v>0</v>
      </c>
      <c r="W206" s="284">
        <v>0</v>
      </c>
      <c r="X206" s="284">
        <v>0</v>
      </c>
      <c r="Y206" s="284">
        <v>0</v>
      </c>
      <c r="Z206" s="284">
        <v>0</v>
      </c>
      <c r="AA206" s="284">
        <v>0</v>
      </c>
      <c r="AB206" s="289"/>
      <c r="AC206" s="289"/>
      <c r="AD206" s="289"/>
      <c r="AE206" s="289"/>
      <c r="AF206" s="289"/>
      <c r="AG206" s="289"/>
      <c r="AH206" s="289"/>
      <c r="AI206" s="289"/>
      <c r="AJ206" s="289"/>
      <c r="AK206" s="289"/>
      <c r="AL206" s="289"/>
      <c r="AM206" s="289"/>
      <c r="AN206" s="289"/>
      <c r="AO206" s="289"/>
      <c r="AP206" s="289"/>
      <c r="AQ206" s="289"/>
      <c r="AR206" s="289"/>
      <c r="AS206" s="289"/>
      <c r="AT206" s="289"/>
      <c r="AU206" s="289"/>
      <c r="AV206" s="289"/>
      <c r="AW206" s="289"/>
      <c r="AX206" s="289"/>
      <c r="AY206" s="289"/>
      <c r="AZ206" s="289"/>
      <c r="BA206" s="289"/>
      <c r="BB206" s="289"/>
      <c r="BC206" s="289"/>
      <c r="BD206" s="1035">
        <v>1</v>
      </c>
      <c r="BE206" s="290">
        <v>0</v>
      </c>
      <c r="BF206" s="171">
        <v>0</v>
      </c>
      <c r="BG206" s="295" t="s">
        <v>334</v>
      </c>
      <c r="BH206" s="291"/>
      <c r="BI206" s="291"/>
      <c r="BJ206" s="291"/>
      <c r="BK206" s="291"/>
      <c r="BL206" s="291"/>
      <c r="BM206" s="291"/>
      <c r="BN206" s="557">
        <f t="shared" si="3"/>
        <v>0</v>
      </c>
      <c r="BO206" s="77">
        <f>SUM(H206:BC206)</f>
        <v>0</v>
      </c>
      <c r="BP206" s="127" t="str">
        <f>IF(D206="Supra-regional","abrange-cidade",IF(D206="Em definição","sem-mapa",IF(F206&lt;&gt;0,"local-def","local-em-def")))</f>
        <v>local-def</v>
      </c>
    </row>
    <row r="207" spans="1:68" ht="45" hidden="1" x14ac:dyDescent="0.25">
      <c r="A207" s="182">
        <v>42</v>
      </c>
      <c r="B207" s="183" t="s">
        <v>335</v>
      </c>
      <c r="C207" s="185">
        <v>31</v>
      </c>
      <c r="D207" s="183" t="s">
        <v>132</v>
      </c>
      <c r="E207" s="183"/>
      <c r="F207" s="183" t="s">
        <v>431</v>
      </c>
      <c r="G207" s="288" t="s">
        <v>459</v>
      </c>
      <c r="H207" s="284">
        <v>0</v>
      </c>
      <c r="I207" s="284">
        <v>0</v>
      </c>
      <c r="J207" s="284">
        <v>0</v>
      </c>
      <c r="K207" s="284">
        <v>0</v>
      </c>
      <c r="L207" s="284">
        <v>0</v>
      </c>
      <c r="M207" s="284">
        <v>0</v>
      </c>
      <c r="N207" s="284">
        <v>0</v>
      </c>
      <c r="O207" s="284">
        <v>0</v>
      </c>
      <c r="P207" s="284">
        <v>0</v>
      </c>
      <c r="Q207" s="284">
        <v>0</v>
      </c>
      <c r="R207" s="284">
        <v>0</v>
      </c>
      <c r="S207" s="284">
        <v>0</v>
      </c>
      <c r="T207" s="284">
        <v>0</v>
      </c>
      <c r="U207" s="284">
        <v>0</v>
      </c>
      <c r="V207" s="284">
        <v>0</v>
      </c>
      <c r="W207" s="284">
        <v>0</v>
      </c>
      <c r="X207" s="284">
        <v>0</v>
      </c>
      <c r="Y207" s="284">
        <v>0</v>
      </c>
      <c r="Z207" s="284">
        <v>0</v>
      </c>
      <c r="AA207" s="284">
        <v>0</v>
      </c>
      <c r="AB207" s="289"/>
      <c r="AC207" s="289"/>
      <c r="AD207" s="289"/>
      <c r="AE207" s="289"/>
      <c r="AF207" s="289"/>
      <c r="AG207" s="289"/>
      <c r="AH207" s="289"/>
      <c r="AI207" s="289"/>
      <c r="AJ207" s="289"/>
      <c r="AK207" s="289"/>
      <c r="AL207" s="289"/>
      <c r="AM207" s="289"/>
      <c r="AN207" s="289"/>
      <c r="AO207" s="289"/>
      <c r="AP207" s="289"/>
      <c r="AQ207" s="289"/>
      <c r="AR207" s="289"/>
      <c r="AS207" s="289"/>
      <c r="AT207" s="289"/>
      <c r="AU207" s="289"/>
      <c r="AV207" s="289"/>
      <c r="AW207" s="289"/>
      <c r="AX207" s="289"/>
      <c r="AY207" s="289"/>
      <c r="AZ207" s="289"/>
      <c r="BA207" s="289"/>
      <c r="BB207" s="289"/>
      <c r="BC207" s="289"/>
      <c r="BD207" s="1035">
        <v>1</v>
      </c>
      <c r="BE207" s="290">
        <v>0</v>
      </c>
      <c r="BF207" s="171">
        <v>0</v>
      </c>
      <c r="BG207" s="295" t="s">
        <v>336</v>
      </c>
      <c r="BH207" s="291"/>
      <c r="BI207" s="291"/>
      <c r="BJ207" s="291"/>
      <c r="BK207" s="291"/>
      <c r="BL207" s="291"/>
      <c r="BM207" s="291"/>
      <c r="BN207" s="557">
        <f t="shared" si="3"/>
        <v>0</v>
      </c>
      <c r="BO207" s="77">
        <f>SUM(H207:BC207)</f>
        <v>0</v>
      </c>
      <c r="BP207" s="127" t="str">
        <f>IF(D207="Supra-regional","abrange-cidade",IF(D207="Em definição","sem-mapa",IF(F207&lt;&gt;0,"local-def","local-em-def")))</f>
        <v>local-def</v>
      </c>
    </row>
    <row r="208" spans="1:68" ht="45" hidden="1" x14ac:dyDescent="0.25">
      <c r="A208" s="182">
        <v>42</v>
      </c>
      <c r="B208" s="183" t="s">
        <v>337</v>
      </c>
      <c r="C208" s="185">
        <v>31</v>
      </c>
      <c r="D208" s="183" t="s">
        <v>134</v>
      </c>
      <c r="E208" s="183"/>
      <c r="F208" s="183" t="s">
        <v>432</v>
      </c>
      <c r="G208" s="288" t="s">
        <v>460</v>
      </c>
      <c r="H208" s="284">
        <v>0</v>
      </c>
      <c r="I208" s="284">
        <v>0</v>
      </c>
      <c r="J208" s="284">
        <v>0</v>
      </c>
      <c r="K208" s="284">
        <v>0</v>
      </c>
      <c r="L208" s="284">
        <v>0</v>
      </c>
      <c r="M208" s="284">
        <v>0</v>
      </c>
      <c r="N208" s="284">
        <v>0</v>
      </c>
      <c r="O208" s="284">
        <v>0</v>
      </c>
      <c r="P208" s="284">
        <v>0</v>
      </c>
      <c r="Q208" s="284">
        <v>0</v>
      </c>
      <c r="R208" s="284">
        <v>0</v>
      </c>
      <c r="S208" s="284">
        <v>0</v>
      </c>
      <c r="T208" s="284">
        <v>0</v>
      </c>
      <c r="U208" s="284">
        <v>0</v>
      </c>
      <c r="V208" s="284">
        <v>0</v>
      </c>
      <c r="W208" s="284">
        <v>0</v>
      </c>
      <c r="X208" s="284">
        <v>0</v>
      </c>
      <c r="Y208" s="284">
        <v>0</v>
      </c>
      <c r="Z208" s="284">
        <v>0</v>
      </c>
      <c r="AA208" s="284">
        <v>0</v>
      </c>
      <c r="AB208" s="289"/>
      <c r="AC208" s="289"/>
      <c r="AD208" s="289"/>
      <c r="AE208" s="289"/>
      <c r="AF208" s="289"/>
      <c r="AG208" s="289"/>
      <c r="AH208" s="289"/>
      <c r="AI208" s="289"/>
      <c r="AJ208" s="289"/>
      <c r="AK208" s="289"/>
      <c r="AL208" s="289"/>
      <c r="AM208" s="289"/>
      <c r="AN208" s="289"/>
      <c r="AO208" s="289"/>
      <c r="AP208" s="289"/>
      <c r="AQ208" s="289"/>
      <c r="AR208" s="289"/>
      <c r="AS208" s="289"/>
      <c r="AT208" s="289"/>
      <c r="AU208" s="289"/>
      <c r="AV208" s="289"/>
      <c r="AW208" s="289"/>
      <c r="AX208" s="289"/>
      <c r="AY208" s="289"/>
      <c r="AZ208" s="289"/>
      <c r="BA208" s="289"/>
      <c r="BB208" s="289"/>
      <c r="BC208" s="289"/>
      <c r="BD208" s="1035">
        <v>1</v>
      </c>
      <c r="BE208" s="290">
        <v>0</v>
      </c>
      <c r="BF208" s="171">
        <v>0</v>
      </c>
      <c r="BG208" s="295" t="s">
        <v>338</v>
      </c>
      <c r="BH208" s="291"/>
      <c r="BI208" s="291"/>
      <c r="BJ208" s="291"/>
      <c r="BK208" s="291"/>
      <c r="BL208" s="291"/>
      <c r="BM208" s="291"/>
      <c r="BN208" s="557">
        <f t="shared" si="3"/>
        <v>0</v>
      </c>
      <c r="BO208" s="77">
        <f>SUM(H208:BC208)</f>
        <v>0</v>
      </c>
      <c r="BP208" s="127" t="str">
        <f>IF(D208="Supra-regional","abrange-cidade",IF(D208="Em definição","sem-mapa",IF(F208&lt;&gt;0,"local-def","local-em-def")))</f>
        <v>local-def</v>
      </c>
    </row>
    <row r="209" spans="1:68" ht="45" hidden="1" x14ac:dyDescent="0.25">
      <c r="A209" s="182">
        <v>42</v>
      </c>
      <c r="B209" s="183" t="s">
        <v>339</v>
      </c>
      <c r="C209" s="185">
        <v>31</v>
      </c>
      <c r="D209" s="288" t="s">
        <v>136</v>
      </c>
      <c r="E209" s="183"/>
      <c r="F209" s="183" t="s">
        <v>433</v>
      </c>
      <c r="G209" s="288" t="s">
        <v>461</v>
      </c>
      <c r="H209" s="284">
        <v>0</v>
      </c>
      <c r="I209" s="284">
        <v>0</v>
      </c>
      <c r="J209" s="284">
        <v>0</v>
      </c>
      <c r="K209" s="284">
        <v>0</v>
      </c>
      <c r="L209" s="284">
        <v>0</v>
      </c>
      <c r="M209" s="284">
        <v>0</v>
      </c>
      <c r="N209" s="284">
        <v>0</v>
      </c>
      <c r="O209" s="284">
        <v>0</v>
      </c>
      <c r="P209" s="284">
        <v>0</v>
      </c>
      <c r="Q209" s="284">
        <v>0</v>
      </c>
      <c r="R209" s="284">
        <v>0</v>
      </c>
      <c r="S209" s="284">
        <v>0</v>
      </c>
      <c r="T209" s="284">
        <v>0</v>
      </c>
      <c r="U209" s="284">
        <v>0</v>
      </c>
      <c r="V209" s="284">
        <v>0</v>
      </c>
      <c r="W209" s="284">
        <v>0</v>
      </c>
      <c r="X209" s="284">
        <v>0</v>
      </c>
      <c r="Y209" s="284">
        <v>0</v>
      </c>
      <c r="Z209" s="284">
        <v>0</v>
      </c>
      <c r="AA209" s="284">
        <v>0</v>
      </c>
      <c r="AB209" s="289"/>
      <c r="AC209" s="289"/>
      <c r="AD209" s="289"/>
      <c r="AE209" s="289"/>
      <c r="AF209" s="289"/>
      <c r="AG209" s="289"/>
      <c r="AH209" s="289"/>
      <c r="AI209" s="289"/>
      <c r="AJ209" s="289"/>
      <c r="AK209" s="289"/>
      <c r="AL209" s="289"/>
      <c r="AM209" s="289"/>
      <c r="AN209" s="289"/>
      <c r="AO209" s="289"/>
      <c r="AP209" s="289"/>
      <c r="AQ209" s="289"/>
      <c r="AR209" s="289"/>
      <c r="AS209" s="289"/>
      <c r="AT209" s="289"/>
      <c r="AU209" s="289"/>
      <c r="AV209" s="289"/>
      <c r="AW209" s="289"/>
      <c r="AX209" s="289"/>
      <c r="AY209" s="289"/>
      <c r="AZ209" s="289"/>
      <c r="BA209" s="289"/>
      <c r="BB209" s="289"/>
      <c r="BC209" s="289"/>
      <c r="BD209" s="1035">
        <v>1</v>
      </c>
      <c r="BE209" s="290">
        <v>0</v>
      </c>
      <c r="BF209" s="171">
        <v>0</v>
      </c>
      <c r="BG209" s="295" t="s">
        <v>334</v>
      </c>
      <c r="BH209" s="291"/>
      <c r="BI209" s="291"/>
      <c r="BJ209" s="291"/>
      <c r="BK209" s="291"/>
      <c r="BL209" s="291"/>
      <c r="BM209" s="291"/>
      <c r="BN209" s="557">
        <f t="shared" si="3"/>
        <v>0</v>
      </c>
      <c r="BO209" s="77">
        <f>SUM(H209:BC209)</f>
        <v>0</v>
      </c>
      <c r="BP209" s="127" t="str">
        <f>IF(D209="Supra-regional","abrange-cidade",IF(D209="Em definição","sem-mapa",IF(F209&lt;&gt;0,"local-def","local-em-def")))</f>
        <v>local-def</v>
      </c>
    </row>
    <row r="210" spans="1:68" ht="45" hidden="1" x14ac:dyDescent="0.25">
      <c r="A210" s="182">
        <v>42</v>
      </c>
      <c r="B210" s="183" t="s">
        <v>340</v>
      </c>
      <c r="C210" s="185">
        <v>31</v>
      </c>
      <c r="D210" s="183" t="s">
        <v>138</v>
      </c>
      <c r="E210" s="183"/>
      <c r="F210" s="183" t="s">
        <v>434</v>
      </c>
      <c r="G210" s="288" t="s">
        <v>462</v>
      </c>
      <c r="H210" s="284">
        <v>0</v>
      </c>
      <c r="I210" s="284">
        <v>0</v>
      </c>
      <c r="J210" s="284">
        <v>0</v>
      </c>
      <c r="K210" s="284">
        <v>0</v>
      </c>
      <c r="L210" s="284">
        <v>0</v>
      </c>
      <c r="M210" s="284">
        <v>0</v>
      </c>
      <c r="N210" s="284">
        <v>0</v>
      </c>
      <c r="O210" s="284">
        <v>0</v>
      </c>
      <c r="P210" s="284">
        <v>0</v>
      </c>
      <c r="Q210" s="284">
        <v>0</v>
      </c>
      <c r="R210" s="284">
        <v>0</v>
      </c>
      <c r="S210" s="284">
        <v>0</v>
      </c>
      <c r="T210" s="284">
        <v>0</v>
      </c>
      <c r="U210" s="284">
        <v>0</v>
      </c>
      <c r="V210" s="284">
        <v>0</v>
      </c>
      <c r="W210" s="284">
        <v>0</v>
      </c>
      <c r="X210" s="284">
        <v>0</v>
      </c>
      <c r="Y210" s="284">
        <v>0</v>
      </c>
      <c r="Z210" s="284">
        <v>0</v>
      </c>
      <c r="AA210" s="284">
        <v>0</v>
      </c>
      <c r="AB210" s="289"/>
      <c r="AC210" s="289"/>
      <c r="AD210" s="289"/>
      <c r="AE210" s="289"/>
      <c r="AF210" s="289"/>
      <c r="AG210" s="289"/>
      <c r="AH210" s="289"/>
      <c r="AI210" s="289"/>
      <c r="AJ210" s="289"/>
      <c r="AK210" s="289"/>
      <c r="AL210" s="289"/>
      <c r="AM210" s="289"/>
      <c r="AN210" s="289"/>
      <c r="AO210" s="289"/>
      <c r="AP210" s="289"/>
      <c r="AQ210" s="289"/>
      <c r="AR210" s="289"/>
      <c r="AS210" s="289"/>
      <c r="AT210" s="289"/>
      <c r="AU210" s="289"/>
      <c r="AV210" s="289"/>
      <c r="AW210" s="289"/>
      <c r="AX210" s="289"/>
      <c r="AY210" s="289"/>
      <c r="AZ210" s="289"/>
      <c r="BA210" s="289"/>
      <c r="BB210" s="289"/>
      <c r="BC210" s="289"/>
      <c r="BD210" s="1035">
        <v>1</v>
      </c>
      <c r="BE210" s="290">
        <v>0</v>
      </c>
      <c r="BF210" s="171">
        <v>0</v>
      </c>
      <c r="BG210" s="295" t="s">
        <v>341</v>
      </c>
      <c r="BH210" s="291"/>
      <c r="BI210" s="291"/>
      <c r="BJ210" s="291"/>
      <c r="BK210" s="291"/>
      <c r="BL210" s="291"/>
      <c r="BM210" s="291"/>
      <c r="BN210" s="557">
        <f t="shared" si="3"/>
        <v>0</v>
      </c>
      <c r="BO210" s="77">
        <f>SUM(H210:BC210)</f>
        <v>0</v>
      </c>
      <c r="BP210" s="127" t="str">
        <f>IF(D210="Supra-regional","abrange-cidade",IF(D210="Em definição","sem-mapa",IF(F210&lt;&gt;0,"local-def","local-em-def")))</f>
        <v>local-def</v>
      </c>
    </row>
    <row r="211" spans="1:68" ht="45" hidden="1" x14ac:dyDescent="0.25">
      <c r="A211" s="182">
        <v>42</v>
      </c>
      <c r="B211" s="183" t="s">
        <v>342</v>
      </c>
      <c r="C211" s="185">
        <v>31</v>
      </c>
      <c r="D211" s="183" t="s">
        <v>140</v>
      </c>
      <c r="E211" s="183"/>
      <c r="F211" s="183"/>
      <c r="G211" s="288"/>
      <c r="H211" s="284">
        <v>0</v>
      </c>
      <c r="I211" s="284">
        <v>0</v>
      </c>
      <c r="J211" s="284">
        <v>0</v>
      </c>
      <c r="K211" s="284">
        <v>0</v>
      </c>
      <c r="L211" s="284">
        <v>0</v>
      </c>
      <c r="M211" s="284">
        <v>0</v>
      </c>
      <c r="N211" s="284">
        <v>0</v>
      </c>
      <c r="O211" s="284">
        <v>0</v>
      </c>
      <c r="P211" s="284">
        <v>0</v>
      </c>
      <c r="Q211" s="284">
        <v>0</v>
      </c>
      <c r="R211" s="284">
        <v>0</v>
      </c>
      <c r="S211" s="284">
        <v>0</v>
      </c>
      <c r="T211" s="284">
        <v>0</v>
      </c>
      <c r="U211" s="284">
        <v>0</v>
      </c>
      <c r="V211" s="284">
        <v>0</v>
      </c>
      <c r="W211" s="284">
        <v>0</v>
      </c>
      <c r="X211" s="284">
        <v>0</v>
      </c>
      <c r="Y211" s="284">
        <v>0</v>
      </c>
      <c r="Z211" s="284">
        <v>0</v>
      </c>
      <c r="AA211" s="284">
        <v>0</v>
      </c>
      <c r="AB211" s="289"/>
      <c r="AC211" s="289"/>
      <c r="AD211" s="289"/>
      <c r="AE211" s="289"/>
      <c r="AF211" s="289"/>
      <c r="AG211" s="289"/>
      <c r="AH211" s="289"/>
      <c r="AI211" s="289"/>
      <c r="AJ211" s="289"/>
      <c r="AK211" s="289"/>
      <c r="AL211" s="289"/>
      <c r="AM211" s="289"/>
      <c r="AN211" s="289"/>
      <c r="AO211" s="289"/>
      <c r="AP211" s="289"/>
      <c r="AQ211" s="289"/>
      <c r="AR211" s="289"/>
      <c r="AS211" s="289"/>
      <c r="AT211" s="289"/>
      <c r="AU211" s="289"/>
      <c r="AV211" s="289"/>
      <c r="AW211" s="289"/>
      <c r="AX211" s="289"/>
      <c r="AY211" s="289"/>
      <c r="AZ211" s="289"/>
      <c r="BA211" s="289"/>
      <c r="BB211" s="289"/>
      <c r="BC211" s="289"/>
      <c r="BD211" s="1035">
        <v>1</v>
      </c>
      <c r="BE211" s="290">
        <v>0</v>
      </c>
      <c r="BF211" s="171">
        <v>0</v>
      </c>
      <c r="BG211" s="295" t="s">
        <v>336</v>
      </c>
      <c r="BH211" s="291"/>
      <c r="BI211" s="291"/>
      <c r="BJ211" s="291"/>
      <c r="BK211" s="291"/>
      <c r="BL211" s="291"/>
      <c r="BM211" s="291"/>
      <c r="BN211" s="557">
        <f t="shared" si="3"/>
        <v>0</v>
      </c>
      <c r="BO211" s="77">
        <f>SUM(H211:BC211)</f>
        <v>0</v>
      </c>
      <c r="BP211" s="127" t="str">
        <f>IF(D211="Supra-regional","abrange-cidade",IF(D211="Em definição","sem-mapa",IF(F211&lt;&gt;0,"local-def","local-em-def")))</f>
        <v>local-em-def</v>
      </c>
    </row>
    <row r="212" spans="1:68" ht="45" hidden="1" x14ac:dyDescent="0.25">
      <c r="A212" s="182">
        <v>42</v>
      </c>
      <c r="B212" s="183" t="s">
        <v>343</v>
      </c>
      <c r="C212" s="185">
        <v>31</v>
      </c>
      <c r="D212" s="183" t="s">
        <v>142</v>
      </c>
      <c r="E212" s="183"/>
      <c r="F212" s="183" t="s">
        <v>464</v>
      </c>
      <c r="G212" s="288" t="s">
        <v>463</v>
      </c>
      <c r="H212" s="284">
        <v>0</v>
      </c>
      <c r="I212" s="284">
        <v>0</v>
      </c>
      <c r="J212" s="284">
        <v>0</v>
      </c>
      <c r="K212" s="284">
        <v>0</v>
      </c>
      <c r="L212" s="284">
        <v>0</v>
      </c>
      <c r="M212" s="284">
        <v>0</v>
      </c>
      <c r="N212" s="284">
        <v>0</v>
      </c>
      <c r="O212" s="284">
        <v>0</v>
      </c>
      <c r="P212" s="284">
        <v>0</v>
      </c>
      <c r="Q212" s="284">
        <v>0</v>
      </c>
      <c r="R212" s="284">
        <v>0</v>
      </c>
      <c r="S212" s="284">
        <v>0</v>
      </c>
      <c r="T212" s="284">
        <v>0</v>
      </c>
      <c r="U212" s="284">
        <v>0</v>
      </c>
      <c r="V212" s="284">
        <v>0</v>
      </c>
      <c r="W212" s="284">
        <v>0</v>
      </c>
      <c r="X212" s="284">
        <v>0</v>
      </c>
      <c r="Y212" s="284">
        <v>0</v>
      </c>
      <c r="Z212" s="284">
        <v>0</v>
      </c>
      <c r="AA212" s="284">
        <v>0</v>
      </c>
      <c r="AB212" s="289"/>
      <c r="AC212" s="289"/>
      <c r="AD212" s="289"/>
      <c r="AE212" s="289"/>
      <c r="AF212" s="289"/>
      <c r="AG212" s="289"/>
      <c r="AH212" s="289"/>
      <c r="AI212" s="289"/>
      <c r="AJ212" s="289"/>
      <c r="AK212" s="289"/>
      <c r="AL212" s="289"/>
      <c r="AM212" s="289"/>
      <c r="AN212" s="289"/>
      <c r="AO212" s="289"/>
      <c r="AP212" s="289"/>
      <c r="AQ212" s="289"/>
      <c r="AR212" s="289"/>
      <c r="AS212" s="289"/>
      <c r="AT212" s="289"/>
      <c r="AU212" s="289"/>
      <c r="AV212" s="289"/>
      <c r="AW212" s="289"/>
      <c r="AX212" s="289"/>
      <c r="AY212" s="289"/>
      <c r="AZ212" s="289"/>
      <c r="BA212" s="289"/>
      <c r="BB212" s="289"/>
      <c r="BC212" s="289"/>
      <c r="BD212" s="1035">
        <v>1</v>
      </c>
      <c r="BE212" s="290">
        <v>0</v>
      </c>
      <c r="BF212" s="171">
        <v>0</v>
      </c>
      <c r="BG212" s="295" t="s">
        <v>341</v>
      </c>
      <c r="BH212" s="291"/>
      <c r="BI212" s="291"/>
      <c r="BJ212" s="291"/>
      <c r="BK212" s="291"/>
      <c r="BL212" s="291"/>
      <c r="BM212" s="291"/>
      <c r="BN212" s="557">
        <f t="shared" si="3"/>
        <v>0</v>
      </c>
      <c r="BO212" s="77">
        <f>SUM(H212:BC212)</f>
        <v>0</v>
      </c>
      <c r="BP212" s="127" t="str">
        <f>IF(D212="Supra-regional","abrange-cidade",IF(D212="Em definição","sem-mapa",IF(F212&lt;&gt;0,"local-def","local-em-def")))</f>
        <v>local-def</v>
      </c>
    </row>
    <row r="213" spans="1:68" ht="45" hidden="1" x14ac:dyDescent="0.25">
      <c r="A213" s="182">
        <v>42</v>
      </c>
      <c r="B213" s="183" t="s">
        <v>344</v>
      </c>
      <c r="C213" s="185">
        <v>31</v>
      </c>
      <c r="D213" s="288" t="s">
        <v>144</v>
      </c>
      <c r="E213" s="183"/>
      <c r="F213" s="183" t="s">
        <v>435</v>
      </c>
      <c r="G213" s="288" t="s">
        <v>465</v>
      </c>
      <c r="H213" s="284">
        <v>0</v>
      </c>
      <c r="I213" s="284">
        <v>0</v>
      </c>
      <c r="J213" s="284">
        <v>0</v>
      </c>
      <c r="K213" s="284">
        <v>0</v>
      </c>
      <c r="L213" s="284">
        <v>0</v>
      </c>
      <c r="M213" s="284">
        <v>0</v>
      </c>
      <c r="N213" s="284">
        <v>0</v>
      </c>
      <c r="O213" s="284">
        <v>0</v>
      </c>
      <c r="P213" s="284">
        <v>0</v>
      </c>
      <c r="Q213" s="284">
        <v>0</v>
      </c>
      <c r="R213" s="284">
        <v>0</v>
      </c>
      <c r="S213" s="284">
        <v>0</v>
      </c>
      <c r="T213" s="284">
        <v>0</v>
      </c>
      <c r="U213" s="284">
        <v>0</v>
      </c>
      <c r="V213" s="284">
        <v>0</v>
      </c>
      <c r="W213" s="284">
        <v>0</v>
      </c>
      <c r="X213" s="284">
        <v>0</v>
      </c>
      <c r="Y213" s="284">
        <v>0</v>
      </c>
      <c r="Z213" s="284">
        <v>0</v>
      </c>
      <c r="AA213" s="284">
        <v>0</v>
      </c>
      <c r="AB213" s="289"/>
      <c r="AC213" s="289"/>
      <c r="AD213" s="289"/>
      <c r="AE213" s="289"/>
      <c r="AF213" s="289"/>
      <c r="AG213" s="289"/>
      <c r="AH213" s="289"/>
      <c r="AI213" s="289"/>
      <c r="AJ213" s="289"/>
      <c r="AK213" s="289"/>
      <c r="AL213" s="289"/>
      <c r="AM213" s="289"/>
      <c r="AN213" s="289"/>
      <c r="AO213" s="289"/>
      <c r="AP213" s="289"/>
      <c r="AQ213" s="289"/>
      <c r="AR213" s="289"/>
      <c r="AS213" s="289"/>
      <c r="AT213" s="289"/>
      <c r="AU213" s="289"/>
      <c r="AV213" s="289"/>
      <c r="AW213" s="289"/>
      <c r="AX213" s="289"/>
      <c r="AY213" s="289"/>
      <c r="AZ213" s="289"/>
      <c r="BA213" s="289"/>
      <c r="BB213" s="289"/>
      <c r="BC213" s="289"/>
      <c r="BD213" s="1035">
        <v>1</v>
      </c>
      <c r="BE213" s="290">
        <v>0</v>
      </c>
      <c r="BF213" s="171">
        <v>0</v>
      </c>
      <c r="BG213" s="295" t="s">
        <v>336</v>
      </c>
      <c r="BH213" s="291"/>
      <c r="BI213" s="291"/>
      <c r="BJ213" s="291"/>
      <c r="BK213" s="291"/>
      <c r="BL213" s="291"/>
      <c r="BM213" s="291"/>
      <c r="BN213" s="557">
        <f t="shared" si="3"/>
        <v>0</v>
      </c>
      <c r="BO213" s="77">
        <f>SUM(H213:BC213)</f>
        <v>0</v>
      </c>
      <c r="BP213" s="127" t="str">
        <f>IF(D213="Supra-regional","abrange-cidade",IF(D213="Em definição","sem-mapa",IF(F213&lt;&gt;0,"local-def","local-em-def")))</f>
        <v>local-def</v>
      </c>
    </row>
    <row r="214" spans="1:68" ht="45" hidden="1" x14ac:dyDescent="0.25">
      <c r="A214" s="182">
        <v>42</v>
      </c>
      <c r="B214" s="183" t="s">
        <v>345</v>
      </c>
      <c r="C214" s="185">
        <v>31</v>
      </c>
      <c r="D214" s="288" t="s">
        <v>146</v>
      </c>
      <c r="E214" s="183"/>
      <c r="F214" s="183" t="s">
        <v>436</v>
      </c>
      <c r="G214" s="288" t="s">
        <v>466</v>
      </c>
      <c r="H214" s="284">
        <v>0</v>
      </c>
      <c r="I214" s="284">
        <v>0</v>
      </c>
      <c r="J214" s="284">
        <v>0</v>
      </c>
      <c r="K214" s="284">
        <v>0</v>
      </c>
      <c r="L214" s="284">
        <v>0</v>
      </c>
      <c r="M214" s="284">
        <v>0</v>
      </c>
      <c r="N214" s="284">
        <v>0</v>
      </c>
      <c r="O214" s="284">
        <v>0</v>
      </c>
      <c r="P214" s="284">
        <v>0</v>
      </c>
      <c r="Q214" s="284">
        <v>0</v>
      </c>
      <c r="R214" s="284">
        <v>0</v>
      </c>
      <c r="S214" s="284">
        <v>0</v>
      </c>
      <c r="T214" s="284">
        <v>0</v>
      </c>
      <c r="U214" s="284">
        <v>0</v>
      </c>
      <c r="V214" s="284">
        <v>0</v>
      </c>
      <c r="W214" s="284">
        <v>0</v>
      </c>
      <c r="X214" s="284">
        <v>0</v>
      </c>
      <c r="Y214" s="284">
        <v>0</v>
      </c>
      <c r="Z214" s="284">
        <v>0</v>
      </c>
      <c r="AA214" s="284">
        <v>0</v>
      </c>
      <c r="AB214" s="289"/>
      <c r="AC214" s="289"/>
      <c r="AD214" s="289"/>
      <c r="AE214" s="289"/>
      <c r="AF214" s="289"/>
      <c r="AG214" s="289"/>
      <c r="AH214" s="289"/>
      <c r="AI214" s="289"/>
      <c r="AJ214" s="289"/>
      <c r="AK214" s="289"/>
      <c r="AL214" s="289"/>
      <c r="AM214" s="289"/>
      <c r="AN214" s="289"/>
      <c r="AO214" s="289"/>
      <c r="AP214" s="289"/>
      <c r="AQ214" s="289"/>
      <c r="AR214" s="289"/>
      <c r="AS214" s="289"/>
      <c r="AT214" s="289"/>
      <c r="AU214" s="289"/>
      <c r="AV214" s="289"/>
      <c r="AW214" s="289"/>
      <c r="AX214" s="289"/>
      <c r="AY214" s="289"/>
      <c r="AZ214" s="289"/>
      <c r="BA214" s="289"/>
      <c r="BB214" s="289"/>
      <c r="BC214" s="289"/>
      <c r="BD214" s="1035">
        <v>1</v>
      </c>
      <c r="BE214" s="290">
        <v>0</v>
      </c>
      <c r="BF214" s="171">
        <v>0</v>
      </c>
      <c r="BG214" s="295" t="s">
        <v>332</v>
      </c>
      <c r="BH214" s="291"/>
      <c r="BI214" s="291"/>
      <c r="BJ214" s="291"/>
      <c r="BK214" s="291"/>
      <c r="BL214" s="291"/>
      <c r="BM214" s="291"/>
      <c r="BN214" s="557">
        <f t="shared" si="3"/>
        <v>0</v>
      </c>
      <c r="BO214" s="77">
        <f>SUM(H214:BC214)</f>
        <v>0</v>
      </c>
      <c r="BP214" s="127" t="str">
        <f>IF(D214="Supra-regional","abrange-cidade",IF(D214="Em definição","sem-mapa",IF(F214&lt;&gt;0,"local-def","local-em-def")))</f>
        <v>local-def</v>
      </c>
    </row>
    <row r="215" spans="1:68" ht="45" hidden="1" x14ac:dyDescent="0.25">
      <c r="A215" s="182">
        <v>42</v>
      </c>
      <c r="B215" s="183" t="s">
        <v>346</v>
      </c>
      <c r="C215" s="185">
        <v>31</v>
      </c>
      <c r="D215" s="183" t="s">
        <v>148</v>
      </c>
      <c r="E215" s="183"/>
      <c r="F215" s="183" t="s">
        <v>437</v>
      </c>
      <c r="G215" s="288" t="s">
        <v>467</v>
      </c>
      <c r="H215" s="284">
        <v>0</v>
      </c>
      <c r="I215" s="284">
        <v>0</v>
      </c>
      <c r="J215" s="284">
        <v>0</v>
      </c>
      <c r="K215" s="284">
        <v>0</v>
      </c>
      <c r="L215" s="284">
        <v>0</v>
      </c>
      <c r="M215" s="284">
        <v>0</v>
      </c>
      <c r="N215" s="284">
        <v>0</v>
      </c>
      <c r="O215" s="284">
        <v>0</v>
      </c>
      <c r="P215" s="284">
        <v>0</v>
      </c>
      <c r="Q215" s="284">
        <v>0</v>
      </c>
      <c r="R215" s="284">
        <v>0</v>
      </c>
      <c r="S215" s="284">
        <v>0</v>
      </c>
      <c r="T215" s="284">
        <v>0</v>
      </c>
      <c r="U215" s="284">
        <v>0</v>
      </c>
      <c r="V215" s="284">
        <v>0</v>
      </c>
      <c r="W215" s="284">
        <v>0</v>
      </c>
      <c r="X215" s="284">
        <v>0</v>
      </c>
      <c r="Y215" s="284">
        <v>0</v>
      </c>
      <c r="Z215" s="284">
        <v>0</v>
      </c>
      <c r="AA215" s="284">
        <v>0</v>
      </c>
      <c r="AB215" s="289"/>
      <c r="AC215" s="289"/>
      <c r="AD215" s="289"/>
      <c r="AE215" s="289"/>
      <c r="AF215" s="289"/>
      <c r="AG215" s="289"/>
      <c r="AH215" s="289"/>
      <c r="AI215" s="289"/>
      <c r="AJ215" s="289"/>
      <c r="AK215" s="289"/>
      <c r="AL215" s="289"/>
      <c r="AM215" s="289"/>
      <c r="AN215" s="289"/>
      <c r="AO215" s="289"/>
      <c r="AP215" s="289"/>
      <c r="AQ215" s="289"/>
      <c r="AR215" s="289"/>
      <c r="AS215" s="289"/>
      <c r="AT215" s="289"/>
      <c r="AU215" s="289"/>
      <c r="AV215" s="289"/>
      <c r="AW215" s="289"/>
      <c r="AX215" s="289"/>
      <c r="AY215" s="289"/>
      <c r="AZ215" s="289"/>
      <c r="BA215" s="289"/>
      <c r="BB215" s="289"/>
      <c r="BC215" s="289"/>
      <c r="BD215" s="1035">
        <v>1</v>
      </c>
      <c r="BE215" s="290">
        <v>0</v>
      </c>
      <c r="BF215" s="171">
        <v>0</v>
      </c>
      <c r="BG215" s="295" t="s">
        <v>332</v>
      </c>
      <c r="BH215" s="291"/>
      <c r="BI215" s="291"/>
      <c r="BJ215" s="291"/>
      <c r="BK215" s="291"/>
      <c r="BL215" s="291"/>
      <c r="BM215" s="291"/>
      <c r="BN215" s="557">
        <f t="shared" si="3"/>
        <v>0</v>
      </c>
      <c r="BO215" s="77">
        <f>SUM(H215:BC215)</f>
        <v>0</v>
      </c>
      <c r="BP215" s="127" t="str">
        <f>IF(D215="Supra-regional","abrange-cidade",IF(D215="Em definição","sem-mapa",IF(F215&lt;&gt;0,"local-def","local-em-def")))</f>
        <v>local-def</v>
      </c>
    </row>
    <row r="216" spans="1:68" ht="45" hidden="1" x14ac:dyDescent="0.25">
      <c r="A216" s="182">
        <v>42</v>
      </c>
      <c r="B216" s="183" t="s">
        <v>347</v>
      </c>
      <c r="C216" s="185">
        <v>31</v>
      </c>
      <c r="D216" s="288" t="s">
        <v>150</v>
      </c>
      <c r="E216" s="183"/>
      <c r="F216" s="183" t="s">
        <v>438</v>
      </c>
      <c r="G216" s="288" t="s">
        <v>468</v>
      </c>
      <c r="H216" s="284">
        <v>0</v>
      </c>
      <c r="I216" s="284">
        <v>0</v>
      </c>
      <c r="J216" s="284">
        <v>0</v>
      </c>
      <c r="K216" s="284">
        <v>0</v>
      </c>
      <c r="L216" s="284">
        <v>0</v>
      </c>
      <c r="M216" s="284">
        <v>0</v>
      </c>
      <c r="N216" s="284">
        <v>0</v>
      </c>
      <c r="O216" s="284">
        <v>0</v>
      </c>
      <c r="P216" s="284">
        <v>0</v>
      </c>
      <c r="Q216" s="284">
        <v>0</v>
      </c>
      <c r="R216" s="284">
        <v>0</v>
      </c>
      <c r="S216" s="284">
        <v>0</v>
      </c>
      <c r="T216" s="284">
        <v>0</v>
      </c>
      <c r="U216" s="284">
        <v>0</v>
      </c>
      <c r="V216" s="284">
        <v>0</v>
      </c>
      <c r="W216" s="284">
        <v>0</v>
      </c>
      <c r="X216" s="284">
        <v>0</v>
      </c>
      <c r="Y216" s="284">
        <v>0</v>
      </c>
      <c r="Z216" s="284">
        <v>0</v>
      </c>
      <c r="AA216" s="284">
        <v>0</v>
      </c>
      <c r="AB216" s="289"/>
      <c r="AC216" s="289"/>
      <c r="AD216" s="289"/>
      <c r="AE216" s="289"/>
      <c r="AF216" s="289"/>
      <c r="AG216" s="289"/>
      <c r="AH216" s="289"/>
      <c r="AI216" s="289"/>
      <c r="AJ216" s="289"/>
      <c r="AK216" s="289"/>
      <c r="AL216" s="289"/>
      <c r="AM216" s="289"/>
      <c r="AN216" s="289"/>
      <c r="AO216" s="289"/>
      <c r="AP216" s="289"/>
      <c r="AQ216" s="289"/>
      <c r="AR216" s="289"/>
      <c r="AS216" s="289"/>
      <c r="AT216" s="289"/>
      <c r="AU216" s="289"/>
      <c r="AV216" s="289"/>
      <c r="AW216" s="289"/>
      <c r="AX216" s="289"/>
      <c r="AY216" s="289"/>
      <c r="AZ216" s="289"/>
      <c r="BA216" s="289"/>
      <c r="BB216" s="289"/>
      <c r="BC216" s="289"/>
      <c r="BD216" s="1035">
        <v>1</v>
      </c>
      <c r="BE216" s="290">
        <v>0</v>
      </c>
      <c r="BF216" s="171">
        <v>0</v>
      </c>
      <c r="BG216" s="295" t="s">
        <v>336</v>
      </c>
      <c r="BH216" s="291"/>
      <c r="BI216" s="291"/>
      <c r="BJ216" s="291"/>
      <c r="BK216" s="291"/>
      <c r="BL216" s="291"/>
      <c r="BM216" s="291"/>
      <c r="BN216" s="557">
        <f t="shared" si="3"/>
        <v>0</v>
      </c>
      <c r="BO216" s="77">
        <f>SUM(H216:BC216)</f>
        <v>0</v>
      </c>
      <c r="BP216" s="127" t="str">
        <f>IF(D216="Supra-regional","abrange-cidade",IF(D216="Em definição","sem-mapa",IF(F216&lt;&gt;0,"local-def","local-em-def")))</f>
        <v>local-def</v>
      </c>
    </row>
    <row r="217" spans="1:68" ht="45" hidden="1" x14ac:dyDescent="0.25">
      <c r="A217" s="182">
        <v>42</v>
      </c>
      <c r="B217" s="183" t="s">
        <v>348</v>
      </c>
      <c r="C217" s="185">
        <v>31</v>
      </c>
      <c r="D217" s="183" t="s">
        <v>152</v>
      </c>
      <c r="E217" s="183"/>
      <c r="F217" s="183" t="s">
        <v>439</v>
      </c>
      <c r="G217" s="288" t="s">
        <v>469</v>
      </c>
      <c r="H217" s="284">
        <v>0</v>
      </c>
      <c r="I217" s="284">
        <v>0</v>
      </c>
      <c r="J217" s="284">
        <v>0</v>
      </c>
      <c r="K217" s="284">
        <v>0</v>
      </c>
      <c r="L217" s="284">
        <v>0</v>
      </c>
      <c r="M217" s="284">
        <v>0</v>
      </c>
      <c r="N217" s="284">
        <v>0</v>
      </c>
      <c r="O217" s="284">
        <v>0</v>
      </c>
      <c r="P217" s="284">
        <v>0</v>
      </c>
      <c r="Q217" s="284">
        <v>0</v>
      </c>
      <c r="R217" s="284">
        <v>0</v>
      </c>
      <c r="S217" s="284">
        <v>0</v>
      </c>
      <c r="T217" s="284">
        <v>0</v>
      </c>
      <c r="U217" s="284">
        <v>0</v>
      </c>
      <c r="V217" s="284">
        <v>0</v>
      </c>
      <c r="W217" s="284">
        <v>0</v>
      </c>
      <c r="X217" s="284">
        <v>0</v>
      </c>
      <c r="Y217" s="284">
        <v>0</v>
      </c>
      <c r="Z217" s="284">
        <v>0</v>
      </c>
      <c r="AA217" s="284">
        <v>0</v>
      </c>
      <c r="AB217" s="289"/>
      <c r="AC217" s="289"/>
      <c r="AD217" s="289"/>
      <c r="AE217" s="289"/>
      <c r="AF217" s="289"/>
      <c r="AG217" s="289"/>
      <c r="AH217" s="289"/>
      <c r="AI217" s="289"/>
      <c r="AJ217" s="289"/>
      <c r="AK217" s="289"/>
      <c r="AL217" s="289"/>
      <c r="AM217" s="289"/>
      <c r="AN217" s="289"/>
      <c r="AO217" s="289"/>
      <c r="AP217" s="289"/>
      <c r="AQ217" s="289"/>
      <c r="AR217" s="289"/>
      <c r="AS217" s="289"/>
      <c r="AT217" s="289"/>
      <c r="AU217" s="289"/>
      <c r="AV217" s="289"/>
      <c r="AW217" s="289"/>
      <c r="AX217" s="289"/>
      <c r="AY217" s="289"/>
      <c r="AZ217" s="289"/>
      <c r="BA217" s="289"/>
      <c r="BB217" s="289"/>
      <c r="BC217" s="289"/>
      <c r="BD217" s="1035">
        <v>1</v>
      </c>
      <c r="BE217" s="290">
        <v>0</v>
      </c>
      <c r="BF217" s="171">
        <v>0</v>
      </c>
      <c r="BG217" s="295" t="s">
        <v>334</v>
      </c>
      <c r="BH217" s="291"/>
      <c r="BI217" s="291"/>
      <c r="BJ217" s="291"/>
      <c r="BK217" s="291"/>
      <c r="BL217" s="291"/>
      <c r="BM217" s="291"/>
      <c r="BN217" s="557">
        <f t="shared" si="3"/>
        <v>0</v>
      </c>
      <c r="BO217" s="77">
        <f>SUM(H217:BC217)</f>
        <v>0</v>
      </c>
      <c r="BP217" s="127" t="str">
        <f>IF(D217="Supra-regional","abrange-cidade",IF(D217="Em definição","sem-mapa",IF(F217&lt;&gt;0,"local-def","local-em-def")))</f>
        <v>local-def</v>
      </c>
    </row>
    <row r="218" spans="1:68" ht="45" hidden="1" x14ac:dyDescent="0.25">
      <c r="A218" s="182">
        <v>42</v>
      </c>
      <c r="B218" s="183" t="s">
        <v>349</v>
      </c>
      <c r="C218" s="185">
        <v>31</v>
      </c>
      <c r="D218" s="183" t="s">
        <v>154</v>
      </c>
      <c r="E218" s="183"/>
      <c r="F218" s="183" t="s">
        <v>440</v>
      </c>
      <c r="G218" s="288" t="s">
        <v>470</v>
      </c>
      <c r="H218" s="284">
        <v>0</v>
      </c>
      <c r="I218" s="284">
        <v>0</v>
      </c>
      <c r="J218" s="284">
        <v>0</v>
      </c>
      <c r="K218" s="284">
        <v>0</v>
      </c>
      <c r="L218" s="284">
        <v>0</v>
      </c>
      <c r="M218" s="284">
        <v>0</v>
      </c>
      <c r="N218" s="284">
        <v>0</v>
      </c>
      <c r="O218" s="284">
        <v>0</v>
      </c>
      <c r="P218" s="284">
        <v>0</v>
      </c>
      <c r="Q218" s="284">
        <v>0</v>
      </c>
      <c r="R218" s="284">
        <v>0</v>
      </c>
      <c r="S218" s="284">
        <v>0</v>
      </c>
      <c r="T218" s="284">
        <v>0</v>
      </c>
      <c r="U218" s="284">
        <v>0</v>
      </c>
      <c r="V218" s="284">
        <v>0</v>
      </c>
      <c r="W218" s="284">
        <v>0</v>
      </c>
      <c r="X218" s="284">
        <v>0</v>
      </c>
      <c r="Y218" s="284">
        <v>0</v>
      </c>
      <c r="Z218" s="284">
        <v>0</v>
      </c>
      <c r="AA218" s="284">
        <v>0</v>
      </c>
      <c r="AB218" s="289"/>
      <c r="AC218" s="289"/>
      <c r="AD218" s="289"/>
      <c r="AE218" s="289"/>
      <c r="AF218" s="289"/>
      <c r="AG218" s="289"/>
      <c r="AH218" s="289"/>
      <c r="AI218" s="289"/>
      <c r="AJ218" s="289"/>
      <c r="AK218" s="289"/>
      <c r="AL218" s="289"/>
      <c r="AM218" s="289"/>
      <c r="AN218" s="289"/>
      <c r="AO218" s="289"/>
      <c r="AP218" s="289"/>
      <c r="AQ218" s="289"/>
      <c r="AR218" s="289"/>
      <c r="AS218" s="289"/>
      <c r="AT218" s="289"/>
      <c r="AU218" s="289"/>
      <c r="AV218" s="289"/>
      <c r="AW218" s="289"/>
      <c r="AX218" s="289"/>
      <c r="AY218" s="289"/>
      <c r="AZ218" s="289"/>
      <c r="BA218" s="289"/>
      <c r="BB218" s="289"/>
      <c r="BC218" s="289"/>
      <c r="BD218" s="1035">
        <v>1</v>
      </c>
      <c r="BE218" s="290">
        <v>0</v>
      </c>
      <c r="BF218" s="171">
        <v>0</v>
      </c>
      <c r="BG218" s="295" t="s">
        <v>341</v>
      </c>
      <c r="BH218" s="291"/>
      <c r="BI218" s="291"/>
      <c r="BJ218" s="291"/>
      <c r="BK218" s="291"/>
      <c r="BL218" s="291"/>
      <c r="BM218" s="291"/>
      <c r="BN218" s="557">
        <f t="shared" si="3"/>
        <v>0</v>
      </c>
      <c r="BO218" s="476">
        <f>SUM(H218:BC218)</f>
        <v>0</v>
      </c>
      <c r="BP218" s="477" t="str">
        <f>IF(D218="Supra-regional","abrange-cidade",IF(D218="Em definição","sem-mapa",IF(F218&lt;&gt;0,"local-def","local-em-def")))</f>
        <v>local-def</v>
      </c>
    </row>
    <row r="219" spans="1:68" ht="45" hidden="1" x14ac:dyDescent="0.25">
      <c r="A219" s="182">
        <v>42</v>
      </c>
      <c r="B219" s="183" t="s">
        <v>350</v>
      </c>
      <c r="C219" s="185">
        <v>31</v>
      </c>
      <c r="D219" s="288" t="s">
        <v>156</v>
      </c>
      <c r="E219" s="183"/>
      <c r="F219" s="183" t="s">
        <v>441</v>
      </c>
      <c r="G219" s="288" t="s">
        <v>471</v>
      </c>
      <c r="H219" s="284">
        <v>0</v>
      </c>
      <c r="I219" s="284">
        <v>0</v>
      </c>
      <c r="J219" s="284">
        <v>0</v>
      </c>
      <c r="K219" s="284">
        <v>0</v>
      </c>
      <c r="L219" s="284">
        <v>0</v>
      </c>
      <c r="M219" s="284">
        <v>0</v>
      </c>
      <c r="N219" s="284">
        <v>0</v>
      </c>
      <c r="O219" s="284">
        <v>0</v>
      </c>
      <c r="P219" s="284">
        <v>0</v>
      </c>
      <c r="Q219" s="284">
        <v>0</v>
      </c>
      <c r="R219" s="284">
        <v>0</v>
      </c>
      <c r="S219" s="284">
        <v>0</v>
      </c>
      <c r="T219" s="284">
        <v>0</v>
      </c>
      <c r="U219" s="284">
        <v>0</v>
      </c>
      <c r="V219" s="284">
        <v>0</v>
      </c>
      <c r="W219" s="284">
        <v>0</v>
      </c>
      <c r="X219" s="284">
        <v>0</v>
      </c>
      <c r="Y219" s="284">
        <v>0</v>
      </c>
      <c r="Z219" s="284">
        <v>0</v>
      </c>
      <c r="AA219" s="284">
        <v>0</v>
      </c>
      <c r="AB219" s="289"/>
      <c r="AC219" s="289"/>
      <c r="AD219" s="289"/>
      <c r="AE219" s="289"/>
      <c r="AF219" s="289"/>
      <c r="AG219" s="289"/>
      <c r="AH219" s="289"/>
      <c r="AI219" s="289"/>
      <c r="AJ219" s="289"/>
      <c r="AK219" s="289"/>
      <c r="AL219" s="289"/>
      <c r="AM219" s="289"/>
      <c r="AN219" s="289"/>
      <c r="AO219" s="289"/>
      <c r="AP219" s="289"/>
      <c r="AQ219" s="289"/>
      <c r="AR219" s="289"/>
      <c r="AS219" s="289"/>
      <c r="AT219" s="289"/>
      <c r="AU219" s="289"/>
      <c r="AV219" s="289"/>
      <c r="AW219" s="289"/>
      <c r="AX219" s="289"/>
      <c r="AY219" s="289"/>
      <c r="AZ219" s="289"/>
      <c r="BA219" s="289"/>
      <c r="BB219" s="289"/>
      <c r="BC219" s="289"/>
      <c r="BD219" s="1035">
        <v>1</v>
      </c>
      <c r="BE219" s="290">
        <v>0</v>
      </c>
      <c r="BF219" s="171">
        <v>0</v>
      </c>
      <c r="BG219" s="295" t="s">
        <v>341</v>
      </c>
      <c r="BH219" s="291"/>
      <c r="BI219" s="291"/>
      <c r="BJ219" s="291"/>
      <c r="BK219" s="291"/>
      <c r="BL219" s="291"/>
      <c r="BM219" s="291"/>
      <c r="BN219" s="557">
        <f t="shared" si="3"/>
        <v>0</v>
      </c>
      <c r="BO219" s="476">
        <f>SUM(H219:BC219)</f>
        <v>0</v>
      </c>
      <c r="BP219" s="477" t="str">
        <f>IF(D219="Supra-regional","abrange-cidade",IF(D219="Em definição","sem-mapa",IF(F219&lt;&gt;0,"local-def","local-em-def")))</f>
        <v>local-def</v>
      </c>
    </row>
    <row r="220" spans="1:68" ht="45" hidden="1" x14ac:dyDescent="0.25">
      <c r="A220" s="182">
        <v>42</v>
      </c>
      <c r="B220" s="183" t="s">
        <v>351</v>
      </c>
      <c r="C220" s="185">
        <v>31</v>
      </c>
      <c r="D220" s="183" t="s">
        <v>158</v>
      </c>
      <c r="E220" s="183"/>
      <c r="F220" s="183" t="s">
        <v>442</v>
      </c>
      <c r="G220" s="288" t="s">
        <v>472</v>
      </c>
      <c r="H220" s="284">
        <v>0</v>
      </c>
      <c r="I220" s="284">
        <v>0</v>
      </c>
      <c r="J220" s="284">
        <v>0</v>
      </c>
      <c r="K220" s="284">
        <v>0</v>
      </c>
      <c r="L220" s="284">
        <v>0</v>
      </c>
      <c r="M220" s="284">
        <v>0</v>
      </c>
      <c r="N220" s="284">
        <v>0</v>
      </c>
      <c r="O220" s="284">
        <v>0</v>
      </c>
      <c r="P220" s="284">
        <v>0</v>
      </c>
      <c r="Q220" s="284">
        <v>0</v>
      </c>
      <c r="R220" s="284">
        <v>0</v>
      </c>
      <c r="S220" s="284">
        <v>0</v>
      </c>
      <c r="T220" s="284">
        <v>0</v>
      </c>
      <c r="U220" s="284">
        <v>0</v>
      </c>
      <c r="V220" s="284">
        <v>0</v>
      </c>
      <c r="W220" s="284">
        <v>0</v>
      </c>
      <c r="X220" s="284">
        <v>0</v>
      </c>
      <c r="Y220" s="284">
        <v>0</v>
      </c>
      <c r="Z220" s="284">
        <v>0</v>
      </c>
      <c r="AA220" s="284">
        <v>0</v>
      </c>
      <c r="AB220" s="289"/>
      <c r="AC220" s="289"/>
      <c r="AD220" s="289"/>
      <c r="AE220" s="289"/>
      <c r="AF220" s="289"/>
      <c r="AG220" s="289"/>
      <c r="AH220" s="289"/>
      <c r="AI220" s="289"/>
      <c r="AJ220" s="289"/>
      <c r="AK220" s="289"/>
      <c r="AL220" s="289"/>
      <c r="AM220" s="289"/>
      <c r="AN220" s="289"/>
      <c r="AO220" s="289"/>
      <c r="AP220" s="289"/>
      <c r="AQ220" s="289"/>
      <c r="AR220" s="289"/>
      <c r="AS220" s="289"/>
      <c r="AT220" s="289"/>
      <c r="AU220" s="289"/>
      <c r="AV220" s="289"/>
      <c r="AW220" s="289"/>
      <c r="AX220" s="289"/>
      <c r="AY220" s="289"/>
      <c r="AZ220" s="289"/>
      <c r="BA220" s="289"/>
      <c r="BB220" s="289"/>
      <c r="BC220" s="289"/>
      <c r="BD220" s="1035">
        <v>1</v>
      </c>
      <c r="BE220" s="290">
        <v>0</v>
      </c>
      <c r="BF220" s="171">
        <v>0</v>
      </c>
      <c r="BG220" s="295" t="s">
        <v>336</v>
      </c>
      <c r="BH220" s="291"/>
      <c r="BI220" s="291"/>
      <c r="BJ220" s="291"/>
      <c r="BK220" s="291"/>
      <c r="BL220" s="291"/>
      <c r="BM220" s="291"/>
      <c r="BN220" s="557">
        <f t="shared" si="3"/>
        <v>0</v>
      </c>
      <c r="BO220" s="77">
        <f>SUM(H220:BC220)</f>
        <v>0</v>
      </c>
      <c r="BP220" s="127" t="str">
        <f>IF(D220="Supra-regional","abrange-cidade",IF(D220="Em definição","sem-mapa",IF(F220&lt;&gt;0,"local-def","local-em-def")))</f>
        <v>local-def</v>
      </c>
    </row>
    <row r="221" spans="1:68" ht="185.25" hidden="1" customHeight="1" x14ac:dyDescent="0.25">
      <c r="A221" s="182">
        <v>42</v>
      </c>
      <c r="B221" s="183" t="s">
        <v>352</v>
      </c>
      <c r="C221" s="185">
        <v>31</v>
      </c>
      <c r="D221" s="288" t="s">
        <v>160</v>
      </c>
      <c r="E221" s="183"/>
      <c r="F221" s="183" t="s">
        <v>443</v>
      </c>
      <c r="G221" s="288" t="s">
        <v>473</v>
      </c>
      <c r="H221" s="284">
        <v>0</v>
      </c>
      <c r="I221" s="284">
        <v>0</v>
      </c>
      <c r="J221" s="284">
        <v>0</v>
      </c>
      <c r="K221" s="284">
        <v>0</v>
      </c>
      <c r="L221" s="284">
        <v>0</v>
      </c>
      <c r="M221" s="284">
        <v>0</v>
      </c>
      <c r="N221" s="284">
        <v>0</v>
      </c>
      <c r="O221" s="284">
        <v>0</v>
      </c>
      <c r="P221" s="284">
        <v>0</v>
      </c>
      <c r="Q221" s="284">
        <v>0</v>
      </c>
      <c r="R221" s="284">
        <v>0</v>
      </c>
      <c r="S221" s="284">
        <v>0</v>
      </c>
      <c r="T221" s="284">
        <v>0</v>
      </c>
      <c r="U221" s="284">
        <v>0</v>
      </c>
      <c r="V221" s="284">
        <v>0</v>
      </c>
      <c r="W221" s="284">
        <v>0</v>
      </c>
      <c r="X221" s="284">
        <v>0</v>
      </c>
      <c r="Y221" s="284">
        <v>0</v>
      </c>
      <c r="Z221" s="284">
        <v>0</v>
      </c>
      <c r="AA221" s="284">
        <v>0</v>
      </c>
      <c r="AB221" s="289"/>
      <c r="AC221" s="289"/>
      <c r="AD221" s="289"/>
      <c r="AE221" s="289"/>
      <c r="AF221" s="289"/>
      <c r="AG221" s="289"/>
      <c r="AH221" s="289"/>
      <c r="AI221" s="289"/>
      <c r="AJ221" s="289"/>
      <c r="AK221" s="289"/>
      <c r="AL221" s="289"/>
      <c r="AM221" s="289"/>
      <c r="AN221" s="289"/>
      <c r="AO221" s="289"/>
      <c r="AP221" s="289"/>
      <c r="AQ221" s="289"/>
      <c r="AR221" s="289"/>
      <c r="AS221" s="289"/>
      <c r="AT221" s="289"/>
      <c r="AU221" s="289"/>
      <c r="AV221" s="289"/>
      <c r="AW221" s="289"/>
      <c r="AX221" s="289"/>
      <c r="AY221" s="289"/>
      <c r="AZ221" s="289"/>
      <c r="BA221" s="289"/>
      <c r="BB221" s="289"/>
      <c r="BC221" s="289"/>
      <c r="BD221" s="1035">
        <v>1</v>
      </c>
      <c r="BE221" s="290">
        <v>0</v>
      </c>
      <c r="BF221" s="171">
        <v>0</v>
      </c>
      <c r="BG221" s="295" t="s">
        <v>336</v>
      </c>
      <c r="BH221" s="291"/>
      <c r="BI221" s="291"/>
      <c r="BJ221" s="291"/>
      <c r="BK221" s="291"/>
      <c r="BL221" s="291"/>
      <c r="BM221" s="291"/>
      <c r="BN221" s="557">
        <f t="shared" si="3"/>
        <v>0</v>
      </c>
      <c r="BO221" s="476">
        <f>SUM(H221:BC221)</f>
        <v>0</v>
      </c>
      <c r="BP221" s="477" t="str">
        <f>IF(D221="Supra-regional","abrange-cidade",IF(D221="Em definição","sem-mapa",IF(F221&lt;&gt;0,"local-def","local-em-def")))</f>
        <v>local-def</v>
      </c>
    </row>
    <row r="222" spans="1:68" ht="45" hidden="1" x14ac:dyDescent="0.25">
      <c r="A222" s="182">
        <v>42</v>
      </c>
      <c r="B222" s="183" t="s">
        <v>353</v>
      </c>
      <c r="C222" s="185">
        <v>31</v>
      </c>
      <c r="D222" s="288" t="s">
        <v>162</v>
      </c>
      <c r="E222" s="183"/>
      <c r="F222" s="183" t="s">
        <v>444</v>
      </c>
      <c r="G222" s="288" t="s">
        <v>474</v>
      </c>
      <c r="H222" s="284">
        <v>0</v>
      </c>
      <c r="I222" s="284">
        <v>0</v>
      </c>
      <c r="J222" s="284">
        <v>0</v>
      </c>
      <c r="K222" s="284">
        <v>0</v>
      </c>
      <c r="L222" s="284">
        <v>0</v>
      </c>
      <c r="M222" s="284">
        <v>0</v>
      </c>
      <c r="N222" s="284">
        <v>0</v>
      </c>
      <c r="O222" s="284">
        <v>0</v>
      </c>
      <c r="P222" s="284">
        <v>0</v>
      </c>
      <c r="Q222" s="284">
        <v>0</v>
      </c>
      <c r="R222" s="284">
        <v>0</v>
      </c>
      <c r="S222" s="284">
        <v>0</v>
      </c>
      <c r="T222" s="284">
        <v>0</v>
      </c>
      <c r="U222" s="284">
        <v>0</v>
      </c>
      <c r="V222" s="284">
        <v>0</v>
      </c>
      <c r="W222" s="284">
        <v>0</v>
      </c>
      <c r="X222" s="284">
        <v>0</v>
      </c>
      <c r="Y222" s="284">
        <v>0</v>
      </c>
      <c r="Z222" s="284">
        <v>0</v>
      </c>
      <c r="AA222" s="284">
        <v>0</v>
      </c>
      <c r="AB222" s="289"/>
      <c r="AC222" s="289"/>
      <c r="AD222" s="289"/>
      <c r="AE222" s="289"/>
      <c r="AF222" s="289"/>
      <c r="AG222" s="289"/>
      <c r="AH222" s="289"/>
      <c r="AI222" s="289"/>
      <c r="AJ222" s="289"/>
      <c r="AK222" s="289"/>
      <c r="AL222" s="289"/>
      <c r="AM222" s="289"/>
      <c r="AN222" s="289"/>
      <c r="AO222" s="289"/>
      <c r="AP222" s="289"/>
      <c r="AQ222" s="289"/>
      <c r="AR222" s="289"/>
      <c r="AS222" s="289"/>
      <c r="AT222" s="289"/>
      <c r="AU222" s="289"/>
      <c r="AV222" s="289"/>
      <c r="AW222" s="289"/>
      <c r="AX222" s="289"/>
      <c r="AY222" s="289"/>
      <c r="AZ222" s="289"/>
      <c r="BA222" s="289"/>
      <c r="BB222" s="289"/>
      <c r="BC222" s="289"/>
      <c r="BD222" s="1035">
        <v>1</v>
      </c>
      <c r="BE222" s="290">
        <v>0</v>
      </c>
      <c r="BF222" s="171">
        <v>0</v>
      </c>
      <c r="BG222" s="295" t="s">
        <v>332</v>
      </c>
      <c r="BH222" s="291"/>
      <c r="BI222" s="291"/>
      <c r="BJ222" s="291"/>
      <c r="BK222" s="291"/>
      <c r="BL222" s="291"/>
      <c r="BM222" s="291"/>
      <c r="BN222" s="557">
        <f t="shared" si="3"/>
        <v>0</v>
      </c>
      <c r="BO222" s="77">
        <f>SUM(H222:BC222)</f>
        <v>0</v>
      </c>
      <c r="BP222" s="127" t="str">
        <f>IF(D222="Supra-regional","abrange-cidade",IF(D222="Em definição","sem-mapa",IF(F222&lt;&gt;0,"local-def","local-em-def")))</f>
        <v>local-def</v>
      </c>
    </row>
    <row r="223" spans="1:68" ht="45" hidden="1" x14ac:dyDescent="0.25">
      <c r="A223" s="182">
        <v>42</v>
      </c>
      <c r="B223" s="183" t="s">
        <v>354</v>
      </c>
      <c r="C223" s="185">
        <v>31</v>
      </c>
      <c r="D223" s="183" t="s">
        <v>164</v>
      </c>
      <c r="E223" s="183"/>
      <c r="F223" s="183" t="s">
        <v>445</v>
      </c>
      <c r="G223" s="288" t="s">
        <v>475</v>
      </c>
      <c r="H223" s="284">
        <v>0</v>
      </c>
      <c r="I223" s="284">
        <v>0</v>
      </c>
      <c r="J223" s="284">
        <v>0</v>
      </c>
      <c r="K223" s="284">
        <v>0</v>
      </c>
      <c r="L223" s="284">
        <v>0</v>
      </c>
      <c r="M223" s="284">
        <v>0</v>
      </c>
      <c r="N223" s="284">
        <v>0</v>
      </c>
      <c r="O223" s="284">
        <v>0</v>
      </c>
      <c r="P223" s="284">
        <v>0</v>
      </c>
      <c r="Q223" s="284">
        <v>0</v>
      </c>
      <c r="R223" s="284">
        <v>0</v>
      </c>
      <c r="S223" s="284">
        <v>0</v>
      </c>
      <c r="T223" s="284">
        <v>0</v>
      </c>
      <c r="U223" s="284">
        <v>0</v>
      </c>
      <c r="V223" s="284">
        <v>0</v>
      </c>
      <c r="W223" s="284">
        <v>0</v>
      </c>
      <c r="X223" s="284">
        <v>0</v>
      </c>
      <c r="Y223" s="284">
        <v>0</v>
      </c>
      <c r="Z223" s="284">
        <v>0</v>
      </c>
      <c r="AA223" s="284">
        <v>0</v>
      </c>
      <c r="AB223" s="289"/>
      <c r="AC223" s="289"/>
      <c r="AD223" s="289"/>
      <c r="AE223" s="289"/>
      <c r="AF223" s="289"/>
      <c r="AG223" s="289"/>
      <c r="AH223" s="289"/>
      <c r="AI223" s="289"/>
      <c r="AJ223" s="289"/>
      <c r="AK223" s="289"/>
      <c r="AL223" s="289"/>
      <c r="AM223" s="289"/>
      <c r="AN223" s="289"/>
      <c r="AO223" s="289"/>
      <c r="AP223" s="289"/>
      <c r="AQ223" s="289"/>
      <c r="AR223" s="289"/>
      <c r="AS223" s="289"/>
      <c r="AT223" s="289"/>
      <c r="AU223" s="289"/>
      <c r="AV223" s="289"/>
      <c r="AW223" s="289"/>
      <c r="AX223" s="289"/>
      <c r="AY223" s="289"/>
      <c r="AZ223" s="289"/>
      <c r="BA223" s="289"/>
      <c r="BB223" s="289"/>
      <c r="BC223" s="289"/>
      <c r="BD223" s="1035">
        <v>1</v>
      </c>
      <c r="BE223" s="290">
        <v>0</v>
      </c>
      <c r="BF223" s="171">
        <v>0</v>
      </c>
      <c r="BG223" s="295" t="s">
        <v>341</v>
      </c>
      <c r="BH223" s="291"/>
      <c r="BI223" s="291"/>
      <c r="BJ223" s="291"/>
      <c r="BK223" s="291"/>
      <c r="BL223" s="291"/>
      <c r="BM223" s="291"/>
      <c r="BN223" s="557">
        <f t="shared" si="3"/>
        <v>0</v>
      </c>
      <c r="BO223" s="77">
        <f>SUM(H223:BC223)</f>
        <v>0</v>
      </c>
      <c r="BP223" s="127" t="str">
        <f>IF(D223="Supra-regional","abrange-cidade",IF(D223="Em definição","sem-mapa",IF(F223&lt;&gt;0,"local-def","local-em-def")))</f>
        <v>local-def</v>
      </c>
    </row>
    <row r="224" spans="1:68" ht="45" hidden="1" x14ac:dyDescent="0.25">
      <c r="A224" s="182">
        <v>42</v>
      </c>
      <c r="B224" s="183" t="s">
        <v>355</v>
      </c>
      <c r="C224" s="185">
        <v>31</v>
      </c>
      <c r="D224" s="183" t="s">
        <v>166</v>
      </c>
      <c r="E224" s="183"/>
      <c r="F224" s="183" t="s">
        <v>446</v>
      </c>
      <c r="G224" s="288" t="s">
        <v>476</v>
      </c>
      <c r="H224" s="284">
        <v>0</v>
      </c>
      <c r="I224" s="284">
        <v>0</v>
      </c>
      <c r="J224" s="284">
        <v>0</v>
      </c>
      <c r="K224" s="284">
        <v>0</v>
      </c>
      <c r="L224" s="284">
        <v>0</v>
      </c>
      <c r="M224" s="284">
        <v>0</v>
      </c>
      <c r="N224" s="284">
        <v>0</v>
      </c>
      <c r="O224" s="284">
        <v>0</v>
      </c>
      <c r="P224" s="284">
        <v>0</v>
      </c>
      <c r="Q224" s="284">
        <v>0</v>
      </c>
      <c r="R224" s="284">
        <v>0</v>
      </c>
      <c r="S224" s="284">
        <v>0</v>
      </c>
      <c r="T224" s="284">
        <v>0</v>
      </c>
      <c r="U224" s="284">
        <v>0</v>
      </c>
      <c r="V224" s="284">
        <v>0</v>
      </c>
      <c r="W224" s="284">
        <v>0</v>
      </c>
      <c r="X224" s="284">
        <v>0</v>
      </c>
      <c r="Y224" s="284">
        <v>0</v>
      </c>
      <c r="Z224" s="284">
        <v>0</v>
      </c>
      <c r="AA224" s="284">
        <v>0</v>
      </c>
      <c r="AB224" s="289"/>
      <c r="AC224" s="289"/>
      <c r="AD224" s="289"/>
      <c r="AE224" s="289"/>
      <c r="AF224" s="289"/>
      <c r="AG224" s="289"/>
      <c r="AH224" s="289"/>
      <c r="AI224" s="289"/>
      <c r="AJ224" s="289"/>
      <c r="AK224" s="289"/>
      <c r="AL224" s="289"/>
      <c r="AM224" s="289"/>
      <c r="AN224" s="289"/>
      <c r="AO224" s="289"/>
      <c r="AP224" s="289"/>
      <c r="AQ224" s="289"/>
      <c r="AR224" s="289"/>
      <c r="AS224" s="289"/>
      <c r="AT224" s="289"/>
      <c r="AU224" s="289"/>
      <c r="AV224" s="289"/>
      <c r="AW224" s="289"/>
      <c r="AX224" s="289"/>
      <c r="AY224" s="289"/>
      <c r="AZ224" s="289"/>
      <c r="BA224" s="289"/>
      <c r="BB224" s="289"/>
      <c r="BC224" s="289"/>
      <c r="BD224" s="1035">
        <v>1</v>
      </c>
      <c r="BE224" s="290">
        <v>0</v>
      </c>
      <c r="BF224" s="171">
        <v>0</v>
      </c>
      <c r="BG224" s="295" t="s">
        <v>336</v>
      </c>
      <c r="BH224" s="291"/>
      <c r="BI224" s="291"/>
      <c r="BJ224" s="291"/>
      <c r="BK224" s="291"/>
      <c r="BL224" s="291"/>
      <c r="BM224" s="291"/>
      <c r="BN224" s="557">
        <f t="shared" si="3"/>
        <v>0</v>
      </c>
      <c r="BO224" s="77">
        <f>SUM(H224:BC224)</f>
        <v>0</v>
      </c>
      <c r="BP224" s="127" t="str">
        <f>IF(D224="Supra-regional","abrange-cidade",IF(D224="Em definição","sem-mapa",IF(F224&lt;&gt;0,"local-def","local-em-def")))</f>
        <v>local-def</v>
      </c>
    </row>
    <row r="225" spans="1:68" ht="45" hidden="1" x14ac:dyDescent="0.25">
      <c r="A225" s="182">
        <v>42</v>
      </c>
      <c r="B225" s="183" t="s">
        <v>356</v>
      </c>
      <c r="C225" s="185">
        <v>31</v>
      </c>
      <c r="D225" s="183" t="s">
        <v>168</v>
      </c>
      <c r="E225" s="183"/>
      <c r="F225" s="183" t="s">
        <v>478</v>
      </c>
      <c r="G225" s="288" t="s">
        <v>477</v>
      </c>
      <c r="H225" s="284">
        <v>0</v>
      </c>
      <c r="I225" s="284">
        <v>0</v>
      </c>
      <c r="J225" s="284">
        <v>0</v>
      </c>
      <c r="K225" s="284">
        <v>0</v>
      </c>
      <c r="L225" s="284">
        <v>0</v>
      </c>
      <c r="M225" s="284">
        <v>0</v>
      </c>
      <c r="N225" s="284">
        <v>0</v>
      </c>
      <c r="O225" s="284">
        <v>0</v>
      </c>
      <c r="P225" s="284">
        <v>0</v>
      </c>
      <c r="Q225" s="284">
        <v>0</v>
      </c>
      <c r="R225" s="284">
        <v>0</v>
      </c>
      <c r="S225" s="284">
        <v>0</v>
      </c>
      <c r="T225" s="284">
        <v>0</v>
      </c>
      <c r="U225" s="284">
        <v>0</v>
      </c>
      <c r="V225" s="284">
        <v>0</v>
      </c>
      <c r="W225" s="284">
        <v>0</v>
      </c>
      <c r="X225" s="284">
        <v>0</v>
      </c>
      <c r="Y225" s="284">
        <v>0</v>
      </c>
      <c r="Z225" s="284">
        <v>0</v>
      </c>
      <c r="AA225" s="284">
        <v>0</v>
      </c>
      <c r="AB225" s="289"/>
      <c r="AC225" s="289"/>
      <c r="AD225" s="289"/>
      <c r="AE225" s="289"/>
      <c r="AF225" s="289"/>
      <c r="AG225" s="289"/>
      <c r="AH225" s="289"/>
      <c r="AI225" s="289"/>
      <c r="AJ225" s="289"/>
      <c r="AK225" s="289"/>
      <c r="AL225" s="289"/>
      <c r="AM225" s="289"/>
      <c r="AN225" s="289"/>
      <c r="AO225" s="289"/>
      <c r="AP225" s="289"/>
      <c r="AQ225" s="289"/>
      <c r="AR225" s="289"/>
      <c r="AS225" s="289"/>
      <c r="AT225" s="289"/>
      <c r="AU225" s="289"/>
      <c r="AV225" s="289"/>
      <c r="AW225" s="289"/>
      <c r="AX225" s="289"/>
      <c r="AY225" s="289"/>
      <c r="AZ225" s="289"/>
      <c r="BA225" s="289"/>
      <c r="BB225" s="289"/>
      <c r="BC225" s="289"/>
      <c r="BD225" s="1035">
        <v>1</v>
      </c>
      <c r="BE225" s="290">
        <v>0</v>
      </c>
      <c r="BF225" s="171">
        <v>0</v>
      </c>
      <c r="BG225" s="295" t="s">
        <v>336</v>
      </c>
      <c r="BH225" s="291"/>
      <c r="BI225" s="291"/>
      <c r="BJ225" s="291"/>
      <c r="BK225" s="291"/>
      <c r="BL225" s="291"/>
      <c r="BM225" s="291"/>
      <c r="BN225" s="557">
        <f t="shared" si="3"/>
        <v>0</v>
      </c>
      <c r="BO225" s="77">
        <f>SUM(H225:BC225)</f>
        <v>0</v>
      </c>
      <c r="BP225" s="127" t="str">
        <f>IF(D225="Supra-regional","abrange-cidade",IF(D225="Em definição","sem-mapa",IF(F225&lt;&gt;0,"local-def","local-em-def")))</f>
        <v>local-def</v>
      </c>
    </row>
    <row r="226" spans="1:68" ht="45" hidden="1" x14ac:dyDescent="0.25">
      <c r="A226" s="182">
        <v>42</v>
      </c>
      <c r="B226" s="183" t="s">
        <v>357</v>
      </c>
      <c r="C226" s="185">
        <v>31</v>
      </c>
      <c r="D226" s="183" t="s">
        <v>170</v>
      </c>
      <c r="E226" s="183"/>
      <c r="F226" s="183" t="s">
        <v>447</v>
      </c>
      <c r="G226" s="288" t="s">
        <v>479</v>
      </c>
      <c r="H226" s="284">
        <v>0</v>
      </c>
      <c r="I226" s="284">
        <v>0</v>
      </c>
      <c r="J226" s="284">
        <v>0</v>
      </c>
      <c r="K226" s="284">
        <v>0</v>
      </c>
      <c r="L226" s="284">
        <v>0</v>
      </c>
      <c r="M226" s="284">
        <v>0</v>
      </c>
      <c r="N226" s="284">
        <v>0</v>
      </c>
      <c r="O226" s="284">
        <v>0</v>
      </c>
      <c r="P226" s="284">
        <v>0</v>
      </c>
      <c r="Q226" s="284">
        <v>0</v>
      </c>
      <c r="R226" s="284">
        <v>0</v>
      </c>
      <c r="S226" s="284">
        <v>0</v>
      </c>
      <c r="T226" s="284">
        <v>0</v>
      </c>
      <c r="U226" s="284">
        <v>0</v>
      </c>
      <c r="V226" s="284">
        <v>0</v>
      </c>
      <c r="W226" s="284">
        <v>0</v>
      </c>
      <c r="X226" s="284">
        <v>0</v>
      </c>
      <c r="Y226" s="284">
        <v>0</v>
      </c>
      <c r="Z226" s="284">
        <v>0</v>
      </c>
      <c r="AA226" s="284">
        <v>0</v>
      </c>
      <c r="AB226" s="289"/>
      <c r="AC226" s="289"/>
      <c r="AD226" s="289"/>
      <c r="AE226" s="289"/>
      <c r="AF226" s="289"/>
      <c r="AG226" s="289"/>
      <c r="AH226" s="289"/>
      <c r="AI226" s="289"/>
      <c r="AJ226" s="289"/>
      <c r="AK226" s="289"/>
      <c r="AL226" s="289"/>
      <c r="AM226" s="289"/>
      <c r="AN226" s="289"/>
      <c r="AO226" s="289"/>
      <c r="AP226" s="289"/>
      <c r="AQ226" s="289"/>
      <c r="AR226" s="289"/>
      <c r="AS226" s="289"/>
      <c r="AT226" s="289"/>
      <c r="AU226" s="289"/>
      <c r="AV226" s="289"/>
      <c r="AW226" s="289"/>
      <c r="AX226" s="289"/>
      <c r="AY226" s="289"/>
      <c r="AZ226" s="289"/>
      <c r="BA226" s="289"/>
      <c r="BB226" s="289"/>
      <c r="BC226" s="289"/>
      <c r="BD226" s="1035">
        <v>1</v>
      </c>
      <c r="BE226" s="290">
        <v>0</v>
      </c>
      <c r="BF226" s="171">
        <v>0</v>
      </c>
      <c r="BG226" s="295" t="s">
        <v>341</v>
      </c>
      <c r="BH226" s="291"/>
      <c r="BI226" s="291"/>
      <c r="BJ226" s="291"/>
      <c r="BK226" s="291"/>
      <c r="BL226" s="291"/>
      <c r="BM226" s="291"/>
      <c r="BN226" s="557">
        <f t="shared" si="3"/>
        <v>0</v>
      </c>
      <c r="BO226" s="77">
        <f>SUM(H226:BC226)</f>
        <v>0</v>
      </c>
      <c r="BP226" s="127" t="str">
        <f>IF(D226="Supra-regional","abrange-cidade",IF(D226="Em definição","sem-mapa",IF(F226&lt;&gt;0,"local-def","local-em-def")))</f>
        <v>local-def</v>
      </c>
    </row>
    <row r="227" spans="1:68" ht="45" hidden="1" x14ac:dyDescent="0.25">
      <c r="A227" s="182">
        <v>42</v>
      </c>
      <c r="B227" s="183" t="s">
        <v>358</v>
      </c>
      <c r="C227" s="185">
        <v>31</v>
      </c>
      <c r="D227" s="288" t="s">
        <v>172</v>
      </c>
      <c r="E227" s="183"/>
      <c r="F227" s="183" t="s">
        <v>448</v>
      </c>
      <c r="G227" s="288" t="s">
        <v>480</v>
      </c>
      <c r="H227" s="284">
        <v>0</v>
      </c>
      <c r="I227" s="284">
        <v>0</v>
      </c>
      <c r="J227" s="284">
        <v>0</v>
      </c>
      <c r="K227" s="284">
        <v>0</v>
      </c>
      <c r="L227" s="284">
        <v>0</v>
      </c>
      <c r="M227" s="284">
        <v>0</v>
      </c>
      <c r="N227" s="284">
        <v>0</v>
      </c>
      <c r="O227" s="284">
        <v>0</v>
      </c>
      <c r="P227" s="284">
        <v>0</v>
      </c>
      <c r="Q227" s="284">
        <v>0</v>
      </c>
      <c r="R227" s="284">
        <v>0</v>
      </c>
      <c r="S227" s="284">
        <v>0</v>
      </c>
      <c r="T227" s="284">
        <v>0</v>
      </c>
      <c r="U227" s="284">
        <v>0</v>
      </c>
      <c r="V227" s="284">
        <v>0</v>
      </c>
      <c r="W227" s="284">
        <v>0</v>
      </c>
      <c r="X227" s="284">
        <v>0</v>
      </c>
      <c r="Y227" s="284">
        <v>0</v>
      </c>
      <c r="Z227" s="284">
        <v>0</v>
      </c>
      <c r="AA227" s="284">
        <v>0</v>
      </c>
      <c r="AB227" s="289"/>
      <c r="AC227" s="289"/>
      <c r="AD227" s="289"/>
      <c r="AE227" s="289"/>
      <c r="AF227" s="289"/>
      <c r="AG227" s="289"/>
      <c r="AH227" s="289"/>
      <c r="AI227" s="289"/>
      <c r="AJ227" s="289"/>
      <c r="AK227" s="289"/>
      <c r="AL227" s="289"/>
      <c r="AM227" s="289"/>
      <c r="AN227" s="289"/>
      <c r="AO227" s="289"/>
      <c r="AP227" s="289"/>
      <c r="AQ227" s="289"/>
      <c r="AR227" s="289"/>
      <c r="AS227" s="289"/>
      <c r="AT227" s="289"/>
      <c r="AU227" s="289"/>
      <c r="AV227" s="289"/>
      <c r="AW227" s="289"/>
      <c r="AX227" s="289"/>
      <c r="AY227" s="289"/>
      <c r="AZ227" s="289"/>
      <c r="BA227" s="289"/>
      <c r="BB227" s="289"/>
      <c r="BC227" s="289"/>
      <c r="BD227" s="1035">
        <v>1</v>
      </c>
      <c r="BE227" s="290">
        <v>0</v>
      </c>
      <c r="BF227" s="171">
        <v>0</v>
      </c>
      <c r="BG227" s="295" t="s">
        <v>336</v>
      </c>
      <c r="BH227" s="291"/>
      <c r="BI227" s="291"/>
      <c r="BJ227" s="291"/>
      <c r="BK227" s="291"/>
      <c r="BL227" s="291"/>
      <c r="BM227" s="291"/>
      <c r="BN227" s="557">
        <f t="shared" si="3"/>
        <v>0</v>
      </c>
      <c r="BO227" s="77">
        <f>SUM(H227:BC227)</f>
        <v>0</v>
      </c>
      <c r="BP227" s="127" t="str">
        <f>IF(D227="Supra-regional","abrange-cidade",IF(D227="Em definição","sem-mapa",IF(F227&lt;&gt;0,"local-def","local-em-def")))</f>
        <v>local-def</v>
      </c>
    </row>
    <row r="228" spans="1:68" ht="45" hidden="1" x14ac:dyDescent="0.25">
      <c r="A228" s="182">
        <v>42</v>
      </c>
      <c r="B228" s="183" t="s">
        <v>359</v>
      </c>
      <c r="C228" s="185">
        <v>31</v>
      </c>
      <c r="D228" s="288" t="s">
        <v>174</v>
      </c>
      <c r="E228" s="183"/>
      <c r="F228" s="183" t="s">
        <v>449</v>
      </c>
      <c r="G228" s="288" t="s">
        <v>481</v>
      </c>
      <c r="H228" s="284">
        <v>0</v>
      </c>
      <c r="I228" s="284">
        <v>0</v>
      </c>
      <c r="J228" s="284">
        <v>0</v>
      </c>
      <c r="K228" s="284">
        <v>0</v>
      </c>
      <c r="L228" s="284">
        <v>0</v>
      </c>
      <c r="M228" s="284">
        <v>0</v>
      </c>
      <c r="N228" s="284">
        <v>0</v>
      </c>
      <c r="O228" s="284">
        <v>0</v>
      </c>
      <c r="P228" s="284">
        <v>0</v>
      </c>
      <c r="Q228" s="284">
        <v>0</v>
      </c>
      <c r="R228" s="284">
        <v>0</v>
      </c>
      <c r="S228" s="284">
        <v>0</v>
      </c>
      <c r="T228" s="284">
        <v>0</v>
      </c>
      <c r="U228" s="284">
        <v>0</v>
      </c>
      <c r="V228" s="284">
        <v>0</v>
      </c>
      <c r="W228" s="284">
        <v>0</v>
      </c>
      <c r="X228" s="284">
        <v>0</v>
      </c>
      <c r="Y228" s="284">
        <v>0</v>
      </c>
      <c r="Z228" s="284">
        <v>0</v>
      </c>
      <c r="AA228" s="284">
        <v>0</v>
      </c>
      <c r="AB228" s="289"/>
      <c r="AC228" s="289"/>
      <c r="AD228" s="289"/>
      <c r="AE228" s="289"/>
      <c r="AF228" s="289"/>
      <c r="AG228" s="289"/>
      <c r="AH228" s="289"/>
      <c r="AI228" s="289"/>
      <c r="AJ228" s="289"/>
      <c r="AK228" s="289"/>
      <c r="AL228" s="289"/>
      <c r="AM228" s="289"/>
      <c r="AN228" s="289"/>
      <c r="AO228" s="289"/>
      <c r="AP228" s="289"/>
      <c r="AQ228" s="289"/>
      <c r="AR228" s="289"/>
      <c r="AS228" s="289"/>
      <c r="AT228" s="289"/>
      <c r="AU228" s="289"/>
      <c r="AV228" s="289"/>
      <c r="AW228" s="289"/>
      <c r="AX228" s="289"/>
      <c r="AY228" s="289"/>
      <c r="AZ228" s="289"/>
      <c r="BA228" s="289"/>
      <c r="BB228" s="289"/>
      <c r="BC228" s="289"/>
      <c r="BD228" s="1035">
        <v>1</v>
      </c>
      <c r="BE228" s="290">
        <v>0</v>
      </c>
      <c r="BF228" s="171">
        <v>0</v>
      </c>
      <c r="BG228" s="295" t="s">
        <v>334</v>
      </c>
      <c r="BH228" s="291"/>
      <c r="BI228" s="291"/>
      <c r="BJ228" s="291"/>
      <c r="BK228" s="291"/>
      <c r="BL228" s="291"/>
      <c r="BM228" s="291"/>
      <c r="BN228" s="557">
        <f t="shared" si="3"/>
        <v>0</v>
      </c>
      <c r="BO228" s="77">
        <f>SUM(H228:BC228)</f>
        <v>0</v>
      </c>
      <c r="BP228" s="127" t="str">
        <f>IF(D228="Supra-regional","abrange-cidade",IF(D228="Em definição","sem-mapa",IF(F228&lt;&gt;0,"local-def","local-em-def")))</f>
        <v>local-def</v>
      </c>
    </row>
    <row r="229" spans="1:68" ht="45" hidden="1" x14ac:dyDescent="0.25">
      <c r="A229" s="182">
        <v>42</v>
      </c>
      <c r="B229" s="183" t="s">
        <v>360</v>
      </c>
      <c r="C229" s="185">
        <v>31</v>
      </c>
      <c r="D229" s="183" t="s">
        <v>176</v>
      </c>
      <c r="E229" s="183"/>
      <c r="F229" s="183" t="s">
        <v>450</v>
      </c>
      <c r="G229" s="288" t="s">
        <v>482</v>
      </c>
      <c r="H229" s="284">
        <v>0</v>
      </c>
      <c r="I229" s="284">
        <v>0</v>
      </c>
      <c r="J229" s="284">
        <v>0</v>
      </c>
      <c r="K229" s="284">
        <v>0</v>
      </c>
      <c r="L229" s="284">
        <v>0</v>
      </c>
      <c r="M229" s="284">
        <v>0</v>
      </c>
      <c r="N229" s="284">
        <v>0</v>
      </c>
      <c r="O229" s="284">
        <v>0</v>
      </c>
      <c r="P229" s="284">
        <v>0</v>
      </c>
      <c r="Q229" s="284">
        <v>0</v>
      </c>
      <c r="R229" s="284">
        <v>0</v>
      </c>
      <c r="S229" s="284">
        <v>0</v>
      </c>
      <c r="T229" s="284">
        <v>0</v>
      </c>
      <c r="U229" s="284">
        <v>0</v>
      </c>
      <c r="V229" s="284">
        <v>0</v>
      </c>
      <c r="W229" s="284">
        <v>0</v>
      </c>
      <c r="X229" s="284">
        <v>0</v>
      </c>
      <c r="Y229" s="284">
        <v>0</v>
      </c>
      <c r="Z229" s="284">
        <v>0</v>
      </c>
      <c r="AA229" s="284">
        <v>0</v>
      </c>
      <c r="AB229" s="289"/>
      <c r="AC229" s="289"/>
      <c r="AD229" s="289"/>
      <c r="AE229" s="289"/>
      <c r="AF229" s="289"/>
      <c r="AG229" s="289"/>
      <c r="AH229" s="289"/>
      <c r="AI229" s="289"/>
      <c r="AJ229" s="289"/>
      <c r="AK229" s="289"/>
      <c r="AL229" s="289"/>
      <c r="AM229" s="289"/>
      <c r="AN229" s="289"/>
      <c r="AO229" s="289"/>
      <c r="AP229" s="289"/>
      <c r="AQ229" s="289"/>
      <c r="AR229" s="289"/>
      <c r="AS229" s="289"/>
      <c r="AT229" s="289"/>
      <c r="AU229" s="289"/>
      <c r="AV229" s="289"/>
      <c r="AW229" s="289"/>
      <c r="AX229" s="289"/>
      <c r="AY229" s="289"/>
      <c r="AZ229" s="289"/>
      <c r="BA229" s="289"/>
      <c r="BB229" s="289"/>
      <c r="BC229" s="289"/>
      <c r="BD229" s="1035">
        <v>1</v>
      </c>
      <c r="BE229" s="290">
        <v>0</v>
      </c>
      <c r="BF229" s="171">
        <v>0</v>
      </c>
      <c r="BG229" s="295" t="s">
        <v>336</v>
      </c>
      <c r="BH229" s="291"/>
      <c r="BI229" s="291"/>
      <c r="BJ229" s="291"/>
      <c r="BK229" s="291"/>
      <c r="BL229" s="291"/>
      <c r="BM229" s="291"/>
      <c r="BN229" s="557">
        <f t="shared" si="3"/>
        <v>0</v>
      </c>
      <c r="BO229" s="77">
        <f>SUM(H229:BC229)</f>
        <v>0</v>
      </c>
      <c r="BP229" s="127" t="str">
        <f>IF(D229="Supra-regional","abrange-cidade",IF(D229="Em definição","sem-mapa",IF(F229&lt;&gt;0,"local-def","local-em-def")))</f>
        <v>local-def</v>
      </c>
    </row>
    <row r="230" spans="1:68" ht="45" hidden="1" x14ac:dyDescent="0.25">
      <c r="A230" s="182">
        <v>42</v>
      </c>
      <c r="B230" s="183" t="s">
        <v>361</v>
      </c>
      <c r="C230" s="185">
        <v>31</v>
      </c>
      <c r="D230" s="183" t="s">
        <v>178</v>
      </c>
      <c r="E230" s="183"/>
      <c r="F230" s="183" t="s">
        <v>451</v>
      </c>
      <c r="G230" s="288" t="s">
        <v>483</v>
      </c>
      <c r="H230" s="284">
        <v>0</v>
      </c>
      <c r="I230" s="284">
        <v>0</v>
      </c>
      <c r="J230" s="284">
        <v>0</v>
      </c>
      <c r="K230" s="284">
        <v>0</v>
      </c>
      <c r="L230" s="284">
        <v>0</v>
      </c>
      <c r="M230" s="284">
        <v>0</v>
      </c>
      <c r="N230" s="284">
        <v>0</v>
      </c>
      <c r="O230" s="284">
        <v>0</v>
      </c>
      <c r="P230" s="284">
        <v>0</v>
      </c>
      <c r="Q230" s="284">
        <v>0</v>
      </c>
      <c r="R230" s="284">
        <v>0</v>
      </c>
      <c r="S230" s="284">
        <v>0</v>
      </c>
      <c r="T230" s="284">
        <v>0</v>
      </c>
      <c r="U230" s="284">
        <v>0</v>
      </c>
      <c r="V230" s="284">
        <v>0</v>
      </c>
      <c r="W230" s="284">
        <v>0</v>
      </c>
      <c r="X230" s="284">
        <v>0</v>
      </c>
      <c r="Y230" s="284">
        <v>0</v>
      </c>
      <c r="Z230" s="284">
        <v>0</v>
      </c>
      <c r="AA230" s="284">
        <v>0</v>
      </c>
      <c r="AB230" s="289"/>
      <c r="AC230" s="289"/>
      <c r="AD230" s="289"/>
      <c r="AE230" s="289"/>
      <c r="AF230" s="289"/>
      <c r="AG230" s="289"/>
      <c r="AH230" s="289"/>
      <c r="AI230" s="289"/>
      <c r="AJ230" s="289"/>
      <c r="AK230" s="289"/>
      <c r="AL230" s="289"/>
      <c r="AM230" s="289"/>
      <c r="AN230" s="289"/>
      <c r="AO230" s="289"/>
      <c r="AP230" s="289"/>
      <c r="AQ230" s="289"/>
      <c r="AR230" s="289"/>
      <c r="AS230" s="289"/>
      <c r="AT230" s="289"/>
      <c r="AU230" s="289"/>
      <c r="AV230" s="289"/>
      <c r="AW230" s="289"/>
      <c r="AX230" s="289"/>
      <c r="AY230" s="289"/>
      <c r="AZ230" s="289"/>
      <c r="BA230" s="289"/>
      <c r="BB230" s="289"/>
      <c r="BC230" s="289"/>
      <c r="BD230" s="1035">
        <v>1</v>
      </c>
      <c r="BE230" s="290">
        <v>0</v>
      </c>
      <c r="BF230" s="171">
        <v>0</v>
      </c>
      <c r="BG230" s="295" t="s">
        <v>332</v>
      </c>
      <c r="BH230" s="291"/>
      <c r="BI230" s="291"/>
      <c r="BJ230" s="291"/>
      <c r="BK230" s="291"/>
      <c r="BL230" s="291"/>
      <c r="BM230" s="291"/>
      <c r="BN230" s="557">
        <f t="shared" si="3"/>
        <v>0</v>
      </c>
      <c r="BO230" s="77">
        <f>SUM(H230:BC230)</f>
        <v>0</v>
      </c>
      <c r="BP230" s="127" t="str">
        <f>IF(D230="Supra-regional","abrange-cidade",IF(D230="Em definição","sem-mapa",IF(F230&lt;&gt;0,"local-def","local-em-def")))</f>
        <v>local-def</v>
      </c>
    </row>
    <row r="231" spans="1:68" ht="45" hidden="1" x14ac:dyDescent="0.25">
      <c r="A231" s="182">
        <v>42</v>
      </c>
      <c r="B231" s="183" t="s">
        <v>362</v>
      </c>
      <c r="C231" s="185">
        <v>31</v>
      </c>
      <c r="D231" s="183" t="s">
        <v>180</v>
      </c>
      <c r="E231" s="183"/>
      <c r="F231" s="183" t="s">
        <v>452</v>
      </c>
      <c r="G231" s="288" t="s">
        <v>484</v>
      </c>
      <c r="H231" s="284">
        <v>0</v>
      </c>
      <c r="I231" s="284">
        <v>0</v>
      </c>
      <c r="J231" s="284">
        <v>0</v>
      </c>
      <c r="K231" s="284">
        <v>0</v>
      </c>
      <c r="L231" s="284">
        <v>0</v>
      </c>
      <c r="M231" s="284">
        <v>0</v>
      </c>
      <c r="N231" s="284">
        <v>0</v>
      </c>
      <c r="O231" s="284">
        <v>0</v>
      </c>
      <c r="P231" s="284">
        <v>0</v>
      </c>
      <c r="Q231" s="284">
        <v>0</v>
      </c>
      <c r="R231" s="284">
        <v>0</v>
      </c>
      <c r="S231" s="284">
        <v>0</v>
      </c>
      <c r="T231" s="284">
        <v>0</v>
      </c>
      <c r="U231" s="284">
        <v>0</v>
      </c>
      <c r="V231" s="284">
        <v>0</v>
      </c>
      <c r="W231" s="284">
        <v>0</v>
      </c>
      <c r="X231" s="284">
        <v>0</v>
      </c>
      <c r="Y231" s="284">
        <v>0</v>
      </c>
      <c r="Z231" s="284">
        <v>0</v>
      </c>
      <c r="AA231" s="284">
        <v>0</v>
      </c>
      <c r="AB231" s="289"/>
      <c r="AC231" s="289"/>
      <c r="AD231" s="289"/>
      <c r="AE231" s="289"/>
      <c r="AF231" s="289"/>
      <c r="AG231" s="289"/>
      <c r="AH231" s="289"/>
      <c r="AI231" s="289"/>
      <c r="AJ231" s="289"/>
      <c r="AK231" s="289"/>
      <c r="AL231" s="289"/>
      <c r="AM231" s="289"/>
      <c r="AN231" s="289"/>
      <c r="AO231" s="289"/>
      <c r="AP231" s="289"/>
      <c r="AQ231" s="289"/>
      <c r="AR231" s="289"/>
      <c r="AS231" s="289"/>
      <c r="AT231" s="289"/>
      <c r="AU231" s="289"/>
      <c r="AV231" s="289"/>
      <c r="AW231" s="289"/>
      <c r="AX231" s="289"/>
      <c r="AY231" s="289"/>
      <c r="AZ231" s="289"/>
      <c r="BA231" s="289"/>
      <c r="BB231" s="289"/>
      <c r="BC231" s="289"/>
      <c r="BD231" s="1035">
        <v>1</v>
      </c>
      <c r="BE231" s="290">
        <v>0</v>
      </c>
      <c r="BF231" s="171">
        <v>0</v>
      </c>
      <c r="BG231" s="295" t="s">
        <v>334</v>
      </c>
      <c r="BH231" s="291"/>
      <c r="BI231" s="291"/>
      <c r="BJ231" s="291"/>
      <c r="BK231" s="291"/>
      <c r="BL231" s="291"/>
      <c r="BM231" s="291"/>
      <c r="BN231" s="557">
        <f t="shared" si="3"/>
        <v>0</v>
      </c>
      <c r="BO231" s="476">
        <f>SUM(H231:BC231)</f>
        <v>0</v>
      </c>
      <c r="BP231" s="477" t="str">
        <f>IF(D231="Supra-regional","abrange-cidade",IF(D231="Em definição","sem-mapa",IF(F231&lt;&gt;0,"local-def","local-em-def")))</f>
        <v>local-def</v>
      </c>
    </row>
    <row r="232" spans="1:68" ht="45" hidden="1" x14ac:dyDescent="0.25">
      <c r="A232" s="182">
        <v>42</v>
      </c>
      <c r="B232" s="183" t="s">
        <v>363</v>
      </c>
      <c r="C232" s="185">
        <v>31</v>
      </c>
      <c r="D232" s="183" t="s">
        <v>182</v>
      </c>
      <c r="E232" s="183"/>
      <c r="F232" s="183" t="s">
        <v>453</v>
      </c>
      <c r="G232" s="288" t="s">
        <v>485</v>
      </c>
      <c r="H232" s="284">
        <v>0</v>
      </c>
      <c r="I232" s="284">
        <v>0</v>
      </c>
      <c r="J232" s="284">
        <v>0</v>
      </c>
      <c r="K232" s="284">
        <v>0</v>
      </c>
      <c r="L232" s="284">
        <v>0</v>
      </c>
      <c r="M232" s="284">
        <v>0</v>
      </c>
      <c r="N232" s="284">
        <v>0</v>
      </c>
      <c r="O232" s="284">
        <v>0</v>
      </c>
      <c r="P232" s="284">
        <v>0</v>
      </c>
      <c r="Q232" s="284">
        <v>0</v>
      </c>
      <c r="R232" s="284">
        <v>0</v>
      </c>
      <c r="S232" s="284">
        <v>0</v>
      </c>
      <c r="T232" s="284">
        <v>0</v>
      </c>
      <c r="U232" s="284">
        <v>0</v>
      </c>
      <c r="V232" s="284">
        <v>0</v>
      </c>
      <c r="W232" s="284">
        <v>0</v>
      </c>
      <c r="X232" s="284">
        <v>0</v>
      </c>
      <c r="Y232" s="284">
        <v>0</v>
      </c>
      <c r="Z232" s="284">
        <v>0</v>
      </c>
      <c r="AA232" s="284">
        <v>0</v>
      </c>
      <c r="AB232" s="289"/>
      <c r="AC232" s="289"/>
      <c r="AD232" s="289"/>
      <c r="AE232" s="289"/>
      <c r="AF232" s="289"/>
      <c r="AG232" s="289"/>
      <c r="AH232" s="289"/>
      <c r="AI232" s="289"/>
      <c r="AJ232" s="289"/>
      <c r="AK232" s="289"/>
      <c r="AL232" s="289"/>
      <c r="AM232" s="289"/>
      <c r="AN232" s="289"/>
      <c r="AO232" s="289"/>
      <c r="AP232" s="289"/>
      <c r="AQ232" s="289"/>
      <c r="AR232" s="289"/>
      <c r="AS232" s="289"/>
      <c r="AT232" s="289"/>
      <c r="AU232" s="289"/>
      <c r="AV232" s="289"/>
      <c r="AW232" s="289"/>
      <c r="AX232" s="289"/>
      <c r="AY232" s="289"/>
      <c r="AZ232" s="289"/>
      <c r="BA232" s="289"/>
      <c r="BB232" s="289"/>
      <c r="BC232" s="289"/>
      <c r="BD232" s="1035">
        <v>1</v>
      </c>
      <c r="BE232" s="290">
        <v>0</v>
      </c>
      <c r="BF232" s="171">
        <v>0</v>
      </c>
      <c r="BG232" s="295" t="s">
        <v>364</v>
      </c>
      <c r="BH232" s="291"/>
      <c r="BI232" s="291"/>
      <c r="BJ232" s="291"/>
      <c r="BK232" s="291"/>
      <c r="BL232" s="291"/>
      <c r="BM232" s="291"/>
      <c r="BN232" s="557">
        <f t="shared" si="3"/>
        <v>0</v>
      </c>
      <c r="BO232" s="77">
        <f>SUM(H232:BC232)</f>
        <v>0</v>
      </c>
      <c r="BP232" s="127" t="str">
        <f>IF(D232="Supra-regional","abrange-cidade",IF(D232="Em definição","sem-mapa",IF(F232&lt;&gt;0,"local-def","local-em-def")))</f>
        <v>local-def</v>
      </c>
    </row>
    <row r="233" spans="1:68" ht="45" hidden="1" x14ac:dyDescent="0.25">
      <c r="A233" s="182">
        <v>42</v>
      </c>
      <c r="B233" s="183" t="s">
        <v>365</v>
      </c>
      <c r="C233" s="185">
        <v>31</v>
      </c>
      <c r="D233" s="288" t="s">
        <v>184</v>
      </c>
      <c r="E233" s="183"/>
      <c r="F233" s="183" t="s">
        <v>454</v>
      </c>
      <c r="G233" s="288" t="s">
        <v>486</v>
      </c>
      <c r="H233" s="284">
        <v>0</v>
      </c>
      <c r="I233" s="284">
        <v>0</v>
      </c>
      <c r="J233" s="284">
        <v>0</v>
      </c>
      <c r="K233" s="284">
        <v>0</v>
      </c>
      <c r="L233" s="284">
        <v>0</v>
      </c>
      <c r="M233" s="284">
        <v>0</v>
      </c>
      <c r="N233" s="284">
        <v>0</v>
      </c>
      <c r="O233" s="284">
        <v>0</v>
      </c>
      <c r="P233" s="284">
        <v>0</v>
      </c>
      <c r="Q233" s="284">
        <v>0</v>
      </c>
      <c r="R233" s="284">
        <v>0</v>
      </c>
      <c r="S233" s="284">
        <v>0</v>
      </c>
      <c r="T233" s="284">
        <v>0</v>
      </c>
      <c r="U233" s="284">
        <v>0</v>
      </c>
      <c r="V233" s="284">
        <v>0</v>
      </c>
      <c r="W233" s="284">
        <v>0</v>
      </c>
      <c r="X233" s="284">
        <v>0</v>
      </c>
      <c r="Y233" s="284">
        <v>0</v>
      </c>
      <c r="Z233" s="284">
        <v>0</v>
      </c>
      <c r="AA233" s="284">
        <v>0</v>
      </c>
      <c r="AB233" s="289"/>
      <c r="AC233" s="289"/>
      <c r="AD233" s="289"/>
      <c r="AE233" s="289"/>
      <c r="AF233" s="289"/>
      <c r="AG233" s="289"/>
      <c r="AH233" s="289"/>
      <c r="AI233" s="289"/>
      <c r="AJ233" s="289"/>
      <c r="AK233" s="289"/>
      <c r="AL233" s="289"/>
      <c r="AM233" s="289"/>
      <c r="AN233" s="289"/>
      <c r="AO233" s="289"/>
      <c r="AP233" s="289"/>
      <c r="AQ233" s="289"/>
      <c r="AR233" s="289"/>
      <c r="AS233" s="289"/>
      <c r="AT233" s="289"/>
      <c r="AU233" s="289"/>
      <c r="AV233" s="289"/>
      <c r="AW233" s="289"/>
      <c r="AX233" s="289"/>
      <c r="AY233" s="289"/>
      <c r="AZ233" s="289"/>
      <c r="BA233" s="289"/>
      <c r="BB233" s="289"/>
      <c r="BC233" s="289"/>
      <c r="BD233" s="1035">
        <v>1</v>
      </c>
      <c r="BE233" s="290">
        <v>0</v>
      </c>
      <c r="BF233" s="171">
        <v>0</v>
      </c>
      <c r="BG233" s="295" t="s">
        <v>336</v>
      </c>
      <c r="BH233" s="291"/>
      <c r="BI233" s="291"/>
      <c r="BJ233" s="291"/>
      <c r="BK233" s="291"/>
      <c r="BL233" s="291"/>
      <c r="BM233" s="291"/>
      <c r="BN233" s="557">
        <f t="shared" si="3"/>
        <v>0</v>
      </c>
      <c r="BO233" s="77">
        <f>SUM(H233:BC233)</f>
        <v>0</v>
      </c>
      <c r="BP233" s="127" t="str">
        <f>IF(D233="Supra-regional","abrange-cidade",IF(D233="Em definição","sem-mapa",IF(F233&lt;&gt;0,"local-def","local-em-def")))</f>
        <v>local-def</v>
      </c>
    </row>
    <row r="234" spans="1:68" ht="45" hidden="1" x14ac:dyDescent="0.25">
      <c r="A234" s="182">
        <v>42</v>
      </c>
      <c r="B234" s="183" t="s">
        <v>366</v>
      </c>
      <c r="C234" s="185">
        <v>31</v>
      </c>
      <c r="D234" s="183" t="s">
        <v>186</v>
      </c>
      <c r="E234" s="183"/>
      <c r="F234" s="183" t="s">
        <v>455</v>
      </c>
      <c r="G234" s="288" t="s">
        <v>487</v>
      </c>
      <c r="H234" s="284">
        <v>0</v>
      </c>
      <c r="I234" s="284">
        <v>0</v>
      </c>
      <c r="J234" s="284">
        <v>0</v>
      </c>
      <c r="K234" s="284">
        <v>0</v>
      </c>
      <c r="L234" s="284">
        <v>0</v>
      </c>
      <c r="M234" s="284">
        <v>0</v>
      </c>
      <c r="N234" s="284">
        <v>0</v>
      </c>
      <c r="O234" s="284">
        <v>0</v>
      </c>
      <c r="P234" s="284">
        <v>0</v>
      </c>
      <c r="Q234" s="284">
        <v>0</v>
      </c>
      <c r="R234" s="284">
        <v>0</v>
      </c>
      <c r="S234" s="284">
        <v>0</v>
      </c>
      <c r="T234" s="284">
        <v>0</v>
      </c>
      <c r="U234" s="284">
        <v>0</v>
      </c>
      <c r="V234" s="284">
        <v>0</v>
      </c>
      <c r="W234" s="284">
        <v>0</v>
      </c>
      <c r="X234" s="284">
        <v>0</v>
      </c>
      <c r="Y234" s="284">
        <v>0</v>
      </c>
      <c r="Z234" s="284">
        <v>0</v>
      </c>
      <c r="AA234" s="284">
        <v>0</v>
      </c>
      <c r="AB234" s="289"/>
      <c r="AC234" s="289"/>
      <c r="AD234" s="289"/>
      <c r="AE234" s="289"/>
      <c r="AF234" s="289"/>
      <c r="AG234" s="289"/>
      <c r="AH234" s="289"/>
      <c r="AI234" s="289"/>
      <c r="AJ234" s="289"/>
      <c r="AK234" s="289"/>
      <c r="AL234" s="289"/>
      <c r="AM234" s="289"/>
      <c r="AN234" s="289"/>
      <c r="AO234" s="289"/>
      <c r="AP234" s="289"/>
      <c r="AQ234" s="289"/>
      <c r="AR234" s="289"/>
      <c r="AS234" s="289"/>
      <c r="AT234" s="289"/>
      <c r="AU234" s="289"/>
      <c r="AV234" s="289"/>
      <c r="AW234" s="289"/>
      <c r="AX234" s="289"/>
      <c r="AY234" s="289"/>
      <c r="AZ234" s="289"/>
      <c r="BA234" s="289"/>
      <c r="BB234" s="289"/>
      <c r="BC234" s="289"/>
      <c r="BD234" s="1035">
        <v>1</v>
      </c>
      <c r="BE234" s="290">
        <v>0</v>
      </c>
      <c r="BF234" s="171">
        <v>0</v>
      </c>
      <c r="BG234" s="295" t="s">
        <v>334</v>
      </c>
      <c r="BH234" s="291"/>
      <c r="BI234" s="291"/>
      <c r="BJ234" s="291"/>
      <c r="BK234" s="291"/>
      <c r="BL234" s="291"/>
      <c r="BM234" s="291"/>
      <c r="BN234" s="557">
        <f t="shared" si="3"/>
        <v>0</v>
      </c>
      <c r="BO234" s="77">
        <f>SUM(H234:BC234)</f>
        <v>0</v>
      </c>
      <c r="BP234" s="127" t="str">
        <f>IF(D234="Supra-regional","abrange-cidade",IF(D234="Em definição","sem-mapa",IF(F234&lt;&gt;0,"local-def","local-em-def")))</f>
        <v>local-def</v>
      </c>
    </row>
    <row r="235" spans="1:68" ht="45" hidden="1" x14ac:dyDescent="0.25">
      <c r="A235" s="182">
        <v>42</v>
      </c>
      <c r="B235" s="183" t="s">
        <v>367</v>
      </c>
      <c r="C235" s="185">
        <v>31</v>
      </c>
      <c r="D235" s="183" t="s">
        <v>188</v>
      </c>
      <c r="E235" s="183"/>
      <c r="F235" s="183" t="s">
        <v>456</v>
      </c>
      <c r="G235" s="288" t="s">
        <v>488</v>
      </c>
      <c r="H235" s="284">
        <v>0</v>
      </c>
      <c r="I235" s="284">
        <v>0</v>
      </c>
      <c r="J235" s="284">
        <v>0</v>
      </c>
      <c r="K235" s="284">
        <v>0</v>
      </c>
      <c r="L235" s="284">
        <v>0</v>
      </c>
      <c r="M235" s="284">
        <v>0</v>
      </c>
      <c r="N235" s="284">
        <v>0</v>
      </c>
      <c r="O235" s="284">
        <v>0</v>
      </c>
      <c r="P235" s="284">
        <v>0</v>
      </c>
      <c r="Q235" s="284">
        <v>0</v>
      </c>
      <c r="R235" s="284">
        <v>0</v>
      </c>
      <c r="S235" s="284">
        <v>0</v>
      </c>
      <c r="T235" s="284">
        <v>0</v>
      </c>
      <c r="U235" s="284">
        <v>0</v>
      </c>
      <c r="V235" s="284">
        <v>0</v>
      </c>
      <c r="W235" s="284">
        <v>0</v>
      </c>
      <c r="X235" s="284">
        <v>0</v>
      </c>
      <c r="Y235" s="284">
        <v>0</v>
      </c>
      <c r="Z235" s="284">
        <v>0</v>
      </c>
      <c r="AA235" s="284">
        <v>0</v>
      </c>
      <c r="AB235" s="289"/>
      <c r="AC235" s="289"/>
      <c r="AD235" s="289"/>
      <c r="AE235" s="289"/>
      <c r="AF235" s="289"/>
      <c r="AG235" s="289"/>
      <c r="AH235" s="289"/>
      <c r="AI235" s="289"/>
      <c r="AJ235" s="289"/>
      <c r="AK235" s="289"/>
      <c r="AL235" s="289"/>
      <c r="AM235" s="289"/>
      <c r="AN235" s="289"/>
      <c r="AO235" s="289"/>
      <c r="AP235" s="289"/>
      <c r="AQ235" s="289"/>
      <c r="AR235" s="289"/>
      <c r="AS235" s="289"/>
      <c r="AT235" s="289"/>
      <c r="AU235" s="289"/>
      <c r="AV235" s="289"/>
      <c r="AW235" s="289"/>
      <c r="AX235" s="289"/>
      <c r="AY235" s="289"/>
      <c r="AZ235" s="289"/>
      <c r="BA235" s="289"/>
      <c r="BB235" s="289"/>
      <c r="BC235" s="289"/>
      <c r="BD235" s="1035">
        <v>1</v>
      </c>
      <c r="BE235" s="290">
        <v>0</v>
      </c>
      <c r="BF235" s="171">
        <v>0</v>
      </c>
      <c r="BG235" s="295" t="s">
        <v>341</v>
      </c>
      <c r="BH235" s="291"/>
      <c r="BI235" s="291"/>
      <c r="BJ235" s="291"/>
      <c r="BK235" s="291"/>
      <c r="BL235" s="291"/>
      <c r="BM235" s="291"/>
      <c r="BN235" s="557">
        <f t="shared" si="3"/>
        <v>0</v>
      </c>
      <c r="BO235" s="476">
        <f>SUM(H235:BC235)</f>
        <v>0</v>
      </c>
      <c r="BP235" s="477" t="str">
        <f>IF(D235="Supra-regional","abrange-cidade",IF(D235="Em definição","sem-mapa",IF(F235&lt;&gt;0,"local-def","local-em-def")))</f>
        <v>local-def</v>
      </c>
    </row>
    <row r="236" spans="1:68" ht="45" hidden="1" x14ac:dyDescent="0.25">
      <c r="A236" s="293">
        <v>43</v>
      </c>
      <c r="B236" s="288" t="s">
        <v>810</v>
      </c>
      <c r="C236" s="185">
        <v>45</v>
      </c>
      <c r="D236" s="373" t="s">
        <v>132</v>
      </c>
      <c r="E236" s="183"/>
      <c r="F236" s="183"/>
      <c r="G236" s="293"/>
      <c r="H236" s="290">
        <v>0</v>
      </c>
      <c r="I236" s="290">
        <v>0</v>
      </c>
      <c r="J236" s="290">
        <v>0</v>
      </c>
      <c r="K236" s="290">
        <v>0</v>
      </c>
      <c r="L236" s="290">
        <v>0</v>
      </c>
      <c r="M236" s="290">
        <v>0</v>
      </c>
      <c r="N236" s="290">
        <v>0</v>
      </c>
      <c r="O236" s="290">
        <v>0</v>
      </c>
      <c r="P236" s="290">
        <v>0</v>
      </c>
      <c r="Q236" s="290">
        <v>0</v>
      </c>
      <c r="R236" s="290">
        <v>3</v>
      </c>
      <c r="S236" s="290">
        <v>0</v>
      </c>
      <c r="T236" s="290">
        <v>0</v>
      </c>
      <c r="U236" s="290">
        <v>0</v>
      </c>
      <c r="V236" s="290">
        <v>0</v>
      </c>
      <c r="W236" s="290">
        <v>0</v>
      </c>
      <c r="X236" s="290">
        <v>0</v>
      </c>
      <c r="Y236" s="290">
        <v>0</v>
      </c>
      <c r="Z236" s="290">
        <v>0</v>
      </c>
      <c r="AA236" s="290">
        <v>0</v>
      </c>
      <c r="AB236" s="290"/>
      <c r="AC236" s="290"/>
      <c r="AD236" s="290"/>
      <c r="AE236" s="290"/>
      <c r="AF236" s="290"/>
      <c r="AG236" s="290"/>
      <c r="AH236" s="290"/>
      <c r="AI236" s="290"/>
      <c r="AJ236" s="290"/>
      <c r="AK236" s="290"/>
      <c r="AL236" s="290"/>
      <c r="AM236" s="290"/>
      <c r="AN236" s="290"/>
      <c r="AO236" s="290"/>
      <c r="AP236" s="290"/>
      <c r="AQ236" s="290"/>
      <c r="AR236" s="290"/>
      <c r="AS236" s="290"/>
      <c r="AT236" s="290"/>
      <c r="AU236" s="290"/>
      <c r="AV236" s="290"/>
      <c r="AW236" s="290"/>
      <c r="AX236" s="290"/>
      <c r="AY236" s="290"/>
      <c r="AZ236" s="290"/>
      <c r="BA236" s="290"/>
      <c r="BB236" s="290"/>
      <c r="BC236" s="290"/>
      <c r="BD236" s="1035">
        <v>0.15</v>
      </c>
      <c r="BE236" s="296">
        <v>288275</v>
      </c>
      <c r="BF236" s="283">
        <v>0</v>
      </c>
      <c r="BG236" s="305"/>
      <c r="BH236" s="293"/>
      <c r="BI236" s="288"/>
      <c r="BJ236" s="288"/>
      <c r="BK236" s="288"/>
      <c r="BL236" s="288"/>
      <c r="BM236" s="292"/>
      <c r="BN236" s="557">
        <f t="shared" si="3"/>
        <v>9.9999999999999985E-3</v>
      </c>
      <c r="BO236" s="77">
        <f>SUM(H236:BC236)</f>
        <v>3</v>
      </c>
      <c r="BP236" s="127" t="str">
        <f>IF(D236="Supra-regional","abrange-cidade",IF(D236="Em definição","sem-mapa",IF(F236&lt;&gt;0,"local-def","local-em-def")))</f>
        <v>local-em-def</v>
      </c>
    </row>
    <row r="237" spans="1:68" ht="30" hidden="1" x14ac:dyDescent="0.25">
      <c r="A237" s="293">
        <v>43</v>
      </c>
      <c r="B237" s="288" t="s">
        <v>811</v>
      </c>
      <c r="C237" s="474">
        <v>3</v>
      </c>
      <c r="D237" s="288" t="s">
        <v>211</v>
      </c>
      <c r="E237" s="183"/>
      <c r="F237" s="183"/>
      <c r="G237" s="293"/>
      <c r="H237" s="290">
        <v>0</v>
      </c>
      <c r="I237" s="290">
        <v>0</v>
      </c>
      <c r="J237" s="290">
        <v>1</v>
      </c>
      <c r="K237" s="290">
        <v>0</v>
      </c>
      <c r="L237" s="290">
        <v>0</v>
      </c>
      <c r="M237" s="290">
        <v>1</v>
      </c>
      <c r="N237" s="290">
        <v>0</v>
      </c>
      <c r="O237" s="290">
        <v>0</v>
      </c>
      <c r="P237" s="290">
        <v>0</v>
      </c>
      <c r="Q237" s="290">
        <v>0</v>
      </c>
      <c r="R237" s="290">
        <v>0</v>
      </c>
      <c r="S237" s="290">
        <v>1</v>
      </c>
      <c r="T237" s="290">
        <v>0</v>
      </c>
      <c r="U237" s="290">
        <v>0</v>
      </c>
      <c r="V237" s="290">
        <v>0</v>
      </c>
      <c r="W237" s="290">
        <v>0</v>
      </c>
      <c r="X237" s="290">
        <v>0</v>
      </c>
      <c r="Y237" s="290">
        <v>0</v>
      </c>
      <c r="Z237" s="290">
        <v>0</v>
      </c>
      <c r="AA237" s="290">
        <v>0</v>
      </c>
      <c r="AB237" s="290"/>
      <c r="AC237" s="290"/>
      <c r="AD237" s="290"/>
      <c r="AE237" s="290"/>
      <c r="AF237" s="290"/>
      <c r="AG237" s="290"/>
      <c r="AH237" s="290"/>
      <c r="AI237" s="290"/>
      <c r="AJ237" s="290"/>
      <c r="AK237" s="290"/>
      <c r="AL237" s="290"/>
      <c r="AM237" s="290"/>
      <c r="AN237" s="290"/>
      <c r="AO237" s="290"/>
      <c r="AP237" s="290"/>
      <c r="AQ237" s="290"/>
      <c r="AR237" s="290"/>
      <c r="AS237" s="290"/>
      <c r="AT237" s="290"/>
      <c r="AU237" s="290"/>
      <c r="AV237" s="290"/>
      <c r="AW237" s="290"/>
      <c r="AX237" s="290"/>
      <c r="AY237" s="290"/>
      <c r="AZ237" s="290"/>
      <c r="BA237" s="290"/>
      <c r="BB237" s="290"/>
      <c r="BC237" s="290"/>
      <c r="BD237" s="1035">
        <v>0.15</v>
      </c>
      <c r="BE237" s="290">
        <v>162808.01999999999</v>
      </c>
      <c r="BF237" s="283">
        <v>0</v>
      </c>
      <c r="BG237" s="288"/>
      <c r="BH237" s="293"/>
      <c r="BI237" s="288"/>
      <c r="BJ237" s="288"/>
      <c r="BK237" s="288"/>
      <c r="BL237" s="288"/>
      <c r="BM237" s="292"/>
      <c r="BN237" s="557">
        <f t="shared" si="3"/>
        <v>0.15</v>
      </c>
      <c r="BO237" s="77">
        <f>SUM(H237:BC237)</f>
        <v>3</v>
      </c>
      <c r="BP237" s="127" t="str">
        <f>IF(D237="Supra-regional","abrange-cidade",IF(D237="Em definição","sem-mapa",IF(F237&lt;&gt;0,"local-def","local-em-def")))</f>
        <v>abrange-cidade</v>
      </c>
    </row>
    <row r="238" spans="1:68" ht="30" hidden="1" x14ac:dyDescent="0.25">
      <c r="A238" s="293">
        <v>43</v>
      </c>
      <c r="B238" s="288" t="s">
        <v>812</v>
      </c>
      <c r="C238" s="474">
        <v>1</v>
      </c>
      <c r="D238" s="288" t="s">
        <v>211</v>
      </c>
      <c r="E238" s="183"/>
      <c r="F238" s="183"/>
      <c r="G238" s="293"/>
      <c r="H238" s="290">
        <v>0</v>
      </c>
      <c r="I238" s="290">
        <v>0</v>
      </c>
      <c r="J238" s="290">
        <v>0</v>
      </c>
      <c r="K238" s="290">
        <v>0</v>
      </c>
      <c r="L238" s="290">
        <v>0</v>
      </c>
      <c r="M238" s="290">
        <v>0</v>
      </c>
      <c r="N238" s="290">
        <v>0</v>
      </c>
      <c r="O238" s="290">
        <v>0</v>
      </c>
      <c r="P238" s="290">
        <v>0</v>
      </c>
      <c r="Q238" s="290">
        <v>0</v>
      </c>
      <c r="R238" s="290">
        <v>0</v>
      </c>
      <c r="S238" s="290">
        <v>0</v>
      </c>
      <c r="T238" s="290">
        <v>0</v>
      </c>
      <c r="U238" s="290">
        <v>0</v>
      </c>
      <c r="V238" s="290">
        <v>0</v>
      </c>
      <c r="W238" s="290">
        <v>0</v>
      </c>
      <c r="X238" s="290">
        <v>0</v>
      </c>
      <c r="Y238" s="290">
        <v>0</v>
      </c>
      <c r="Z238" s="290">
        <v>0</v>
      </c>
      <c r="AA238" s="290">
        <v>0</v>
      </c>
      <c r="AB238" s="290"/>
      <c r="AC238" s="290"/>
      <c r="AD238" s="290"/>
      <c r="AE238" s="290"/>
      <c r="AF238" s="290"/>
      <c r="AG238" s="290"/>
      <c r="AH238" s="290"/>
      <c r="AI238" s="290"/>
      <c r="AJ238" s="290"/>
      <c r="AK238" s="290"/>
      <c r="AL238" s="290"/>
      <c r="AM238" s="290"/>
      <c r="AN238" s="290"/>
      <c r="AO238" s="290"/>
      <c r="AP238" s="290"/>
      <c r="AQ238" s="290"/>
      <c r="AR238" s="290"/>
      <c r="AS238" s="290"/>
      <c r="AT238" s="290"/>
      <c r="AU238" s="290"/>
      <c r="AV238" s="290"/>
      <c r="AW238" s="290"/>
      <c r="AX238" s="290"/>
      <c r="AY238" s="290"/>
      <c r="AZ238" s="290"/>
      <c r="BA238" s="290"/>
      <c r="BB238" s="290"/>
      <c r="BC238" s="290"/>
      <c r="BD238" s="1035">
        <v>0.1</v>
      </c>
      <c r="BE238" s="296">
        <v>0</v>
      </c>
      <c r="BF238" s="283">
        <v>0</v>
      </c>
      <c r="BG238" s="305"/>
      <c r="BH238" s="293"/>
      <c r="BI238" s="288"/>
      <c r="BJ238" s="288"/>
      <c r="BK238" s="288"/>
      <c r="BL238" s="288"/>
      <c r="BM238" s="292"/>
      <c r="BN238" s="557">
        <f t="shared" si="3"/>
        <v>0</v>
      </c>
      <c r="BO238" s="77">
        <f>SUM(H238:BC238)</f>
        <v>0</v>
      </c>
      <c r="BP238" s="127" t="str">
        <f>IF(D238="Supra-regional","abrange-cidade",IF(D238="Em definição","sem-mapa",IF(F238&lt;&gt;0,"local-def","local-em-def")))</f>
        <v>abrange-cidade</v>
      </c>
    </row>
    <row r="239" spans="1:68" ht="30" hidden="1" x14ac:dyDescent="0.25">
      <c r="A239" s="293">
        <v>43</v>
      </c>
      <c r="B239" s="288" t="s">
        <v>813</v>
      </c>
      <c r="C239" s="474">
        <v>1</v>
      </c>
      <c r="D239" s="288" t="s">
        <v>211</v>
      </c>
      <c r="E239" s="183"/>
      <c r="F239" s="183"/>
      <c r="G239" s="293"/>
      <c r="H239" s="290">
        <v>0</v>
      </c>
      <c r="I239" s="290">
        <v>0</v>
      </c>
      <c r="J239" s="290">
        <v>0</v>
      </c>
      <c r="K239" s="290">
        <v>0</v>
      </c>
      <c r="L239" s="290">
        <v>0</v>
      </c>
      <c r="M239" s="290">
        <v>0</v>
      </c>
      <c r="N239" s="290">
        <v>0</v>
      </c>
      <c r="O239" s="290">
        <v>0</v>
      </c>
      <c r="P239" s="290">
        <v>0</v>
      </c>
      <c r="Q239" s="290">
        <v>0</v>
      </c>
      <c r="R239" s="290">
        <v>0</v>
      </c>
      <c r="S239" s="290">
        <v>0</v>
      </c>
      <c r="T239" s="290">
        <v>0</v>
      </c>
      <c r="U239" s="290">
        <v>0</v>
      </c>
      <c r="V239" s="290">
        <v>0</v>
      </c>
      <c r="W239" s="290">
        <v>0</v>
      </c>
      <c r="X239" s="290">
        <v>0</v>
      </c>
      <c r="Y239" s="290">
        <v>0</v>
      </c>
      <c r="Z239" s="290">
        <v>0</v>
      </c>
      <c r="AA239" s="290">
        <v>0</v>
      </c>
      <c r="AB239" s="290"/>
      <c r="AC239" s="290"/>
      <c r="AD239" s="290"/>
      <c r="AE239" s="290"/>
      <c r="AF239" s="290"/>
      <c r="AG239" s="290"/>
      <c r="AH239" s="290"/>
      <c r="AI239" s="290"/>
      <c r="AJ239" s="290"/>
      <c r="AK239" s="290"/>
      <c r="AL239" s="290"/>
      <c r="AM239" s="290"/>
      <c r="AN239" s="290"/>
      <c r="AO239" s="290"/>
      <c r="AP239" s="290"/>
      <c r="AQ239" s="290"/>
      <c r="AR239" s="290"/>
      <c r="AS239" s="290"/>
      <c r="AT239" s="290"/>
      <c r="AU239" s="290"/>
      <c r="AV239" s="290"/>
      <c r="AW239" s="290"/>
      <c r="AX239" s="290"/>
      <c r="AY239" s="290"/>
      <c r="AZ239" s="290"/>
      <c r="BA239" s="290"/>
      <c r="BB239" s="290"/>
      <c r="BC239" s="290"/>
      <c r="BD239" s="1035">
        <v>0.1</v>
      </c>
      <c r="BE239" s="296">
        <v>0</v>
      </c>
      <c r="BF239" s="283">
        <v>0</v>
      </c>
      <c r="BG239" s="305"/>
      <c r="BH239" s="293"/>
      <c r="BI239" s="288"/>
      <c r="BJ239" s="288"/>
      <c r="BK239" s="288"/>
      <c r="BL239" s="288"/>
      <c r="BM239" s="292"/>
      <c r="BN239" s="557">
        <f t="shared" si="3"/>
        <v>0</v>
      </c>
      <c r="BO239" s="77">
        <f>SUM(H239:BC239)</f>
        <v>0</v>
      </c>
      <c r="BP239" s="127" t="str">
        <f>IF(D239="Supra-regional","abrange-cidade",IF(D239="Em definição","sem-mapa",IF(F239&lt;&gt;0,"local-def","local-em-def")))</f>
        <v>abrange-cidade</v>
      </c>
    </row>
    <row r="240" spans="1:68" hidden="1" x14ac:dyDescent="0.25">
      <c r="A240" s="293">
        <v>43</v>
      </c>
      <c r="B240" s="288" t="s">
        <v>814</v>
      </c>
      <c r="C240" s="474">
        <v>1</v>
      </c>
      <c r="D240" s="288" t="s">
        <v>211</v>
      </c>
      <c r="E240" s="183"/>
      <c r="F240" s="183"/>
      <c r="G240" s="293"/>
      <c r="H240" s="290">
        <v>0</v>
      </c>
      <c r="I240" s="290">
        <v>0</v>
      </c>
      <c r="J240" s="290">
        <v>0</v>
      </c>
      <c r="K240" s="290">
        <v>0</v>
      </c>
      <c r="L240" s="290">
        <v>0</v>
      </c>
      <c r="M240" s="290">
        <v>0</v>
      </c>
      <c r="N240" s="290">
        <v>0</v>
      </c>
      <c r="O240" s="290">
        <v>0</v>
      </c>
      <c r="P240" s="290">
        <v>0</v>
      </c>
      <c r="Q240" s="290">
        <v>0</v>
      </c>
      <c r="R240" s="290">
        <v>0</v>
      </c>
      <c r="S240" s="290">
        <v>0</v>
      </c>
      <c r="T240" s="290">
        <v>0</v>
      </c>
      <c r="U240" s="290">
        <v>0</v>
      </c>
      <c r="V240" s="290">
        <v>0</v>
      </c>
      <c r="W240" s="290">
        <v>0</v>
      </c>
      <c r="X240" s="290">
        <v>0</v>
      </c>
      <c r="Y240" s="290">
        <v>0</v>
      </c>
      <c r="Z240" s="290">
        <v>0</v>
      </c>
      <c r="AA240" s="290">
        <v>0</v>
      </c>
      <c r="AB240" s="290"/>
      <c r="AC240" s="290"/>
      <c r="AD240" s="290"/>
      <c r="AE240" s="290"/>
      <c r="AF240" s="290"/>
      <c r="AG240" s="290"/>
      <c r="AH240" s="290"/>
      <c r="AI240" s="290"/>
      <c r="AJ240" s="290"/>
      <c r="AK240" s="290"/>
      <c r="AL240" s="290"/>
      <c r="AM240" s="290"/>
      <c r="AN240" s="290"/>
      <c r="AO240" s="290"/>
      <c r="AP240" s="290"/>
      <c r="AQ240" s="290"/>
      <c r="AR240" s="290"/>
      <c r="AS240" s="290"/>
      <c r="AT240" s="290"/>
      <c r="AU240" s="290"/>
      <c r="AV240" s="290"/>
      <c r="AW240" s="290"/>
      <c r="AX240" s="290"/>
      <c r="AY240" s="290"/>
      <c r="AZ240" s="290"/>
      <c r="BA240" s="290"/>
      <c r="BB240" s="290"/>
      <c r="BC240" s="290"/>
      <c r="BD240" s="1035">
        <v>0.1</v>
      </c>
      <c r="BE240" s="296">
        <v>0</v>
      </c>
      <c r="BF240" s="283">
        <v>319640</v>
      </c>
      <c r="BG240" s="862"/>
      <c r="BH240" s="293"/>
      <c r="BI240" s="288"/>
      <c r="BJ240" s="288"/>
      <c r="BK240" s="288"/>
      <c r="BL240" s="288"/>
      <c r="BM240" s="292"/>
      <c r="BN240" s="557">
        <f t="shared" si="3"/>
        <v>0</v>
      </c>
      <c r="BO240" s="77">
        <f>SUM(H240:BC240)</f>
        <v>0</v>
      </c>
      <c r="BP240" s="127" t="str">
        <f>IF(D240="Supra-regional","abrange-cidade",IF(D240="Em definição","sem-mapa",IF(F240&lt;&gt;0,"local-def","local-em-def")))</f>
        <v>abrange-cidade</v>
      </c>
    </row>
    <row r="241" spans="1:68" hidden="1" x14ac:dyDescent="0.25">
      <c r="A241" s="293">
        <v>43</v>
      </c>
      <c r="B241" s="288" t="s">
        <v>815</v>
      </c>
      <c r="C241" s="474">
        <v>1</v>
      </c>
      <c r="D241" s="288" t="s">
        <v>211</v>
      </c>
      <c r="E241" s="183"/>
      <c r="F241" s="183"/>
      <c r="G241" s="293"/>
      <c r="H241" s="290">
        <v>0</v>
      </c>
      <c r="I241" s="290">
        <v>0</v>
      </c>
      <c r="J241" s="290">
        <v>0</v>
      </c>
      <c r="K241" s="290">
        <v>0</v>
      </c>
      <c r="L241" s="290">
        <v>0</v>
      </c>
      <c r="M241" s="290">
        <v>0</v>
      </c>
      <c r="N241" s="290">
        <v>0</v>
      </c>
      <c r="O241" s="290">
        <v>0</v>
      </c>
      <c r="P241" s="290">
        <v>0</v>
      </c>
      <c r="Q241" s="290">
        <v>0</v>
      </c>
      <c r="R241" s="290">
        <v>0</v>
      </c>
      <c r="S241" s="290">
        <v>0</v>
      </c>
      <c r="T241" s="290">
        <v>0</v>
      </c>
      <c r="U241" s="290">
        <v>0</v>
      </c>
      <c r="V241" s="290">
        <v>0</v>
      </c>
      <c r="W241" s="290">
        <v>0</v>
      </c>
      <c r="X241" s="290">
        <v>0</v>
      </c>
      <c r="Y241" s="290">
        <v>0</v>
      </c>
      <c r="Z241" s="290">
        <v>0</v>
      </c>
      <c r="AA241" s="290">
        <v>0</v>
      </c>
      <c r="AB241" s="290"/>
      <c r="AC241" s="290"/>
      <c r="AD241" s="290"/>
      <c r="AE241" s="290"/>
      <c r="AF241" s="290"/>
      <c r="AG241" s="290"/>
      <c r="AH241" s="290"/>
      <c r="AI241" s="290"/>
      <c r="AJ241" s="290"/>
      <c r="AK241" s="290"/>
      <c r="AL241" s="290"/>
      <c r="AM241" s="290"/>
      <c r="AN241" s="290"/>
      <c r="AO241" s="290"/>
      <c r="AP241" s="290"/>
      <c r="AQ241" s="290"/>
      <c r="AR241" s="290"/>
      <c r="AS241" s="290"/>
      <c r="AT241" s="290"/>
      <c r="AU241" s="290"/>
      <c r="AV241" s="290"/>
      <c r="AW241" s="290"/>
      <c r="AX241" s="290"/>
      <c r="AY241" s="290"/>
      <c r="AZ241" s="290"/>
      <c r="BA241" s="290"/>
      <c r="BB241" s="290"/>
      <c r="BC241" s="290"/>
      <c r="BD241" s="1035">
        <v>0.1</v>
      </c>
      <c r="BE241" s="296">
        <v>0</v>
      </c>
      <c r="BF241" s="283">
        <v>0</v>
      </c>
      <c r="BG241" s="305"/>
      <c r="BH241" s="293"/>
      <c r="BI241" s="288"/>
      <c r="BJ241" s="288"/>
      <c r="BK241" s="288"/>
      <c r="BL241" s="288"/>
      <c r="BM241" s="292"/>
      <c r="BN241" s="557">
        <f t="shared" si="3"/>
        <v>0</v>
      </c>
      <c r="BO241" s="77">
        <f>SUM(H241:BC241)</f>
        <v>0</v>
      </c>
      <c r="BP241" s="127" t="str">
        <f>IF(D241="Supra-regional","abrange-cidade",IF(D241="Em definição","sem-mapa",IF(F241&lt;&gt;0,"local-def","local-em-def")))</f>
        <v>abrange-cidade</v>
      </c>
    </row>
    <row r="242" spans="1:68" ht="30" hidden="1" x14ac:dyDescent="0.25">
      <c r="A242" s="182">
        <v>47</v>
      </c>
      <c r="B242" s="53" t="s">
        <v>3213</v>
      </c>
      <c r="C242" s="319">
        <v>32</v>
      </c>
      <c r="D242" s="288" t="s">
        <v>128</v>
      </c>
      <c r="E242" s="183"/>
      <c r="F242" s="183"/>
      <c r="G242" s="288"/>
      <c r="H242" s="284"/>
      <c r="I242" s="284"/>
      <c r="J242" s="284"/>
      <c r="K242" s="284"/>
      <c r="L242" s="284"/>
      <c r="M242" s="284"/>
      <c r="N242" s="284"/>
      <c r="O242" s="284"/>
      <c r="P242" s="284"/>
      <c r="Q242" s="284"/>
      <c r="R242" s="284"/>
      <c r="S242" s="284"/>
      <c r="T242" s="284"/>
      <c r="U242" s="284"/>
      <c r="V242" s="284"/>
      <c r="W242" s="284"/>
      <c r="X242" s="284"/>
      <c r="Y242" s="284"/>
      <c r="Z242" s="284"/>
      <c r="AA242" s="284"/>
      <c r="AB242" s="284"/>
      <c r="AC242" s="284"/>
      <c r="AD242" s="284"/>
      <c r="AE242" s="284"/>
      <c r="AF242" s="284"/>
      <c r="AG242" s="284"/>
      <c r="AH242" s="284"/>
      <c r="AI242" s="284"/>
      <c r="AJ242" s="284"/>
      <c r="AK242" s="284"/>
      <c r="AL242" s="284"/>
      <c r="AM242" s="284"/>
      <c r="AN242" s="284"/>
      <c r="AO242" s="284"/>
      <c r="AP242" s="284"/>
      <c r="AQ242" s="284"/>
      <c r="AR242" s="284"/>
      <c r="AS242" s="284"/>
      <c r="AT242" s="284"/>
      <c r="AU242" s="284"/>
      <c r="AV242" s="284"/>
      <c r="AW242" s="284"/>
      <c r="AX242" s="284"/>
      <c r="AY242" s="284"/>
      <c r="AZ242" s="284"/>
      <c r="BA242" s="284"/>
      <c r="BB242" s="284"/>
      <c r="BC242" s="284"/>
      <c r="BD242" s="1035">
        <v>1</v>
      </c>
      <c r="BE242" s="186">
        <v>0</v>
      </c>
      <c r="BF242" s="303">
        <v>0</v>
      </c>
      <c r="BG242" s="183"/>
      <c r="BH242" s="183"/>
      <c r="BI242" s="183"/>
      <c r="BJ242" s="183"/>
      <c r="BK242" s="183"/>
      <c r="BL242" s="183"/>
      <c r="BM242" s="301"/>
      <c r="BN242" s="557">
        <f t="shared" si="3"/>
        <v>0</v>
      </c>
      <c r="BO242" s="77">
        <f>SUM(H242:BC242)</f>
        <v>0</v>
      </c>
      <c r="BP242" s="127" t="str">
        <f>IF(D242="Supra-regional","abrange-cidade",IF(D242="Em definição","sem-mapa",IF(F242&lt;&gt;0,"local-def","local-em-def")))</f>
        <v>local-em-def</v>
      </c>
    </row>
    <row r="243" spans="1:68" ht="30" hidden="1" x14ac:dyDescent="0.25">
      <c r="A243" s="182">
        <v>47</v>
      </c>
      <c r="B243" s="53" t="s">
        <v>3197</v>
      </c>
      <c r="C243" s="319">
        <v>32</v>
      </c>
      <c r="D243" s="288" t="s">
        <v>130</v>
      </c>
      <c r="E243" s="183" t="s">
        <v>130</v>
      </c>
      <c r="F243" s="183" t="s">
        <v>2979</v>
      </c>
      <c r="G243" s="288" t="s">
        <v>3198</v>
      </c>
      <c r="H243" s="284"/>
      <c r="I243" s="284"/>
      <c r="J243" s="284"/>
      <c r="K243" s="284"/>
      <c r="L243" s="284"/>
      <c r="M243" s="284"/>
      <c r="N243" s="284"/>
      <c r="O243" s="284"/>
      <c r="P243" s="284">
        <v>1</v>
      </c>
      <c r="Q243" s="284"/>
      <c r="R243" s="284"/>
      <c r="S243" s="284"/>
      <c r="T243" s="284"/>
      <c r="U243" s="284"/>
      <c r="V243" s="284"/>
      <c r="W243" s="284"/>
      <c r="X243" s="284"/>
      <c r="Y243" s="284"/>
      <c r="Z243" s="284"/>
      <c r="AA243" s="284">
        <v>1</v>
      </c>
      <c r="AB243" s="284"/>
      <c r="AC243" s="284"/>
      <c r="AD243" s="284"/>
      <c r="AE243" s="284"/>
      <c r="AF243" s="284"/>
      <c r="AG243" s="284"/>
      <c r="AH243" s="284"/>
      <c r="AI243" s="284"/>
      <c r="AJ243" s="284"/>
      <c r="AK243" s="284"/>
      <c r="AL243" s="284"/>
      <c r="AM243" s="284"/>
      <c r="AN243" s="284"/>
      <c r="AO243" s="284"/>
      <c r="AP243" s="284"/>
      <c r="AQ243" s="284"/>
      <c r="AR243" s="284"/>
      <c r="AS243" s="284"/>
      <c r="AT243" s="284"/>
      <c r="AU243" s="284"/>
      <c r="AV243" s="284"/>
      <c r="AW243" s="284"/>
      <c r="AX243" s="284"/>
      <c r="AY243" s="284"/>
      <c r="AZ243" s="284"/>
      <c r="BA243" s="284"/>
      <c r="BB243" s="284"/>
      <c r="BC243" s="284"/>
      <c r="BD243" s="1035">
        <v>1</v>
      </c>
      <c r="BE243" s="186">
        <v>263374.74</v>
      </c>
      <c r="BF243" s="303">
        <v>0</v>
      </c>
      <c r="BG243" s="183" t="s">
        <v>3192</v>
      </c>
      <c r="BH243" s="183"/>
      <c r="BI243" s="183"/>
      <c r="BJ243" s="183"/>
      <c r="BK243" s="183"/>
      <c r="BL243" s="183"/>
      <c r="BM243" s="301"/>
      <c r="BN243" s="557">
        <f t="shared" si="3"/>
        <v>6.25E-2</v>
      </c>
      <c r="BO243" s="77">
        <f>SUM(H243:BC243)</f>
        <v>2</v>
      </c>
      <c r="BP243" s="127" t="str">
        <f>IF(D243="Supra-regional","abrange-cidade",IF(D243="Em definição","sem-mapa",IF(F243&lt;&gt;0,"local-def","local-em-def")))</f>
        <v>local-def</v>
      </c>
    </row>
    <row r="244" spans="1:68" ht="30" hidden="1" x14ac:dyDescent="0.25">
      <c r="A244" s="182">
        <v>47</v>
      </c>
      <c r="B244" s="53" t="s">
        <v>3203</v>
      </c>
      <c r="C244" s="319">
        <v>32</v>
      </c>
      <c r="D244" s="183" t="s">
        <v>132</v>
      </c>
      <c r="E244" s="183" t="s">
        <v>132</v>
      </c>
      <c r="F244" s="183" t="s">
        <v>2982</v>
      </c>
      <c r="G244" s="288" t="s">
        <v>3204</v>
      </c>
      <c r="H244" s="290"/>
      <c r="I244" s="284"/>
      <c r="J244" s="284"/>
      <c r="K244" s="284"/>
      <c r="L244" s="284"/>
      <c r="M244" s="284"/>
      <c r="N244" s="284"/>
      <c r="O244" s="284"/>
      <c r="P244" s="284">
        <v>1</v>
      </c>
      <c r="Q244" s="284"/>
      <c r="R244" s="284"/>
      <c r="S244" s="284"/>
      <c r="T244" s="284"/>
      <c r="U244" s="284"/>
      <c r="V244" s="284"/>
      <c r="W244" s="284"/>
      <c r="X244" s="284"/>
      <c r="Y244" s="284"/>
      <c r="Z244" s="284"/>
      <c r="AA244" s="284">
        <v>1</v>
      </c>
      <c r="AB244" s="284"/>
      <c r="AC244" s="284"/>
      <c r="AD244" s="284"/>
      <c r="AE244" s="284"/>
      <c r="AF244" s="284"/>
      <c r="AG244" s="284"/>
      <c r="AH244" s="284"/>
      <c r="AI244" s="284"/>
      <c r="AJ244" s="284"/>
      <c r="AK244" s="284"/>
      <c r="AL244" s="284"/>
      <c r="AM244" s="284"/>
      <c r="AN244" s="284"/>
      <c r="AO244" s="284"/>
      <c r="AP244" s="284"/>
      <c r="AQ244" s="284"/>
      <c r="AR244" s="284"/>
      <c r="AS244" s="284"/>
      <c r="AT244" s="284"/>
      <c r="AU244" s="284"/>
      <c r="AV244" s="284"/>
      <c r="AW244" s="284"/>
      <c r="AX244" s="284"/>
      <c r="AY244" s="284"/>
      <c r="AZ244" s="284"/>
      <c r="BA244" s="284"/>
      <c r="BB244" s="284"/>
      <c r="BC244" s="284"/>
      <c r="BD244" s="1035">
        <v>1</v>
      </c>
      <c r="BE244" s="186">
        <v>263374.74</v>
      </c>
      <c r="BF244" s="303">
        <v>0</v>
      </c>
      <c r="BG244" s="183" t="s">
        <v>3192</v>
      </c>
      <c r="BH244" s="183"/>
      <c r="BI244" s="183"/>
      <c r="BJ244" s="183"/>
      <c r="BK244" s="183"/>
      <c r="BL244" s="183"/>
      <c r="BM244" s="301"/>
      <c r="BN244" s="557">
        <f t="shared" si="3"/>
        <v>6.25E-2</v>
      </c>
      <c r="BO244" s="77">
        <f>SUM(H244:BC244)</f>
        <v>2</v>
      </c>
      <c r="BP244" s="127" t="str">
        <f>IF(D244="Supra-regional","abrange-cidade",IF(D244="Em definição","sem-mapa",IF(F244&lt;&gt;0,"local-def","local-em-def")))</f>
        <v>local-def</v>
      </c>
    </row>
    <row r="245" spans="1:68" hidden="1" x14ac:dyDescent="0.25">
      <c r="A245" s="182">
        <v>47</v>
      </c>
      <c r="B245" s="53" t="s">
        <v>3214</v>
      </c>
      <c r="C245" s="319">
        <v>32</v>
      </c>
      <c r="D245" s="183" t="s">
        <v>134</v>
      </c>
      <c r="E245" s="183"/>
      <c r="F245" s="183"/>
      <c r="G245" s="288"/>
      <c r="H245" s="284"/>
      <c r="I245" s="284"/>
      <c r="J245" s="284"/>
      <c r="K245" s="284"/>
      <c r="L245" s="284"/>
      <c r="M245" s="284"/>
      <c r="N245" s="284"/>
      <c r="O245" s="284"/>
      <c r="P245" s="284"/>
      <c r="Q245" s="284"/>
      <c r="R245" s="284"/>
      <c r="S245" s="284"/>
      <c r="T245" s="284"/>
      <c r="U245" s="284"/>
      <c r="V245" s="284"/>
      <c r="W245" s="284"/>
      <c r="X245" s="284"/>
      <c r="Y245" s="284"/>
      <c r="Z245" s="284"/>
      <c r="AA245" s="284"/>
      <c r="AB245" s="284"/>
      <c r="AC245" s="284"/>
      <c r="AD245" s="284"/>
      <c r="AE245" s="284"/>
      <c r="AF245" s="284"/>
      <c r="AG245" s="284"/>
      <c r="AH245" s="284"/>
      <c r="AI245" s="284"/>
      <c r="AJ245" s="284"/>
      <c r="AK245" s="284"/>
      <c r="AL245" s="284"/>
      <c r="AM245" s="284"/>
      <c r="AN245" s="284"/>
      <c r="AO245" s="284"/>
      <c r="AP245" s="284"/>
      <c r="AQ245" s="284"/>
      <c r="AR245" s="284"/>
      <c r="AS245" s="284"/>
      <c r="AT245" s="284"/>
      <c r="AU245" s="284"/>
      <c r="AV245" s="284"/>
      <c r="AW245" s="284"/>
      <c r="AX245" s="284"/>
      <c r="AY245" s="284"/>
      <c r="AZ245" s="284"/>
      <c r="BA245" s="284"/>
      <c r="BB245" s="284"/>
      <c r="BC245" s="284"/>
      <c r="BD245" s="1035">
        <v>1</v>
      </c>
      <c r="BE245" s="186">
        <v>0</v>
      </c>
      <c r="BF245" s="303">
        <v>0</v>
      </c>
      <c r="BG245" s="183"/>
      <c r="BH245" s="183"/>
      <c r="BI245" s="183"/>
      <c r="BJ245" s="183"/>
      <c r="BK245" s="183"/>
      <c r="BL245" s="183"/>
      <c r="BM245" s="301"/>
      <c r="BN245" s="557">
        <f t="shared" si="3"/>
        <v>0</v>
      </c>
      <c r="BO245" s="77">
        <f>SUM(H245:BC245)</f>
        <v>0</v>
      </c>
      <c r="BP245" s="127" t="str">
        <f>IF(D245="Supra-regional","abrange-cidade",IF(D245="Em definição","sem-mapa",IF(F245&lt;&gt;0,"local-def","local-em-def")))</f>
        <v>local-em-def</v>
      </c>
    </row>
    <row r="246" spans="1:68" ht="45" hidden="1" x14ac:dyDescent="0.25">
      <c r="A246" s="182">
        <v>47</v>
      </c>
      <c r="B246" s="53" t="s">
        <v>3215</v>
      </c>
      <c r="C246" s="319">
        <v>32</v>
      </c>
      <c r="D246" s="288" t="s">
        <v>136</v>
      </c>
      <c r="E246" s="183" t="s">
        <v>630</v>
      </c>
      <c r="F246" s="183" t="s">
        <v>2986</v>
      </c>
      <c r="G246" s="288" t="s">
        <v>3216</v>
      </c>
      <c r="H246" s="290"/>
      <c r="I246" s="284"/>
      <c r="J246" s="284"/>
      <c r="K246" s="284"/>
      <c r="L246" s="284"/>
      <c r="M246" s="284"/>
      <c r="N246" s="284"/>
      <c r="O246" s="284"/>
      <c r="P246" s="284"/>
      <c r="Q246" s="284"/>
      <c r="R246" s="284"/>
      <c r="S246" s="284"/>
      <c r="T246" s="284"/>
      <c r="U246" s="284"/>
      <c r="V246" s="284"/>
      <c r="W246" s="284"/>
      <c r="X246" s="284"/>
      <c r="Y246" s="284"/>
      <c r="Z246" s="284"/>
      <c r="AA246" s="284"/>
      <c r="AB246" s="284"/>
      <c r="AC246" s="284"/>
      <c r="AD246" s="284"/>
      <c r="AE246" s="284"/>
      <c r="AF246" s="284"/>
      <c r="AG246" s="284"/>
      <c r="AH246" s="284"/>
      <c r="AI246" s="284"/>
      <c r="AJ246" s="284"/>
      <c r="AK246" s="284"/>
      <c r="AL246" s="284"/>
      <c r="AM246" s="284"/>
      <c r="AN246" s="284"/>
      <c r="AO246" s="284"/>
      <c r="AP246" s="284"/>
      <c r="AQ246" s="284"/>
      <c r="AR246" s="284"/>
      <c r="AS246" s="284"/>
      <c r="AT246" s="284"/>
      <c r="AU246" s="284"/>
      <c r="AV246" s="284"/>
      <c r="AW246" s="284"/>
      <c r="AX246" s="284"/>
      <c r="AY246" s="284"/>
      <c r="AZ246" s="284"/>
      <c r="BA246" s="284"/>
      <c r="BB246" s="284"/>
      <c r="BC246" s="284"/>
      <c r="BD246" s="1035">
        <v>1</v>
      </c>
      <c r="BE246" s="186">
        <v>0</v>
      </c>
      <c r="BF246" s="303">
        <v>0</v>
      </c>
      <c r="BG246" s="183"/>
      <c r="BH246" s="183"/>
      <c r="BI246" s="183"/>
      <c r="BJ246" s="183"/>
      <c r="BK246" s="183"/>
      <c r="BL246" s="183"/>
      <c r="BM246" s="301"/>
      <c r="BN246" s="557">
        <f t="shared" si="3"/>
        <v>0</v>
      </c>
      <c r="BO246" s="77">
        <f>SUM(H246:BC246)</f>
        <v>0</v>
      </c>
      <c r="BP246" s="127" t="str">
        <f>IF(D246="Supra-regional","abrange-cidade",IF(D246="Em definição","sem-mapa",IF(F246&lt;&gt;0,"local-def","local-em-def")))</f>
        <v>local-def</v>
      </c>
    </row>
    <row r="247" spans="1:68" hidden="1" x14ac:dyDescent="0.25">
      <c r="A247" s="182">
        <v>47</v>
      </c>
      <c r="B247" s="53" t="s">
        <v>3217</v>
      </c>
      <c r="C247" s="319">
        <v>32</v>
      </c>
      <c r="D247" s="183" t="s">
        <v>138</v>
      </c>
      <c r="E247" s="183"/>
      <c r="F247" s="183"/>
      <c r="G247" s="288"/>
      <c r="H247" s="284"/>
      <c r="I247" s="284"/>
      <c r="J247" s="284"/>
      <c r="K247" s="284"/>
      <c r="L247" s="284"/>
      <c r="M247" s="284"/>
      <c r="N247" s="284"/>
      <c r="O247" s="284"/>
      <c r="P247" s="284"/>
      <c r="Q247" s="284"/>
      <c r="R247" s="284"/>
      <c r="S247" s="284"/>
      <c r="T247" s="284"/>
      <c r="U247" s="284"/>
      <c r="V247" s="284"/>
      <c r="W247" s="284"/>
      <c r="X247" s="284"/>
      <c r="Y247" s="284"/>
      <c r="Z247" s="284"/>
      <c r="AA247" s="284"/>
      <c r="AB247" s="284"/>
      <c r="AC247" s="284"/>
      <c r="AD247" s="284"/>
      <c r="AE247" s="284"/>
      <c r="AF247" s="284"/>
      <c r="AG247" s="284"/>
      <c r="AH247" s="284"/>
      <c r="AI247" s="284"/>
      <c r="AJ247" s="284"/>
      <c r="AK247" s="284"/>
      <c r="AL247" s="284"/>
      <c r="AM247" s="284"/>
      <c r="AN247" s="284"/>
      <c r="AO247" s="284"/>
      <c r="AP247" s="284"/>
      <c r="AQ247" s="284"/>
      <c r="AR247" s="284"/>
      <c r="AS247" s="284"/>
      <c r="AT247" s="284"/>
      <c r="AU247" s="284"/>
      <c r="AV247" s="284"/>
      <c r="AW247" s="284"/>
      <c r="AX247" s="284"/>
      <c r="AY247" s="284"/>
      <c r="AZ247" s="284"/>
      <c r="BA247" s="284"/>
      <c r="BB247" s="284"/>
      <c r="BC247" s="284"/>
      <c r="BD247" s="1035">
        <v>1</v>
      </c>
      <c r="BE247" s="186">
        <v>0</v>
      </c>
      <c r="BF247" s="303">
        <v>0</v>
      </c>
      <c r="BG247" s="183"/>
      <c r="BH247" s="183"/>
      <c r="BI247" s="183"/>
      <c r="BJ247" s="183"/>
      <c r="BK247" s="183"/>
      <c r="BL247" s="183"/>
      <c r="BM247" s="301"/>
      <c r="BN247" s="557">
        <f t="shared" si="3"/>
        <v>0</v>
      </c>
      <c r="BO247" s="77">
        <f>SUM(H247:BC247)</f>
        <v>0</v>
      </c>
      <c r="BP247" s="127" t="str">
        <f>IF(D247="Supra-regional","abrange-cidade",IF(D247="Em definição","sem-mapa",IF(F247&lt;&gt;0,"local-def","local-em-def")))</f>
        <v>local-em-def</v>
      </c>
    </row>
    <row r="248" spans="1:68" ht="30" hidden="1" x14ac:dyDescent="0.25">
      <c r="A248" s="182">
        <v>47</v>
      </c>
      <c r="B248" s="53" t="s">
        <v>3218</v>
      </c>
      <c r="C248" s="319">
        <v>32</v>
      </c>
      <c r="D248" s="183" t="s">
        <v>140</v>
      </c>
      <c r="E248" s="183"/>
      <c r="F248" s="183"/>
      <c r="G248" s="288"/>
      <c r="H248" s="284"/>
      <c r="I248" s="284"/>
      <c r="J248" s="284"/>
      <c r="K248" s="284"/>
      <c r="L248" s="284"/>
      <c r="M248" s="284"/>
      <c r="N248" s="284"/>
      <c r="O248" s="284"/>
      <c r="P248" s="284"/>
      <c r="Q248" s="284"/>
      <c r="R248" s="284"/>
      <c r="S248" s="284"/>
      <c r="T248" s="284"/>
      <c r="U248" s="284"/>
      <c r="V248" s="284"/>
      <c r="W248" s="284"/>
      <c r="X248" s="284"/>
      <c r="Y248" s="284"/>
      <c r="Z248" s="284"/>
      <c r="AA248" s="284">
        <v>1</v>
      </c>
      <c r="AB248" s="284"/>
      <c r="AC248" s="284"/>
      <c r="AD248" s="284"/>
      <c r="AE248" s="284"/>
      <c r="AF248" s="284"/>
      <c r="AG248" s="284"/>
      <c r="AH248" s="284"/>
      <c r="AI248" s="284"/>
      <c r="AJ248" s="284"/>
      <c r="AK248" s="284"/>
      <c r="AL248" s="284"/>
      <c r="AM248" s="284"/>
      <c r="AN248" s="284"/>
      <c r="AO248" s="284"/>
      <c r="AP248" s="284"/>
      <c r="AQ248" s="284"/>
      <c r="AR248" s="284"/>
      <c r="AS248" s="284"/>
      <c r="AT248" s="284"/>
      <c r="AU248" s="284"/>
      <c r="AV248" s="284"/>
      <c r="AW248" s="284"/>
      <c r="AX248" s="284"/>
      <c r="AY248" s="284"/>
      <c r="AZ248" s="284"/>
      <c r="BA248" s="284"/>
      <c r="BB248" s="284"/>
      <c r="BC248" s="284"/>
      <c r="BD248" s="1035">
        <v>1</v>
      </c>
      <c r="BE248" s="186">
        <v>0</v>
      </c>
      <c r="BF248" s="303">
        <v>0</v>
      </c>
      <c r="BG248" s="183"/>
      <c r="BH248" s="183"/>
      <c r="BI248" s="183"/>
      <c r="BJ248" s="183"/>
      <c r="BK248" s="183"/>
      <c r="BL248" s="183"/>
      <c r="BM248" s="301"/>
      <c r="BN248" s="557">
        <f t="shared" si="3"/>
        <v>3.125E-2</v>
      </c>
      <c r="BO248" s="77">
        <f>SUM(H248:BC248)</f>
        <v>1</v>
      </c>
      <c r="BP248" s="127" t="str">
        <f>IF(D248="Supra-regional","abrange-cidade",IF(D248="Em definição","sem-mapa",IF(F248&lt;&gt;0,"local-def","local-em-def")))</f>
        <v>local-em-def</v>
      </c>
    </row>
    <row r="249" spans="1:68" ht="30" hidden="1" x14ac:dyDescent="0.25">
      <c r="A249" s="182">
        <v>47</v>
      </c>
      <c r="B249" s="53" t="s">
        <v>3219</v>
      </c>
      <c r="C249" s="319">
        <v>32</v>
      </c>
      <c r="D249" s="183" t="s">
        <v>142</v>
      </c>
      <c r="E249" s="183"/>
      <c r="F249" s="183"/>
      <c r="G249" s="288"/>
      <c r="H249" s="284"/>
      <c r="I249" s="284"/>
      <c r="J249" s="284"/>
      <c r="K249" s="284"/>
      <c r="L249" s="284"/>
      <c r="M249" s="284"/>
      <c r="N249" s="284"/>
      <c r="O249" s="284"/>
      <c r="P249" s="284"/>
      <c r="Q249" s="284"/>
      <c r="R249" s="284"/>
      <c r="S249" s="284"/>
      <c r="T249" s="284"/>
      <c r="U249" s="284"/>
      <c r="V249" s="284"/>
      <c r="W249" s="284"/>
      <c r="X249" s="284"/>
      <c r="Y249" s="284"/>
      <c r="Z249" s="284"/>
      <c r="AA249" s="284"/>
      <c r="AB249" s="284"/>
      <c r="AC249" s="284"/>
      <c r="AD249" s="284"/>
      <c r="AE249" s="284"/>
      <c r="AF249" s="284"/>
      <c r="AG249" s="284"/>
      <c r="AH249" s="284"/>
      <c r="AI249" s="284"/>
      <c r="AJ249" s="284"/>
      <c r="AK249" s="284"/>
      <c r="AL249" s="284"/>
      <c r="AM249" s="284"/>
      <c r="AN249" s="284"/>
      <c r="AO249" s="284"/>
      <c r="AP249" s="284"/>
      <c r="AQ249" s="284"/>
      <c r="AR249" s="284"/>
      <c r="AS249" s="284"/>
      <c r="AT249" s="284"/>
      <c r="AU249" s="284"/>
      <c r="AV249" s="284"/>
      <c r="AW249" s="284"/>
      <c r="AX249" s="284"/>
      <c r="AY249" s="284"/>
      <c r="AZ249" s="284"/>
      <c r="BA249" s="284"/>
      <c r="BB249" s="284"/>
      <c r="BC249" s="284"/>
      <c r="BD249" s="1035">
        <v>1</v>
      </c>
      <c r="BE249" s="186">
        <v>0</v>
      </c>
      <c r="BF249" s="303">
        <v>0</v>
      </c>
      <c r="BG249" s="183"/>
      <c r="BH249" s="183"/>
      <c r="BI249" s="183"/>
      <c r="BJ249" s="183"/>
      <c r="BK249" s="183"/>
      <c r="BL249" s="183"/>
      <c r="BM249" s="301"/>
      <c r="BN249" s="557">
        <f t="shared" si="3"/>
        <v>0</v>
      </c>
      <c r="BO249" s="77">
        <f>SUM(H249:BC249)</f>
        <v>0</v>
      </c>
      <c r="BP249" s="127" t="str">
        <f>IF(D249="Supra-regional","abrange-cidade",IF(D249="Em definição","sem-mapa",IF(F249&lt;&gt;0,"local-def","local-em-def")))</f>
        <v>local-em-def</v>
      </c>
    </row>
    <row r="250" spans="1:68" ht="30" hidden="1" x14ac:dyDescent="0.25">
      <c r="A250" s="182">
        <v>47</v>
      </c>
      <c r="B250" s="53" t="s">
        <v>3205</v>
      </c>
      <c r="C250" s="319">
        <v>32</v>
      </c>
      <c r="D250" s="288" t="s">
        <v>144</v>
      </c>
      <c r="E250" s="183" t="s">
        <v>830</v>
      </c>
      <c r="F250" s="183" t="s">
        <v>2983</v>
      </c>
      <c r="G250" s="288" t="s">
        <v>3206</v>
      </c>
      <c r="H250" s="290"/>
      <c r="I250" s="284"/>
      <c r="J250" s="284"/>
      <c r="K250" s="284"/>
      <c r="L250" s="284"/>
      <c r="M250" s="284"/>
      <c r="N250" s="284"/>
      <c r="O250" s="284"/>
      <c r="P250" s="284">
        <v>1</v>
      </c>
      <c r="Q250" s="284"/>
      <c r="R250" s="284"/>
      <c r="S250" s="284"/>
      <c r="T250" s="284"/>
      <c r="U250" s="284"/>
      <c r="V250" s="284"/>
      <c r="W250" s="284"/>
      <c r="X250" s="284"/>
      <c r="Y250" s="284"/>
      <c r="Z250" s="284"/>
      <c r="AA250" s="284"/>
      <c r="AB250" s="284"/>
      <c r="AC250" s="284"/>
      <c r="AD250" s="284"/>
      <c r="AE250" s="284"/>
      <c r="AF250" s="284"/>
      <c r="AG250" s="284"/>
      <c r="AH250" s="284"/>
      <c r="AI250" s="284"/>
      <c r="AJ250" s="284"/>
      <c r="AK250" s="284"/>
      <c r="AL250" s="284"/>
      <c r="AM250" s="284"/>
      <c r="AN250" s="284"/>
      <c r="AO250" s="284"/>
      <c r="AP250" s="284"/>
      <c r="AQ250" s="284"/>
      <c r="AR250" s="284"/>
      <c r="AS250" s="284"/>
      <c r="AT250" s="284"/>
      <c r="AU250" s="284"/>
      <c r="AV250" s="284"/>
      <c r="AW250" s="284"/>
      <c r="AX250" s="284"/>
      <c r="AY250" s="284"/>
      <c r="AZ250" s="284"/>
      <c r="BA250" s="284"/>
      <c r="BB250" s="284"/>
      <c r="BC250" s="284"/>
      <c r="BD250" s="1035">
        <v>1</v>
      </c>
      <c r="BE250" s="186">
        <v>263374.74</v>
      </c>
      <c r="BF250" s="303">
        <v>0</v>
      </c>
      <c r="BG250" s="183" t="s">
        <v>3192</v>
      </c>
      <c r="BH250" s="183"/>
      <c r="BI250" s="183"/>
      <c r="BJ250" s="183"/>
      <c r="BK250" s="183"/>
      <c r="BL250" s="183"/>
      <c r="BM250" s="301"/>
      <c r="BN250" s="557">
        <f t="shared" si="3"/>
        <v>3.125E-2</v>
      </c>
      <c r="BO250" s="476">
        <f>SUM(H250:BC250)</f>
        <v>1</v>
      </c>
      <c r="BP250" s="477" t="str">
        <f>IF(D250="Supra-regional","abrange-cidade",IF(D250="Em definição","sem-mapa",IF(F250&lt;&gt;0,"local-def","local-em-def")))</f>
        <v>local-def</v>
      </c>
    </row>
    <row r="251" spans="1:68" hidden="1" x14ac:dyDescent="0.25">
      <c r="A251" s="182">
        <v>47</v>
      </c>
      <c r="B251" s="53" t="s">
        <v>3220</v>
      </c>
      <c r="C251" s="319">
        <v>32</v>
      </c>
      <c r="D251" s="288" t="s">
        <v>146</v>
      </c>
      <c r="E251" s="183"/>
      <c r="F251" s="183"/>
      <c r="G251" s="288"/>
      <c r="H251" s="314"/>
      <c r="I251" s="284"/>
      <c r="J251" s="284"/>
      <c r="K251" s="284"/>
      <c r="L251" s="284"/>
      <c r="M251" s="284"/>
      <c r="N251" s="284"/>
      <c r="O251" s="284"/>
      <c r="P251" s="284"/>
      <c r="Q251" s="284"/>
      <c r="R251" s="284"/>
      <c r="S251" s="284"/>
      <c r="T251" s="284"/>
      <c r="U251" s="284"/>
      <c r="V251" s="284"/>
      <c r="W251" s="284"/>
      <c r="X251" s="284"/>
      <c r="Y251" s="284"/>
      <c r="Z251" s="284"/>
      <c r="AA251" s="284"/>
      <c r="AB251" s="284"/>
      <c r="AC251" s="284"/>
      <c r="AD251" s="284"/>
      <c r="AE251" s="284"/>
      <c r="AF251" s="284"/>
      <c r="AG251" s="284"/>
      <c r="AH251" s="284"/>
      <c r="AI251" s="284"/>
      <c r="AJ251" s="284"/>
      <c r="AK251" s="284"/>
      <c r="AL251" s="284"/>
      <c r="AM251" s="284"/>
      <c r="AN251" s="284"/>
      <c r="AO251" s="284"/>
      <c r="AP251" s="284"/>
      <c r="AQ251" s="284"/>
      <c r="AR251" s="284"/>
      <c r="AS251" s="284"/>
      <c r="AT251" s="284"/>
      <c r="AU251" s="284"/>
      <c r="AV251" s="284"/>
      <c r="AW251" s="284"/>
      <c r="AX251" s="284"/>
      <c r="AY251" s="284"/>
      <c r="AZ251" s="284"/>
      <c r="BA251" s="284"/>
      <c r="BB251" s="284"/>
      <c r="BC251" s="284"/>
      <c r="BD251" s="1035">
        <v>1</v>
      </c>
      <c r="BE251" s="186">
        <v>0</v>
      </c>
      <c r="BF251" s="303">
        <v>0</v>
      </c>
      <c r="BG251" s="183"/>
      <c r="BH251" s="183"/>
      <c r="BI251" s="183"/>
      <c r="BJ251" s="183"/>
      <c r="BK251" s="183"/>
      <c r="BL251" s="183"/>
      <c r="BM251" s="301"/>
      <c r="BN251" s="557">
        <f t="shared" si="3"/>
        <v>0</v>
      </c>
      <c r="BO251" s="77">
        <f>SUM(H251:BC251)</f>
        <v>0</v>
      </c>
      <c r="BP251" s="127" t="str">
        <f>IF(D251="Supra-regional","abrange-cidade",IF(D251="Em definição","sem-mapa",IF(F251&lt;&gt;0,"local-def","local-em-def")))</f>
        <v>local-em-def</v>
      </c>
    </row>
    <row r="252" spans="1:68" ht="30" hidden="1" x14ac:dyDescent="0.25">
      <c r="A252" s="182">
        <v>47</v>
      </c>
      <c r="B252" s="53" t="s">
        <v>3199</v>
      </c>
      <c r="C252" s="319">
        <v>32</v>
      </c>
      <c r="D252" s="183" t="s">
        <v>148</v>
      </c>
      <c r="E252" s="183" t="s">
        <v>148</v>
      </c>
      <c r="F252" s="183" t="s">
        <v>2980</v>
      </c>
      <c r="G252" s="288" t="s">
        <v>3200</v>
      </c>
      <c r="H252" s="290"/>
      <c r="I252" s="284"/>
      <c r="J252" s="284"/>
      <c r="K252" s="284"/>
      <c r="L252" s="284"/>
      <c r="M252" s="284"/>
      <c r="N252" s="284"/>
      <c r="O252" s="284"/>
      <c r="P252" s="284">
        <v>1</v>
      </c>
      <c r="Q252" s="284"/>
      <c r="R252" s="284"/>
      <c r="S252" s="284"/>
      <c r="T252" s="284"/>
      <c r="U252" s="284"/>
      <c r="V252" s="284"/>
      <c r="W252" s="284"/>
      <c r="X252" s="284"/>
      <c r="Y252" s="284"/>
      <c r="Z252" s="284"/>
      <c r="AA252" s="284"/>
      <c r="AB252" s="284"/>
      <c r="AC252" s="284"/>
      <c r="AD252" s="284"/>
      <c r="AE252" s="284"/>
      <c r="AF252" s="284"/>
      <c r="AG252" s="284"/>
      <c r="AH252" s="284"/>
      <c r="AI252" s="284"/>
      <c r="AJ252" s="284"/>
      <c r="AK252" s="284"/>
      <c r="AL252" s="284"/>
      <c r="AM252" s="284"/>
      <c r="AN252" s="284"/>
      <c r="AO252" s="284"/>
      <c r="AP252" s="284"/>
      <c r="AQ252" s="284"/>
      <c r="AR252" s="284"/>
      <c r="AS252" s="284"/>
      <c r="AT252" s="284"/>
      <c r="AU252" s="284"/>
      <c r="AV252" s="284"/>
      <c r="AW252" s="284"/>
      <c r="AX252" s="284"/>
      <c r="AY252" s="284"/>
      <c r="AZ252" s="284"/>
      <c r="BA252" s="284"/>
      <c r="BB252" s="284"/>
      <c r="BC252" s="284"/>
      <c r="BD252" s="1035">
        <v>1</v>
      </c>
      <c r="BE252" s="186">
        <v>263374.74</v>
      </c>
      <c r="BF252" s="303">
        <v>0</v>
      </c>
      <c r="BG252" s="183" t="s">
        <v>3192</v>
      </c>
      <c r="BH252" s="183"/>
      <c r="BI252" s="183"/>
      <c r="BJ252" s="183"/>
      <c r="BK252" s="183"/>
      <c r="BL252" s="183"/>
      <c r="BM252" s="301"/>
      <c r="BN252" s="557">
        <f t="shared" si="3"/>
        <v>3.125E-2</v>
      </c>
      <c r="BO252" s="77">
        <f>SUM(H252:BC252)</f>
        <v>1</v>
      </c>
      <c r="BP252" s="127" t="str">
        <f>IF(D252="Supra-regional","abrange-cidade",IF(D252="Em definição","sem-mapa",IF(F252&lt;&gt;0,"local-def","local-em-def")))</f>
        <v>local-def</v>
      </c>
    </row>
    <row r="253" spans="1:68" hidden="1" x14ac:dyDescent="0.25">
      <c r="A253" s="182">
        <v>47</v>
      </c>
      <c r="B253" s="53" t="s">
        <v>3221</v>
      </c>
      <c r="C253" s="319">
        <v>32</v>
      </c>
      <c r="D253" s="288" t="s">
        <v>150</v>
      </c>
      <c r="E253" s="183"/>
      <c r="F253" s="183"/>
      <c r="G253" s="288"/>
      <c r="H253" s="314"/>
      <c r="I253" s="284"/>
      <c r="J253" s="284"/>
      <c r="K253" s="284"/>
      <c r="L253" s="284"/>
      <c r="M253" s="284"/>
      <c r="N253" s="284"/>
      <c r="O253" s="284"/>
      <c r="P253" s="284"/>
      <c r="Q253" s="284"/>
      <c r="R253" s="284"/>
      <c r="S253" s="284"/>
      <c r="T253" s="284"/>
      <c r="U253" s="284"/>
      <c r="V253" s="284"/>
      <c r="W253" s="284"/>
      <c r="X253" s="284"/>
      <c r="Y253" s="284"/>
      <c r="Z253" s="284"/>
      <c r="AA253" s="284"/>
      <c r="AB253" s="284"/>
      <c r="AC253" s="284"/>
      <c r="AD253" s="284"/>
      <c r="AE253" s="284"/>
      <c r="AF253" s="284"/>
      <c r="AG253" s="284"/>
      <c r="AH253" s="284"/>
      <c r="AI253" s="284"/>
      <c r="AJ253" s="284"/>
      <c r="AK253" s="284"/>
      <c r="AL253" s="284"/>
      <c r="AM253" s="284"/>
      <c r="AN253" s="284"/>
      <c r="AO253" s="284"/>
      <c r="AP253" s="284"/>
      <c r="AQ253" s="284"/>
      <c r="AR253" s="284"/>
      <c r="AS253" s="284"/>
      <c r="AT253" s="284"/>
      <c r="AU253" s="284"/>
      <c r="AV253" s="284"/>
      <c r="AW253" s="284"/>
      <c r="AX253" s="284"/>
      <c r="AY253" s="284"/>
      <c r="AZ253" s="284"/>
      <c r="BA253" s="284"/>
      <c r="BB253" s="284"/>
      <c r="BC253" s="284"/>
      <c r="BD253" s="1035">
        <v>1</v>
      </c>
      <c r="BE253" s="186">
        <v>0</v>
      </c>
      <c r="BF253" s="303">
        <v>0</v>
      </c>
      <c r="BG253" s="183"/>
      <c r="BH253" s="183"/>
      <c r="BI253" s="183"/>
      <c r="BJ253" s="183"/>
      <c r="BK253" s="183"/>
      <c r="BL253" s="183"/>
      <c r="BM253" s="301"/>
      <c r="BN253" s="557">
        <f t="shared" si="3"/>
        <v>0</v>
      </c>
      <c r="BO253" s="77">
        <f>SUM(H253:BC253)</f>
        <v>0</v>
      </c>
      <c r="BP253" s="127" t="str">
        <f>IF(D253="Supra-regional","abrange-cidade",IF(D253="Em definição","sem-mapa",IF(F253&lt;&gt;0,"local-def","local-em-def")))</f>
        <v>local-em-def</v>
      </c>
    </row>
    <row r="254" spans="1:68" ht="30" hidden="1" x14ac:dyDescent="0.25">
      <c r="A254" s="182">
        <v>47</v>
      </c>
      <c r="B254" s="53" t="s">
        <v>3189</v>
      </c>
      <c r="C254" s="319">
        <v>32</v>
      </c>
      <c r="D254" s="183" t="s">
        <v>152</v>
      </c>
      <c r="E254" s="183" t="s">
        <v>3190</v>
      </c>
      <c r="F254" s="183" t="s">
        <v>2976</v>
      </c>
      <c r="G254" s="288" t="s">
        <v>3191</v>
      </c>
      <c r="H254" s="290"/>
      <c r="I254" s="284"/>
      <c r="J254" s="284"/>
      <c r="K254" s="284"/>
      <c r="L254" s="284"/>
      <c r="M254" s="284"/>
      <c r="N254" s="284"/>
      <c r="O254" s="284"/>
      <c r="P254" s="284">
        <v>1</v>
      </c>
      <c r="Q254" s="284"/>
      <c r="R254" s="284"/>
      <c r="S254" s="284"/>
      <c r="T254" s="284"/>
      <c r="U254" s="284"/>
      <c r="V254" s="284"/>
      <c r="W254" s="284"/>
      <c r="X254" s="284"/>
      <c r="Y254" s="284"/>
      <c r="Z254" s="284"/>
      <c r="AA254" s="284">
        <v>1</v>
      </c>
      <c r="AB254" s="284"/>
      <c r="AC254" s="284"/>
      <c r="AD254" s="284"/>
      <c r="AE254" s="284"/>
      <c r="AF254" s="284"/>
      <c r="AG254" s="284"/>
      <c r="AH254" s="284"/>
      <c r="AI254" s="284"/>
      <c r="AJ254" s="284"/>
      <c r="AK254" s="284"/>
      <c r="AL254" s="284"/>
      <c r="AM254" s="284"/>
      <c r="AN254" s="284"/>
      <c r="AO254" s="284"/>
      <c r="AP254" s="284"/>
      <c r="AQ254" s="284"/>
      <c r="AR254" s="284"/>
      <c r="AS254" s="284"/>
      <c r="AT254" s="284"/>
      <c r="AU254" s="284"/>
      <c r="AV254" s="284"/>
      <c r="AW254" s="284"/>
      <c r="AX254" s="284"/>
      <c r="AY254" s="284"/>
      <c r="AZ254" s="284"/>
      <c r="BA254" s="284"/>
      <c r="BB254" s="284"/>
      <c r="BC254" s="284"/>
      <c r="BD254" s="1035">
        <v>1</v>
      </c>
      <c r="BE254" s="186">
        <v>263374.74</v>
      </c>
      <c r="BF254" s="303">
        <v>0</v>
      </c>
      <c r="BG254" s="183" t="s">
        <v>3192</v>
      </c>
      <c r="BH254" s="183"/>
      <c r="BI254" s="183"/>
      <c r="BJ254" s="183"/>
      <c r="BK254" s="183"/>
      <c r="BL254" s="183"/>
      <c r="BM254" s="301"/>
      <c r="BN254" s="557">
        <f t="shared" si="3"/>
        <v>6.25E-2</v>
      </c>
      <c r="BO254" s="77">
        <f>SUM(H254:BC254)</f>
        <v>2</v>
      </c>
      <c r="BP254" s="127" t="str">
        <f>IF(D254="Supra-regional","abrange-cidade",IF(D254="Em definição","sem-mapa",IF(F254&lt;&gt;0,"local-def","local-em-def")))</f>
        <v>local-def</v>
      </c>
    </row>
    <row r="255" spans="1:68" ht="30" hidden="1" x14ac:dyDescent="0.25">
      <c r="A255" s="182">
        <v>47</v>
      </c>
      <c r="B255" s="53" t="s">
        <v>3211</v>
      </c>
      <c r="C255" s="319">
        <v>32</v>
      </c>
      <c r="D255" s="183" t="s">
        <v>154</v>
      </c>
      <c r="E255" s="183" t="s">
        <v>1334</v>
      </c>
      <c r="F255" s="183" t="s">
        <v>2987</v>
      </c>
      <c r="G255" s="288" t="s">
        <v>3212</v>
      </c>
      <c r="H255" s="290"/>
      <c r="I255" s="284"/>
      <c r="J255" s="284"/>
      <c r="K255" s="284"/>
      <c r="L255" s="284"/>
      <c r="M255" s="284"/>
      <c r="N255" s="284"/>
      <c r="O255" s="284"/>
      <c r="P255" s="284">
        <v>1</v>
      </c>
      <c r="Q255" s="284"/>
      <c r="R255" s="284"/>
      <c r="S255" s="284"/>
      <c r="T255" s="284"/>
      <c r="U255" s="284"/>
      <c r="V255" s="284"/>
      <c r="W255" s="284"/>
      <c r="X255" s="284"/>
      <c r="Y255" s="284"/>
      <c r="Z255" s="284"/>
      <c r="AA255" s="284">
        <v>1</v>
      </c>
      <c r="AB255" s="284"/>
      <c r="AC255" s="284"/>
      <c r="AD255" s="284"/>
      <c r="AE255" s="284"/>
      <c r="AF255" s="284"/>
      <c r="AG255" s="284"/>
      <c r="AH255" s="284"/>
      <c r="AI255" s="284"/>
      <c r="AJ255" s="284"/>
      <c r="AK255" s="284"/>
      <c r="AL255" s="284"/>
      <c r="AM255" s="284"/>
      <c r="AN255" s="284"/>
      <c r="AO255" s="284"/>
      <c r="AP255" s="284"/>
      <c r="AQ255" s="284"/>
      <c r="AR255" s="284"/>
      <c r="AS255" s="284"/>
      <c r="AT255" s="284"/>
      <c r="AU255" s="284"/>
      <c r="AV255" s="284"/>
      <c r="AW255" s="284"/>
      <c r="AX255" s="284"/>
      <c r="AY255" s="284"/>
      <c r="AZ255" s="284"/>
      <c r="BA255" s="284"/>
      <c r="BB255" s="284"/>
      <c r="BC255" s="284"/>
      <c r="BD255" s="1035">
        <v>1</v>
      </c>
      <c r="BE255" s="186">
        <v>263374.74</v>
      </c>
      <c r="BF255" s="303">
        <v>0</v>
      </c>
      <c r="BG255" s="183" t="s">
        <v>3192</v>
      </c>
      <c r="BH255" s="183"/>
      <c r="BI255" s="183"/>
      <c r="BJ255" s="183"/>
      <c r="BK255" s="183"/>
      <c r="BL255" s="183"/>
      <c r="BM255" s="301"/>
      <c r="BN255" s="557">
        <f t="shared" si="3"/>
        <v>6.25E-2</v>
      </c>
      <c r="BO255" s="77">
        <f>SUM(H255:BC255)</f>
        <v>2</v>
      </c>
      <c r="BP255" s="127" t="str">
        <f>IF(D255="Supra-regional","abrange-cidade",IF(D255="Em definição","sem-mapa",IF(F255&lt;&gt;0,"local-def","local-em-def")))</f>
        <v>local-def</v>
      </c>
    </row>
    <row r="256" spans="1:68" ht="150" hidden="1" x14ac:dyDescent="0.25">
      <c r="A256" s="182">
        <v>47</v>
      </c>
      <c r="B256" s="53" t="s">
        <v>3222</v>
      </c>
      <c r="C256" s="319">
        <v>32</v>
      </c>
      <c r="D256" s="288" t="s">
        <v>156</v>
      </c>
      <c r="E256" s="183" t="s">
        <v>600</v>
      </c>
      <c r="F256" s="183" t="s">
        <v>2988</v>
      </c>
      <c r="G256" s="288" t="s">
        <v>3223</v>
      </c>
      <c r="H256" s="290"/>
      <c r="I256" s="284"/>
      <c r="J256" s="284"/>
      <c r="K256" s="284"/>
      <c r="L256" s="284"/>
      <c r="M256" s="284"/>
      <c r="N256" s="284"/>
      <c r="O256" s="284"/>
      <c r="P256" s="284"/>
      <c r="Q256" s="284"/>
      <c r="R256" s="284"/>
      <c r="S256" s="284"/>
      <c r="T256" s="284"/>
      <c r="U256" s="284"/>
      <c r="V256" s="284"/>
      <c r="W256" s="284"/>
      <c r="X256" s="284"/>
      <c r="Y256" s="284"/>
      <c r="Z256" s="284"/>
      <c r="AA256" s="284"/>
      <c r="AB256" s="284"/>
      <c r="AC256" s="284"/>
      <c r="AD256" s="284"/>
      <c r="AE256" s="284"/>
      <c r="AF256" s="284"/>
      <c r="AG256" s="284"/>
      <c r="AH256" s="284"/>
      <c r="AI256" s="284"/>
      <c r="AJ256" s="284"/>
      <c r="AK256" s="284"/>
      <c r="AL256" s="284"/>
      <c r="AM256" s="284"/>
      <c r="AN256" s="284"/>
      <c r="AO256" s="284"/>
      <c r="AP256" s="284"/>
      <c r="AQ256" s="284"/>
      <c r="AR256" s="284"/>
      <c r="AS256" s="284"/>
      <c r="AT256" s="284"/>
      <c r="AU256" s="284"/>
      <c r="AV256" s="284"/>
      <c r="AW256" s="284"/>
      <c r="AX256" s="284"/>
      <c r="AY256" s="284"/>
      <c r="AZ256" s="284"/>
      <c r="BA256" s="284"/>
      <c r="BB256" s="284"/>
      <c r="BC256" s="284"/>
      <c r="BD256" s="1035">
        <v>1</v>
      </c>
      <c r="BE256" s="186">
        <v>0</v>
      </c>
      <c r="BF256" s="303">
        <v>0</v>
      </c>
      <c r="BG256" s="183"/>
      <c r="BH256" s="183"/>
      <c r="BI256" s="183"/>
      <c r="BJ256" s="183"/>
      <c r="BK256" s="183"/>
      <c r="BL256" s="183"/>
      <c r="BM256" s="301"/>
      <c r="BN256" s="557">
        <f t="shared" si="3"/>
        <v>0</v>
      </c>
      <c r="BO256" s="77">
        <f>SUM(H256:BC256)</f>
        <v>0</v>
      </c>
      <c r="BP256" s="127" t="str">
        <f>IF(D256="Supra-regional","abrange-cidade",IF(D256="Em definição","sem-mapa",IF(F256&lt;&gt;0,"local-def","local-em-def")))</f>
        <v>local-def</v>
      </c>
    </row>
    <row r="257" spans="1:68" ht="30" hidden="1" x14ac:dyDescent="0.25">
      <c r="A257" s="182">
        <v>47</v>
      </c>
      <c r="B257" s="53" t="s">
        <v>3224</v>
      </c>
      <c r="C257" s="319">
        <v>32</v>
      </c>
      <c r="D257" s="183" t="s">
        <v>158</v>
      </c>
      <c r="E257" s="183" t="s">
        <v>158</v>
      </c>
      <c r="F257" s="183" t="s">
        <v>2989</v>
      </c>
      <c r="G257" s="288" t="s">
        <v>3225</v>
      </c>
      <c r="H257" s="290"/>
      <c r="I257" s="284"/>
      <c r="J257" s="284"/>
      <c r="K257" s="284"/>
      <c r="L257" s="284"/>
      <c r="M257" s="284"/>
      <c r="N257" s="284"/>
      <c r="O257" s="284"/>
      <c r="P257" s="284"/>
      <c r="Q257" s="284"/>
      <c r="R257" s="284"/>
      <c r="S257" s="284"/>
      <c r="T257" s="284"/>
      <c r="U257" s="284"/>
      <c r="V257" s="284"/>
      <c r="W257" s="284"/>
      <c r="X257" s="284"/>
      <c r="Y257" s="284"/>
      <c r="Z257" s="284"/>
      <c r="AA257" s="284"/>
      <c r="AB257" s="284"/>
      <c r="AC257" s="284"/>
      <c r="AD257" s="284"/>
      <c r="AE257" s="284"/>
      <c r="AF257" s="284"/>
      <c r="AG257" s="284"/>
      <c r="AH257" s="284"/>
      <c r="AI257" s="284"/>
      <c r="AJ257" s="284"/>
      <c r="AK257" s="284"/>
      <c r="AL257" s="284"/>
      <c r="AM257" s="284"/>
      <c r="AN257" s="284"/>
      <c r="AO257" s="284"/>
      <c r="AP257" s="284"/>
      <c r="AQ257" s="284"/>
      <c r="AR257" s="284"/>
      <c r="AS257" s="284"/>
      <c r="AT257" s="284"/>
      <c r="AU257" s="284"/>
      <c r="AV257" s="284"/>
      <c r="AW257" s="284"/>
      <c r="AX257" s="284"/>
      <c r="AY257" s="284"/>
      <c r="AZ257" s="284"/>
      <c r="BA257" s="284"/>
      <c r="BB257" s="284"/>
      <c r="BC257" s="284"/>
      <c r="BD257" s="1035">
        <v>1</v>
      </c>
      <c r="BE257" s="186">
        <v>0</v>
      </c>
      <c r="BF257" s="303">
        <v>0</v>
      </c>
      <c r="BG257" s="183"/>
      <c r="BH257" s="183"/>
      <c r="BI257" s="183"/>
      <c r="BJ257" s="183"/>
      <c r="BK257" s="183"/>
      <c r="BL257" s="183"/>
      <c r="BM257" s="301"/>
      <c r="BN257" s="557">
        <f t="shared" si="3"/>
        <v>0</v>
      </c>
      <c r="BO257" s="77">
        <f>SUM(H257:BC257)</f>
        <v>0</v>
      </c>
      <c r="BP257" s="127" t="str">
        <f>IF(D257="Supra-regional","abrange-cidade",IF(D257="Em definição","sem-mapa",IF(F257&lt;&gt;0,"local-def","local-em-def")))</f>
        <v>local-def</v>
      </c>
    </row>
    <row r="258" spans="1:68" hidden="1" x14ac:dyDescent="0.25">
      <c r="A258" s="182">
        <v>47</v>
      </c>
      <c r="B258" s="53" t="s">
        <v>3226</v>
      </c>
      <c r="C258" s="319">
        <v>32</v>
      </c>
      <c r="D258" s="288" t="s">
        <v>160</v>
      </c>
      <c r="E258" s="183"/>
      <c r="F258" s="183"/>
      <c r="G258" s="288"/>
      <c r="H258" s="284"/>
      <c r="I258" s="284"/>
      <c r="J258" s="284"/>
      <c r="K258" s="284"/>
      <c r="L258" s="284"/>
      <c r="M258" s="284"/>
      <c r="N258" s="284"/>
      <c r="O258" s="284"/>
      <c r="P258" s="284"/>
      <c r="Q258" s="284"/>
      <c r="R258" s="284"/>
      <c r="S258" s="284"/>
      <c r="T258" s="284"/>
      <c r="U258" s="284"/>
      <c r="V258" s="284"/>
      <c r="W258" s="284"/>
      <c r="X258" s="284"/>
      <c r="Y258" s="284"/>
      <c r="Z258" s="284"/>
      <c r="AA258" s="284"/>
      <c r="AB258" s="284"/>
      <c r="AC258" s="284"/>
      <c r="AD258" s="284"/>
      <c r="AE258" s="284"/>
      <c r="AF258" s="284"/>
      <c r="AG258" s="284"/>
      <c r="AH258" s="284"/>
      <c r="AI258" s="284"/>
      <c r="AJ258" s="284"/>
      <c r="AK258" s="284"/>
      <c r="AL258" s="284"/>
      <c r="AM258" s="284"/>
      <c r="AN258" s="284"/>
      <c r="AO258" s="284"/>
      <c r="AP258" s="284"/>
      <c r="AQ258" s="284"/>
      <c r="AR258" s="284"/>
      <c r="AS258" s="284"/>
      <c r="AT258" s="284"/>
      <c r="AU258" s="284"/>
      <c r="AV258" s="284"/>
      <c r="AW258" s="284"/>
      <c r="AX258" s="284"/>
      <c r="AY258" s="284"/>
      <c r="AZ258" s="284"/>
      <c r="BA258" s="284"/>
      <c r="BB258" s="284"/>
      <c r="BC258" s="284"/>
      <c r="BD258" s="1035">
        <v>1</v>
      </c>
      <c r="BE258" s="186">
        <v>0</v>
      </c>
      <c r="BF258" s="303">
        <v>0</v>
      </c>
      <c r="BG258" s="183"/>
      <c r="BH258" s="183"/>
      <c r="BI258" s="183"/>
      <c r="BJ258" s="183"/>
      <c r="BK258" s="183"/>
      <c r="BL258" s="183"/>
      <c r="BM258" s="301"/>
      <c r="BN258" s="557">
        <f t="shared" ref="BN258:BN321" si="4">SUM(H258:BC258)*BD258/C258</f>
        <v>0</v>
      </c>
      <c r="BO258" s="77">
        <f>SUM(H258:BC258)</f>
        <v>0</v>
      </c>
      <c r="BP258" s="127" t="str">
        <f>IF(D258="Supra-regional","abrange-cidade",IF(D258="Em definição","sem-mapa",IF(F258&lt;&gt;0,"local-def","local-em-def")))</f>
        <v>local-em-def</v>
      </c>
    </row>
    <row r="259" spans="1:68" ht="30" hidden="1" x14ac:dyDescent="0.25">
      <c r="A259" s="182">
        <v>47</v>
      </c>
      <c r="B259" s="53" t="s">
        <v>3227</v>
      </c>
      <c r="C259" s="319">
        <v>32</v>
      </c>
      <c r="D259" s="288" t="s">
        <v>162</v>
      </c>
      <c r="E259" s="183" t="s">
        <v>3228</v>
      </c>
      <c r="F259" s="183" t="s">
        <v>2990</v>
      </c>
      <c r="G259" s="288" t="s">
        <v>3229</v>
      </c>
      <c r="H259" s="284"/>
      <c r="I259" s="284"/>
      <c r="J259" s="284"/>
      <c r="K259" s="284"/>
      <c r="L259" s="284"/>
      <c r="M259" s="284"/>
      <c r="N259" s="284"/>
      <c r="O259" s="284"/>
      <c r="P259" s="284"/>
      <c r="Q259" s="284"/>
      <c r="R259" s="284"/>
      <c r="S259" s="284"/>
      <c r="T259" s="284"/>
      <c r="U259" s="284"/>
      <c r="V259" s="284"/>
      <c r="W259" s="284"/>
      <c r="X259" s="284"/>
      <c r="Y259" s="284"/>
      <c r="Z259" s="284"/>
      <c r="AA259" s="284"/>
      <c r="AB259" s="284"/>
      <c r="AC259" s="284"/>
      <c r="AD259" s="284"/>
      <c r="AE259" s="284"/>
      <c r="AF259" s="284"/>
      <c r="AG259" s="284"/>
      <c r="AH259" s="284"/>
      <c r="AI259" s="284"/>
      <c r="AJ259" s="284"/>
      <c r="AK259" s="284"/>
      <c r="AL259" s="284"/>
      <c r="AM259" s="284"/>
      <c r="AN259" s="284"/>
      <c r="AO259" s="284"/>
      <c r="AP259" s="284"/>
      <c r="AQ259" s="284"/>
      <c r="AR259" s="284"/>
      <c r="AS259" s="284"/>
      <c r="AT259" s="284"/>
      <c r="AU259" s="284"/>
      <c r="AV259" s="284"/>
      <c r="AW259" s="284"/>
      <c r="AX259" s="284"/>
      <c r="AY259" s="284"/>
      <c r="AZ259" s="284"/>
      <c r="BA259" s="284"/>
      <c r="BB259" s="284"/>
      <c r="BC259" s="284"/>
      <c r="BD259" s="1035">
        <v>1</v>
      </c>
      <c r="BE259" s="186">
        <v>0</v>
      </c>
      <c r="BF259" s="303">
        <v>0</v>
      </c>
      <c r="BG259" s="183"/>
      <c r="BH259" s="183"/>
      <c r="BI259" s="183"/>
      <c r="BJ259" s="183"/>
      <c r="BK259" s="183"/>
      <c r="BL259" s="183"/>
      <c r="BM259" s="301"/>
      <c r="BN259" s="557">
        <f t="shared" si="4"/>
        <v>0</v>
      </c>
      <c r="BO259" s="77">
        <f>SUM(H259:BC259)</f>
        <v>0</v>
      </c>
      <c r="BP259" s="127" t="str">
        <f>IF(D259="Supra-regional","abrange-cidade",IF(D259="Em definição","sem-mapa",IF(F259&lt;&gt;0,"local-def","local-em-def")))</f>
        <v>local-def</v>
      </c>
    </row>
    <row r="260" spans="1:68" hidden="1" x14ac:dyDescent="0.25">
      <c r="A260" s="182">
        <v>47</v>
      </c>
      <c r="B260" s="53" t="s">
        <v>3230</v>
      </c>
      <c r="C260" s="319">
        <v>32</v>
      </c>
      <c r="D260" s="183" t="s">
        <v>164</v>
      </c>
      <c r="E260" s="183"/>
      <c r="F260" s="183"/>
      <c r="G260" s="288"/>
      <c r="H260" s="284"/>
      <c r="I260" s="284"/>
      <c r="J260" s="284"/>
      <c r="K260" s="284"/>
      <c r="L260" s="284"/>
      <c r="M260" s="284"/>
      <c r="N260" s="284"/>
      <c r="O260" s="284"/>
      <c r="P260" s="284"/>
      <c r="Q260" s="284"/>
      <c r="R260" s="284"/>
      <c r="S260" s="284"/>
      <c r="T260" s="284"/>
      <c r="U260" s="284"/>
      <c r="V260" s="284"/>
      <c r="W260" s="284"/>
      <c r="X260" s="284"/>
      <c r="Y260" s="284"/>
      <c r="Z260" s="284"/>
      <c r="AA260" s="284"/>
      <c r="AB260" s="284"/>
      <c r="AC260" s="284"/>
      <c r="AD260" s="284"/>
      <c r="AE260" s="284"/>
      <c r="AF260" s="284"/>
      <c r="AG260" s="284"/>
      <c r="AH260" s="284"/>
      <c r="AI260" s="284"/>
      <c r="AJ260" s="284"/>
      <c r="AK260" s="284"/>
      <c r="AL260" s="284"/>
      <c r="AM260" s="284"/>
      <c r="AN260" s="284"/>
      <c r="AO260" s="284"/>
      <c r="AP260" s="284"/>
      <c r="AQ260" s="284"/>
      <c r="AR260" s="284"/>
      <c r="AS260" s="284"/>
      <c r="AT260" s="284"/>
      <c r="AU260" s="284"/>
      <c r="AV260" s="284"/>
      <c r="AW260" s="284"/>
      <c r="AX260" s="284"/>
      <c r="AY260" s="284"/>
      <c r="AZ260" s="284"/>
      <c r="BA260" s="284"/>
      <c r="BB260" s="284"/>
      <c r="BC260" s="284"/>
      <c r="BD260" s="1035">
        <v>1</v>
      </c>
      <c r="BE260" s="186">
        <v>0</v>
      </c>
      <c r="BF260" s="303">
        <v>0</v>
      </c>
      <c r="BG260" s="183"/>
      <c r="BH260" s="183"/>
      <c r="BI260" s="183"/>
      <c r="BJ260" s="183"/>
      <c r="BK260" s="183"/>
      <c r="BL260" s="183"/>
      <c r="BM260" s="301"/>
      <c r="BN260" s="557">
        <f t="shared" si="4"/>
        <v>0</v>
      </c>
      <c r="BO260" s="77">
        <f>SUM(H260:BC260)</f>
        <v>0</v>
      </c>
      <c r="BP260" s="127" t="str">
        <f>IF(D260="Supra-regional","abrange-cidade",IF(D260="Em definição","sem-mapa",IF(F260&lt;&gt;0,"local-def","local-em-def")))</f>
        <v>local-em-def</v>
      </c>
    </row>
    <row r="261" spans="1:68" ht="45" hidden="1" x14ac:dyDescent="0.25">
      <c r="A261" s="182">
        <v>47</v>
      </c>
      <c r="B261" s="53" t="s">
        <v>3231</v>
      </c>
      <c r="C261" s="319">
        <v>32</v>
      </c>
      <c r="D261" s="183" t="s">
        <v>166</v>
      </c>
      <c r="E261" s="183" t="s">
        <v>166</v>
      </c>
      <c r="F261" s="183" t="s">
        <v>2991</v>
      </c>
      <c r="G261" s="288" t="s">
        <v>3232</v>
      </c>
      <c r="H261" s="284"/>
      <c r="I261" s="284"/>
      <c r="J261" s="284"/>
      <c r="K261" s="284"/>
      <c r="L261" s="284"/>
      <c r="M261" s="284"/>
      <c r="N261" s="284"/>
      <c r="O261" s="284"/>
      <c r="P261" s="284"/>
      <c r="Q261" s="284"/>
      <c r="R261" s="284"/>
      <c r="S261" s="284"/>
      <c r="T261" s="284"/>
      <c r="U261" s="284"/>
      <c r="V261" s="284"/>
      <c r="W261" s="284"/>
      <c r="X261" s="284"/>
      <c r="Y261" s="284"/>
      <c r="Z261" s="284"/>
      <c r="AA261" s="284">
        <v>1</v>
      </c>
      <c r="AB261" s="284"/>
      <c r="AC261" s="284"/>
      <c r="AD261" s="284"/>
      <c r="AE261" s="284"/>
      <c r="AF261" s="284"/>
      <c r="AG261" s="284"/>
      <c r="AH261" s="284"/>
      <c r="AI261" s="284"/>
      <c r="AJ261" s="284"/>
      <c r="AK261" s="284"/>
      <c r="AL261" s="284"/>
      <c r="AM261" s="284"/>
      <c r="AN261" s="284"/>
      <c r="AO261" s="284"/>
      <c r="AP261" s="284"/>
      <c r="AQ261" s="284"/>
      <c r="AR261" s="284"/>
      <c r="AS261" s="284"/>
      <c r="AT261" s="284"/>
      <c r="AU261" s="284"/>
      <c r="AV261" s="284"/>
      <c r="AW261" s="284"/>
      <c r="AX261" s="284"/>
      <c r="AY261" s="284"/>
      <c r="AZ261" s="284"/>
      <c r="BA261" s="284"/>
      <c r="BB261" s="284"/>
      <c r="BC261" s="284"/>
      <c r="BD261" s="1035">
        <v>1</v>
      </c>
      <c r="BE261" s="186">
        <v>0</v>
      </c>
      <c r="BF261" s="303">
        <v>0</v>
      </c>
      <c r="BG261" s="183"/>
      <c r="BH261" s="183"/>
      <c r="BI261" s="183"/>
      <c r="BJ261" s="183"/>
      <c r="BK261" s="183"/>
      <c r="BL261" s="183"/>
      <c r="BM261" s="301"/>
      <c r="BN261" s="557">
        <f t="shared" si="4"/>
        <v>3.125E-2</v>
      </c>
      <c r="BO261" s="77">
        <f>SUM(H261:BC261)</f>
        <v>1</v>
      </c>
      <c r="BP261" s="127" t="str">
        <f>IF(D261="Supra-regional","abrange-cidade",IF(D261="Em definição","sem-mapa",IF(F261&lt;&gt;0,"local-def","local-em-def")))</f>
        <v>local-def</v>
      </c>
    </row>
    <row r="262" spans="1:68" hidden="1" x14ac:dyDescent="0.25">
      <c r="A262" s="182">
        <v>47</v>
      </c>
      <c r="B262" s="53" t="s">
        <v>3233</v>
      </c>
      <c r="C262" s="319">
        <v>32</v>
      </c>
      <c r="D262" s="183" t="s">
        <v>168</v>
      </c>
      <c r="E262" s="183" t="s">
        <v>168</v>
      </c>
      <c r="F262" s="183"/>
      <c r="G262" s="288"/>
      <c r="H262" s="284"/>
      <c r="I262" s="284"/>
      <c r="J262" s="284"/>
      <c r="K262" s="284"/>
      <c r="L262" s="284"/>
      <c r="M262" s="284"/>
      <c r="N262" s="284"/>
      <c r="O262" s="284"/>
      <c r="P262" s="284"/>
      <c r="Q262" s="284"/>
      <c r="R262" s="284"/>
      <c r="S262" s="284"/>
      <c r="T262" s="284"/>
      <c r="U262" s="284"/>
      <c r="V262" s="284"/>
      <c r="W262" s="284"/>
      <c r="X262" s="284"/>
      <c r="Y262" s="284"/>
      <c r="Z262" s="284"/>
      <c r="AA262" s="284"/>
      <c r="AB262" s="284"/>
      <c r="AC262" s="284"/>
      <c r="AD262" s="284"/>
      <c r="AE262" s="284"/>
      <c r="AF262" s="284"/>
      <c r="AG262" s="284"/>
      <c r="AH262" s="284"/>
      <c r="AI262" s="284"/>
      <c r="AJ262" s="284"/>
      <c r="AK262" s="284"/>
      <c r="AL262" s="284"/>
      <c r="AM262" s="284"/>
      <c r="AN262" s="284"/>
      <c r="AO262" s="284"/>
      <c r="AP262" s="284"/>
      <c r="AQ262" s="284"/>
      <c r="AR262" s="284"/>
      <c r="AS262" s="284"/>
      <c r="AT262" s="284"/>
      <c r="AU262" s="284"/>
      <c r="AV262" s="284"/>
      <c r="AW262" s="284"/>
      <c r="AX262" s="284"/>
      <c r="AY262" s="284"/>
      <c r="AZ262" s="284"/>
      <c r="BA262" s="284"/>
      <c r="BB262" s="284"/>
      <c r="BC262" s="284"/>
      <c r="BD262" s="1035">
        <v>1</v>
      </c>
      <c r="BE262" s="186">
        <v>0</v>
      </c>
      <c r="BF262" s="303">
        <v>0</v>
      </c>
      <c r="BG262" s="183"/>
      <c r="BH262" s="183"/>
      <c r="BI262" s="183"/>
      <c r="BJ262" s="183"/>
      <c r="BK262" s="183"/>
      <c r="BL262" s="183"/>
      <c r="BM262" s="301"/>
      <c r="BN262" s="557">
        <f t="shared" si="4"/>
        <v>0</v>
      </c>
      <c r="BO262" s="77">
        <f>SUM(H262:BC262)</f>
        <v>0</v>
      </c>
      <c r="BP262" s="127" t="str">
        <f>IF(D262="Supra-regional","abrange-cidade",IF(D262="Em definição","sem-mapa",IF(F262&lt;&gt;0,"local-def","local-em-def")))</f>
        <v>local-em-def</v>
      </c>
    </row>
    <row r="263" spans="1:68" hidden="1" x14ac:dyDescent="0.25">
      <c r="A263" s="182">
        <v>47</v>
      </c>
      <c r="B263" s="53" t="s">
        <v>3234</v>
      </c>
      <c r="C263" s="319">
        <v>32</v>
      </c>
      <c r="D263" s="183" t="s">
        <v>170</v>
      </c>
      <c r="E263" s="183"/>
      <c r="F263" s="183"/>
      <c r="G263" s="288"/>
      <c r="H263" s="284"/>
      <c r="I263" s="284"/>
      <c r="J263" s="284"/>
      <c r="K263" s="284"/>
      <c r="L263" s="284"/>
      <c r="M263" s="284"/>
      <c r="N263" s="284"/>
      <c r="O263" s="284"/>
      <c r="P263" s="284"/>
      <c r="Q263" s="284"/>
      <c r="R263" s="284"/>
      <c r="S263" s="284"/>
      <c r="T263" s="284"/>
      <c r="U263" s="284"/>
      <c r="V263" s="284"/>
      <c r="W263" s="284"/>
      <c r="X263" s="284"/>
      <c r="Y263" s="284"/>
      <c r="Z263" s="284"/>
      <c r="AA263" s="284"/>
      <c r="AB263" s="284"/>
      <c r="AC263" s="284"/>
      <c r="AD263" s="284"/>
      <c r="AE263" s="284"/>
      <c r="AF263" s="284"/>
      <c r="AG263" s="284"/>
      <c r="AH263" s="284"/>
      <c r="AI263" s="284"/>
      <c r="AJ263" s="284"/>
      <c r="AK263" s="284"/>
      <c r="AL263" s="284"/>
      <c r="AM263" s="284"/>
      <c r="AN263" s="284"/>
      <c r="AO263" s="284"/>
      <c r="AP263" s="284"/>
      <c r="AQ263" s="284"/>
      <c r="AR263" s="284"/>
      <c r="AS263" s="284"/>
      <c r="AT263" s="284"/>
      <c r="AU263" s="284"/>
      <c r="AV263" s="284"/>
      <c r="AW263" s="284"/>
      <c r="AX263" s="284"/>
      <c r="AY263" s="284"/>
      <c r="AZ263" s="284"/>
      <c r="BA263" s="284"/>
      <c r="BB263" s="284"/>
      <c r="BC263" s="284"/>
      <c r="BD263" s="1035">
        <v>1</v>
      </c>
      <c r="BE263" s="186">
        <v>0</v>
      </c>
      <c r="BF263" s="303">
        <v>0</v>
      </c>
      <c r="BG263" s="183"/>
      <c r="BH263" s="183"/>
      <c r="BI263" s="183"/>
      <c r="BJ263" s="183"/>
      <c r="BK263" s="183"/>
      <c r="BL263" s="183"/>
      <c r="BM263" s="301"/>
      <c r="BN263" s="557">
        <f t="shared" si="4"/>
        <v>0</v>
      </c>
      <c r="BO263" s="77">
        <f>SUM(H263:BC263)</f>
        <v>0</v>
      </c>
      <c r="BP263" s="127" t="str">
        <f>IF(D263="Supra-regional","abrange-cidade",IF(D263="Em definição","sem-mapa",IF(F263&lt;&gt;0,"local-def","local-em-def")))</f>
        <v>local-em-def</v>
      </c>
    </row>
    <row r="264" spans="1:68" ht="30" hidden="1" x14ac:dyDescent="0.25">
      <c r="A264" s="182">
        <v>47</v>
      </c>
      <c r="B264" s="53" t="s">
        <v>3235</v>
      </c>
      <c r="C264" s="319">
        <v>32</v>
      </c>
      <c r="D264" s="288" t="s">
        <v>172</v>
      </c>
      <c r="E264" s="183" t="s">
        <v>172</v>
      </c>
      <c r="F264" s="183" t="s">
        <v>2992</v>
      </c>
      <c r="G264" s="288" t="s">
        <v>3236</v>
      </c>
      <c r="H264" s="284"/>
      <c r="I264" s="284"/>
      <c r="J264" s="284"/>
      <c r="K264" s="284"/>
      <c r="L264" s="284"/>
      <c r="M264" s="284"/>
      <c r="N264" s="284"/>
      <c r="O264" s="284"/>
      <c r="P264" s="284"/>
      <c r="Q264" s="284"/>
      <c r="R264" s="284"/>
      <c r="S264" s="284"/>
      <c r="T264" s="284"/>
      <c r="U264" s="284"/>
      <c r="V264" s="284"/>
      <c r="W264" s="284"/>
      <c r="X264" s="284"/>
      <c r="Y264" s="284"/>
      <c r="Z264" s="284"/>
      <c r="AA264" s="284">
        <v>1</v>
      </c>
      <c r="AB264" s="284"/>
      <c r="AC264" s="284"/>
      <c r="AD264" s="284"/>
      <c r="AE264" s="284"/>
      <c r="AF264" s="284"/>
      <c r="AG264" s="284"/>
      <c r="AH264" s="284"/>
      <c r="AI264" s="284"/>
      <c r="AJ264" s="284"/>
      <c r="AK264" s="284"/>
      <c r="AL264" s="284"/>
      <c r="AM264" s="284"/>
      <c r="AN264" s="284"/>
      <c r="AO264" s="284"/>
      <c r="AP264" s="284"/>
      <c r="AQ264" s="284"/>
      <c r="AR264" s="284"/>
      <c r="AS264" s="284"/>
      <c r="AT264" s="284"/>
      <c r="AU264" s="284"/>
      <c r="AV264" s="284"/>
      <c r="AW264" s="284"/>
      <c r="AX264" s="284"/>
      <c r="AY264" s="284"/>
      <c r="AZ264" s="284"/>
      <c r="BA264" s="284"/>
      <c r="BB264" s="284"/>
      <c r="BC264" s="284"/>
      <c r="BD264" s="1035">
        <v>1</v>
      </c>
      <c r="BE264" s="186">
        <v>0</v>
      </c>
      <c r="BF264" s="303">
        <v>0</v>
      </c>
      <c r="BG264" s="183"/>
      <c r="BH264" s="183"/>
      <c r="BI264" s="183"/>
      <c r="BJ264" s="183"/>
      <c r="BK264" s="183"/>
      <c r="BL264" s="183"/>
      <c r="BM264" s="301"/>
      <c r="BN264" s="557">
        <f t="shared" si="4"/>
        <v>3.125E-2</v>
      </c>
      <c r="BO264" s="77">
        <f>SUM(H264:BC264)</f>
        <v>1</v>
      </c>
      <c r="BP264" s="127" t="str">
        <f>IF(D264="Supra-regional","abrange-cidade",IF(D264="Em definição","sem-mapa",IF(F264&lt;&gt;0,"local-def","local-em-def")))</f>
        <v>local-def</v>
      </c>
    </row>
    <row r="265" spans="1:68" ht="30" hidden="1" x14ac:dyDescent="0.25">
      <c r="A265" s="182">
        <v>47</v>
      </c>
      <c r="B265" s="53" t="s">
        <v>3209</v>
      </c>
      <c r="C265" s="319">
        <v>32</v>
      </c>
      <c r="D265" s="288" t="s">
        <v>174</v>
      </c>
      <c r="E265" s="183" t="s">
        <v>619</v>
      </c>
      <c r="F265" s="183" t="s">
        <v>2985</v>
      </c>
      <c r="G265" s="288" t="s">
        <v>3210</v>
      </c>
      <c r="H265" s="284"/>
      <c r="I265" s="284"/>
      <c r="J265" s="284"/>
      <c r="K265" s="284"/>
      <c r="L265" s="284"/>
      <c r="M265" s="284"/>
      <c r="N265" s="284"/>
      <c r="O265" s="284"/>
      <c r="P265" s="284">
        <v>1</v>
      </c>
      <c r="Q265" s="284"/>
      <c r="R265" s="284"/>
      <c r="S265" s="284"/>
      <c r="T265" s="284"/>
      <c r="U265" s="284"/>
      <c r="V265" s="284"/>
      <c r="W265" s="284"/>
      <c r="X265" s="284"/>
      <c r="Y265" s="284"/>
      <c r="Z265" s="284"/>
      <c r="AA265" s="284">
        <v>1</v>
      </c>
      <c r="AB265" s="284"/>
      <c r="AC265" s="284"/>
      <c r="AD265" s="284"/>
      <c r="AE265" s="284"/>
      <c r="AF265" s="284"/>
      <c r="AG265" s="284"/>
      <c r="AH265" s="284"/>
      <c r="AI265" s="284"/>
      <c r="AJ265" s="284"/>
      <c r="AK265" s="284"/>
      <c r="AL265" s="284"/>
      <c r="AM265" s="284"/>
      <c r="AN265" s="284"/>
      <c r="AO265" s="284"/>
      <c r="AP265" s="284"/>
      <c r="AQ265" s="284"/>
      <c r="AR265" s="284"/>
      <c r="AS265" s="284"/>
      <c r="AT265" s="284"/>
      <c r="AU265" s="284"/>
      <c r="AV265" s="284"/>
      <c r="AW265" s="284"/>
      <c r="AX265" s="284"/>
      <c r="AY265" s="284"/>
      <c r="AZ265" s="284"/>
      <c r="BA265" s="284"/>
      <c r="BB265" s="284"/>
      <c r="BC265" s="284"/>
      <c r="BD265" s="1035">
        <v>1</v>
      </c>
      <c r="BE265" s="186">
        <v>263374.74</v>
      </c>
      <c r="BF265" s="303">
        <v>0</v>
      </c>
      <c r="BG265" s="183" t="s">
        <v>3192</v>
      </c>
      <c r="BH265" s="183"/>
      <c r="BI265" s="183"/>
      <c r="BJ265" s="183"/>
      <c r="BK265" s="183"/>
      <c r="BL265" s="183"/>
      <c r="BM265" s="301"/>
      <c r="BN265" s="557">
        <f t="shared" si="4"/>
        <v>6.25E-2</v>
      </c>
      <c r="BO265" s="77">
        <f>SUM(H265:BC265)</f>
        <v>2</v>
      </c>
      <c r="BP265" s="127" t="str">
        <f>IF(D265="Supra-regional","abrange-cidade",IF(D265="Em definição","sem-mapa",IF(F265&lt;&gt;0,"local-def","local-em-def")))</f>
        <v>local-def</v>
      </c>
    </row>
    <row r="266" spans="1:68" ht="30" hidden="1" x14ac:dyDescent="0.25">
      <c r="A266" s="182">
        <v>47</v>
      </c>
      <c r="B266" s="53" t="s">
        <v>3237</v>
      </c>
      <c r="C266" s="319">
        <v>32</v>
      </c>
      <c r="D266" s="183" t="s">
        <v>176</v>
      </c>
      <c r="E266" s="183" t="s">
        <v>1334</v>
      </c>
      <c r="F266" s="183" t="s">
        <v>2993</v>
      </c>
      <c r="G266" s="288" t="s">
        <v>3238</v>
      </c>
      <c r="H266" s="284"/>
      <c r="I266" s="284"/>
      <c r="J266" s="284"/>
      <c r="K266" s="284"/>
      <c r="L266" s="284"/>
      <c r="M266" s="284"/>
      <c r="N266" s="284"/>
      <c r="O266" s="284"/>
      <c r="P266" s="284"/>
      <c r="Q266" s="284"/>
      <c r="R266" s="284"/>
      <c r="S266" s="284"/>
      <c r="T266" s="284"/>
      <c r="U266" s="284"/>
      <c r="V266" s="284"/>
      <c r="W266" s="284"/>
      <c r="X266" s="284"/>
      <c r="Y266" s="284"/>
      <c r="Z266" s="284"/>
      <c r="AA266" s="284"/>
      <c r="AB266" s="284"/>
      <c r="AC266" s="284"/>
      <c r="AD266" s="284"/>
      <c r="AE266" s="284"/>
      <c r="AF266" s="284"/>
      <c r="AG266" s="284"/>
      <c r="AH266" s="284"/>
      <c r="AI266" s="284"/>
      <c r="AJ266" s="284"/>
      <c r="AK266" s="284"/>
      <c r="AL266" s="284"/>
      <c r="AM266" s="284"/>
      <c r="AN266" s="284"/>
      <c r="AO266" s="284"/>
      <c r="AP266" s="284"/>
      <c r="AQ266" s="284"/>
      <c r="AR266" s="284"/>
      <c r="AS266" s="284"/>
      <c r="AT266" s="284"/>
      <c r="AU266" s="284"/>
      <c r="AV266" s="284"/>
      <c r="AW266" s="284"/>
      <c r="AX266" s="284"/>
      <c r="AY266" s="284"/>
      <c r="AZ266" s="284"/>
      <c r="BA266" s="284"/>
      <c r="BB266" s="284"/>
      <c r="BC266" s="284"/>
      <c r="BD266" s="1035">
        <v>1</v>
      </c>
      <c r="BE266" s="186">
        <v>0</v>
      </c>
      <c r="BF266" s="303">
        <v>0</v>
      </c>
      <c r="BG266" s="183"/>
      <c r="BH266" s="183"/>
      <c r="BI266" s="183"/>
      <c r="BJ266" s="183"/>
      <c r="BK266" s="183"/>
      <c r="BL266" s="183"/>
      <c r="BM266" s="301"/>
      <c r="BN266" s="557">
        <f t="shared" si="4"/>
        <v>0</v>
      </c>
      <c r="BO266" s="77">
        <f>SUM(H266:BC266)</f>
        <v>0</v>
      </c>
      <c r="BP266" s="127" t="str">
        <f>IF(D266="Supra-regional","abrange-cidade",IF(D266="Em definição","sem-mapa",IF(F266&lt;&gt;0,"local-def","local-em-def")))</f>
        <v>local-def</v>
      </c>
    </row>
    <row r="267" spans="1:68" ht="30" hidden="1" x14ac:dyDescent="0.25">
      <c r="A267" s="182">
        <v>47</v>
      </c>
      <c r="B267" s="53" t="s">
        <v>3239</v>
      </c>
      <c r="C267" s="319">
        <v>32</v>
      </c>
      <c r="D267" s="183" t="s">
        <v>178</v>
      </c>
      <c r="E267" s="183" t="s">
        <v>178</v>
      </c>
      <c r="F267" s="183" t="s">
        <v>2994</v>
      </c>
      <c r="G267" s="288" t="s">
        <v>3240</v>
      </c>
      <c r="H267" s="284"/>
      <c r="I267" s="284"/>
      <c r="J267" s="284"/>
      <c r="K267" s="284"/>
      <c r="L267" s="284"/>
      <c r="M267" s="284"/>
      <c r="N267" s="284"/>
      <c r="O267" s="284"/>
      <c r="P267" s="284"/>
      <c r="Q267" s="284"/>
      <c r="R267" s="284"/>
      <c r="S267" s="284"/>
      <c r="T267" s="284"/>
      <c r="U267" s="284"/>
      <c r="V267" s="284"/>
      <c r="W267" s="284"/>
      <c r="X267" s="284"/>
      <c r="Y267" s="284"/>
      <c r="Z267" s="284"/>
      <c r="AA267" s="284"/>
      <c r="AB267" s="284"/>
      <c r="AC267" s="284"/>
      <c r="AD267" s="284"/>
      <c r="AE267" s="284"/>
      <c r="AF267" s="284"/>
      <c r="AG267" s="284"/>
      <c r="AH267" s="284"/>
      <c r="AI267" s="284"/>
      <c r="AJ267" s="284"/>
      <c r="AK267" s="284"/>
      <c r="AL267" s="284"/>
      <c r="AM267" s="284"/>
      <c r="AN267" s="284"/>
      <c r="AO267" s="284"/>
      <c r="AP267" s="284"/>
      <c r="AQ267" s="284"/>
      <c r="AR267" s="284"/>
      <c r="AS267" s="284"/>
      <c r="AT267" s="284"/>
      <c r="AU267" s="284"/>
      <c r="AV267" s="284"/>
      <c r="AW267" s="284"/>
      <c r="AX267" s="284"/>
      <c r="AY267" s="284"/>
      <c r="AZ267" s="284"/>
      <c r="BA267" s="284"/>
      <c r="BB267" s="284"/>
      <c r="BC267" s="284"/>
      <c r="BD267" s="1035">
        <v>1</v>
      </c>
      <c r="BE267" s="186">
        <v>0</v>
      </c>
      <c r="BF267" s="303">
        <v>0</v>
      </c>
      <c r="BG267" s="183"/>
      <c r="BH267" s="183"/>
      <c r="BI267" s="183"/>
      <c r="BJ267" s="183"/>
      <c r="BK267" s="183"/>
      <c r="BL267" s="183"/>
      <c r="BM267" s="301"/>
      <c r="BN267" s="557">
        <f t="shared" si="4"/>
        <v>0</v>
      </c>
      <c r="BO267" s="77">
        <f>SUM(H267:BC267)</f>
        <v>0</v>
      </c>
      <c r="BP267" s="127" t="str">
        <f>IF(D267="Supra-regional","abrange-cidade",IF(D267="Em definição","sem-mapa",IF(F267&lt;&gt;0,"local-def","local-em-def")))</f>
        <v>local-def</v>
      </c>
    </row>
    <row r="268" spans="1:68" ht="30" hidden="1" x14ac:dyDescent="0.25">
      <c r="A268" s="182">
        <v>47</v>
      </c>
      <c r="B268" s="53" t="s">
        <v>3207</v>
      </c>
      <c r="C268" s="319">
        <v>32</v>
      </c>
      <c r="D268" s="183" t="s">
        <v>180</v>
      </c>
      <c r="E268" s="183" t="s">
        <v>2094</v>
      </c>
      <c r="F268" s="183" t="s">
        <v>2984</v>
      </c>
      <c r="G268" s="288" t="s">
        <v>3208</v>
      </c>
      <c r="H268" s="284"/>
      <c r="I268" s="284"/>
      <c r="J268" s="284"/>
      <c r="K268" s="284"/>
      <c r="L268" s="284"/>
      <c r="M268" s="284"/>
      <c r="N268" s="284"/>
      <c r="O268" s="284"/>
      <c r="P268" s="284">
        <v>1</v>
      </c>
      <c r="Q268" s="284"/>
      <c r="R268" s="284"/>
      <c r="S268" s="284"/>
      <c r="T268" s="284"/>
      <c r="U268" s="284"/>
      <c r="V268" s="284"/>
      <c r="W268" s="284"/>
      <c r="X268" s="284"/>
      <c r="Y268" s="284"/>
      <c r="Z268" s="284"/>
      <c r="AA268" s="284"/>
      <c r="AB268" s="284"/>
      <c r="AC268" s="284"/>
      <c r="AD268" s="284"/>
      <c r="AE268" s="284"/>
      <c r="AF268" s="284"/>
      <c r="AG268" s="284"/>
      <c r="AH268" s="284"/>
      <c r="AI268" s="284"/>
      <c r="AJ268" s="284"/>
      <c r="AK268" s="284"/>
      <c r="AL268" s="284"/>
      <c r="AM268" s="284"/>
      <c r="AN268" s="284"/>
      <c r="AO268" s="284"/>
      <c r="AP268" s="284"/>
      <c r="AQ268" s="284"/>
      <c r="AR268" s="284"/>
      <c r="AS268" s="284"/>
      <c r="AT268" s="284"/>
      <c r="AU268" s="284"/>
      <c r="AV268" s="284"/>
      <c r="AW268" s="284"/>
      <c r="AX268" s="284"/>
      <c r="AY268" s="284"/>
      <c r="AZ268" s="284"/>
      <c r="BA268" s="284"/>
      <c r="BB268" s="284"/>
      <c r="BC268" s="284"/>
      <c r="BD268" s="1035">
        <v>1</v>
      </c>
      <c r="BE268" s="186">
        <v>263374.74</v>
      </c>
      <c r="BF268" s="303">
        <v>0</v>
      </c>
      <c r="BG268" s="183" t="s">
        <v>3192</v>
      </c>
      <c r="BH268" s="183"/>
      <c r="BI268" s="183"/>
      <c r="BJ268" s="183"/>
      <c r="BK268" s="183"/>
      <c r="BL268" s="183"/>
      <c r="BM268" s="301"/>
      <c r="BN268" s="557">
        <f t="shared" si="4"/>
        <v>3.125E-2</v>
      </c>
      <c r="BO268" s="476">
        <f>SUM(H268:BC268)</f>
        <v>1</v>
      </c>
      <c r="BP268" s="477" t="str">
        <f>IF(D268="Supra-regional","abrange-cidade",IF(D268="Em definição","sem-mapa",IF(F268&lt;&gt;0,"local-def","local-em-def")))</f>
        <v>local-def</v>
      </c>
    </row>
    <row r="269" spans="1:68" hidden="1" x14ac:dyDescent="0.25">
      <c r="A269" s="182">
        <v>47</v>
      </c>
      <c r="B269" s="53" t="s">
        <v>3241</v>
      </c>
      <c r="C269" s="319">
        <v>32</v>
      </c>
      <c r="D269" s="183" t="s">
        <v>190</v>
      </c>
      <c r="E269" s="183"/>
      <c r="F269" s="183"/>
      <c r="G269" s="288"/>
      <c r="H269" s="284"/>
      <c r="I269" s="284"/>
      <c r="J269" s="284"/>
      <c r="K269" s="284"/>
      <c r="L269" s="284"/>
      <c r="M269" s="284"/>
      <c r="N269" s="284"/>
      <c r="O269" s="284"/>
      <c r="P269" s="284"/>
      <c r="Q269" s="284"/>
      <c r="R269" s="284"/>
      <c r="S269" s="284"/>
      <c r="T269" s="284"/>
      <c r="U269" s="284"/>
      <c r="V269" s="284"/>
      <c r="W269" s="284"/>
      <c r="X269" s="284"/>
      <c r="Y269" s="284"/>
      <c r="Z269" s="284"/>
      <c r="AA269" s="284"/>
      <c r="AB269" s="284"/>
      <c r="AC269" s="284"/>
      <c r="AD269" s="284"/>
      <c r="AE269" s="284"/>
      <c r="AF269" s="284"/>
      <c r="AG269" s="284"/>
      <c r="AH269" s="284"/>
      <c r="AI269" s="284"/>
      <c r="AJ269" s="284"/>
      <c r="AK269" s="284"/>
      <c r="AL269" s="284"/>
      <c r="AM269" s="284"/>
      <c r="AN269" s="284"/>
      <c r="AO269" s="284"/>
      <c r="AP269" s="284"/>
      <c r="AQ269" s="284"/>
      <c r="AR269" s="284"/>
      <c r="AS269" s="284"/>
      <c r="AT269" s="284"/>
      <c r="AU269" s="284"/>
      <c r="AV269" s="284"/>
      <c r="AW269" s="284"/>
      <c r="AX269" s="284"/>
      <c r="AY269" s="284"/>
      <c r="AZ269" s="284"/>
      <c r="BA269" s="284"/>
      <c r="BB269" s="284"/>
      <c r="BC269" s="284"/>
      <c r="BD269" s="1035">
        <v>1</v>
      </c>
      <c r="BE269" s="186">
        <v>0</v>
      </c>
      <c r="BF269" s="303">
        <v>0</v>
      </c>
      <c r="BG269" s="183"/>
      <c r="BH269" s="183"/>
      <c r="BI269" s="183"/>
      <c r="BJ269" s="183"/>
      <c r="BK269" s="183"/>
      <c r="BL269" s="183"/>
      <c r="BM269" s="301"/>
      <c r="BN269" s="557">
        <f t="shared" si="4"/>
        <v>0</v>
      </c>
      <c r="BO269" s="476">
        <f>SUM(H269:BC269)</f>
        <v>0</v>
      </c>
      <c r="BP269" s="477" t="str">
        <f>IF(D269="Supra-regional","abrange-cidade",IF(D269="Em definição","sem-mapa",IF(F269&lt;&gt;0,"local-def","local-em-def")))</f>
        <v>local-em-def</v>
      </c>
    </row>
    <row r="270" spans="1:68" ht="45" hidden="1" x14ac:dyDescent="0.25">
      <c r="A270" s="182">
        <v>47</v>
      </c>
      <c r="B270" s="53" t="s">
        <v>3193</v>
      </c>
      <c r="C270" s="319">
        <v>32</v>
      </c>
      <c r="D270" s="183" t="s">
        <v>182</v>
      </c>
      <c r="E270" s="183" t="s">
        <v>509</v>
      </c>
      <c r="F270" s="183" t="s">
        <v>2977</v>
      </c>
      <c r="G270" s="288" t="s">
        <v>3194</v>
      </c>
      <c r="H270" s="284"/>
      <c r="I270" s="284"/>
      <c r="J270" s="284"/>
      <c r="K270" s="284"/>
      <c r="L270" s="284"/>
      <c r="M270" s="284"/>
      <c r="N270" s="284"/>
      <c r="O270" s="284"/>
      <c r="P270" s="284">
        <v>1</v>
      </c>
      <c r="Q270" s="284"/>
      <c r="R270" s="284"/>
      <c r="S270" s="284"/>
      <c r="T270" s="284"/>
      <c r="U270" s="284"/>
      <c r="V270" s="284"/>
      <c r="W270" s="284"/>
      <c r="X270" s="284"/>
      <c r="Y270" s="284"/>
      <c r="Z270" s="284"/>
      <c r="AA270" s="284">
        <v>1</v>
      </c>
      <c r="AB270" s="284"/>
      <c r="AC270" s="284"/>
      <c r="AD270" s="284"/>
      <c r="AE270" s="284"/>
      <c r="AF270" s="284"/>
      <c r="AG270" s="284"/>
      <c r="AH270" s="284"/>
      <c r="AI270" s="284"/>
      <c r="AJ270" s="284"/>
      <c r="AK270" s="284"/>
      <c r="AL270" s="284"/>
      <c r="AM270" s="284"/>
      <c r="AN270" s="284"/>
      <c r="AO270" s="284"/>
      <c r="AP270" s="284"/>
      <c r="AQ270" s="284"/>
      <c r="AR270" s="284"/>
      <c r="AS270" s="284"/>
      <c r="AT270" s="284"/>
      <c r="AU270" s="284"/>
      <c r="AV270" s="284"/>
      <c r="AW270" s="284"/>
      <c r="AX270" s="284"/>
      <c r="AY270" s="284"/>
      <c r="AZ270" s="284"/>
      <c r="BA270" s="284"/>
      <c r="BB270" s="284"/>
      <c r="BC270" s="284"/>
      <c r="BD270" s="1035">
        <v>1</v>
      </c>
      <c r="BE270" s="186">
        <v>263374.74</v>
      </c>
      <c r="BF270" s="303">
        <v>0</v>
      </c>
      <c r="BG270" s="183" t="s">
        <v>3192</v>
      </c>
      <c r="BH270" s="183"/>
      <c r="BI270" s="183"/>
      <c r="BJ270" s="183"/>
      <c r="BK270" s="183"/>
      <c r="BL270" s="183"/>
      <c r="BM270" s="301"/>
      <c r="BN270" s="557">
        <f t="shared" si="4"/>
        <v>6.25E-2</v>
      </c>
      <c r="BO270" s="77">
        <f>SUM(H270:BC270)</f>
        <v>2</v>
      </c>
      <c r="BP270" s="127" t="str">
        <f>IF(D270="Supra-regional","abrange-cidade",IF(D270="Em definição","sem-mapa",IF(F270&lt;&gt;0,"local-def","local-em-def")))</f>
        <v>local-def</v>
      </c>
    </row>
    <row r="271" spans="1:68" ht="30" hidden="1" x14ac:dyDescent="0.25">
      <c r="A271" s="182">
        <v>47</v>
      </c>
      <c r="B271" s="53" t="s">
        <v>3242</v>
      </c>
      <c r="C271" s="319">
        <v>32</v>
      </c>
      <c r="D271" s="288" t="s">
        <v>184</v>
      </c>
      <c r="E271" s="183" t="s">
        <v>1857</v>
      </c>
      <c r="F271" s="183" t="s">
        <v>2995</v>
      </c>
      <c r="G271" s="288" t="s">
        <v>3243</v>
      </c>
      <c r="H271" s="284"/>
      <c r="I271" s="284"/>
      <c r="J271" s="284"/>
      <c r="K271" s="284"/>
      <c r="L271" s="284"/>
      <c r="M271" s="284"/>
      <c r="N271" s="284"/>
      <c r="O271" s="284"/>
      <c r="P271" s="284"/>
      <c r="Q271" s="284"/>
      <c r="R271" s="284"/>
      <c r="S271" s="284"/>
      <c r="T271" s="284"/>
      <c r="U271" s="284"/>
      <c r="V271" s="284"/>
      <c r="W271" s="284"/>
      <c r="X271" s="284"/>
      <c r="Y271" s="284"/>
      <c r="Z271" s="284"/>
      <c r="AA271" s="284"/>
      <c r="AB271" s="284"/>
      <c r="AC271" s="284"/>
      <c r="AD271" s="284"/>
      <c r="AE271" s="284"/>
      <c r="AF271" s="284"/>
      <c r="AG271" s="284"/>
      <c r="AH271" s="284"/>
      <c r="AI271" s="284"/>
      <c r="AJ271" s="284"/>
      <c r="AK271" s="284"/>
      <c r="AL271" s="284"/>
      <c r="AM271" s="284"/>
      <c r="AN271" s="284"/>
      <c r="AO271" s="284"/>
      <c r="AP271" s="284"/>
      <c r="AQ271" s="284"/>
      <c r="AR271" s="284"/>
      <c r="AS271" s="284"/>
      <c r="AT271" s="284"/>
      <c r="AU271" s="284"/>
      <c r="AV271" s="284"/>
      <c r="AW271" s="284"/>
      <c r="AX271" s="284"/>
      <c r="AY271" s="284"/>
      <c r="AZ271" s="284"/>
      <c r="BA271" s="284"/>
      <c r="BB271" s="284"/>
      <c r="BC271" s="284"/>
      <c r="BD271" s="1035">
        <v>1</v>
      </c>
      <c r="BE271" s="186">
        <v>0</v>
      </c>
      <c r="BF271" s="303">
        <v>0</v>
      </c>
      <c r="BG271" s="183"/>
      <c r="BH271" s="183"/>
      <c r="BI271" s="183"/>
      <c r="BJ271" s="183"/>
      <c r="BK271" s="183"/>
      <c r="BL271" s="183"/>
      <c r="BM271" s="301"/>
      <c r="BN271" s="557">
        <f t="shared" si="4"/>
        <v>0</v>
      </c>
      <c r="BO271" s="77">
        <f>SUM(H271:BC271)</f>
        <v>0</v>
      </c>
      <c r="BP271" s="127" t="str">
        <f>IF(D271="Supra-regional","abrange-cidade",IF(D271="Em definição","sem-mapa",IF(F271&lt;&gt;0,"local-def","local-em-def")))</f>
        <v>local-def</v>
      </c>
    </row>
    <row r="272" spans="1:68" ht="45" hidden="1" x14ac:dyDescent="0.25">
      <c r="A272" s="182">
        <v>47</v>
      </c>
      <c r="B272" s="53" t="s">
        <v>3195</v>
      </c>
      <c r="C272" s="319">
        <v>32</v>
      </c>
      <c r="D272" s="183" t="s">
        <v>186</v>
      </c>
      <c r="E272" s="183" t="s">
        <v>573</v>
      </c>
      <c r="F272" s="183" t="s">
        <v>2978</v>
      </c>
      <c r="G272" s="288" t="s">
        <v>3196</v>
      </c>
      <c r="H272" s="284"/>
      <c r="I272" s="284"/>
      <c r="J272" s="284"/>
      <c r="K272" s="284"/>
      <c r="L272" s="284"/>
      <c r="M272" s="284"/>
      <c r="N272" s="284"/>
      <c r="O272" s="284"/>
      <c r="P272" s="284">
        <v>1</v>
      </c>
      <c r="Q272" s="284"/>
      <c r="R272" s="284"/>
      <c r="S272" s="284"/>
      <c r="T272" s="284"/>
      <c r="U272" s="284"/>
      <c r="V272" s="284"/>
      <c r="W272" s="284"/>
      <c r="X272" s="284"/>
      <c r="Y272" s="284"/>
      <c r="Z272" s="284"/>
      <c r="AA272" s="284">
        <v>1</v>
      </c>
      <c r="AB272" s="284"/>
      <c r="AC272" s="284"/>
      <c r="AD272" s="284"/>
      <c r="AE272" s="284"/>
      <c r="AF272" s="284"/>
      <c r="AG272" s="284"/>
      <c r="AH272" s="284"/>
      <c r="AI272" s="284"/>
      <c r="AJ272" s="284"/>
      <c r="AK272" s="284"/>
      <c r="AL272" s="284"/>
      <c r="AM272" s="284"/>
      <c r="AN272" s="284"/>
      <c r="AO272" s="284"/>
      <c r="AP272" s="284"/>
      <c r="AQ272" s="284"/>
      <c r="AR272" s="284"/>
      <c r="AS272" s="284"/>
      <c r="AT272" s="284"/>
      <c r="AU272" s="284"/>
      <c r="AV272" s="284"/>
      <c r="AW272" s="284"/>
      <c r="AX272" s="284"/>
      <c r="AY272" s="284"/>
      <c r="AZ272" s="284"/>
      <c r="BA272" s="284"/>
      <c r="BB272" s="284"/>
      <c r="BC272" s="284"/>
      <c r="BD272" s="1035">
        <v>1</v>
      </c>
      <c r="BE272" s="186">
        <v>263374.74</v>
      </c>
      <c r="BF272" s="303">
        <v>0</v>
      </c>
      <c r="BG272" s="183" t="s">
        <v>3192</v>
      </c>
      <c r="BH272" s="183"/>
      <c r="BI272" s="183"/>
      <c r="BJ272" s="183"/>
      <c r="BK272" s="183"/>
      <c r="BL272" s="183"/>
      <c r="BM272" s="301"/>
      <c r="BN272" s="557">
        <f t="shared" si="4"/>
        <v>6.25E-2</v>
      </c>
      <c r="BO272" s="77">
        <f>SUM(H272:BC272)</f>
        <v>2</v>
      </c>
      <c r="BP272" s="127" t="str">
        <f>IF(D272="Supra-regional","abrange-cidade",IF(D272="Em definição","sem-mapa",IF(F272&lt;&gt;0,"local-def","local-em-def")))</f>
        <v>local-def</v>
      </c>
    </row>
    <row r="273" spans="1:68" ht="30" hidden="1" x14ac:dyDescent="0.25">
      <c r="A273" s="182">
        <v>47</v>
      </c>
      <c r="B273" s="53" t="s">
        <v>3201</v>
      </c>
      <c r="C273" s="319">
        <v>32</v>
      </c>
      <c r="D273" s="183" t="s">
        <v>188</v>
      </c>
      <c r="E273" s="183" t="s">
        <v>188</v>
      </c>
      <c r="F273" s="183" t="s">
        <v>2981</v>
      </c>
      <c r="G273" s="288" t="s">
        <v>3202</v>
      </c>
      <c r="H273" s="284"/>
      <c r="I273" s="284"/>
      <c r="J273" s="284"/>
      <c r="K273" s="284"/>
      <c r="L273" s="284"/>
      <c r="M273" s="284"/>
      <c r="N273" s="284"/>
      <c r="O273" s="284"/>
      <c r="P273" s="284">
        <v>1</v>
      </c>
      <c r="Q273" s="284"/>
      <c r="R273" s="284"/>
      <c r="S273" s="284"/>
      <c r="T273" s="284"/>
      <c r="U273" s="284"/>
      <c r="V273" s="284"/>
      <c r="W273" s="284"/>
      <c r="X273" s="284"/>
      <c r="Y273" s="284"/>
      <c r="Z273" s="284"/>
      <c r="AA273" s="284">
        <v>1</v>
      </c>
      <c r="AB273" s="284"/>
      <c r="AC273" s="284"/>
      <c r="AD273" s="284"/>
      <c r="AE273" s="284"/>
      <c r="AF273" s="284"/>
      <c r="AG273" s="284"/>
      <c r="AH273" s="284"/>
      <c r="AI273" s="284"/>
      <c r="AJ273" s="284"/>
      <c r="AK273" s="284"/>
      <c r="AL273" s="284"/>
      <c r="AM273" s="284"/>
      <c r="AN273" s="284"/>
      <c r="AO273" s="284"/>
      <c r="AP273" s="284"/>
      <c r="AQ273" s="284"/>
      <c r="AR273" s="284"/>
      <c r="AS273" s="284"/>
      <c r="AT273" s="284"/>
      <c r="AU273" s="284"/>
      <c r="AV273" s="284"/>
      <c r="AW273" s="284"/>
      <c r="AX273" s="284"/>
      <c r="AY273" s="284"/>
      <c r="AZ273" s="284"/>
      <c r="BA273" s="284"/>
      <c r="BB273" s="284"/>
      <c r="BC273" s="284"/>
      <c r="BD273" s="1035">
        <v>1</v>
      </c>
      <c r="BE273" s="186">
        <v>263374.74</v>
      </c>
      <c r="BF273" s="303">
        <v>0</v>
      </c>
      <c r="BG273" s="183" t="s">
        <v>3192</v>
      </c>
      <c r="BH273" s="183"/>
      <c r="BI273" s="183"/>
      <c r="BJ273" s="183"/>
      <c r="BK273" s="183"/>
      <c r="BL273" s="183"/>
      <c r="BM273" s="301"/>
      <c r="BN273" s="557">
        <f t="shared" si="4"/>
        <v>6.25E-2</v>
      </c>
      <c r="BO273" s="476">
        <f>SUM(H273:BC273)</f>
        <v>2</v>
      </c>
      <c r="BP273" s="477" t="str">
        <f>IF(D273="Supra-regional","abrange-cidade",IF(D273="Em definição","sem-mapa",IF(F273&lt;&gt;0,"local-def","local-em-def")))</f>
        <v>local-def</v>
      </c>
    </row>
    <row r="274" spans="1:68" ht="30" hidden="1" x14ac:dyDescent="0.25">
      <c r="A274" s="182">
        <v>50</v>
      </c>
      <c r="B274" s="183" t="s">
        <v>395</v>
      </c>
      <c r="C274" s="185">
        <v>850000</v>
      </c>
      <c r="D274" s="288" t="s">
        <v>128</v>
      </c>
      <c r="E274" s="183"/>
      <c r="F274" s="183"/>
      <c r="G274" s="288"/>
      <c r="H274" s="284">
        <v>0</v>
      </c>
      <c r="I274" s="284">
        <v>0</v>
      </c>
      <c r="J274" s="284">
        <v>0</v>
      </c>
      <c r="K274" s="284">
        <v>0</v>
      </c>
      <c r="L274" s="284">
        <v>0</v>
      </c>
      <c r="M274" s="284">
        <v>0</v>
      </c>
      <c r="N274" s="284">
        <v>0</v>
      </c>
      <c r="O274" s="284">
        <v>0</v>
      </c>
      <c r="P274" s="284">
        <v>0</v>
      </c>
      <c r="Q274" s="284">
        <v>0</v>
      </c>
      <c r="R274" s="284">
        <v>0</v>
      </c>
      <c r="S274" s="283">
        <v>395</v>
      </c>
      <c r="T274" s="284">
        <v>0</v>
      </c>
      <c r="U274" s="284">
        <v>0</v>
      </c>
      <c r="V274" s="284">
        <v>0</v>
      </c>
      <c r="W274" s="283">
        <v>0</v>
      </c>
      <c r="X274" s="284">
        <v>0</v>
      </c>
      <c r="Y274" s="284">
        <v>0</v>
      </c>
      <c r="Z274" s="284">
        <v>0</v>
      </c>
      <c r="AA274" s="284">
        <v>0</v>
      </c>
      <c r="AB274" s="284"/>
      <c r="AC274" s="284"/>
      <c r="AD274" s="284"/>
      <c r="AE274" s="284"/>
      <c r="AF274" s="284"/>
      <c r="AG274" s="284"/>
      <c r="AH274" s="284"/>
      <c r="AI274" s="284"/>
      <c r="AJ274" s="284"/>
      <c r="AK274" s="284"/>
      <c r="AL274" s="284"/>
      <c r="AM274" s="284"/>
      <c r="AN274" s="284"/>
      <c r="AO274" s="284"/>
      <c r="AP274" s="284"/>
      <c r="AQ274" s="284"/>
      <c r="AR274" s="284"/>
      <c r="AS274" s="284"/>
      <c r="AT274" s="284"/>
      <c r="AU274" s="284"/>
      <c r="AV274" s="284"/>
      <c r="AW274" s="284"/>
      <c r="AX274" s="284"/>
      <c r="AY274" s="284"/>
      <c r="AZ274" s="284"/>
      <c r="BA274" s="284"/>
      <c r="BB274" s="284"/>
      <c r="BC274" s="284"/>
      <c r="BD274" s="1035">
        <v>1</v>
      </c>
      <c r="BE274" s="283">
        <v>17463684.41</v>
      </c>
      <c r="BF274" s="283">
        <v>0</v>
      </c>
      <c r="BG274" s="298"/>
      <c r="BH274" s="183"/>
      <c r="BI274" s="183"/>
      <c r="BJ274" s="183"/>
      <c r="BK274" s="183"/>
      <c r="BL274" s="183"/>
      <c r="BM274" s="292"/>
      <c r="BN274" s="557">
        <f t="shared" si="4"/>
        <v>4.6470588235294119E-4</v>
      </c>
      <c r="BO274" s="77">
        <f>SUM(H274:BC274)</f>
        <v>395</v>
      </c>
      <c r="BP274" s="127" t="str">
        <f>IF(D274="Supra-regional","abrange-cidade",IF(D274="Em definição","sem-mapa",IF(F274&lt;&gt;0,"local-def","local-em-def")))</f>
        <v>local-em-def</v>
      </c>
    </row>
    <row r="275" spans="1:68" ht="30" hidden="1" x14ac:dyDescent="0.25">
      <c r="A275" s="182">
        <v>50</v>
      </c>
      <c r="B275" s="183" t="s">
        <v>395</v>
      </c>
      <c r="C275" s="185">
        <v>850000</v>
      </c>
      <c r="D275" s="288" t="s">
        <v>130</v>
      </c>
      <c r="E275" s="183"/>
      <c r="F275" s="183"/>
      <c r="G275" s="288"/>
      <c r="H275" s="284">
        <v>0</v>
      </c>
      <c r="I275" s="284">
        <v>0</v>
      </c>
      <c r="J275" s="284">
        <v>0</v>
      </c>
      <c r="K275" s="284">
        <v>0</v>
      </c>
      <c r="L275" s="284">
        <v>0</v>
      </c>
      <c r="M275" s="284">
        <v>0</v>
      </c>
      <c r="N275" s="284">
        <v>0</v>
      </c>
      <c r="O275" s="284">
        <v>0</v>
      </c>
      <c r="P275" s="284">
        <v>0</v>
      </c>
      <c r="Q275" s="284">
        <v>0</v>
      </c>
      <c r="R275" s="284">
        <v>0</v>
      </c>
      <c r="S275" s="283">
        <v>5368</v>
      </c>
      <c r="T275" s="284">
        <v>0</v>
      </c>
      <c r="U275" s="284">
        <v>0</v>
      </c>
      <c r="V275" s="284">
        <v>0</v>
      </c>
      <c r="W275" s="283">
        <v>45</v>
      </c>
      <c r="X275" s="284">
        <v>0</v>
      </c>
      <c r="Y275" s="284">
        <v>0</v>
      </c>
      <c r="Z275" s="284">
        <v>0</v>
      </c>
      <c r="AA275" s="284">
        <v>0</v>
      </c>
      <c r="AB275" s="284"/>
      <c r="AC275" s="284"/>
      <c r="AD275" s="284"/>
      <c r="AE275" s="284"/>
      <c r="AF275" s="284"/>
      <c r="AG275" s="284"/>
      <c r="AH275" s="284"/>
      <c r="AI275" s="284"/>
      <c r="AJ275" s="284"/>
      <c r="AK275" s="284"/>
      <c r="AL275" s="284"/>
      <c r="AM275" s="284"/>
      <c r="AN275" s="284"/>
      <c r="AO275" s="284"/>
      <c r="AP275" s="284"/>
      <c r="AQ275" s="284"/>
      <c r="AR275" s="284"/>
      <c r="AS275" s="284"/>
      <c r="AT275" s="284"/>
      <c r="AU275" s="284"/>
      <c r="AV275" s="284"/>
      <c r="AW275" s="284"/>
      <c r="AX275" s="284"/>
      <c r="AY275" s="284"/>
      <c r="AZ275" s="284"/>
      <c r="BA275" s="284"/>
      <c r="BB275" s="284"/>
      <c r="BC275" s="284"/>
      <c r="BD275" s="1035">
        <v>1</v>
      </c>
      <c r="BE275" s="283">
        <v>17463684.41</v>
      </c>
      <c r="BF275" s="296">
        <v>0</v>
      </c>
      <c r="BG275" s="298"/>
      <c r="BH275" s="183"/>
      <c r="BI275" s="183"/>
      <c r="BJ275" s="183"/>
      <c r="BK275" s="183"/>
      <c r="BL275" s="183"/>
      <c r="BM275" s="292"/>
      <c r="BN275" s="557">
        <f t="shared" si="4"/>
        <v>6.3682352941176468E-3</v>
      </c>
      <c r="BO275" s="77">
        <f>SUM(H275:BC275)</f>
        <v>5413</v>
      </c>
      <c r="BP275" s="127" t="str">
        <f>IF(D275="Supra-regional","abrange-cidade",IF(D275="Em definição","sem-mapa",IF(F275&lt;&gt;0,"local-def","local-em-def")))</f>
        <v>local-em-def</v>
      </c>
    </row>
    <row r="276" spans="1:68" ht="30" hidden="1" x14ac:dyDescent="0.25">
      <c r="A276" s="182">
        <v>50</v>
      </c>
      <c r="B276" s="183" t="s">
        <v>395</v>
      </c>
      <c r="C276" s="185">
        <v>850000</v>
      </c>
      <c r="D276" s="183" t="s">
        <v>132</v>
      </c>
      <c r="E276" s="183"/>
      <c r="F276" s="183"/>
      <c r="G276" s="288"/>
      <c r="H276" s="284">
        <v>0</v>
      </c>
      <c r="I276" s="284">
        <v>0</v>
      </c>
      <c r="J276" s="284">
        <v>0</v>
      </c>
      <c r="K276" s="284">
        <v>0</v>
      </c>
      <c r="L276" s="284">
        <v>0</v>
      </c>
      <c r="M276" s="284">
        <v>0</v>
      </c>
      <c r="N276" s="284">
        <v>0</v>
      </c>
      <c r="O276" s="284">
        <v>0</v>
      </c>
      <c r="P276" s="284">
        <v>0</v>
      </c>
      <c r="Q276" s="284">
        <v>0</v>
      </c>
      <c r="R276" s="284">
        <v>0</v>
      </c>
      <c r="S276" s="283">
        <v>1584</v>
      </c>
      <c r="T276" s="284">
        <v>0</v>
      </c>
      <c r="U276" s="284">
        <v>0</v>
      </c>
      <c r="V276" s="284">
        <v>0</v>
      </c>
      <c r="W276" s="283">
        <v>0</v>
      </c>
      <c r="X276" s="284">
        <v>0</v>
      </c>
      <c r="Y276" s="284">
        <v>0</v>
      </c>
      <c r="Z276" s="284">
        <v>0</v>
      </c>
      <c r="AA276" s="284">
        <v>0</v>
      </c>
      <c r="AB276" s="284"/>
      <c r="AC276" s="284"/>
      <c r="AD276" s="284"/>
      <c r="AE276" s="284"/>
      <c r="AF276" s="284"/>
      <c r="AG276" s="284"/>
      <c r="AH276" s="284"/>
      <c r="AI276" s="284"/>
      <c r="AJ276" s="284"/>
      <c r="AK276" s="284"/>
      <c r="AL276" s="284"/>
      <c r="AM276" s="284"/>
      <c r="AN276" s="284"/>
      <c r="AO276" s="284"/>
      <c r="AP276" s="284"/>
      <c r="AQ276" s="284"/>
      <c r="AR276" s="284"/>
      <c r="AS276" s="284"/>
      <c r="AT276" s="284"/>
      <c r="AU276" s="284"/>
      <c r="AV276" s="284"/>
      <c r="AW276" s="284"/>
      <c r="AX276" s="284"/>
      <c r="AY276" s="284"/>
      <c r="AZ276" s="284"/>
      <c r="BA276" s="284"/>
      <c r="BB276" s="284"/>
      <c r="BC276" s="284"/>
      <c r="BD276" s="1035">
        <v>1</v>
      </c>
      <c r="BE276" s="283">
        <v>17463684.41</v>
      </c>
      <c r="BF276" s="283">
        <v>0</v>
      </c>
      <c r="BG276" s="298"/>
      <c r="BH276" s="183"/>
      <c r="BI276" s="183"/>
      <c r="BJ276" s="183"/>
      <c r="BK276" s="183"/>
      <c r="BL276" s="183"/>
      <c r="BM276" s="292"/>
      <c r="BN276" s="557">
        <f t="shared" si="4"/>
        <v>1.8635294117647059E-3</v>
      </c>
      <c r="BO276" s="77">
        <f>SUM(H276:BC276)</f>
        <v>1584</v>
      </c>
      <c r="BP276" s="127" t="str">
        <f>IF(D276="Supra-regional","abrange-cidade",IF(D276="Em definição","sem-mapa",IF(F276&lt;&gt;0,"local-def","local-em-def")))</f>
        <v>local-em-def</v>
      </c>
    </row>
    <row r="277" spans="1:68" ht="30" hidden="1" x14ac:dyDescent="0.25">
      <c r="A277" s="182">
        <v>50</v>
      </c>
      <c r="B277" s="183" t="s">
        <v>395</v>
      </c>
      <c r="C277" s="185">
        <v>850000</v>
      </c>
      <c r="D277" s="183" t="s">
        <v>134</v>
      </c>
      <c r="E277" s="183"/>
      <c r="F277" s="183"/>
      <c r="G277" s="288"/>
      <c r="H277" s="284">
        <v>0</v>
      </c>
      <c r="I277" s="284">
        <v>0</v>
      </c>
      <c r="J277" s="284">
        <v>0</v>
      </c>
      <c r="K277" s="284">
        <v>0</v>
      </c>
      <c r="L277" s="284">
        <v>0</v>
      </c>
      <c r="M277" s="284">
        <v>0</v>
      </c>
      <c r="N277" s="284">
        <v>0</v>
      </c>
      <c r="O277" s="284">
        <v>0</v>
      </c>
      <c r="P277" s="284">
        <v>0</v>
      </c>
      <c r="Q277" s="284">
        <v>0</v>
      </c>
      <c r="R277" s="284">
        <v>0</v>
      </c>
      <c r="S277" s="283">
        <v>593</v>
      </c>
      <c r="T277" s="284">
        <v>0</v>
      </c>
      <c r="U277" s="284">
        <v>0</v>
      </c>
      <c r="V277" s="284">
        <v>0</v>
      </c>
      <c r="W277" s="283">
        <v>783</v>
      </c>
      <c r="X277" s="284">
        <v>0</v>
      </c>
      <c r="Y277" s="284">
        <v>0</v>
      </c>
      <c r="Z277" s="284">
        <v>0</v>
      </c>
      <c r="AA277" s="284">
        <v>0</v>
      </c>
      <c r="AB277" s="284"/>
      <c r="AC277" s="284"/>
      <c r="AD277" s="284"/>
      <c r="AE277" s="284"/>
      <c r="AF277" s="284"/>
      <c r="AG277" s="284"/>
      <c r="AH277" s="284"/>
      <c r="AI277" s="284"/>
      <c r="AJ277" s="284"/>
      <c r="AK277" s="284"/>
      <c r="AL277" s="284"/>
      <c r="AM277" s="284"/>
      <c r="AN277" s="284"/>
      <c r="AO277" s="284"/>
      <c r="AP277" s="284"/>
      <c r="AQ277" s="284"/>
      <c r="AR277" s="284"/>
      <c r="AS277" s="284"/>
      <c r="AT277" s="284"/>
      <c r="AU277" s="284"/>
      <c r="AV277" s="284"/>
      <c r="AW277" s="284"/>
      <c r="AX277" s="284"/>
      <c r="AY277" s="284"/>
      <c r="AZ277" s="284"/>
      <c r="BA277" s="284"/>
      <c r="BB277" s="284"/>
      <c r="BC277" s="284"/>
      <c r="BD277" s="1035">
        <v>1</v>
      </c>
      <c r="BE277" s="283">
        <v>17463684.41</v>
      </c>
      <c r="BF277" s="283">
        <v>0</v>
      </c>
      <c r="BG277" s="298"/>
      <c r="BH277" s="183"/>
      <c r="BI277" s="183"/>
      <c r="BJ277" s="183"/>
      <c r="BK277" s="183"/>
      <c r="BL277" s="183"/>
      <c r="BM277" s="292"/>
      <c r="BN277" s="557">
        <f t="shared" si="4"/>
        <v>1.6188235294117648E-3</v>
      </c>
      <c r="BO277" s="77">
        <f>SUM(H277:BC277)</f>
        <v>1376</v>
      </c>
      <c r="BP277" s="127" t="str">
        <f>IF(D277="Supra-regional","abrange-cidade",IF(D277="Em definição","sem-mapa",IF(F277&lt;&gt;0,"local-def","local-em-def")))</f>
        <v>local-em-def</v>
      </c>
    </row>
    <row r="278" spans="1:68" ht="45" hidden="1" x14ac:dyDescent="0.25">
      <c r="A278" s="182">
        <v>50</v>
      </c>
      <c r="B278" s="183" t="s">
        <v>395</v>
      </c>
      <c r="C278" s="185">
        <v>850000</v>
      </c>
      <c r="D278" s="288" t="s">
        <v>136</v>
      </c>
      <c r="E278" s="183"/>
      <c r="F278" s="183"/>
      <c r="G278" s="288"/>
      <c r="H278" s="284">
        <v>0</v>
      </c>
      <c r="I278" s="284">
        <v>0</v>
      </c>
      <c r="J278" s="284">
        <v>0</v>
      </c>
      <c r="K278" s="284">
        <v>0</v>
      </c>
      <c r="L278" s="284">
        <v>0</v>
      </c>
      <c r="M278" s="284">
        <v>0</v>
      </c>
      <c r="N278" s="284">
        <v>0</v>
      </c>
      <c r="O278" s="284">
        <v>0</v>
      </c>
      <c r="P278" s="284">
        <v>0</v>
      </c>
      <c r="Q278" s="284">
        <v>0</v>
      </c>
      <c r="R278" s="284">
        <v>0</v>
      </c>
      <c r="S278" s="283">
        <v>4988</v>
      </c>
      <c r="T278" s="284">
        <v>0</v>
      </c>
      <c r="U278" s="284">
        <v>0</v>
      </c>
      <c r="V278" s="284">
        <v>0</v>
      </c>
      <c r="W278" s="283">
        <v>227</v>
      </c>
      <c r="X278" s="284">
        <v>0</v>
      </c>
      <c r="Y278" s="284">
        <v>0</v>
      </c>
      <c r="Z278" s="284">
        <v>0</v>
      </c>
      <c r="AA278" s="284">
        <v>0</v>
      </c>
      <c r="AB278" s="284"/>
      <c r="AC278" s="284"/>
      <c r="AD278" s="284"/>
      <c r="AE278" s="284"/>
      <c r="AF278" s="284"/>
      <c r="AG278" s="284"/>
      <c r="AH278" s="284"/>
      <c r="AI278" s="284"/>
      <c r="AJ278" s="284"/>
      <c r="AK278" s="284"/>
      <c r="AL278" s="284"/>
      <c r="AM278" s="284"/>
      <c r="AN278" s="284"/>
      <c r="AO278" s="284"/>
      <c r="AP278" s="284"/>
      <c r="AQ278" s="284"/>
      <c r="AR278" s="284"/>
      <c r="AS278" s="284"/>
      <c r="AT278" s="284"/>
      <c r="AU278" s="284"/>
      <c r="AV278" s="284"/>
      <c r="AW278" s="284"/>
      <c r="AX278" s="284"/>
      <c r="AY278" s="284"/>
      <c r="AZ278" s="284"/>
      <c r="BA278" s="284"/>
      <c r="BB278" s="284"/>
      <c r="BC278" s="284"/>
      <c r="BD278" s="1035">
        <v>1</v>
      </c>
      <c r="BE278" s="283">
        <v>17463684.41</v>
      </c>
      <c r="BF278" s="283">
        <v>0</v>
      </c>
      <c r="BG278" s="298"/>
      <c r="BH278" s="183"/>
      <c r="BI278" s="183"/>
      <c r="BJ278" s="183"/>
      <c r="BK278" s="183"/>
      <c r="BL278" s="183"/>
      <c r="BM278" s="292"/>
      <c r="BN278" s="557">
        <f t="shared" si="4"/>
        <v>6.1352941176470591E-3</v>
      </c>
      <c r="BO278" s="77">
        <f>SUM(H278:BC278)</f>
        <v>5215</v>
      </c>
      <c r="BP278" s="127" t="str">
        <f>IF(D278="Supra-regional","abrange-cidade",IF(D278="Em definição","sem-mapa",IF(F278&lt;&gt;0,"local-def","local-em-def")))</f>
        <v>local-em-def</v>
      </c>
    </row>
    <row r="279" spans="1:68" ht="30" hidden="1" x14ac:dyDescent="0.25">
      <c r="A279" s="182">
        <v>50</v>
      </c>
      <c r="B279" s="183" t="s">
        <v>395</v>
      </c>
      <c r="C279" s="185">
        <v>850000</v>
      </c>
      <c r="D279" s="183" t="s">
        <v>138</v>
      </c>
      <c r="E279" s="183"/>
      <c r="F279" s="183"/>
      <c r="G279" s="288"/>
      <c r="H279" s="284">
        <v>0</v>
      </c>
      <c r="I279" s="284">
        <v>0</v>
      </c>
      <c r="J279" s="284">
        <v>0</v>
      </c>
      <c r="K279" s="284">
        <v>0</v>
      </c>
      <c r="L279" s="284">
        <v>0</v>
      </c>
      <c r="M279" s="284">
        <v>0</v>
      </c>
      <c r="N279" s="284">
        <v>0</v>
      </c>
      <c r="O279" s="284">
        <v>0</v>
      </c>
      <c r="P279" s="284">
        <v>0</v>
      </c>
      <c r="Q279" s="284">
        <v>0</v>
      </c>
      <c r="R279" s="284">
        <v>0</v>
      </c>
      <c r="S279" s="283">
        <v>10996</v>
      </c>
      <c r="T279" s="284">
        <v>0</v>
      </c>
      <c r="U279" s="284">
        <v>0</v>
      </c>
      <c r="V279" s="284">
        <v>0</v>
      </c>
      <c r="W279" s="283">
        <v>0</v>
      </c>
      <c r="X279" s="284">
        <v>0</v>
      </c>
      <c r="Y279" s="284">
        <v>0</v>
      </c>
      <c r="Z279" s="284">
        <v>0</v>
      </c>
      <c r="AA279" s="284">
        <v>0</v>
      </c>
      <c r="AB279" s="284"/>
      <c r="AC279" s="284"/>
      <c r="AD279" s="284"/>
      <c r="AE279" s="284"/>
      <c r="AF279" s="284"/>
      <c r="AG279" s="284"/>
      <c r="AH279" s="284"/>
      <c r="AI279" s="284"/>
      <c r="AJ279" s="284"/>
      <c r="AK279" s="284"/>
      <c r="AL279" s="284"/>
      <c r="AM279" s="284"/>
      <c r="AN279" s="284"/>
      <c r="AO279" s="284"/>
      <c r="AP279" s="284"/>
      <c r="AQ279" s="284"/>
      <c r="AR279" s="284"/>
      <c r="AS279" s="284"/>
      <c r="AT279" s="284"/>
      <c r="AU279" s="284"/>
      <c r="AV279" s="284"/>
      <c r="AW279" s="284"/>
      <c r="AX279" s="284"/>
      <c r="AY279" s="284"/>
      <c r="AZ279" s="284"/>
      <c r="BA279" s="284"/>
      <c r="BB279" s="284"/>
      <c r="BC279" s="284"/>
      <c r="BD279" s="1035">
        <v>1</v>
      </c>
      <c r="BE279" s="283">
        <v>17463684.41</v>
      </c>
      <c r="BF279" s="380">
        <v>146486.94</v>
      </c>
      <c r="BG279" s="298"/>
      <c r="BH279" s="183"/>
      <c r="BI279" s="183"/>
      <c r="BJ279" s="183"/>
      <c r="BK279" s="183"/>
      <c r="BL279" s="183"/>
      <c r="BM279" s="292"/>
      <c r="BN279" s="557">
        <f t="shared" si="4"/>
        <v>1.2936470588235294E-2</v>
      </c>
      <c r="BO279" s="77">
        <f>SUM(H279:BC279)</f>
        <v>10996</v>
      </c>
      <c r="BP279" s="127" t="str">
        <f>IF(D279="Supra-regional","abrange-cidade",IF(D279="Em definição","sem-mapa",IF(F279&lt;&gt;0,"local-def","local-em-def")))</f>
        <v>local-em-def</v>
      </c>
    </row>
    <row r="280" spans="1:68" ht="30" hidden="1" x14ac:dyDescent="0.25">
      <c r="A280" s="182">
        <v>50</v>
      </c>
      <c r="B280" s="183" t="s">
        <v>395</v>
      </c>
      <c r="C280" s="185">
        <v>850000</v>
      </c>
      <c r="D280" s="183" t="s">
        <v>140</v>
      </c>
      <c r="E280" s="183"/>
      <c r="F280" s="183"/>
      <c r="G280" s="288"/>
      <c r="H280" s="284">
        <v>0</v>
      </c>
      <c r="I280" s="284">
        <v>0</v>
      </c>
      <c r="J280" s="284">
        <v>0</v>
      </c>
      <c r="K280" s="284">
        <v>0</v>
      </c>
      <c r="L280" s="284">
        <v>0</v>
      </c>
      <c r="M280" s="284">
        <v>0</v>
      </c>
      <c r="N280" s="284">
        <v>0</v>
      </c>
      <c r="O280" s="284">
        <v>0</v>
      </c>
      <c r="P280" s="284">
        <v>0</v>
      </c>
      <c r="Q280" s="284">
        <v>0</v>
      </c>
      <c r="R280" s="284">
        <v>0</v>
      </c>
      <c r="S280" s="283">
        <v>1349</v>
      </c>
      <c r="T280" s="284">
        <v>0</v>
      </c>
      <c r="U280" s="284">
        <v>0</v>
      </c>
      <c r="V280" s="284">
        <v>0</v>
      </c>
      <c r="W280" s="283">
        <v>228</v>
      </c>
      <c r="X280" s="284">
        <v>0</v>
      </c>
      <c r="Y280" s="284">
        <v>0</v>
      </c>
      <c r="Z280" s="284">
        <v>0</v>
      </c>
      <c r="AA280" s="284">
        <v>0</v>
      </c>
      <c r="AB280" s="284"/>
      <c r="AC280" s="284"/>
      <c r="AD280" s="284"/>
      <c r="AE280" s="284"/>
      <c r="AF280" s="284"/>
      <c r="AG280" s="284"/>
      <c r="AH280" s="284"/>
      <c r="AI280" s="284"/>
      <c r="AJ280" s="284"/>
      <c r="AK280" s="284"/>
      <c r="AL280" s="284"/>
      <c r="AM280" s="284"/>
      <c r="AN280" s="284"/>
      <c r="AO280" s="284"/>
      <c r="AP280" s="284"/>
      <c r="AQ280" s="284"/>
      <c r="AR280" s="284"/>
      <c r="AS280" s="284"/>
      <c r="AT280" s="284"/>
      <c r="AU280" s="284"/>
      <c r="AV280" s="284"/>
      <c r="AW280" s="284"/>
      <c r="AX280" s="284"/>
      <c r="AY280" s="284"/>
      <c r="AZ280" s="284"/>
      <c r="BA280" s="284"/>
      <c r="BB280" s="284"/>
      <c r="BC280" s="284"/>
      <c r="BD280" s="1035">
        <v>1</v>
      </c>
      <c r="BE280" s="283">
        <v>17463684.41</v>
      </c>
      <c r="BF280" s="296">
        <v>0</v>
      </c>
      <c r="BG280" s="298"/>
      <c r="BH280" s="183"/>
      <c r="BI280" s="183"/>
      <c r="BJ280" s="183"/>
      <c r="BK280" s="183"/>
      <c r="BL280" s="183"/>
      <c r="BM280" s="292"/>
      <c r="BN280" s="557">
        <f t="shared" si="4"/>
        <v>1.8552941176470587E-3</v>
      </c>
      <c r="BO280" s="476">
        <f>SUM(H280:BC280)</f>
        <v>1577</v>
      </c>
      <c r="BP280" s="477" t="str">
        <f>IF(D280="Supra-regional","abrange-cidade",IF(D280="Em definição","sem-mapa",IF(F280&lt;&gt;0,"local-def","local-em-def")))</f>
        <v>local-em-def</v>
      </c>
    </row>
    <row r="281" spans="1:68" ht="30" hidden="1" x14ac:dyDescent="0.25">
      <c r="A281" s="182">
        <v>50</v>
      </c>
      <c r="B281" s="183" t="s">
        <v>395</v>
      </c>
      <c r="C281" s="185">
        <v>850000</v>
      </c>
      <c r="D281" s="183" t="s">
        <v>142</v>
      </c>
      <c r="E281" s="183"/>
      <c r="F281" s="183"/>
      <c r="G281" s="288"/>
      <c r="H281" s="284">
        <v>0</v>
      </c>
      <c r="I281" s="284">
        <v>0</v>
      </c>
      <c r="J281" s="284">
        <v>0</v>
      </c>
      <c r="K281" s="284">
        <v>0</v>
      </c>
      <c r="L281" s="284">
        <v>0</v>
      </c>
      <c r="M281" s="284">
        <v>0</v>
      </c>
      <c r="N281" s="284">
        <v>0</v>
      </c>
      <c r="O281" s="284">
        <v>0</v>
      </c>
      <c r="P281" s="284">
        <v>0</v>
      </c>
      <c r="Q281" s="284">
        <v>0</v>
      </c>
      <c r="R281" s="284">
        <v>0</v>
      </c>
      <c r="S281" s="283">
        <v>0</v>
      </c>
      <c r="T281" s="284">
        <v>0</v>
      </c>
      <c r="U281" s="284">
        <v>0</v>
      </c>
      <c r="V281" s="284">
        <v>0</v>
      </c>
      <c r="W281" s="283">
        <v>0</v>
      </c>
      <c r="X281" s="284">
        <v>0</v>
      </c>
      <c r="Y281" s="284">
        <v>0</v>
      </c>
      <c r="Z281" s="284">
        <v>0</v>
      </c>
      <c r="AA281" s="284">
        <v>0</v>
      </c>
      <c r="AB281" s="284"/>
      <c r="AC281" s="284"/>
      <c r="AD281" s="284"/>
      <c r="AE281" s="284"/>
      <c r="AF281" s="284"/>
      <c r="AG281" s="284"/>
      <c r="AH281" s="284"/>
      <c r="AI281" s="284"/>
      <c r="AJ281" s="284"/>
      <c r="AK281" s="284"/>
      <c r="AL281" s="284"/>
      <c r="AM281" s="284"/>
      <c r="AN281" s="284"/>
      <c r="AO281" s="284"/>
      <c r="AP281" s="284"/>
      <c r="AQ281" s="284"/>
      <c r="AR281" s="284"/>
      <c r="AS281" s="284"/>
      <c r="AT281" s="284"/>
      <c r="AU281" s="284"/>
      <c r="AV281" s="284"/>
      <c r="AW281" s="284"/>
      <c r="AX281" s="284"/>
      <c r="AY281" s="284"/>
      <c r="AZ281" s="284"/>
      <c r="BA281" s="284"/>
      <c r="BB281" s="284"/>
      <c r="BC281" s="284"/>
      <c r="BD281" s="1035">
        <v>1</v>
      </c>
      <c r="BE281" s="283">
        <v>0</v>
      </c>
      <c r="BF281" s="296">
        <v>0</v>
      </c>
      <c r="BG281" s="299"/>
      <c r="BH281" s="183"/>
      <c r="BI281" s="183"/>
      <c r="BJ281" s="183"/>
      <c r="BK281" s="183"/>
      <c r="BL281" s="183"/>
      <c r="BM281" s="292"/>
      <c r="BN281" s="557">
        <f t="shared" si="4"/>
        <v>0</v>
      </c>
      <c r="BO281" s="476">
        <f>SUM(H281:BC281)</f>
        <v>0</v>
      </c>
      <c r="BP281" s="477" t="str">
        <f>IF(D281="Supra-regional","abrange-cidade",IF(D281="Em definição","sem-mapa",IF(F281&lt;&gt;0,"local-def","local-em-def")))</f>
        <v>local-em-def</v>
      </c>
    </row>
    <row r="282" spans="1:68" ht="30" hidden="1" x14ac:dyDescent="0.25">
      <c r="A282" s="182">
        <v>50</v>
      </c>
      <c r="B282" s="183" t="s">
        <v>395</v>
      </c>
      <c r="C282" s="185">
        <v>850000</v>
      </c>
      <c r="D282" s="288" t="s">
        <v>144</v>
      </c>
      <c r="E282" s="183"/>
      <c r="F282" s="183"/>
      <c r="G282" s="288"/>
      <c r="H282" s="284">
        <v>0</v>
      </c>
      <c r="I282" s="284">
        <v>0</v>
      </c>
      <c r="J282" s="284">
        <v>0</v>
      </c>
      <c r="K282" s="284">
        <v>0</v>
      </c>
      <c r="L282" s="284">
        <v>0</v>
      </c>
      <c r="M282" s="284">
        <v>0</v>
      </c>
      <c r="N282" s="284">
        <v>0</v>
      </c>
      <c r="O282" s="284">
        <v>0</v>
      </c>
      <c r="P282" s="284">
        <v>0</v>
      </c>
      <c r="Q282" s="284">
        <v>0</v>
      </c>
      <c r="R282" s="284">
        <v>0</v>
      </c>
      <c r="S282" s="283">
        <v>4116</v>
      </c>
      <c r="T282" s="284">
        <v>0</v>
      </c>
      <c r="U282" s="284">
        <v>0</v>
      </c>
      <c r="V282" s="284">
        <v>0</v>
      </c>
      <c r="W282" s="283">
        <v>0</v>
      </c>
      <c r="X282" s="284">
        <v>0</v>
      </c>
      <c r="Y282" s="284">
        <v>0</v>
      </c>
      <c r="Z282" s="284">
        <v>0</v>
      </c>
      <c r="AA282" s="284">
        <v>0</v>
      </c>
      <c r="AB282" s="284"/>
      <c r="AC282" s="284"/>
      <c r="AD282" s="284"/>
      <c r="AE282" s="284"/>
      <c r="AF282" s="284"/>
      <c r="AG282" s="284"/>
      <c r="AH282" s="284"/>
      <c r="AI282" s="284"/>
      <c r="AJ282" s="284"/>
      <c r="AK282" s="284"/>
      <c r="AL282" s="284"/>
      <c r="AM282" s="284"/>
      <c r="AN282" s="284"/>
      <c r="AO282" s="284"/>
      <c r="AP282" s="284"/>
      <c r="AQ282" s="284"/>
      <c r="AR282" s="284"/>
      <c r="AS282" s="284"/>
      <c r="AT282" s="284"/>
      <c r="AU282" s="284"/>
      <c r="AV282" s="284"/>
      <c r="AW282" s="284"/>
      <c r="AX282" s="284"/>
      <c r="AY282" s="284"/>
      <c r="AZ282" s="284"/>
      <c r="BA282" s="284"/>
      <c r="BB282" s="284"/>
      <c r="BC282" s="284"/>
      <c r="BD282" s="1035">
        <v>1</v>
      </c>
      <c r="BE282" s="283">
        <v>17463684.41</v>
      </c>
      <c r="BF282" s="283">
        <v>0</v>
      </c>
      <c r="BG282" s="298"/>
      <c r="BH282" s="183"/>
      <c r="BI282" s="183"/>
      <c r="BJ282" s="183"/>
      <c r="BK282" s="183"/>
      <c r="BL282" s="183"/>
      <c r="BM282" s="292"/>
      <c r="BN282" s="557">
        <f t="shared" si="4"/>
        <v>4.8423529411764704E-3</v>
      </c>
      <c r="BO282" s="77">
        <f>SUM(H282:BC282)</f>
        <v>4116</v>
      </c>
      <c r="BP282" s="127" t="str">
        <f>IF(D282="Supra-regional","abrange-cidade",IF(D282="Em definição","sem-mapa",IF(F282&lt;&gt;0,"local-def","local-em-def")))</f>
        <v>local-em-def</v>
      </c>
    </row>
    <row r="283" spans="1:68" ht="30" hidden="1" x14ac:dyDescent="0.25">
      <c r="A283" s="182">
        <v>50</v>
      </c>
      <c r="B283" s="183" t="s">
        <v>395</v>
      </c>
      <c r="C283" s="185">
        <v>850000</v>
      </c>
      <c r="D283" s="288" t="s">
        <v>146</v>
      </c>
      <c r="E283" s="183"/>
      <c r="F283" s="183"/>
      <c r="G283" s="288"/>
      <c r="H283" s="284">
        <v>0</v>
      </c>
      <c r="I283" s="284">
        <v>0</v>
      </c>
      <c r="J283" s="284">
        <v>0</v>
      </c>
      <c r="K283" s="284">
        <v>0</v>
      </c>
      <c r="L283" s="284">
        <v>0</v>
      </c>
      <c r="M283" s="284">
        <v>0</v>
      </c>
      <c r="N283" s="284">
        <v>0</v>
      </c>
      <c r="O283" s="284">
        <v>0</v>
      </c>
      <c r="P283" s="284">
        <v>0</v>
      </c>
      <c r="Q283" s="284">
        <v>0</v>
      </c>
      <c r="R283" s="284">
        <v>0</v>
      </c>
      <c r="S283" s="283">
        <v>4098</v>
      </c>
      <c r="T283" s="284">
        <v>0</v>
      </c>
      <c r="U283" s="284">
        <v>0</v>
      </c>
      <c r="V283" s="284">
        <v>0</v>
      </c>
      <c r="W283" s="283">
        <v>0</v>
      </c>
      <c r="X283" s="284">
        <v>0</v>
      </c>
      <c r="Y283" s="284">
        <v>0</v>
      </c>
      <c r="Z283" s="284">
        <v>0</v>
      </c>
      <c r="AA283" s="284">
        <v>0</v>
      </c>
      <c r="AB283" s="284"/>
      <c r="AC283" s="284"/>
      <c r="AD283" s="284"/>
      <c r="AE283" s="284"/>
      <c r="AF283" s="284"/>
      <c r="AG283" s="284"/>
      <c r="AH283" s="284"/>
      <c r="AI283" s="284"/>
      <c r="AJ283" s="284"/>
      <c r="AK283" s="284"/>
      <c r="AL283" s="284"/>
      <c r="AM283" s="284"/>
      <c r="AN283" s="284"/>
      <c r="AO283" s="284"/>
      <c r="AP283" s="284"/>
      <c r="AQ283" s="284"/>
      <c r="AR283" s="284"/>
      <c r="AS283" s="284"/>
      <c r="AT283" s="284"/>
      <c r="AU283" s="284"/>
      <c r="AV283" s="284"/>
      <c r="AW283" s="284"/>
      <c r="AX283" s="284"/>
      <c r="AY283" s="284"/>
      <c r="AZ283" s="284"/>
      <c r="BA283" s="284"/>
      <c r="BB283" s="284"/>
      <c r="BC283" s="284"/>
      <c r="BD283" s="1035">
        <v>1</v>
      </c>
      <c r="BE283" s="283">
        <v>17463684.41</v>
      </c>
      <c r="BF283" s="283">
        <v>0</v>
      </c>
      <c r="BG283" s="288"/>
      <c r="BH283" s="183"/>
      <c r="BI283" s="183"/>
      <c r="BJ283" s="183"/>
      <c r="BK283" s="183"/>
      <c r="BL283" s="183"/>
      <c r="BM283" s="292"/>
      <c r="BN283" s="557">
        <f t="shared" si="4"/>
        <v>4.821176470588235E-3</v>
      </c>
      <c r="BO283" s="77">
        <f>SUM(H283:BC283)</f>
        <v>4098</v>
      </c>
      <c r="BP283" s="127" t="str">
        <f>IF(D283="Supra-regional","abrange-cidade",IF(D283="Em definição","sem-mapa",IF(F283&lt;&gt;0,"local-def","local-em-def")))</f>
        <v>local-em-def</v>
      </c>
    </row>
    <row r="284" spans="1:68" ht="30" hidden="1" x14ac:dyDescent="0.25">
      <c r="A284" s="182">
        <v>50</v>
      </c>
      <c r="B284" s="183" t="s">
        <v>395</v>
      </c>
      <c r="C284" s="185">
        <v>850000</v>
      </c>
      <c r="D284" s="183" t="s">
        <v>148</v>
      </c>
      <c r="E284" s="183"/>
      <c r="F284" s="183"/>
      <c r="G284" s="288"/>
      <c r="H284" s="284">
        <v>0</v>
      </c>
      <c r="I284" s="284">
        <v>0</v>
      </c>
      <c r="J284" s="284">
        <v>0</v>
      </c>
      <c r="K284" s="284">
        <v>0</v>
      </c>
      <c r="L284" s="284">
        <v>0</v>
      </c>
      <c r="M284" s="284">
        <v>0</v>
      </c>
      <c r="N284" s="284">
        <v>0</v>
      </c>
      <c r="O284" s="284">
        <v>0</v>
      </c>
      <c r="P284" s="284">
        <v>0</v>
      </c>
      <c r="Q284" s="284">
        <v>0</v>
      </c>
      <c r="R284" s="284">
        <v>0</v>
      </c>
      <c r="S284" s="283">
        <v>2333</v>
      </c>
      <c r="T284" s="284">
        <v>0</v>
      </c>
      <c r="U284" s="284">
        <v>0</v>
      </c>
      <c r="V284" s="284">
        <v>0</v>
      </c>
      <c r="W284" s="284">
        <v>326</v>
      </c>
      <c r="X284" s="284">
        <v>0</v>
      </c>
      <c r="Y284" s="284">
        <v>0</v>
      </c>
      <c r="Z284" s="284">
        <v>0</v>
      </c>
      <c r="AA284" s="284">
        <v>0</v>
      </c>
      <c r="AB284" s="284"/>
      <c r="AC284" s="284"/>
      <c r="AD284" s="284"/>
      <c r="AE284" s="284"/>
      <c r="AF284" s="284"/>
      <c r="AG284" s="284"/>
      <c r="AH284" s="284"/>
      <c r="AI284" s="284"/>
      <c r="AJ284" s="284"/>
      <c r="AK284" s="284"/>
      <c r="AL284" s="284"/>
      <c r="AM284" s="284"/>
      <c r="AN284" s="284"/>
      <c r="AO284" s="284"/>
      <c r="AP284" s="284"/>
      <c r="AQ284" s="284"/>
      <c r="AR284" s="284"/>
      <c r="AS284" s="284"/>
      <c r="AT284" s="284"/>
      <c r="AU284" s="284"/>
      <c r="AV284" s="284"/>
      <c r="AW284" s="284"/>
      <c r="AX284" s="284"/>
      <c r="AY284" s="284"/>
      <c r="AZ284" s="284"/>
      <c r="BA284" s="284"/>
      <c r="BB284" s="284"/>
      <c r="BC284" s="284"/>
      <c r="BD284" s="1035">
        <v>1</v>
      </c>
      <c r="BE284" s="283">
        <v>17463684.41</v>
      </c>
      <c r="BF284" s="283">
        <v>0</v>
      </c>
      <c r="BG284" s="298"/>
      <c r="BH284" s="183"/>
      <c r="BI284" s="183"/>
      <c r="BJ284" s="183"/>
      <c r="BK284" s="183"/>
      <c r="BL284" s="183"/>
      <c r="BM284" s="292"/>
      <c r="BN284" s="557">
        <f t="shared" si="4"/>
        <v>3.1282352941176469E-3</v>
      </c>
      <c r="BO284" s="77">
        <f>SUM(H284:BC284)</f>
        <v>2659</v>
      </c>
      <c r="BP284" s="127" t="str">
        <f>IF(D284="Supra-regional","abrange-cidade",IF(D284="Em definição","sem-mapa",IF(F284&lt;&gt;0,"local-def","local-em-def")))</f>
        <v>local-em-def</v>
      </c>
    </row>
    <row r="285" spans="1:68" ht="30" hidden="1" x14ac:dyDescent="0.25">
      <c r="A285" s="182">
        <v>50</v>
      </c>
      <c r="B285" s="183" t="s">
        <v>395</v>
      </c>
      <c r="C285" s="185">
        <v>850000</v>
      </c>
      <c r="D285" s="288" t="s">
        <v>150</v>
      </c>
      <c r="E285" s="183"/>
      <c r="F285" s="183"/>
      <c r="G285" s="288"/>
      <c r="H285" s="284">
        <v>0</v>
      </c>
      <c r="I285" s="284">
        <v>0</v>
      </c>
      <c r="J285" s="284">
        <v>0</v>
      </c>
      <c r="K285" s="284">
        <v>0</v>
      </c>
      <c r="L285" s="284">
        <v>0</v>
      </c>
      <c r="M285" s="284">
        <v>0</v>
      </c>
      <c r="N285" s="284">
        <v>0</v>
      </c>
      <c r="O285" s="284">
        <v>0</v>
      </c>
      <c r="P285" s="284">
        <v>0</v>
      </c>
      <c r="Q285" s="284">
        <v>0</v>
      </c>
      <c r="R285" s="284">
        <v>0</v>
      </c>
      <c r="S285" s="283">
        <v>5550</v>
      </c>
      <c r="T285" s="284">
        <v>0</v>
      </c>
      <c r="U285" s="284">
        <v>0</v>
      </c>
      <c r="V285" s="284">
        <v>0</v>
      </c>
      <c r="W285" s="283">
        <v>0</v>
      </c>
      <c r="X285" s="284">
        <v>0</v>
      </c>
      <c r="Y285" s="284">
        <v>0</v>
      </c>
      <c r="Z285" s="284">
        <v>0</v>
      </c>
      <c r="AA285" s="284">
        <v>0</v>
      </c>
      <c r="AB285" s="284"/>
      <c r="AC285" s="284"/>
      <c r="AD285" s="284"/>
      <c r="AE285" s="284"/>
      <c r="AF285" s="284"/>
      <c r="AG285" s="284"/>
      <c r="AH285" s="284"/>
      <c r="AI285" s="284"/>
      <c r="AJ285" s="284"/>
      <c r="AK285" s="284"/>
      <c r="AL285" s="284"/>
      <c r="AM285" s="284"/>
      <c r="AN285" s="284"/>
      <c r="AO285" s="284"/>
      <c r="AP285" s="284"/>
      <c r="AQ285" s="284"/>
      <c r="AR285" s="284"/>
      <c r="AS285" s="284"/>
      <c r="AT285" s="284"/>
      <c r="AU285" s="284"/>
      <c r="AV285" s="284"/>
      <c r="AW285" s="284"/>
      <c r="AX285" s="284"/>
      <c r="AY285" s="284"/>
      <c r="AZ285" s="284"/>
      <c r="BA285" s="284"/>
      <c r="BB285" s="284"/>
      <c r="BC285" s="284"/>
      <c r="BD285" s="1035">
        <v>1</v>
      </c>
      <c r="BE285" s="283">
        <v>17463684.41</v>
      </c>
      <c r="BF285" s="283">
        <v>0</v>
      </c>
      <c r="BG285" s="298"/>
      <c r="BH285" s="183"/>
      <c r="BI285" s="183"/>
      <c r="BJ285" s="183"/>
      <c r="BK285" s="183"/>
      <c r="BL285" s="183"/>
      <c r="BM285" s="292"/>
      <c r="BN285" s="557">
        <f t="shared" si="4"/>
        <v>6.5294117647058825E-3</v>
      </c>
      <c r="BO285" s="77">
        <f>SUM(H285:BC285)</f>
        <v>5550</v>
      </c>
      <c r="BP285" s="127" t="str">
        <f>IF(D285="Supra-regional","abrange-cidade",IF(D285="Em definição","sem-mapa",IF(F285&lt;&gt;0,"local-def","local-em-def")))</f>
        <v>local-em-def</v>
      </c>
    </row>
    <row r="286" spans="1:68" ht="30" hidden="1" x14ac:dyDescent="0.25">
      <c r="A286" s="182">
        <v>50</v>
      </c>
      <c r="B286" s="183" t="s">
        <v>395</v>
      </c>
      <c r="C286" s="185">
        <v>850000</v>
      </c>
      <c r="D286" s="183" t="s">
        <v>152</v>
      </c>
      <c r="E286" s="183"/>
      <c r="F286" s="183"/>
      <c r="G286" s="288"/>
      <c r="H286" s="284">
        <v>0</v>
      </c>
      <c r="I286" s="284">
        <v>0</v>
      </c>
      <c r="J286" s="284">
        <v>0</v>
      </c>
      <c r="K286" s="284">
        <v>0</v>
      </c>
      <c r="L286" s="284">
        <v>0</v>
      </c>
      <c r="M286" s="284">
        <v>0</v>
      </c>
      <c r="N286" s="284">
        <v>0</v>
      </c>
      <c r="O286" s="284">
        <v>0</v>
      </c>
      <c r="P286" s="284">
        <v>0</v>
      </c>
      <c r="Q286" s="284">
        <v>0</v>
      </c>
      <c r="R286" s="284">
        <v>0</v>
      </c>
      <c r="S286" s="283">
        <v>7117</v>
      </c>
      <c r="T286" s="284">
        <v>0</v>
      </c>
      <c r="U286" s="284">
        <v>0</v>
      </c>
      <c r="V286" s="284">
        <v>0</v>
      </c>
      <c r="W286" s="283">
        <v>0</v>
      </c>
      <c r="X286" s="284">
        <v>0</v>
      </c>
      <c r="Y286" s="284">
        <v>0</v>
      </c>
      <c r="Z286" s="284">
        <v>0</v>
      </c>
      <c r="AA286" s="284">
        <v>0</v>
      </c>
      <c r="AB286" s="284"/>
      <c r="AC286" s="284"/>
      <c r="AD286" s="284"/>
      <c r="AE286" s="284"/>
      <c r="AF286" s="284"/>
      <c r="AG286" s="284"/>
      <c r="AH286" s="284"/>
      <c r="AI286" s="284"/>
      <c r="AJ286" s="284"/>
      <c r="AK286" s="284"/>
      <c r="AL286" s="284"/>
      <c r="AM286" s="284"/>
      <c r="AN286" s="284"/>
      <c r="AO286" s="284"/>
      <c r="AP286" s="284"/>
      <c r="AQ286" s="284"/>
      <c r="AR286" s="284"/>
      <c r="AS286" s="284"/>
      <c r="AT286" s="284"/>
      <c r="AU286" s="284"/>
      <c r="AV286" s="284"/>
      <c r="AW286" s="284"/>
      <c r="AX286" s="284"/>
      <c r="AY286" s="284"/>
      <c r="AZ286" s="284"/>
      <c r="BA286" s="284"/>
      <c r="BB286" s="284"/>
      <c r="BC286" s="284"/>
      <c r="BD286" s="1035">
        <v>1</v>
      </c>
      <c r="BE286" s="283">
        <v>17463684.41</v>
      </c>
      <c r="BF286" s="283">
        <v>0</v>
      </c>
      <c r="BG286" s="298"/>
      <c r="BH286" s="183"/>
      <c r="BI286" s="183"/>
      <c r="BJ286" s="183"/>
      <c r="BK286" s="183"/>
      <c r="BL286" s="183"/>
      <c r="BM286" s="292"/>
      <c r="BN286" s="557">
        <f t="shared" si="4"/>
        <v>8.3729411764705882E-3</v>
      </c>
      <c r="BO286" s="77">
        <f>SUM(H286:BC286)</f>
        <v>7117</v>
      </c>
      <c r="BP286" s="127" t="str">
        <f>IF(D286="Supra-regional","abrange-cidade",IF(D286="Em definição","sem-mapa",IF(F286&lt;&gt;0,"local-def","local-em-def")))</f>
        <v>local-em-def</v>
      </c>
    </row>
    <row r="287" spans="1:68" ht="30" hidden="1" x14ac:dyDescent="0.25">
      <c r="A287" s="182">
        <v>50</v>
      </c>
      <c r="B287" s="183" t="s">
        <v>395</v>
      </c>
      <c r="C287" s="185">
        <v>850000</v>
      </c>
      <c r="D287" s="183" t="s">
        <v>154</v>
      </c>
      <c r="E287" s="183"/>
      <c r="F287" s="183"/>
      <c r="G287" s="288"/>
      <c r="H287" s="284">
        <v>0</v>
      </c>
      <c r="I287" s="284">
        <v>0</v>
      </c>
      <c r="J287" s="284">
        <v>0</v>
      </c>
      <c r="K287" s="284">
        <v>0</v>
      </c>
      <c r="L287" s="284">
        <v>0</v>
      </c>
      <c r="M287" s="284">
        <v>0</v>
      </c>
      <c r="N287" s="284">
        <v>0</v>
      </c>
      <c r="O287" s="284">
        <v>0</v>
      </c>
      <c r="P287" s="284">
        <v>0</v>
      </c>
      <c r="Q287" s="284">
        <v>0</v>
      </c>
      <c r="R287" s="284">
        <v>0</v>
      </c>
      <c r="S287" s="283">
        <v>3956</v>
      </c>
      <c r="T287" s="284">
        <v>0</v>
      </c>
      <c r="U287" s="284">
        <v>0</v>
      </c>
      <c r="V287" s="284">
        <v>0</v>
      </c>
      <c r="W287" s="283">
        <v>0</v>
      </c>
      <c r="X287" s="284">
        <v>0</v>
      </c>
      <c r="Y287" s="284">
        <v>0</v>
      </c>
      <c r="Z287" s="284">
        <v>0</v>
      </c>
      <c r="AA287" s="284">
        <v>0</v>
      </c>
      <c r="AB287" s="284"/>
      <c r="AC287" s="284"/>
      <c r="AD287" s="284"/>
      <c r="AE287" s="284"/>
      <c r="AF287" s="284"/>
      <c r="AG287" s="284"/>
      <c r="AH287" s="284"/>
      <c r="AI287" s="284"/>
      <c r="AJ287" s="284"/>
      <c r="AK287" s="284"/>
      <c r="AL287" s="284"/>
      <c r="AM287" s="284"/>
      <c r="AN287" s="284"/>
      <c r="AO287" s="284"/>
      <c r="AP287" s="284"/>
      <c r="AQ287" s="284"/>
      <c r="AR287" s="284"/>
      <c r="AS287" s="284"/>
      <c r="AT287" s="284"/>
      <c r="AU287" s="284"/>
      <c r="AV287" s="284"/>
      <c r="AW287" s="284"/>
      <c r="AX287" s="284"/>
      <c r="AY287" s="284"/>
      <c r="AZ287" s="284"/>
      <c r="BA287" s="284"/>
      <c r="BB287" s="284"/>
      <c r="BC287" s="284"/>
      <c r="BD287" s="1035">
        <v>1</v>
      </c>
      <c r="BE287" s="283">
        <v>17463684.41</v>
      </c>
      <c r="BF287" s="283">
        <v>0</v>
      </c>
      <c r="BG287" s="298"/>
      <c r="BH287" s="183"/>
      <c r="BI287" s="183"/>
      <c r="BJ287" s="183"/>
      <c r="BK287" s="183"/>
      <c r="BL287" s="183"/>
      <c r="BM287" s="292"/>
      <c r="BN287" s="557">
        <f t="shared" si="4"/>
        <v>4.6541176470588233E-3</v>
      </c>
      <c r="BO287" s="77">
        <f>SUM(H287:BC287)</f>
        <v>3956</v>
      </c>
      <c r="BP287" s="127" t="str">
        <f>IF(D287="Supra-regional","abrange-cidade",IF(D287="Em definição","sem-mapa",IF(F287&lt;&gt;0,"local-def","local-em-def")))</f>
        <v>local-em-def</v>
      </c>
    </row>
    <row r="288" spans="1:68" ht="30" hidden="1" x14ac:dyDescent="0.25">
      <c r="A288" s="182">
        <v>50</v>
      </c>
      <c r="B288" s="183" t="s">
        <v>395</v>
      </c>
      <c r="C288" s="185">
        <v>850000</v>
      </c>
      <c r="D288" s="288" t="s">
        <v>156</v>
      </c>
      <c r="E288" s="183"/>
      <c r="F288" s="183"/>
      <c r="G288" s="288"/>
      <c r="H288" s="284">
        <v>0</v>
      </c>
      <c r="I288" s="284">
        <v>0</v>
      </c>
      <c r="J288" s="284">
        <v>0</v>
      </c>
      <c r="K288" s="284">
        <v>0</v>
      </c>
      <c r="L288" s="284">
        <v>0</v>
      </c>
      <c r="M288" s="284">
        <v>0</v>
      </c>
      <c r="N288" s="284">
        <v>0</v>
      </c>
      <c r="O288" s="284">
        <v>0</v>
      </c>
      <c r="P288" s="284">
        <v>0</v>
      </c>
      <c r="Q288" s="284">
        <v>0</v>
      </c>
      <c r="R288" s="284">
        <v>0</v>
      </c>
      <c r="S288" s="283">
        <v>1426</v>
      </c>
      <c r="T288" s="284">
        <v>0</v>
      </c>
      <c r="U288" s="284">
        <v>0</v>
      </c>
      <c r="V288" s="284">
        <v>0</v>
      </c>
      <c r="W288" s="283">
        <v>0</v>
      </c>
      <c r="X288" s="284">
        <v>0</v>
      </c>
      <c r="Y288" s="284">
        <v>0</v>
      </c>
      <c r="Z288" s="284">
        <v>0</v>
      </c>
      <c r="AA288" s="284">
        <v>0</v>
      </c>
      <c r="AB288" s="284"/>
      <c r="AC288" s="284"/>
      <c r="AD288" s="284"/>
      <c r="AE288" s="284"/>
      <c r="AF288" s="284"/>
      <c r="AG288" s="284"/>
      <c r="AH288" s="284"/>
      <c r="AI288" s="284"/>
      <c r="AJ288" s="284"/>
      <c r="AK288" s="284"/>
      <c r="AL288" s="284"/>
      <c r="AM288" s="284"/>
      <c r="AN288" s="284"/>
      <c r="AO288" s="284"/>
      <c r="AP288" s="284"/>
      <c r="AQ288" s="284"/>
      <c r="AR288" s="284"/>
      <c r="AS288" s="284"/>
      <c r="AT288" s="284"/>
      <c r="AU288" s="284"/>
      <c r="AV288" s="284"/>
      <c r="AW288" s="284"/>
      <c r="AX288" s="284"/>
      <c r="AY288" s="284"/>
      <c r="AZ288" s="284"/>
      <c r="BA288" s="284"/>
      <c r="BB288" s="284"/>
      <c r="BC288" s="284"/>
      <c r="BD288" s="1035">
        <v>1</v>
      </c>
      <c r="BE288" s="283">
        <v>17463684.41</v>
      </c>
      <c r="BF288" s="296">
        <v>0</v>
      </c>
      <c r="BG288" s="288"/>
      <c r="BH288" s="183"/>
      <c r="BI288" s="183"/>
      <c r="BJ288" s="183"/>
      <c r="BK288" s="183"/>
      <c r="BL288" s="183"/>
      <c r="BM288" s="292"/>
      <c r="BN288" s="557">
        <f t="shared" si="4"/>
        <v>1.6776470588235294E-3</v>
      </c>
      <c r="BO288" s="77">
        <f>SUM(H288:BC288)</f>
        <v>1426</v>
      </c>
      <c r="BP288" s="127" t="str">
        <f>IF(D288="Supra-regional","abrange-cidade",IF(D288="Em definição","sem-mapa",IF(F288&lt;&gt;0,"local-def","local-em-def")))</f>
        <v>local-em-def</v>
      </c>
    </row>
    <row r="289" spans="1:68" ht="30" hidden="1" x14ac:dyDescent="0.25">
      <c r="A289" s="182">
        <v>50</v>
      </c>
      <c r="B289" s="183" t="s">
        <v>395</v>
      </c>
      <c r="C289" s="185">
        <v>850000</v>
      </c>
      <c r="D289" s="183" t="s">
        <v>158</v>
      </c>
      <c r="E289" s="183"/>
      <c r="F289" s="183"/>
      <c r="G289" s="288"/>
      <c r="H289" s="284">
        <v>0</v>
      </c>
      <c r="I289" s="284">
        <v>0</v>
      </c>
      <c r="J289" s="284">
        <v>0</v>
      </c>
      <c r="K289" s="284">
        <v>0</v>
      </c>
      <c r="L289" s="284">
        <v>0</v>
      </c>
      <c r="M289" s="284">
        <v>0</v>
      </c>
      <c r="N289" s="284">
        <v>0</v>
      </c>
      <c r="O289" s="284">
        <v>0</v>
      </c>
      <c r="P289" s="284">
        <v>0</v>
      </c>
      <c r="Q289" s="284">
        <v>0</v>
      </c>
      <c r="R289" s="284">
        <v>0</v>
      </c>
      <c r="S289" s="284">
        <v>0</v>
      </c>
      <c r="T289" s="284">
        <v>0</v>
      </c>
      <c r="U289" s="284">
        <v>0</v>
      </c>
      <c r="V289" s="284">
        <v>0</v>
      </c>
      <c r="W289" s="284">
        <v>0</v>
      </c>
      <c r="X289" s="284">
        <v>0</v>
      </c>
      <c r="Y289" s="284">
        <v>0</v>
      </c>
      <c r="Z289" s="284">
        <v>0</v>
      </c>
      <c r="AA289" s="284">
        <v>0</v>
      </c>
      <c r="AB289" s="284"/>
      <c r="AC289" s="284"/>
      <c r="AD289" s="284"/>
      <c r="AE289" s="284"/>
      <c r="AF289" s="284"/>
      <c r="AG289" s="284"/>
      <c r="AH289" s="284"/>
      <c r="AI289" s="284"/>
      <c r="AJ289" s="284"/>
      <c r="AK289" s="284"/>
      <c r="AL289" s="284"/>
      <c r="AM289" s="284"/>
      <c r="AN289" s="284"/>
      <c r="AO289" s="284"/>
      <c r="AP289" s="284"/>
      <c r="AQ289" s="284"/>
      <c r="AR289" s="284"/>
      <c r="AS289" s="284"/>
      <c r="AT289" s="284"/>
      <c r="AU289" s="284"/>
      <c r="AV289" s="284"/>
      <c r="AW289" s="284"/>
      <c r="AX289" s="284"/>
      <c r="AY289" s="284"/>
      <c r="AZ289" s="284"/>
      <c r="BA289" s="284"/>
      <c r="BB289" s="284"/>
      <c r="BC289" s="284"/>
      <c r="BD289" s="1035">
        <v>1</v>
      </c>
      <c r="BE289" s="283">
        <v>0</v>
      </c>
      <c r="BF289" s="296">
        <v>0</v>
      </c>
      <c r="BG289" s="183"/>
      <c r="BH289" s="183"/>
      <c r="BI289" s="183"/>
      <c r="BJ289" s="183"/>
      <c r="BK289" s="183"/>
      <c r="BL289" s="183"/>
      <c r="BM289" s="292"/>
      <c r="BN289" s="557">
        <f t="shared" si="4"/>
        <v>0</v>
      </c>
      <c r="BO289" s="77">
        <f>SUM(H289:BC289)</f>
        <v>0</v>
      </c>
      <c r="BP289" s="127" t="str">
        <f>IF(D289="Supra-regional","abrange-cidade",IF(D289="Em definição","sem-mapa",IF(F289&lt;&gt;0,"local-def","local-em-def")))</f>
        <v>local-em-def</v>
      </c>
    </row>
    <row r="290" spans="1:68" ht="30" hidden="1" x14ac:dyDescent="0.25">
      <c r="A290" s="182">
        <v>50</v>
      </c>
      <c r="B290" s="183" t="s">
        <v>395</v>
      </c>
      <c r="C290" s="185">
        <v>850000</v>
      </c>
      <c r="D290" s="288" t="s">
        <v>160</v>
      </c>
      <c r="E290" s="183"/>
      <c r="F290" s="183"/>
      <c r="G290" s="288"/>
      <c r="H290" s="284">
        <v>0</v>
      </c>
      <c r="I290" s="284">
        <v>0</v>
      </c>
      <c r="J290" s="284">
        <v>0</v>
      </c>
      <c r="K290" s="284">
        <v>0</v>
      </c>
      <c r="L290" s="284">
        <v>0</v>
      </c>
      <c r="M290" s="284">
        <v>0</v>
      </c>
      <c r="N290" s="284">
        <v>0</v>
      </c>
      <c r="O290" s="284">
        <v>0</v>
      </c>
      <c r="P290" s="284">
        <v>0</v>
      </c>
      <c r="Q290" s="284">
        <v>0</v>
      </c>
      <c r="R290" s="284">
        <v>0</v>
      </c>
      <c r="S290" s="283">
        <v>1524</v>
      </c>
      <c r="T290" s="284">
        <v>0</v>
      </c>
      <c r="U290" s="284">
        <v>0</v>
      </c>
      <c r="V290" s="284">
        <v>0</v>
      </c>
      <c r="W290" s="283">
        <v>0</v>
      </c>
      <c r="X290" s="284">
        <v>0</v>
      </c>
      <c r="Y290" s="284">
        <v>0</v>
      </c>
      <c r="Z290" s="284">
        <v>0</v>
      </c>
      <c r="AA290" s="284">
        <v>0</v>
      </c>
      <c r="AB290" s="284"/>
      <c r="AC290" s="284"/>
      <c r="AD290" s="284"/>
      <c r="AE290" s="284"/>
      <c r="AF290" s="284"/>
      <c r="AG290" s="284"/>
      <c r="AH290" s="284"/>
      <c r="AI290" s="284"/>
      <c r="AJ290" s="284"/>
      <c r="AK290" s="284"/>
      <c r="AL290" s="284"/>
      <c r="AM290" s="284"/>
      <c r="AN290" s="284"/>
      <c r="AO290" s="284"/>
      <c r="AP290" s="284"/>
      <c r="AQ290" s="284"/>
      <c r="AR290" s="284"/>
      <c r="AS290" s="284"/>
      <c r="AT290" s="284"/>
      <c r="AU290" s="284"/>
      <c r="AV290" s="284"/>
      <c r="AW290" s="284"/>
      <c r="AX290" s="284"/>
      <c r="AY290" s="284"/>
      <c r="AZ290" s="284"/>
      <c r="BA290" s="284"/>
      <c r="BB290" s="284"/>
      <c r="BC290" s="284"/>
      <c r="BD290" s="1035">
        <v>1</v>
      </c>
      <c r="BE290" s="283">
        <v>17463684.41</v>
      </c>
      <c r="BF290" s="296">
        <v>0</v>
      </c>
      <c r="BG290" s="298"/>
      <c r="BH290" s="183"/>
      <c r="BI290" s="183"/>
      <c r="BJ290" s="183"/>
      <c r="BK290" s="183"/>
      <c r="BL290" s="183"/>
      <c r="BM290" s="292"/>
      <c r="BN290" s="557">
        <f t="shared" si="4"/>
        <v>1.7929411764705883E-3</v>
      </c>
      <c r="BO290" s="77">
        <f>SUM(H290:BC290)</f>
        <v>1524</v>
      </c>
      <c r="BP290" s="127" t="str">
        <f>IF(D290="Supra-regional","abrange-cidade",IF(D290="Em definição","sem-mapa",IF(F290&lt;&gt;0,"local-def","local-em-def")))</f>
        <v>local-em-def</v>
      </c>
    </row>
    <row r="291" spans="1:68" ht="30" hidden="1" x14ac:dyDescent="0.25">
      <c r="A291" s="182">
        <v>50</v>
      </c>
      <c r="B291" s="183" t="s">
        <v>395</v>
      </c>
      <c r="C291" s="185">
        <v>850000</v>
      </c>
      <c r="D291" s="288" t="s">
        <v>162</v>
      </c>
      <c r="E291" s="183"/>
      <c r="F291" s="183"/>
      <c r="G291" s="288"/>
      <c r="H291" s="284">
        <v>0</v>
      </c>
      <c r="I291" s="284">
        <v>0</v>
      </c>
      <c r="J291" s="284">
        <v>0</v>
      </c>
      <c r="K291" s="284">
        <v>0</v>
      </c>
      <c r="L291" s="284">
        <v>0</v>
      </c>
      <c r="M291" s="284">
        <v>0</v>
      </c>
      <c r="N291" s="284">
        <v>0</v>
      </c>
      <c r="O291" s="284">
        <v>0</v>
      </c>
      <c r="P291" s="284">
        <v>0</v>
      </c>
      <c r="Q291" s="284">
        <v>0</v>
      </c>
      <c r="R291" s="284">
        <v>0</v>
      </c>
      <c r="S291" s="284">
        <v>0</v>
      </c>
      <c r="T291" s="284">
        <v>0</v>
      </c>
      <c r="U291" s="284">
        <v>0</v>
      </c>
      <c r="V291" s="284">
        <v>0</v>
      </c>
      <c r="W291" s="284">
        <v>3936</v>
      </c>
      <c r="X291" s="284">
        <v>0</v>
      </c>
      <c r="Y291" s="284">
        <v>0</v>
      </c>
      <c r="Z291" s="284">
        <v>0</v>
      </c>
      <c r="AA291" s="284">
        <v>0</v>
      </c>
      <c r="AB291" s="284"/>
      <c r="AC291" s="284"/>
      <c r="AD291" s="284"/>
      <c r="AE291" s="284"/>
      <c r="AF291" s="284"/>
      <c r="AG291" s="284"/>
      <c r="AH291" s="284"/>
      <c r="AI291" s="284"/>
      <c r="AJ291" s="284"/>
      <c r="AK291" s="284"/>
      <c r="AL291" s="284"/>
      <c r="AM291" s="284"/>
      <c r="AN291" s="284"/>
      <c r="AO291" s="284"/>
      <c r="AP291" s="284"/>
      <c r="AQ291" s="284"/>
      <c r="AR291" s="284"/>
      <c r="AS291" s="284"/>
      <c r="AT291" s="284"/>
      <c r="AU291" s="284"/>
      <c r="AV291" s="284"/>
      <c r="AW291" s="284"/>
      <c r="AX291" s="284"/>
      <c r="AY291" s="284"/>
      <c r="AZ291" s="284"/>
      <c r="BA291" s="284"/>
      <c r="BB291" s="284"/>
      <c r="BC291" s="284"/>
      <c r="BD291" s="1035">
        <v>1</v>
      </c>
      <c r="BE291" s="283">
        <v>0</v>
      </c>
      <c r="BF291" s="296">
        <v>0</v>
      </c>
      <c r="BG291" s="183"/>
      <c r="BH291" s="183"/>
      <c r="BI291" s="183"/>
      <c r="BJ291" s="183"/>
      <c r="BK291" s="183"/>
      <c r="BL291" s="183"/>
      <c r="BM291" s="292"/>
      <c r="BN291" s="557">
        <f t="shared" si="4"/>
        <v>4.6305882352941172E-3</v>
      </c>
      <c r="BO291" s="77">
        <f>SUM(H291:BC291)</f>
        <v>3936</v>
      </c>
      <c r="BP291" s="127" t="str">
        <f>IF(D291="Supra-regional","abrange-cidade",IF(D291="Em definição","sem-mapa",IF(F291&lt;&gt;0,"local-def","local-em-def")))</f>
        <v>local-em-def</v>
      </c>
    </row>
    <row r="292" spans="1:68" ht="30" hidden="1" x14ac:dyDescent="0.25">
      <c r="A292" s="182">
        <v>50</v>
      </c>
      <c r="B292" s="183" t="s">
        <v>395</v>
      </c>
      <c r="C292" s="185">
        <v>850000</v>
      </c>
      <c r="D292" s="183" t="s">
        <v>164</v>
      </c>
      <c r="E292" s="183"/>
      <c r="F292" s="183"/>
      <c r="G292" s="288"/>
      <c r="H292" s="284">
        <v>0</v>
      </c>
      <c r="I292" s="284">
        <v>0</v>
      </c>
      <c r="J292" s="284">
        <v>0</v>
      </c>
      <c r="K292" s="284">
        <v>0</v>
      </c>
      <c r="L292" s="284">
        <v>0</v>
      </c>
      <c r="M292" s="284">
        <v>0</v>
      </c>
      <c r="N292" s="284">
        <v>0</v>
      </c>
      <c r="O292" s="284">
        <v>0</v>
      </c>
      <c r="P292" s="284">
        <v>0</v>
      </c>
      <c r="Q292" s="284">
        <v>0</v>
      </c>
      <c r="R292" s="284">
        <v>0</v>
      </c>
      <c r="S292" s="283">
        <v>4209</v>
      </c>
      <c r="T292" s="284">
        <v>0</v>
      </c>
      <c r="U292" s="284">
        <v>0</v>
      </c>
      <c r="V292" s="284">
        <v>0</v>
      </c>
      <c r="W292" s="283">
        <v>1338</v>
      </c>
      <c r="X292" s="284">
        <v>0</v>
      </c>
      <c r="Y292" s="284">
        <v>0</v>
      </c>
      <c r="Z292" s="284">
        <v>0</v>
      </c>
      <c r="AA292" s="284">
        <v>0</v>
      </c>
      <c r="AB292" s="284"/>
      <c r="AC292" s="284"/>
      <c r="AD292" s="284"/>
      <c r="AE292" s="284"/>
      <c r="AF292" s="284"/>
      <c r="AG292" s="284"/>
      <c r="AH292" s="284"/>
      <c r="AI292" s="284"/>
      <c r="AJ292" s="284"/>
      <c r="AK292" s="284"/>
      <c r="AL292" s="284"/>
      <c r="AM292" s="284"/>
      <c r="AN292" s="284"/>
      <c r="AO292" s="284"/>
      <c r="AP292" s="284"/>
      <c r="AQ292" s="284"/>
      <c r="AR292" s="284"/>
      <c r="AS292" s="284"/>
      <c r="AT292" s="284"/>
      <c r="AU292" s="284"/>
      <c r="AV292" s="284"/>
      <c r="AW292" s="284"/>
      <c r="AX292" s="284"/>
      <c r="AY292" s="284"/>
      <c r="AZ292" s="284"/>
      <c r="BA292" s="284"/>
      <c r="BB292" s="284"/>
      <c r="BC292" s="284"/>
      <c r="BD292" s="1035">
        <v>1</v>
      </c>
      <c r="BE292" s="283">
        <v>17463684.41</v>
      </c>
      <c r="BF292" s="283">
        <v>0</v>
      </c>
      <c r="BG292" s="298"/>
      <c r="BH292" s="183"/>
      <c r="BI292" s="183"/>
      <c r="BJ292" s="183"/>
      <c r="BK292" s="183"/>
      <c r="BL292" s="183"/>
      <c r="BM292" s="292"/>
      <c r="BN292" s="557">
        <f t="shared" si="4"/>
        <v>6.5258823529411765E-3</v>
      </c>
      <c r="BO292" s="77">
        <f>SUM(H292:BC292)</f>
        <v>5547</v>
      </c>
      <c r="BP292" s="127" t="str">
        <f>IF(D292="Supra-regional","abrange-cidade",IF(D292="Em definição","sem-mapa",IF(F292&lt;&gt;0,"local-def","local-em-def")))</f>
        <v>local-em-def</v>
      </c>
    </row>
    <row r="293" spans="1:68" ht="30" hidden="1" x14ac:dyDescent="0.25">
      <c r="A293" s="182">
        <v>50</v>
      </c>
      <c r="B293" s="183" t="s">
        <v>395</v>
      </c>
      <c r="C293" s="185">
        <v>850000</v>
      </c>
      <c r="D293" s="183" t="s">
        <v>166</v>
      </c>
      <c r="E293" s="183"/>
      <c r="F293" s="183"/>
      <c r="G293" s="288"/>
      <c r="H293" s="284">
        <v>0</v>
      </c>
      <c r="I293" s="284">
        <v>0</v>
      </c>
      <c r="J293" s="284">
        <v>0</v>
      </c>
      <c r="K293" s="284">
        <v>0</v>
      </c>
      <c r="L293" s="284">
        <v>0</v>
      </c>
      <c r="M293" s="284">
        <v>0</v>
      </c>
      <c r="N293" s="284">
        <v>0</v>
      </c>
      <c r="O293" s="284">
        <v>0</v>
      </c>
      <c r="P293" s="284">
        <v>0</v>
      </c>
      <c r="Q293" s="284">
        <v>0</v>
      </c>
      <c r="R293" s="284">
        <v>0</v>
      </c>
      <c r="S293" s="284">
        <v>4191</v>
      </c>
      <c r="T293" s="284">
        <v>0</v>
      </c>
      <c r="U293" s="284">
        <v>0</v>
      </c>
      <c r="V293" s="284">
        <v>0</v>
      </c>
      <c r="W293" s="284">
        <v>0</v>
      </c>
      <c r="X293" s="284">
        <v>0</v>
      </c>
      <c r="Y293" s="284">
        <v>0</v>
      </c>
      <c r="Z293" s="284">
        <v>0</v>
      </c>
      <c r="AA293" s="284">
        <v>0</v>
      </c>
      <c r="AB293" s="284"/>
      <c r="AC293" s="284"/>
      <c r="AD293" s="284"/>
      <c r="AE293" s="284"/>
      <c r="AF293" s="284"/>
      <c r="AG293" s="284"/>
      <c r="AH293" s="284"/>
      <c r="AI293" s="284"/>
      <c r="AJ293" s="284"/>
      <c r="AK293" s="284"/>
      <c r="AL293" s="284"/>
      <c r="AM293" s="284"/>
      <c r="AN293" s="284"/>
      <c r="AO293" s="284"/>
      <c r="AP293" s="284"/>
      <c r="AQ293" s="284"/>
      <c r="AR293" s="284"/>
      <c r="AS293" s="284"/>
      <c r="AT293" s="284"/>
      <c r="AU293" s="284"/>
      <c r="AV293" s="284"/>
      <c r="AW293" s="284"/>
      <c r="AX293" s="284"/>
      <c r="AY293" s="284"/>
      <c r="AZ293" s="284"/>
      <c r="BA293" s="284"/>
      <c r="BB293" s="284"/>
      <c r="BC293" s="284"/>
      <c r="BD293" s="1035">
        <v>1</v>
      </c>
      <c r="BE293" s="283">
        <v>17463684.41</v>
      </c>
      <c r="BF293" s="296">
        <v>0</v>
      </c>
      <c r="BG293" s="297"/>
      <c r="BH293" s="183"/>
      <c r="BI293" s="183"/>
      <c r="BJ293" s="183"/>
      <c r="BK293" s="183"/>
      <c r="BL293" s="183"/>
      <c r="BM293" s="292"/>
      <c r="BN293" s="557">
        <f t="shared" si="4"/>
        <v>4.930588235294118E-3</v>
      </c>
      <c r="BO293" s="77">
        <f>SUM(H293:BC293)</f>
        <v>4191</v>
      </c>
      <c r="BP293" s="127" t="str">
        <f>IF(D293="Supra-regional","abrange-cidade",IF(D293="Em definição","sem-mapa",IF(F293&lt;&gt;0,"local-def","local-em-def")))</f>
        <v>local-em-def</v>
      </c>
    </row>
    <row r="294" spans="1:68" ht="30" hidden="1" x14ac:dyDescent="0.25">
      <c r="A294" s="182">
        <v>50</v>
      </c>
      <c r="B294" s="183" t="s">
        <v>395</v>
      </c>
      <c r="C294" s="185">
        <v>850000</v>
      </c>
      <c r="D294" s="183" t="s">
        <v>168</v>
      </c>
      <c r="E294" s="183"/>
      <c r="F294" s="183"/>
      <c r="G294" s="288"/>
      <c r="H294" s="284">
        <v>0</v>
      </c>
      <c r="I294" s="284">
        <v>0</v>
      </c>
      <c r="J294" s="284">
        <v>0</v>
      </c>
      <c r="K294" s="284">
        <v>0</v>
      </c>
      <c r="L294" s="284">
        <v>0</v>
      </c>
      <c r="M294" s="284">
        <v>0</v>
      </c>
      <c r="N294" s="284">
        <v>0</v>
      </c>
      <c r="O294" s="284">
        <v>0</v>
      </c>
      <c r="P294" s="284">
        <v>0</v>
      </c>
      <c r="Q294" s="284">
        <v>0</v>
      </c>
      <c r="R294" s="284">
        <v>0</v>
      </c>
      <c r="S294" s="283">
        <v>0</v>
      </c>
      <c r="T294" s="284">
        <v>0</v>
      </c>
      <c r="U294" s="284">
        <v>0</v>
      </c>
      <c r="V294" s="284">
        <v>0</v>
      </c>
      <c r="W294" s="283">
        <v>0</v>
      </c>
      <c r="X294" s="284">
        <v>0</v>
      </c>
      <c r="Y294" s="284">
        <v>0</v>
      </c>
      <c r="Z294" s="284">
        <v>0</v>
      </c>
      <c r="AA294" s="284">
        <v>0</v>
      </c>
      <c r="AB294" s="284"/>
      <c r="AC294" s="284"/>
      <c r="AD294" s="284"/>
      <c r="AE294" s="284"/>
      <c r="AF294" s="284"/>
      <c r="AG294" s="284"/>
      <c r="AH294" s="284"/>
      <c r="AI294" s="284"/>
      <c r="AJ294" s="284"/>
      <c r="AK294" s="284"/>
      <c r="AL294" s="284"/>
      <c r="AM294" s="284"/>
      <c r="AN294" s="284"/>
      <c r="AO294" s="284"/>
      <c r="AP294" s="284"/>
      <c r="AQ294" s="284"/>
      <c r="AR294" s="284"/>
      <c r="AS294" s="284"/>
      <c r="AT294" s="284"/>
      <c r="AU294" s="284"/>
      <c r="AV294" s="284"/>
      <c r="AW294" s="284"/>
      <c r="AX294" s="284"/>
      <c r="AY294" s="284"/>
      <c r="AZ294" s="284"/>
      <c r="BA294" s="284"/>
      <c r="BB294" s="284"/>
      <c r="BC294" s="284"/>
      <c r="BD294" s="1035">
        <v>1</v>
      </c>
      <c r="BE294" s="283">
        <v>0</v>
      </c>
      <c r="BF294" s="296">
        <v>0</v>
      </c>
      <c r="BG294" s="298"/>
      <c r="BH294" s="183"/>
      <c r="BI294" s="183"/>
      <c r="BJ294" s="183"/>
      <c r="BK294" s="183"/>
      <c r="BL294" s="183"/>
      <c r="BM294" s="292"/>
      <c r="BN294" s="557">
        <f t="shared" si="4"/>
        <v>0</v>
      </c>
      <c r="BO294" s="77">
        <f>SUM(H294:BC294)</f>
        <v>0</v>
      </c>
      <c r="BP294" s="127" t="str">
        <f>IF(D294="Supra-regional","abrange-cidade",IF(D294="Em definição","sem-mapa",IF(F294&lt;&gt;0,"local-def","local-em-def")))</f>
        <v>local-em-def</v>
      </c>
    </row>
    <row r="295" spans="1:68" ht="30" hidden="1" x14ac:dyDescent="0.25">
      <c r="A295" s="182">
        <v>50</v>
      </c>
      <c r="B295" s="183" t="s">
        <v>395</v>
      </c>
      <c r="C295" s="185">
        <v>850000</v>
      </c>
      <c r="D295" s="183" t="s">
        <v>170</v>
      </c>
      <c r="E295" s="183"/>
      <c r="F295" s="183"/>
      <c r="G295" s="288"/>
      <c r="H295" s="284">
        <v>0</v>
      </c>
      <c r="I295" s="284">
        <v>0</v>
      </c>
      <c r="J295" s="284">
        <v>0</v>
      </c>
      <c r="K295" s="284">
        <v>0</v>
      </c>
      <c r="L295" s="284">
        <v>0</v>
      </c>
      <c r="M295" s="284">
        <v>0</v>
      </c>
      <c r="N295" s="284">
        <v>0</v>
      </c>
      <c r="O295" s="284">
        <v>0</v>
      </c>
      <c r="P295" s="284">
        <v>0</v>
      </c>
      <c r="Q295" s="284">
        <v>0</v>
      </c>
      <c r="R295" s="284">
        <v>0</v>
      </c>
      <c r="S295" s="284">
        <v>0</v>
      </c>
      <c r="T295" s="284">
        <v>0</v>
      </c>
      <c r="U295" s="284">
        <v>0</v>
      </c>
      <c r="V295" s="284">
        <v>0</v>
      </c>
      <c r="W295" s="284">
        <v>0</v>
      </c>
      <c r="X295" s="284">
        <v>0</v>
      </c>
      <c r="Y295" s="284">
        <v>0</v>
      </c>
      <c r="Z295" s="284">
        <v>0</v>
      </c>
      <c r="AA295" s="284">
        <v>0</v>
      </c>
      <c r="AB295" s="284"/>
      <c r="AC295" s="284"/>
      <c r="AD295" s="284"/>
      <c r="AE295" s="284"/>
      <c r="AF295" s="284"/>
      <c r="AG295" s="284"/>
      <c r="AH295" s="284"/>
      <c r="AI295" s="284"/>
      <c r="AJ295" s="284"/>
      <c r="AK295" s="284"/>
      <c r="AL295" s="284"/>
      <c r="AM295" s="284"/>
      <c r="AN295" s="284"/>
      <c r="AO295" s="284"/>
      <c r="AP295" s="284"/>
      <c r="AQ295" s="284"/>
      <c r="AR295" s="284"/>
      <c r="AS295" s="284"/>
      <c r="AT295" s="284"/>
      <c r="AU295" s="284"/>
      <c r="AV295" s="284"/>
      <c r="AW295" s="284"/>
      <c r="AX295" s="284"/>
      <c r="AY295" s="284"/>
      <c r="AZ295" s="284"/>
      <c r="BA295" s="284"/>
      <c r="BB295" s="284"/>
      <c r="BC295" s="284"/>
      <c r="BD295" s="1035">
        <v>1</v>
      </c>
      <c r="BE295" s="283">
        <v>0</v>
      </c>
      <c r="BF295" s="296">
        <v>0</v>
      </c>
      <c r="BG295" s="183"/>
      <c r="BH295" s="183"/>
      <c r="BI295" s="183"/>
      <c r="BJ295" s="183"/>
      <c r="BK295" s="183"/>
      <c r="BL295" s="183"/>
      <c r="BM295" s="292"/>
      <c r="BN295" s="557">
        <f t="shared" si="4"/>
        <v>0</v>
      </c>
      <c r="BO295" s="77">
        <f>SUM(H295:BC295)</f>
        <v>0</v>
      </c>
      <c r="BP295" s="127" t="str">
        <f>IF(D295="Supra-regional","abrange-cidade",IF(D295="Em definição","sem-mapa",IF(F295&lt;&gt;0,"local-def","local-em-def")))</f>
        <v>local-em-def</v>
      </c>
    </row>
    <row r="296" spans="1:68" ht="30" hidden="1" x14ac:dyDescent="0.25">
      <c r="A296" s="182">
        <v>50</v>
      </c>
      <c r="B296" s="183" t="s">
        <v>395</v>
      </c>
      <c r="C296" s="185">
        <v>850000</v>
      </c>
      <c r="D296" s="288" t="s">
        <v>172</v>
      </c>
      <c r="E296" s="183"/>
      <c r="F296" s="183"/>
      <c r="G296" s="288"/>
      <c r="H296" s="284">
        <v>0</v>
      </c>
      <c r="I296" s="284">
        <v>0</v>
      </c>
      <c r="J296" s="284">
        <v>0</v>
      </c>
      <c r="K296" s="284">
        <v>0</v>
      </c>
      <c r="L296" s="284">
        <v>0</v>
      </c>
      <c r="M296" s="284">
        <v>0</v>
      </c>
      <c r="N296" s="284">
        <v>0</v>
      </c>
      <c r="O296" s="284">
        <v>0</v>
      </c>
      <c r="P296" s="284">
        <v>0</v>
      </c>
      <c r="Q296" s="284">
        <v>0</v>
      </c>
      <c r="R296" s="284">
        <v>0</v>
      </c>
      <c r="S296" s="283">
        <v>9235</v>
      </c>
      <c r="T296" s="284">
        <v>0</v>
      </c>
      <c r="U296" s="284">
        <v>0</v>
      </c>
      <c r="V296" s="284">
        <v>0</v>
      </c>
      <c r="W296" s="283">
        <v>0</v>
      </c>
      <c r="X296" s="284">
        <v>0</v>
      </c>
      <c r="Y296" s="284">
        <v>0</v>
      </c>
      <c r="Z296" s="284">
        <v>0</v>
      </c>
      <c r="AA296" s="284">
        <v>0</v>
      </c>
      <c r="AB296" s="284"/>
      <c r="AC296" s="284"/>
      <c r="AD296" s="284"/>
      <c r="AE296" s="284"/>
      <c r="AF296" s="284"/>
      <c r="AG296" s="284"/>
      <c r="AH296" s="284"/>
      <c r="AI296" s="284"/>
      <c r="AJ296" s="284"/>
      <c r="AK296" s="284"/>
      <c r="AL296" s="284"/>
      <c r="AM296" s="284"/>
      <c r="AN296" s="284"/>
      <c r="AO296" s="284"/>
      <c r="AP296" s="284"/>
      <c r="AQ296" s="284"/>
      <c r="AR296" s="284"/>
      <c r="AS296" s="284"/>
      <c r="AT296" s="284"/>
      <c r="AU296" s="284"/>
      <c r="AV296" s="284"/>
      <c r="AW296" s="284"/>
      <c r="AX296" s="284"/>
      <c r="AY296" s="284"/>
      <c r="AZ296" s="284"/>
      <c r="BA296" s="284"/>
      <c r="BB296" s="284"/>
      <c r="BC296" s="284"/>
      <c r="BD296" s="1035">
        <v>1</v>
      </c>
      <c r="BE296" s="283">
        <v>17463684.41</v>
      </c>
      <c r="BF296" s="283">
        <v>0</v>
      </c>
      <c r="BG296" s="288"/>
      <c r="BH296" s="183"/>
      <c r="BI296" s="183"/>
      <c r="BJ296" s="183"/>
      <c r="BK296" s="183"/>
      <c r="BL296" s="183"/>
      <c r="BM296" s="292"/>
      <c r="BN296" s="557">
        <f t="shared" si="4"/>
        <v>1.0864705882352941E-2</v>
      </c>
      <c r="BO296" s="77">
        <f>SUM(H296:BC296)</f>
        <v>9235</v>
      </c>
      <c r="BP296" s="127" t="str">
        <f>IF(D296="Supra-regional","abrange-cidade",IF(D296="Em definição","sem-mapa",IF(F296&lt;&gt;0,"local-def","local-em-def")))</f>
        <v>local-em-def</v>
      </c>
    </row>
    <row r="297" spans="1:68" ht="30" hidden="1" x14ac:dyDescent="0.25">
      <c r="A297" s="182">
        <v>50</v>
      </c>
      <c r="B297" s="183" t="s">
        <v>395</v>
      </c>
      <c r="C297" s="185">
        <v>850000</v>
      </c>
      <c r="D297" s="288" t="s">
        <v>174</v>
      </c>
      <c r="E297" s="183"/>
      <c r="F297" s="183"/>
      <c r="G297" s="288"/>
      <c r="H297" s="284">
        <v>0</v>
      </c>
      <c r="I297" s="284">
        <v>0</v>
      </c>
      <c r="J297" s="284">
        <v>0</v>
      </c>
      <c r="K297" s="284">
        <v>0</v>
      </c>
      <c r="L297" s="284">
        <v>0</v>
      </c>
      <c r="M297" s="284">
        <v>0</v>
      </c>
      <c r="N297" s="284">
        <v>0</v>
      </c>
      <c r="O297" s="284">
        <v>0</v>
      </c>
      <c r="P297" s="284">
        <v>0</v>
      </c>
      <c r="Q297" s="284">
        <v>0</v>
      </c>
      <c r="R297" s="284">
        <v>0</v>
      </c>
      <c r="S297" s="283">
        <v>2727</v>
      </c>
      <c r="T297" s="284">
        <v>0</v>
      </c>
      <c r="U297" s="284">
        <v>0</v>
      </c>
      <c r="V297" s="284">
        <v>0</v>
      </c>
      <c r="W297" s="283">
        <v>0</v>
      </c>
      <c r="X297" s="284">
        <v>0</v>
      </c>
      <c r="Y297" s="284">
        <v>0</v>
      </c>
      <c r="Z297" s="284">
        <v>0</v>
      </c>
      <c r="AA297" s="284">
        <v>0</v>
      </c>
      <c r="AB297" s="284"/>
      <c r="AC297" s="284"/>
      <c r="AD297" s="284"/>
      <c r="AE297" s="284"/>
      <c r="AF297" s="284"/>
      <c r="AG297" s="284"/>
      <c r="AH297" s="284"/>
      <c r="AI297" s="284"/>
      <c r="AJ297" s="284"/>
      <c r="AK297" s="284"/>
      <c r="AL297" s="284"/>
      <c r="AM297" s="284"/>
      <c r="AN297" s="284"/>
      <c r="AO297" s="284"/>
      <c r="AP297" s="284"/>
      <c r="AQ297" s="284"/>
      <c r="AR297" s="284"/>
      <c r="AS297" s="284"/>
      <c r="AT297" s="284"/>
      <c r="AU297" s="284"/>
      <c r="AV297" s="284"/>
      <c r="AW297" s="284"/>
      <c r="AX297" s="284"/>
      <c r="AY297" s="284"/>
      <c r="AZ297" s="284"/>
      <c r="BA297" s="284"/>
      <c r="BB297" s="284"/>
      <c r="BC297" s="284"/>
      <c r="BD297" s="1035">
        <v>1</v>
      </c>
      <c r="BE297" s="283">
        <v>17463684.41</v>
      </c>
      <c r="BF297" s="283">
        <v>0</v>
      </c>
      <c r="BG297" s="298"/>
      <c r="BH297" s="183"/>
      <c r="BI297" s="223"/>
      <c r="BJ297" s="223"/>
      <c r="BK297" s="183"/>
      <c r="BL297" s="183"/>
      <c r="BM297" s="292"/>
      <c r="BN297" s="557">
        <f t="shared" si="4"/>
        <v>3.2082352941176472E-3</v>
      </c>
      <c r="BO297" s="77">
        <f>SUM(H297:BC297)</f>
        <v>2727</v>
      </c>
      <c r="BP297" s="127" t="str">
        <f>IF(D297="Supra-regional","abrange-cidade",IF(D297="Em definição","sem-mapa",IF(F297&lt;&gt;0,"local-def","local-em-def")))</f>
        <v>local-em-def</v>
      </c>
    </row>
    <row r="298" spans="1:68" ht="30" hidden="1" x14ac:dyDescent="0.25">
      <c r="A298" s="182">
        <v>50</v>
      </c>
      <c r="B298" s="183" t="s">
        <v>395</v>
      </c>
      <c r="C298" s="185">
        <v>850000</v>
      </c>
      <c r="D298" s="183" t="s">
        <v>176</v>
      </c>
      <c r="E298" s="183"/>
      <c r="F298" s="183"/>
      <c r="G298" s="288"/>
      <c r="H298" s="284">
        <v>0</v>
      </c>
      <c r="I298" s="284">
        <v>0</v>
      </c>
      <c r="J298" s="284">
        <v>0</v>
      </c>
      <c r="K298" s="284">
        <v>0</v>
      </c>
      <c r="L298" s="284">
        <v>0</v>
      </c>
      <c r="M298" s="284">
        <v>0</v>
      </c>
      <c r="N298" s="284">
        <v>0</v>
      </c>
      <c r="O298" s="284">
        <v>0</v>
      </c>
      <c r="P298" s="284">
        <v>0</v>
      </c>
      <c r="Q298" s="284">
        <v>0</v>
      </c>
      <c r="R298" s="284">
        <v>0</v>
      </c>
      <c r="S298" s="284">
        <v>3597</v>
      </c>
      <c r="T298" s="284">
        <v>0</v>
      </c>
      <c r="U298" s="284">
        <v>0</v>
      </c>
      <c r="V298" s="284">
        <v>0</v>
      </c>
      <c r="W298" s="284">
        <v>0</v>
      </c>
      <c r="X298" s="284">
        <v>0</v>
      </c>
      <c r="Y298" s="284">
        <v>0</v>
      </c>
      <c r="Z298" s="284">
        <v>0</v>
      </c>
      <c r="AA298" s="284">
        <v>0</v>
      </c>
      <c r="AB298" s="284"/>
      <c r="AC298" s="284"/>
      <c r="AD298" s="284"/>
      <c r="AE298" s="284"/>
      <c r="AF298" s="284"/>
      <c r="AG298" s="284"/>
      <c r="AH298" s="284"/>
      <c r="AI298" s="284"/>
      <c r="AJ298" s="284"/>
      <c r="AK298" s="284"/>
      <c r="AL298" s="284"/>
      <c r="AM298" s="284"/>
      <c r="AN298" s="284"/>
      <c r="AO298" s="284"/>
      <c r="AP298" s="284"/>
      <c r="AQ298" s="284"/>
      <c r="AR298" s="284"/>
      <c r="AS298" s="284"/>
      <c r="AT298" s="284"/>
      <c r="AU298" s="284"/>
      <c r="AV298" s="284"/>
      <c r="AW298" s="284"/>
      <c r="AX298" s="284"/>
      <c r="AY298" s="284"/>
      <c r="AZ298" s="284"/>
      <c r="BA298" s="284"/>
      <c r="BB298" s="284"/>
      <c r="BC298" s="284"/>
      <c r="BD298" s="1035">
        <v>1</v>
      </c>
      <c r="BE298" s="283">
        <v>17463684.41</v>
      </c>
      <c r="BF298" s="296">
        <v>0</v>
      </c>
      <c r="BG298" s="183"/>
      <c r="BH298" s="183"/>
      <c r="BI298" s="183"/>
      <c r="BJ298" s="183"/>
      <c r="BK298" s="183"/>
      <c r="BL298" s="183"/>
      <c r="BM298" s="292"/>
      <c r="BN298" s="557">
        <f t="shared" si="4"/>
        <v>4.2317647058823533E-3</v>
      </c>
      <c r="BO298" s="77">
        <f>SUM(H298:BC298)</f>
        <v>3597</v>
      </c>
      <c r="BP298" s="127" t="str">
        <f>IF(D298="Supra-regional","abrange-cidade",IF(D298="Em definição","sem-mapa",IF(F298&lt;&gt;0,"local-def","local-em-def")))</f>
        <v>local-em-def</v>
      </c>
    </row>
    <row r="299" spans="1:68" ht="30" hidden="1" x14ac:dyDescent="0.25">
      <c r="A299" s="182">
        <v>50</v>
      </c>
      <c r="B299" s="183" t="s">
        <v>395</v>
      </c>
      <c r="C299" s="185">
        <v>850000</v>
      </c>
      <c r="D299" s="183" t="s">
        <v>178</v>
      </c>
      <c r="E299" s="183"/>
      <c r="F299" s="183"/>
      <c r="G299" s="288"/>
      <c r="H299" s="284">
        <v>0</v>
      </c>
      <c r="I299" s="284">
        <v>0</v>
      </c>
      <c r="J299" s="284">
        <v>0</v>
      </c>
      <c r="K299" s="284">
        <v>0</v>
      </c>
      <c r="L299" s="284">
        <v>0</v>
      </c>
      <c r="M299" s="284">
        <v>0</v>
      </c>
      <c r="N299" s="284">
        <v>0</v>
      </c>
      <c r="O299" s="284">
        <v>0</v>
      </c>
      <c r="P299" s="284">
        <v>0</v>
      </c>
      <c r="Q299" s="284">
        <v>0</v>
      </c>
      <c r="R299" s="284">
        <v>0</v>
      </c>
      <c r="S299" s="283">
        <v>12029</v>
      </c>
      <c r="T299" s="284">
        <v>0</v>
      </c>
      <c r="U299" s="284">
        <v>0</v>
      </c>
      <c r="V299" s="284">
        <v>0</v>
      </c>
      <c r="W299" s="283">
        <v>0</v>
      </c>
      <c r="X299" s="284">
        <v>0</v>
      </c>
      <c r="Y299" s="284">
        <v>0</v>
      </c>
      <c r="Z299" s="284">
        <v>0</v>
      </c>
      <c r="AA299" s="284">
        <v>0</v>
      </c>
      <c r="AB299" s="284"/>
      <c r="AC299" s="284"/>
      <c r="AD299" s="284"/>
      <c r="AE299" s="284"/>
      <c r="AF299" s="284"/>
      <c r="AG299" s="284"/>
      <c r="AH299" s="284"/>
      <c r="AI299" s="284"/>
      <c r="AJ299" s="284"/>
      <c r="AK299" s="284"/>
      <c r="AL299" s="284"/>
      <c r="AM299" s="284"/>
      <c r="AN299" s="284"/>
      <c r="AO299" s="284"/>
      <c r="AP299" s="284"/>
      <c r="AQ299" s="284"/>
      <c r="AR299" s="284"/>
      <c r="AS299" s="284"/>
      <c r="AT299" s="284"/>
      <c r="AU299" s="284"/>
      <c r="AV299" s="284"/>
      <c r="AW299" s="284"/>
      <c r="AX299" s="284"/>
      <c r="AY299" s="284"/>
      <c r="AZ299" s="284"/>
      <c r="BA299" s="284"/>
      <c r="BB299" s="284"/>
      <c r="BC299" s="284"/>
      <c r="BD299" s="1035">
        <v>1</v>
      </c>
      <c r="BE299" s="283">
        <v>17463684.41</v>
      </c>
      <c r="BF299" s="283">
        <v>0</v>
      </c>
      <c r="BG299" s="298"/>
      <c r="BH299" s="183"/>
      <c r="BI299" s="183"/>
      <c r="BJ299" s="183"/>
      <c r="BK299" s="183"/>
      <c r="BL299" s="183"/>
      <c r="BM299" s="292"/>
      <c r="BN299" s="557">
        <f t="shared" si="4"/>
        <v>1.4151764705882353E-2</v>
      </c>
      <c r="BO299" s="77">
        <f>SUM(H299:BC299)</f>
        <v>12029</v>
      </c>
      <c r="BP299" s="127" t="str">
        <f>IF(D299="Supra-regional","abrange-cidade",IF(D299="Em definição","sem-mapa",IF(F299&lt;&gt;0,"local-def","local-em-def")))</f>
        <v>local-em-def</v>
      </c>
    </row>
    <row r="300" spans="1:68" ht="30" hidden="1" x14ac:dyDescent="0.25">
      <c r="A300" s="182">
        <v>50</v>
      </c>
      <c r="B300" s="183" t="s">
        <v>395</v>
      </c>
      <c r="C300" s="185">
        <v>850000</v>
      </c>
      <c r="D300" s="183" t="s">
        <v>180</v>
      </c>
      <c r="E300" s="183"/>
      <c r="F300" s="183"/>
      <c r="G300" s="288"/>
      <c r="H300" s="284">
        <v>0</v>
      </c>
      <c r="I300" s="284">
        <v>0</v>
      </c>
      <c r="J300" s="284">
        <v>0</v>
      </c>
      <c r="K300" s="284">
        <v>0</v>
      </c>
      <c r="L300" s="284">
        <v>0</v>
      </c>
      <c r="M300" s="284">
        <v>0</v>
      </c>
      <c r="N300" s="284">
        <v>0</v>
      </c>
      <c r="O300" s="284">
        <v>0</v>
      </c>
      <c r="P300" s="284">
        <v>0</v>
      </c>
      <c r="Q300" s="284">
        <v>0</v>
      </c>
      <c r="R300" s="284">
        <v>0</v>
      </c>
      <c r="S300" s="283">
        <v>3291</v>
      </c>
      <c r="T300" s="284">
        <v>0</v>
      </c>
      <c r="U300" s="284">
        <v>0</v>
      </c>
      <c r="V300" s="284">
        <v>0</v>
      </c>
      <c r="W300" s="283">
        <v>0</v>
      </c>
      <c r="X300" s="284">
        <v>0</v>
      </c>
      <c r="Y300" s="284">
        <v>0</v>
      </c>
      <c r="Z300" s="284">
        <v>0</v>
      </c>
      <c r="AA300" s="284">
        <v>0</v>
      </c>
      <c r="AB300" s="284"/>
      <c r="AC300" s="284"/>
      <c r="AD300" s="284"/>
      <c r="AE300" s="284"/>
      <c r="AF300" s="284"/>
      <c r="AG300" s="284"/>
      <c r="AH300" s="284"/>
      <c r="AI300" s="284"/>
      <c r="AJ300" s="284"/>
      <c r="AK300" s="284"/>
      <c r="AL300" s="284"/>
      <c r="AM300" s="284"/>
      <c r="AN300" s="284"/>
      <c r="AO300" s="284"/>
      <c r="AP300" s="284"/>
      <c r="AQ300" s="284"/>
      <c r="AR300" s="284"/>
      <c r="AS300" s="284"/>
      <c r="AT300" s="284"/>
      <c r="AU300" s="284"/>
      <c r="AV300" s="284"/>
      <c r="AW300" s="284"/>
      <c r="AX300" s="284"/>
      <c r="AY300" s="284"/>
      <c r="AZ300" s="284"/>
      <c r="BA300" s="284"/>
      <c r="BB300" s="284"/>
      <c r="BC300" s="284"/>
      <c r="BD300" s="1035">
        <v>1</v>
      </c>
      <c r="BE300" s="283">
        <v>17463684.41</v>
      </c>
      <c r="BF300" s="283">
        <v>0</v>
      </c>
      <c r="BG300" s="298"/>
      <c r="BH300" s="183"/>
      <c r="BI300" s="183"/>
      <c r="BJ300" s="183"/>
      <c r="BK300" s="183"/>
      <c r="BL300" s="183"/>
      <c r="BM300" s="292"/>
      <c r="BN300" s="557">
        <f t="shared" si="4"/>
        <v>3.8717647058823528E-3</v>
      </c>
      <c r="BO300" s="77">
        <f>SUM(H300:BC300)</f>
        <v>3291</v>
      </c>
      <c r="BP300" s="127" t="str">
        <f>IF(D300="Supra-regional","abrange-cidade",IF(D300="Em definição","sem-mapa",IF(F300&lt;&gt;0,"local-def","local-em-def")))</f>
        <v>local-em-def</v>
      </c>
    </row>
    <row r="301" spans="1:68" ht="30" hidden="1" x14ac:dyDescent="0.25">
      <c r="A301" s="182">
        <v>50</v>
      </c>
      <c r="B301" s="183" t="s">
        <v>395</v>
      </c>
      <c r="C301" s="185">
        <v>850000</v>
      </c>
      <c r="D301" s="183" t="s">
        <v>190</v>
      </c>
      <c r="E301" s="183"/>
      <c r="F301" s="183"/>
      <c r="G301" s="288"/>
      <c r="H301" s="284">
        <v>0</v>
      </c>
      <c r="I301" s="284">
        <v>0</v>
      </c>
      <c r="J301" s="284">
        <v>0</v>
      </c>
      <c r="K301" s="284">
        <v>0</v>
      </c>
      <c r="L301" s="284">
        <v>0</v>
      </c>
      <c r="M301" s="284">
        <v>0</v>
      </c>
      <c r="N301" s="284">
        <v>0</v>
      </c>
      <c r="O301" s="284">
        <v>0</v>
      </c>
      <c r="P301" s="284">
        <v>0</v>
      </c>
      <c r="Q301" s="284">
        <v>0</v>
      </c>
      <c r="R301" s="284">
        <v>0</v>
      </c>
      <c r="S301" s="283">
        <v>0</v>
      </c>
      <c r="T301" s="284">
        <v>0</v>
      </c>
      <c r="U301" s="284">
        <v>0</v>
      </c>
      <c r="V301" s="284">
        <v>0</v>
      </c>
      <c r="W301" s="283">
        <v>0</v>
      </c>
      <c r="X301" s="284">
        <v>0</v>
      </c>
      <c r="Y301" s="284">
        <v>0</v>
      </c>
      <c r="Z301" s="284">
        <v>0</v>
      </c>
      <c r="AA301" s="284">
        <v>0</v>
      </c>
      <c r="AB301" s="284"/>
      <c r="AC301" s="284"/>
      <c r="AD301" s="284"/>
      <c r="AE301" s="284"/>
      <c r="AF301" s="284"/>
      <c r="AG301" s="284"/>
      <c r="AH301" s="284"/>
      <c r="AI301" s="284"/>
      <c r="AJ301" s="284"/>
      <c r="AK301" s="284"/>
      <c r="AL301" s="284"/>
      <c r="AM301" s="284"/>
      <c r="AN301" s="284"/>
      <c r="AO301" s="284"/>
      <c r="AP301" s="284"/>
      <c r="AQ301" s="284"/>
      <c r="AR301" s="284"/>
      <c r="AS301" s="284"/>
      <c r="AT301" s="284"/>
      <c r="AU301" s="284"/>
      <c r="AV301" s="284"/>
      <c r="AW301" s="284"/>
      <c r="AX301" s="284"/>
      <c r="AY301" s="284"/>
      <c r="AZ301" s="284"/>
      <c r="BA301" s="284"/>
      <c r="BB301" s="284"/>
      <c r="BC301" s="284"/>
      <c r="BD301" s="1035">
        <v>1</v>
      </c>
      <c r="BE301" s="283">
        <v>0</v>
      </c>
      <c r="BF301" s="283">
        <v>0</v>
      </c>
      <c r="BG301" s="298"/>
      <c r="BH301" s="183"/>
      <c r="BI301" s="183"/>
      <c r="BJ301" s="183"/>
      <c r="BK301" s="183"/>
      <c r="BL301" s="183"/>
      <c r="BM301" s="292"/>
      <c r="BN301" s="557">
        <f t="shared" si="4"/>
        <v>0</v>
      </c>
      <c r="BO301" s="77">
        <f>SUM(H301:BC301)</f>
        <v>0</v>
      </c>
      <c r="BP301" s="127" t="str">
        <f>IF(D301="Supra-regional","abrange-cidade",IF(D301="Em definição","sem-mapa",IF(F301&lt;&gt;0,"local-def","local-em-def")))</f>
        <v>local-em-def</v>
      </c>
    </row>
    <row r="302" spans="1:68" ht="30" hidden="1" x14ac:dyDescent="0.25">
      <c r="A302" s="182">
        <v>50</v>
      </c>
      <c r="B302" s="183" t="s">
        <v>395</v>
      </c>
      <c r="C302" s="185">
        <v>850000</v>
      </c>
      <c r="D302" s="183" t="s">
        <v>182</v>
      </c>
      <c r="E302" s="183"/>
      <c r="F302" s="183"/>
      <c r="G302" s="288"/>
      <c r="H302" s="284">
        <v>0</v>
      </c>
      <c r="I302" s="284">
        <v>0</v>
      </c>
      <c r="J302" s="284">
        <v>0</v>
      </c>
      <c r="K302" s="284">
        <v>0</v>
      </c>
      <c r="L302" s="284">
        <v>0</v>
      </c>
      <c r="M302" s="284">
        <v>0</v>
      </c>
      <c r="N302" s="284">
        <v>0</v>
      </c>
      <c r="O302" s="284">
        <v>0</v>
      </c>
      <c r="P302" s="284">
        <v>0</v>
      </c>
      <c r="Q302" s="284">
        <v>0</v>
      </c>
      <c r="R302" s="284">
        <v>0</v>
      </c>
      <c r="S302" s="283">
        <v>0</v>
      </c>
      <c r="T302" s="284">
        <v>0</v>
      </c>
      <c r="U302" s="284">
        <v>0</v>
      </c>
      <c r="V302" s="284">
        <v>0</v>
      </c>
      <c r="W302" s="283">
        <v>0</v>
      </c>
      <c r="X302" s="284">
        <v>0</v>
      </c>
      <c r="Y302" s="284">
        <v>0</v>
      </c>
      <c r="Z302" s="284">
        <v>0</v>
      </c>
      <c r="AA302" s="284">
        <v>0</v>
      </c>
      <c r="AB302" s="284"/>
      <c r="AC302" s="284"/>
      <c r="AD302" s="284"/>
      <c r="AE302" s="284"/>
      <c r="AF302" s="284"/>
      <c r="AG302" s="284"/>
      <c r="AH302" s="284"/>
      <c r="AI302" s="284"/>
      <c r="AJ302" s="284"/>
      <c r="AK302" s="284"/>
      <c r="AL302" s="284"/>
      <c r="AM302" s="284"/>
      <c r="AN302" s="284"/>
      <c r="AO302" s="284"/>
      <c r="AP302" s="284"/>
      <c r="AQ302" s="284"/>
      <c r="AR302" s="284"/>
      <c r="AS302" s="284"/>
      <c r="AT302" s="284"/>
      <c r="AU302" s="284"/>
      <c r="AV302" s="284"/>
      <c r="AW302" s="284"/>
      <c r="AX302" s="284"/>
      <c r="AY302" s="284"/>
      <c r="AZ302" s="284"/>
      <c r="BA302" s="284"/>
      <c r="BB302" s="284"/>
      <c r="BC302" s="284"/>
      <c r="BD302" s="1035">
        <v>1</v>
      </c>
      <c r="BE302" s="283">
        <v>0</v>
      </c>
      <c r="BF302" s="283">
        <v>0</v>
      </c>
      <c r="BG302" s="288"/>
      <c r="BH302" s="183"/>
      <c r="BI302" s="183"/>
      <c r="BJ302" s="183"/>
      <c r="BK302" s="183"/>
      <c r="BL302" s="183"/>
      <c r="BM302" s="292"/>
      <c r="BN302" s="557">
        <f t="shared" si="4"/>
        <v>0</v>
      </c>
      <c r="BO302" s="77">
        <f>SUM(H302:BC302)</f>
        <v>0</v>
      </c>
      <c r="BP302" s="127" t="str">
        <f>IF(D302="Supra-regional","abrange-cidade",IF(D302="Em definição","sem-mapa",IF(F302&lt;&gt;0,"local-def","local-em-def")))</f>
        <v>local-em-def</v>
      </c>
    </row>
    <row r="303" spans="1:68" ht="30" hidden="1" x14ac:dyDescent="0.25">
      <c r="A303" s="182">
        <v>50</v>
      </c>
      <c r="B303" s="183" t="s">
        <v>395</v>
      </c>
      <c r="C303" s="185">
        <v>850000</v>
      </c>
      <c r="D303" s="288" t="s">
        <v>184</v>
      </c>
      <c r="E303" s="183"/>
      <c r="F303" s="183"/>
      <c r="G303" s="288"/>
      <c r="H303" s="284">
        <v>0</v>
      </c>
      <c r="I303" s="284">
        <v>0</v>
      </c>
      <c r="J303" s="284">
        <v>0</v>
      </c>
      <c r="K303" s="284">
        <v>0</v>
      </c>
      <c r="L303" s="284">
        <v>0</v>
      </c>
      <c r="M303" s="284">
        <v>0</v>
      </c>
      <c r="N303" s="284">
        <v>0</v>
      </c>
      <c r="O303" s="284">
        <v>0</v>
      </c>
      <c r="P303" s="284">
        <v>0</v>
      </c>
      <c r="Q303" s="284">
        <v>0</v>
      </c>
      <c r="R303" s="284">
        <v>0</v>
      </c>
      <c r="S303" s="283">
        <v>0</v>
      </c>
      <c r="T303" s="284">
        <v>0</v>
      </c>
      <c r="U303" s="284">
        <v>0</v>
      </c>
      <c r="V303" s="284">
        <v>0</v>
      </c>
      <c r="W303" s="283">
        <v>0</v>
      </c>
      <c r="X303" s="284">
        <v>0</v>
      </c>
      <c r="Y303" s="284">
        <v>0</v>
      </c>
      <c r="Z303" s="284">
        <v>0</v>
      </c>
      <c r="AA303" s="284">
        <v>0</v>
      </c>
      <c r="AB303" s="284"/>
      <c r="AC303" s="284"/>
      <c r="AD303" s="284"/>
      <c r="AE303" s="284"/>
      <c r="AF303" s="284"/>
      <c r="AG303" s="284"/>
      <c r="AH303" s="284"/>
      <c r="AI303" s="284"/>
      <c r="AJ303" s="284"/>
      <c r="AK303" s="284"/>
      <c r="AL303" s="284"/>
      <c r="AM303" s="284"/>
      <c r="AN303" s="284"/>
      <c r="AO303" s="284"/>
      <c r="AP303" s="284"/>
      <c r="AQ303" s="284"/>
      <c r="AR303" s="284"/>
      <c r="AS303" s="284"/>
      <c r="AT303" s="284"/>
      <c r="AU303" s="284"/>
      <c r="AV303" s="284"/>
      <c r="AW303" s="284"/>
      <c r="AX303" s="284"/>
      <c r="AY303" s="284"/>
      <c r="AZ303" s="284"/>
      <c r="BA303" s="284"/>
      <c r="BB303" s="284"/>
      <c r="BC303" s="284"/>
      <c r="BD303" s="1035">
        <v>1</v>
      </c>
      <c r="BE303" s="283">
        <v>17463684.41</v>
      </c>
      <c r="BF303" s="283">
        <v>0</v>
      </c>
      <c r="BG303" s="866"/>
      <c r="BH303" s="183"/>
      <c r="BI303" s="183"/>
      <c r="BJ303" s="183"/>
      <c r="BK303" s="183"/>
      <c r="BL303" s="183"/>
      <c r="BM303" s="292"/>
      <c r="BN303" s="557">
        <f t="shared" si="4"/>
        <v>0</v>
      </c>
      <c r="BO303" s="77">
        <f>SUM(H303:BC303)</f>
        <v>0</v>
      </c>
      <c r="BP303" s="127" t="str">
        <f>IF(D303="Supra-regional","abrange-cidade",IF(D303="Em definição","sem-mapa",IF(F303&lt;&gt;0,"local-def","local-em-def")))</f>
        <v>local-em-def</v>
      </c>
    </row>
    <row r="304" spans="1:68" ht="30" hidden="1" x14ac:dyDescent="0.25">
      <c r="A304" s="182">
        <v>50</v>
      </c>
      <c r="B304" s="183" t="s">
        <v>395</v>
      </c>
      <c r="C304" s="185">
        <v>850000</v>
      </c>
      <c r="D304" s="183" t="s">
        <v>186</v>
      </c>
      <c r="E304" s="183"/>
      <c r="F304" s="183"/>
      <c r="G304" s="288"/>
      <c r="H304" s="284">
        <v>0</v>
      </c>
      <c r="I304" s="284">
        <v>0</v>
      </c>
      <c r="J304" s="284">
        <v>0</v>
      </c>
      <c r="K304" s="284">
        <v>0</v>
      </c>
      <c r="L304" s="284">
        <v>0</v>
      </c>
      <c r="M304" s="284">
        <v>0</v>
      </c>
      <c r="N304" s="284">
        <v>0</v>
      </c>
      <c r="O304" s="284">
        <v>0</v>
      </c>
      <c r="P304" s="284">
        <v>0</v>
      </c>
      <c r="Q304" s="284">
        <v>0</v>
      </c>
      <c r="R304" s="284">
        <v>0</v>
      </c>
      <c r="S304" s="283">
        <v>0</v>
      </c>
      <c r="T304" s="284">
        <v>0</v>
      </c>
      <c r="U304" s="284">
        <v>0</v>
      </c>
      <c r="V304" s="284">
        <v>0</v>
      </c>
      <c r="W304" s="283">
        <v>0</v>
      </c>
      <c r="X304" s="284">
        <v>0</v>
      </c>
      <c r="Y304" s="284">
        <v>0</v>
      </c>
      <c r="Z304" s="284">
        <v>0</v>
      </c>
      <c r="AA304" s="284">
        <v>0</v>
      </c>
      <c r="AB304" s="284"/>
      <c r="AC304" s="284"/>
      <c r="AD304" s="284"/>
      <c r="AE304" s="284"/>
      <c r="AF304" s="284"/>
      <c r="AG304" s="284"/>
      <c r="AH304" s="284"/>
      <c r="AI304" s="284"/>
      <c r="AJ304" s="284"/>
      <c r="AK304" s="284"/>
      <c r="AL304" s="284"/>
      <c r="AM304" s="284"/>
      <c r="AN304" s="284"/>
      <c r="AO304" s="284"/>
      <c r="AP304" s="284"/>
      <c r="AQ304" s="284"/>
      <c r="AR304" s="284"/>
      <c r="AS304" s="284"/>
      <c r="AT304" s="284"/>
      <c r="AU304" s="284"/>
      <c r="AV304" s="284"/>
      <c r="AW304" s="284"/>
      <c r="AX304" s="284"/>
      <c r="AY304" s="284"/>
      <c r="AZ304" s="284"/>
      <c r="BA304" s="284"/>
      <c r="BB304" s="284"/>
      <c r="BC304" s="284"/>
      <c r="BD304" s="1035">
        <v>1</v>
      </c>
      <c r="BE304" s="283">
        <v>0</v>
      </c>
      <c r="BF304" s="296">
        <v>136506.51</v>
      </c>
      <c r="BG304" s="183"/>
      <c r="BH304" s="183"/>
      <c r="BI304" s="183"/>
      <c r="BJ304" s="183"/>
      <c r="BK304" s="183"/>
      <c r="BL304" s="183"/>
      <c r="BM304" s="292"/>
      <c r="BN304" s="557">
        <f t="shared" si="4"/>
        <v>0</v>
      </c>
      <c r="BO304" s="476">
        <f>SUM(H304:BC304)</f>
        <v>0</v>
      </c>
      <c r="BP304" s="477" t="str">
        <f>IF(D304="Supra-regional","abrange-cidade",IF(D304="Em definição","sem-mapa",IF(F304&lt;&gt;0,"local-def","local-em-def")))</f>
        <v>local-em-def</v>
      </c>
    </row>
    <row r="305" spans="1:68" ht="30" hidden="1" x14ac:dyDescent="0.25">
      <c r="A305" s="182">
        <v>50</v>
      </c>
      <c r="B305" s="183" t="s">
        <v>395</v>
      </c>
      <c r="C305" s="185">
        <v>850000</v>
      </c>
      <c r="D305" s="183" t="s">
        <v>188</v>
      </c>
      <c r="E305" s="183"/>
      <c r="F305" s="183"/>
      <c r="G305" s="288"/>
      <c r="H305" s="284">
        <v>0</v>
      </c>
      <c r="I305" s="284">
        <v>0</v>
      </c>
      <c r="J305" s="284">
        <v>0</v>
      </c>
      <c r="K305" s="284">
        <v>0</v>
      </c>
      <c r="L305" s="284">
        <v>0</v>
      </c>
      <c r="M305" s="284">
        <v>0</v>
      </c>
      <c r="N305" s="284">
        <v>0</v>
      </c>
      <c r="O305" s="284">
        <v>0</v>
      </c>
      <c r="P305" s="284">
        <v>0</v>
      </c>
      <c r="Q305" s="284">
        <v>0</v>
      </c>
      <c r="R305" s="284">
        <v>0</v>
      </c>
      <c r="S305" s="283">
        <v>61.5</v>
      </c>
      <c r="T305" s="284">
        <v>0</v>
      </c>
      <c r="U305" s="284">
        <v>0</v>
      </c>
      <c r="V305" s="284">
        <v>0</v>
      </c>
      <c r="W305" s="283">
        <v>0</v>
      </c>
      <c r="X305" s="284">
        <v>0</v>
      </c>
      <c r="Y305" s="284">
        <v>0</v>
      </c>
      <c r="Z305" s="284">
        <v>0</v>
      </c>
      <c r="AA305" s="284">
        <v>0</v>
      </c>
      <c r="AB305" s="284"/>
      <c r="AC305" s="284"/>
      <c r="AD305" s="284"/>
      <c r="AE305" s="284"/>
      <c r="AF305" s="284"/>
      <c r="AG305" s="284"/>
      <c r="AH305" s="284"/>
      <c r="AI305" s="284"/>
      <c r="AJ305" s="284"/>
      <c r="AK305" s="284"/>
      <c r="AL305" s="284"/>
      <c r="AM305" s="284"/>
      <c r="AN305" s="284"/>
      <c r="AO305" s="284"/>
      <c r="AP305" s="284"/>
      <c r="AQ305" s="284"/>
      <c r="AR305" s="284"/>
      <c r="AS305" s="284"/>
      <c r="AT305" s="284"/>
      <c r="AU305" s="284"/>
      <c r="AV305" s="284"/>
      <c r="AW305" s="284"/>
      <c r="AX305" s="284"/>
      <c r="AY305" s="284"/>
      <c r="AZ305" s="284"/>
      <c r="BA305" s="284"/>
      <c r="BB305" s="284"/>
      <c r="BC305" s="284"/>
      <c r="BD305" s="1035">
        <v>1</v>
      </c>
      <c r="BE305" s="283">
        <v>17463684.41</v>
      </c>
      <c r="BF305" s="296">
        <v>0</v>
      </c>
      <c r="BG305" s="288"/>
      <c r="BH305" s="183"/>
      <c r="BI305" s="183"/>
      <c r="BJ305" s="183"/>
      <c r="BK305" s="183"/>
      <c r="BL305" s="183"/>
      <c r="BM305" s="292"/>
      <c r="BN305" s="557">
        <f t="shared" si="4"/>
        <v>7.2352941176470582E-5</v>
      </c>
      <c r="BO305" s="476">
        <f>SUM(H305:BC305)</f>
        <v>61.5</v>
      </c>
      <c r="BP305" s="477" t="str">
        <f>IF(D305="Supra-regional","abrange-cidade",IF(D305="Em definição","sem-mapa",IF(F305&lt;&gt;0,"local-def","local-em-def")))</f>
        <v>local-em-def</v>
      </c>
    </row>
    <row r="306" spans="1:68" ht="165" hidden="1" x14ac:dyDescent="0.25">
      <c r="A306" s="182">
        <v>51</v>
      </c>
      <c r="B306" s="183" t="s">
        <v>2749</v>
      </c>
      <c r="C306" s="818">
        <v>1</v>
      </c>
      <c r="D306" s="183" t="s">
        <v>211</v>
      </c>
      <c r="E306" s="183"/>
      <c r="F306" s="183"/>
      <c r="G306" s="183"/>
      <c r="H306" s="834">
        <v>0.59900000000000009</v>
      </c>
      <c r="I306" s="834">
        <v>0.60300000000000009</v>
      </c>
      <c r="J306" s="834">
        <v>0.6080000000000001</v>
      </c>
      <c r="K306" s="834">
        <v>0.6110000000000001</v>
      </c>
      <c r="L306" s="834">
        <v>0.61599999999999999</v>
      </c>
      <c r="M306" s="834">
        <v>0.61899999999999999</v>
      </c>
      <c r="N306" s="834">
        <v>0.623</v>
      </c>
      <c r="O306" s="834">
        <v>0.627</v>
      </c>
      <c r="P306" s="834">
        <v>0.63200000000000001</v>
      </c>
      <c r="Q306" s="834">
        <v>0.63500000000000001</v>
      </c>
      <c r="R306" s="834">
        <v>0.6409999999999999</v>
      </c>
      <c r="S306" s="834">
        <v>0.65799999999999992</v>
      </c>
      <c r="T306" s="834">
        <v>0.67</v>
      </c>
      <c r="U306" s="834">
        <v>0.68</v>
      </c>
      <c r="V306" s="834">
        <v>0.68200000000000016</v>
      </c>
      <c r="W306" s="834">
        <v>0.68700000000000017</v>
      </c>
      <c r="X306" s="842">
        <v>0.69399999999999995</v>
      </c>
      <c r="Y306" s="842">
        <v>0.70299999999999996</v>
      </c>
      <c r="Z306" s="842">
        <v>0.71299999999999997</v>
      </c>
      <c r="AA306" s="842">
        <v>0.72299999999999998</v>
      </c>
      <c r="AB306" s="182"/>
      <c r="AC306" s="182"/>
      <c r="AD306" s="182"/>
      <c r="AE306" s="182"/>
      <c r="AF306" s="182"/>
      <c r="AG306" s="182"/>
      <c r="AH306" s="182"/>
      <c r="AI306" s="182"/>
      <c r="AJ306" s="182"/>
      <c r="AK306" s="182"/>
      <c r="AL306" s="182"/>
      <c r="AM306" s="182"/>
      <c r="AN306" s="182"/>
      <c r="AO306" s="182"/>
      <c r="AP306" s="182"/>
      <c r="AQ306" s="182"/>
      <c r="AR306" s="182"/>
      <c r="AS306" s="182"/>
      <c r="AT306" s="182"/>
      <c r="AU306" s="182"/>
      <c r="AV306" s="182"/>
      <c r="AW306" s="182"/>
      <c r="AX306" s="182"/>
      <c r="AY306" s="182"/>
      <c r="AZ306" s="182"/>
      <c r="BA306" s="182"/>
      <c r="BB306" s="847"/>
      <c r="BC306" s="182"/>
      <c r="BD306" s="1035">
        <v>0</v>
      </c>
      <c r="BE306" s="284">
        <v>0</v>
      </c>
      <c r="BF306" s="283">
        <v>0</v>
      </c>
      <c r="BG306" s="183" t="s">
        <v>2750</v>
      </c>
      <c r="BH306" s="183" t="s">
        <v>2751</v>
      </c>
      <c r="BI306" s="183" t="s">
        <v>2752</v>
      </c>
      <c r="BJ306" s="183"/>
      <c r="BK306" s="183"/>
      <c r="BL306" s="183"/>
      <c r="BM306" s="878"/>
      <c r="BN306" s="557">
        <f t="shared" si="4"/>
        <v>0</v>
      </c>
      <c r="BO306" s="476">
        <f>SUM(H306:BC306)</f>
        <v>13.023999999999997</v>
      </c>
      <c r="BP306" s="477" t="str">
        <f>IF(D306="Supra-regional","abrange-cidade",IF(D306="Em definição","sem-mapa",IF(F306&lt;&gt;0,"local-def","local-em-def")))</f>
        <v>abrange-cidade</v>
      </c>
    </row>
    <row r="307" spans="1:68" ht="165" hidden="1" x14ac:dyDescent="0.25">
      <c r="A307" s="478">
        <v>51</v>
      </c>
      <c r="B307" s="805" t="s">
        <v>2753</v>
      </c>
      <c r="C307" s="810">
        <v>1</v>
      </c>
      <c r="D307" s="805" t="s">
        <v>211</v>
      </c>
      <c r="E307" s="805"/>
      <c r="F307" s="805"/>
      <c r="G307" s="805"/>
      <c r="H307" s="479">
        <v>0</v>
      </c>
      <c r="I307" s="479">
        <v>0.01</v>
      </c>
      <c r="J307" s="479">
        <v>1.2E-2</v>
      </c>
      <c r="K307" s="479">
        <v>7.0000000000000001E-3</v>
      </c>
      <c r="L307" s="479">
        <v>1.2E-2</v>
      </c>
      <c r="M307" s="479">
        <v>7.0000000000000001E-3</v>
      </c>
      <c r="N307" s="479">
        <v>0.01</v>
      </c>
      <c r="O307" s="479">
        <v>0.01</v>
      </c>
      <c r="P307" s="479">
        <v>1.2E-2</v>
      </c>
      <c r="Q307" s="479">
        <v>7.0000000000000001E-3</v>
      </c>
      <c r="R307" s="479">
        <v>1.4999999999999999E-2</v>
      </c>
      <c r="S307" s="479">
        <v>4.2000000000000003E-2</v>
      </c>
      <c r="T307" s="479">
        <v>0.03</v>
      </c>
      <c r="U307" s="479">
        <v>2.5000000000000001E-2</v>
      </c>
      <c r="V307" s="479">
        <v>5.0000000000000001E-3</v>
      </c>
      <c r="W307" s="840">
        <v>1.2E-2</v>
      </c>
      <c r="X307" s="841">
        <v>1.7000000000000001E-2</v>
      </c>
      <c r="Y307" s="841">
        <v>2.1999999999999999E-2</v>
      </c>
      <c r="Z307" s="841">
        <v>2.5000000000000001E-2</v>
      </c>
      <c r="AA307" s="841">
        <v>2.5000000000000001E-2</v>
      </c>
      <c r="AB307" s="478"/>
      <c r="AC307" s="478"/>
      <c r="AD307" s="478"/>
      <c r="AE307" s="478"/>
      <c r="AF307" s="478"/>
      <c r="AG307" s="478"/>
      <c r="AH307" s="478"/>
      <c r="AI307" s="478"/>
      <c r="AJ307" s="478"/>
      <c r="AK307" s="478"/>
      <c r="AL307" s="478"/>
      <c r="AM307" s="478"/>
      <c r="AN307" s="478"/>
      <c r="AO307" s="478"/>
      <c r="AP307" s="478"/>
      <c r="AQ307" s="478"/>
      <c r="AR307" s="478"/>
      <c r="AS307" s="478"/>
      <c r="AT307" s="478"/>
      <c r="AU307" s="478"/>
      <c r="AV307" s="478"/>
      <c r="AW307" s="478"/>
      <c r="AX307" s="478"/>
      <c r="AY307" s="478"/>
      <c r="AZ307" s="478"/>
      <c r="BA307" s="478"/>
      <c r="BB307" s="478"/>
      <c r="BC307" s="478"/>
      <c r="BD307" s="1035">
        <v>1</v>
      </c>
      <c r="BE307" s="849">
        <v>0</v>
      </c>
      <c r="BF307" s="303">
        <v>0</v>
      </c>
      <c r="BG307" s="805" t="s">
        <v>2750</v>
      </c>
      <c r="BH307" s="805" t="s">
        <v>2751</v>
      </c>
      <c r="BI307" s="805" t="s">
        <v>2752</v>
      </c>
      <c r="BJ307" s="805"/>
      <c r="BK307" s="805"/>
      <c r="BL307" s="805"/>
      <c r="BM307" s="479"/>
      <c r="BN307" s="557">
        <f t="shared" si="4"/>
        <v>0.30500000000000005</v>
      </c>
      <c r="BO307" s="478">
        <f>SUM(H307:BC307)</f>
        <v>0.30500000000000005</v>
      </c>
      <c r="BP307" s="480" t="str">
        <f>IF(D307="Supra-regional","abrange-cidade",IF(D307="Em definição","sem-mapa",IF(F307&lt;&gt;0,"local-def","local-em-def")))</f>
        <v>abrange-cidade</v>
      </c>
    </row>
    <row r="308" spans="1:68" ht="75" hidden="1" x14ac:dyDescent="0.25">
      <c r="A308" s="182">
        <v>52</v>
      </c>
      <c r="B308" s="183" t="s">
        <v>4416</v>
      </c>
      <c r="C308" s="221">
        <v>803</v>
      </c>
      <c r="D308" s="183" t="s">
        <v>211</v>
      </c>
      <c r="E308" s="183"/>
      <c r="F308" s="183"/>
      <c r="G308" s="183"/>
      <c r="H308" s="284">
        <v>0</v>
      </c>
      <c r="I308" s="284">
        <v>0</v>
      </c>
      <c r="J308" s="284">
        <v>0</v>
      </c>
      <c r="K308" s="284">
        <v>0</v>
      </c>
      <c r="L308" s="284">
        <v>0</v>
      </c>
      <c r="M308" s="284">
        <v>0</v>
      </c>
      <c r="N308" s="284">
        <v>0</v>
      </c>
      <c r="O308" s="284">
        <v>0</v>
      </c>
      <c r="P308" s="284">
        <v>0</v>
      </c>
      <c r="Q308" s="284">
        <v>0</v>
      </c>
      <c r="R308" s="284">
        <v>0</v>
      </c>
      <c r="S308" s="285">
        <v>803</v>
      </c>
      <c r="T308" s="285">
        <v>0</v>
      </c>
      <c r="U308" s="285">
        <v>0</v>
      </c>
      <c r="V308" s="285">
        <v>0</v>
      </c>
      <c r="W308" s="285">
        <v>0</v>
      </c>
      <c r="X308" s="284">
        <v>0</v>
      </c>
      <c r="Y308" s="284">
        <v>0</v>
      </c>
      <c r="Z308" s="284">
        <v>0</v>
      </c>
      <c r="AA308" s="286">
        <v>0</v>
      </c>
      <c r="AB308" s="284"/>
      <c r="AC308" s="284"/>
      <c r="AD308" s="284"/>
      <c r="AE308" s="284"/>
      <c r="AF308" s="284"/>
      <c r="AG308" s="284"/>
      <c r="AH308" s="284"/>
      <c r="AI308" s="284"/>
      <c r="AJ308" s="284"/>
      <c r="AK308" s="284"/>
      <c r="AL308" s="284"/>
      <c r="AM308" s="284"/>
      <c r="AN308" s="284"/>
      <c r="AO308" s="284"/>
      <c r="AP308" s="284"/>
      <c r="AQ308" s="284"/>
      <c r="AR308" s="284"/>
      <c r="AS308" s="284"/>
      <c r="AT308" s="284"/>
      <c r="AU308" s="284"/>
      <c r="AV308" s="284"/>
      <c r="AW308" s="284"/>
      <c r="AX308" s="284"/>
      <c r="AY308" s="284"/>
      <c r="AZ308" s="284"/>
      <c r="BA308" s="284"/>
      <c r="BB308" s="284"/>
      <c r="BC308" s="284"/>
      <c r="BD308" s="1035">
        <v>0.33329999999999999</v>
      </c>
      <c r="BE308" s="283">
        <v>0</v>
      </c>
      <c r="BF308" s="303">
        <v>0</v>
      </c>
      <c r="BG308" s="183" t="s">
        <v>4417</v>
      </c>
      <c r="BH308" s="183" t="s">
        <v>4418</v>
      </c>
      <c r="BI308" s="183"/>
      <c r="BJ308" s="183"/>
      <c r="BK308" s="183"/>
      <c r="BL308" s="183"/>
      <c r="BM308" s="213"/>
      <c r="BN308" s="557">
        <f t="shared" si="4"/>
        <v>0.33330000000000004</v>
      </c>
      <c r="BO308" s="476">
        <f>SUM(H308:BC308)</f>
        <v>803</v>
      </c>
      <c r="BP308" s="477" t="str">
        <f>IF(D308="Supra-regional","abrange-cidade",IF(D308="Em definição","sem-mapa",IF(F308&lt;&gt;0,"local-def","local-em-def")))</f>
        <v>abrange-cidade</v>
      </c>
    </row>
    <row r="309" spans="1:68" ht="45" hidden="1" x14ac:dyDescent="0.25">
      <c r="A309" s="182">
        <v>54</v>
      </c>
      <c r="B309" s="183" t="s">
        <v>4456</v>
      </c>
      <c r="C309" s="221">
        <v>13</v>
      </c>
      <c r="D309" s="183" t="s">
        <v>130</v>
      </c>
      <c r="E309" s="183" t="s">
        <v>130</v>
      </c>
      <c r="F309" s="183" t="s">
        <v>4457</v>
      </c>
      <c r="G309" s="183" t="s">
        <v>4458</v>
      </c>
      <c r="H309" s="284"/>
      <c r="I309" s="284"/>
      <c r="J309" s="284"/>
      <c r="K309" s="284"/>
      <c r="L309" s="284"/>
      <c r="M309" s="284"/>
      <c r="N309" s="284"/>
      <c r="O309" s="284"/>
      <c r="P309" s="284"/>
      <c r="Q309" s="284"/>
      <c r="R309" s="284"/>
      <c r="S309" s="285">
        <v>0</v>
      </c>
      <c r="T309" s="284"/>
      <c r="U309" s="284"/>
      <c r="V309" s="284"/>
      <c r="W309" s="284"/>
      <c r="X309" s="284"/>
      <c r="Y309" s="284"/>
      <c r="Z309" s="284"/>
      <c r="AA309" s="286">
        <v>0</v>
      </c>
      <c r="AB309" s="284"/>
      <c r="AC309" s="284"/>
      <c r="AD309" s="284"/>
      <c r="AE309" s="284"/>
      <c r="AF309" s="284"/>
      <c r="AG309" s="284"/>
      <c r="AH309" s="284"/>
      <c r="AI309" s="284"/>
      <c r="AJ309" s="284"/>
      <c r="AK309" s="284"/>
      <c r="AL309" s="284"/>
      <c r="AM309" s="284"/>
      <c r="AN309" s="284"/>
      <c r="AO309" s="284"/>
      <c r="AP309" s="284"/>
      <c r="AQ309" s="284"/>
      <c r="AR309" s="284"/>
      <c r="AS309" s="284"/>
      <c r="AT309" s="284"/>
      <c r="AU309" s="284"/>
      <c r="AV309" s="284"/>
      <c r="AW309" s="284"/>
      <c r="AX309" s="284"/>
      <c r="AY309" s="284"/>
      <c r="AZ309" s="284"/>
      <c r="BA309" s="284"/>
      <c r="BB309" s="284"/>
      <c r="BC309" s="284"/>
      <c r="BD309" s="1035">
        <v>1</v>
      </c>
      <c r="BE309" s="283">
        <v>0</v>
      </c>
      <c r="BF309" s="303">
        <v>0</v>
      </c>
      <c r="BG309" s="320"/>
      <c r="BH309" s="183"/>
      <c r="BI309" s="183"/>
      <c r="BJ309" s="183"/>
      <c r="BK309" s="183"/>
      <c r="BL309" s="183"/>
      <c r="BM309" s="213"/>
      <c r="BN309" s="557">
        <f t="shared" si="4"/>
        <v>0</v>
      </c>
      <c r="BO309" s="77">
        <f>SUM(H309:BC309)</f>
        <v>0</v>
      </c>
      <c r="BP309" s="127" t="str">
        <f>IF(D309="Supra-regional","abrange-cidade",IF(D309="Em definição","sem-mapa",IF(F309&lt;&gt;0,"local-def","local-em-def")))</f>
        <v>local-def</v>
      </c>
    </row>
    <row r="310" spans="1:68" ht="45" hidden="1" x14ac:dyDescent="0.25">
      <c r="A310" s="182">
        <v>54</v>
      </c>
      <c r="B310" s="183" t="s">
        <v>4441</v>
      </c>
      <c r="C310" s="221">
        <v>13</v>
      </c>
      <c r="D310" s="183" t="s">
        <v>132</v>
      </c>
      <c r="E310" s="183" t="s">
        <v>582</v>
      </c>
      <c r="F310" s="183" t="s">
        <v>4442</v>
      </c>
      <c r="G310" s="183" t="s">
        <v>4443</v>
      </c>
      <c r="H310" s="284"/>
      <c r="I310" s="284"/>
      <c r="J310" s="284"/>
      <c r="K310" s="284"/>
      <c r="L310" s="284"/>
      <c r="M310" s="284"/>
      <c r="N310" s="284"/>
      <c r="O310" s="284"/>
      <c r="P310" s="284"/>
      <c r="Q310" s="284"/>
      <c r="R310" s="284"/>
      <c r="S310" s="285">
        <v>0</v>
      </c>
      <c r="T310" s="284"/>
      <c r="U310" s="284"/>
      <c r="V310" s="284"/>
      <c r="W310" s="284"/>
      <c r="X310" s="284"/>
      <c r="Y310" s="284"/>
      <c r="Z310" s="284"/>
      <c r="AA310" s="286">
        <v>0</v>
      </c>
      <c r="AB310" s="284"/>
      <c r="AC310" s="284"/>
      <c r="AD310" s="284"/>
      <c r="AE310" s="284"/>
      <c r="AF310" s="284"/>
      <c r="AG310" s="284"/>
      <c r="AH310" s="284"/>
      <c r="AI310" s="284"/>
      <c r="AJ310" s="284"/>
      <c r="AK310" s="284"/>
      <c r="AL310" s="284"/>
      <c r="AM310" s="284"/>
      <c r="AN310" s="284"/>
      <c r="AO310" s="284"/>
      <c r="AP310" s="284"/>
      <c r="AQ310" s="284"/>
      <c r="AR310" s="284"/>
      <c r="AS310" s="284"/>
      <c r="AT310" s="284"/>
      <c r="AU310" s="284"/>
      <c r="AV310" s="284"/>
      <c r="AW310" s="284"/>
      <c r="AX310" s="284"/>
      <c r="AY310" s="284"/>
      <c r="AZ310" s="284"/>
      <c r="BA310" s="284"/>
      <c r="BB310" s="284"/>
      <c r="BC310" s="284"/>
      <c r="BD310" s="1035">
        <v>1</v>
      </c>
      <c r="BE310" s="283">
        <v>0</v>
      </c>
      <c r="BF310" s="303">
        <v>0</v>
      </c>
      <c r="BG310" s="320"/>
      <c r="BH310" s="183"/>
      <c r="BI310" s="183"/>
      <c r="BJ310" s="183"/>
      <c r="BK310" s="183"/>
      <c r="BL310" s="183"/>
      <c r="BM310" s="213"/>
      <c r="BN310" s="557">
        <f t="shared" si="4"/>
        <v>0</v>
      </c>
      <c r="BO310" s="77">
        <f>SUM(H310:BC310)</f>
        <v>0</v>
      </c>
      <c r="BP310" s="127" t="str">
        <f>IF(D310="Supra-regional","abrange-cidade",IF(D310="Em definição","sem-mapa",IF(F310&lt;&gt;0,"local-def","local-em-def")))</f>
        <v>local-def</v>
      </c>
    </row>
    <row r="311" spans="1:68" ht="45" hidden="1" x14ac:dyDescent="0.25">
      <c r="A311" s="182">
        <v>54</v>
      </c>
      <c r="B311" s="183" t="s">
        <v>4444</v>
      </c>
      <c r="C311" s="221">
        <v>13</v>
      </c>
      <c r="D311" s="183" t="s">
        <v>134</v>
      </c>
      <c r="E311" s="183" t="s">
        <v>134</v>
      </c>
      <c r="F311" s="183" t="s">
        <v>4445</v>
      </c>
      <c r="G311" s="183" t="s">
        <v>4446</v>
      </c>
      <c r="H311" s="284"/>
      <c r="I311" s="284"/>
      <c r="J311" s="284"/>
      <c r="K311" s="284"/>
      <c r="L311" s="284"/>
      <c r="M311" s="284"/>
      <c r="N311" s="284"/>
      <c r="O311" s="284"/>
      <c r="P311" s="284"/>
      <c r="Q311" s="284"/>
      <c r="R311" s="284"/>
      <c r="S311" s="285">
        <v>0</v>
      </c>
      <c r="T311" s="284"/>
      <c r="U311" s="284"/>
      <c r="V311" s="284"/>
      <c r="W311" s="284"/>
      <c r="X311" s="284"/>
      <c r="Y311" s="284"/>
      <c r="Z311" s="284"/>
      <c r="AA311" s="286">
        <v>0</v>
      </c>
      <c r="AB311" s="284"/>
      <c r="AC311" s="284"/>
      <c r="AD311" s="284"/>
      <c r="AE311" s="284"/>
      <c r="AF311" s="284"/>
      <c r="AG311" s="284"/>
      <c r="AH311" s="284"/>
      <c r="AI311" s="284"/>
      <c r="AJ311" s="284"/>
      <c r="AK311" s="284"/>
      <c r="AL311" s="284"/>
      <c r="AM311" s="284"/>
      <c r="AN311" s="284"/>
      <c r="AO311" s="284"/>
      <c r="AP311" s="284"/>
      <c r="AQ311" s="284"/>
      <c r="AR311" s="284"/>
      <c r="AS311" s="284"/>
      <c r="AT311" s="284"/>
      <c r="AU311" s="284"/>
      <c r="AV311" s="284"/>
      <c r="AW311" s="284"/>
      <c r="AX311" s="284"/>
      <c r="AY311" s="284"/>
      <c r="AZ311" s="284"/>
      <c r="BA311" s="284"/>
      <c r="BB311" s="284"/>
      <c r="BC311" s="284"/>
      <c r="BD311" s="1035">
        <v>1</v>
      </c>
      <c r="BE311" s="283">
        <v>0</v>
      </c>
      <c r="BF311" s="303">
        <v>0</v>
      </c>
      <c r="BG311" s="320"/>
      <c r="BH311" s="183"/>
      <c r="BI311" s="183"/>
      <c r="BJ311" s="183"/>
      <c r="BK311" s="183"/>
      <c r="BL311" s="183"/>
      <c r="BM311" s="213"/>
      <c r="BN311" s="557">
        <f t="shared" si="4"/>
        <v>0</v>
      </c>
      <c r="BO311" s="77">
        <f>SUM(H311:BC311)</f>
        <v>0</v>
      </c>
      <c r="BP311" s="127" t="str">
        <f>IF(D311="Supra-regional","abrange-cidade",IF(D311="Em definição","sem-mapa",IF(F311&lt;&gt;0,"local-def","local-em-def")))</f>
        <v>local-def</v>
      </c>
    </row>
    <row r="312" spans="1:68" ht="60" hidden="1" x14ac:dyDescent="0.25">
      <c r="A312" s="182">
        <v>54</v>
      </c>
      <c r="B312" s="183" t="s">
        <v>4453</v>
      </c>
      <c r="C312" s="221">
        <v>13</v>
      </c>
      <c r="D312" s="183" t="s">
        <v>144</v>
      </c>
      <c r="E312" s="183" t="s">
        <v>830</v>
      </c>
      <c r="F312" s="183" t="s">
        <v>4454</v>
      </c>
      <c r="G312" s="183" t="s">
        <v>4455</v>
      </c>
      <c r="H312" s="284"/>
      <c r="I312" s="284"/>
      <c r="J312" s="284"/>
      <c r="K312" s="284"/>
      <c r="L312" s="284"/>
      <c r="M312" s="284"/>
      <c r="N312" s="284"/>
      <c r="O312" s="284"/>
      <c r="P312" s="284"/>
      <c r="Q312" s="284"/>
      <c r="R312" s="284"/>
      <c r="S312" s="285">
        <v>0</v>
      </c>
      <c r="T312" s="284"/>
      <c r="U312" s="284"/>
      <c r="V312" s="284"/>
      <c r="W312" s="284"/>
      <c r="X312" s="284"/>
      <c r="Y312" s="284"/>
      <c r="Z312" s="284"/>
      <c r="AA312" s="286">
        <v>0</v>
      </c>
      <c r="AB312" s="284"/>
      <c r="AC312" s="284"/>
      <c r="AD312" s="284"/>
      <c r="AE312" s="284"/>
      <c r="AF312" s="284"/>
      <c r="AG312" s="284"/>
      <c r="AH312" s="284"/>
      <c r="AI312" s="284"/>
      <c r="AJ312" s="284"/>
      <c r="AK312" s="284"/>
      <c r="AL312" s="284"/>
      <c r="AM312" s="284"/>
      <c r="AN312" s="284"/>
      <c r="AO312" s="284"/>
      <c r="AP312" s="284"/>
      <c r="AQ312" s="284"/>
      <c r="AR312" s="284"/>
      <c r="AS312" s="284"/>
      <c r="AT312" s="284"/>
      <c r="AU312" s="284"/>
      <c r="AV312" s="284"/>
      <c r="AW312" s="284"/>
      <c r="AX312" s="284"/>
      <c r="AY312" s="284"/>
      <c r="AZ312" s="284"/>
      <c r="BA312" s="284"/>
      <c r="BB312" s="284"/>
      <c r="BC312" s="284"/>
      <c r="BD312" s="1035">
        <v>1</v>
      </c>
      <c r="BE312" s="283">
        <v>0</v>
      </c>
      <c r="BF312" s="303">
        <v>0</v>
      </c>
      <c r="BG312" s="320"/>
      <c r="BH312" s="183"/>
      <c r="BI312" s="183"/>
      <c r="BJ312" s="183"/>
      <c r="BK312" s="183"/>
      <c r="BL312" s="183"/>
      <c r="BM312" s="213"/>
      <c r="BN312" s="557">
        <f t="shared" si="4"/>
        <v>0</v>
      </c>
      <c r="BO312" s="77">
        <f>SUM(H312:BC312)</f>
        <v>0</v>
      </c>
      <c r="BP312" s="127" t="str">
        <f>IF(D312="Supra-regional","abrange-cidade",IF(D312="Em definição","sem-mapa",IF(F312&lt;&gt;0,"local-def","local-em-def")))</f>
        <v>local-def</v>
      </c>
    </row>
    <row r="313" spans="1:68" ht="180" hidden="1" x14ac:dyDescent="0.25">
      <c r="A313" s="182">
        <v>54</v>
      </c>
      <c r="B313" s="183" t="s">
        <v>4422</v>
      </c>
      <c r="C313" s="221">
        <v>13</v>
      </c>
      <c r="D313" s="183" t="s">
        <v>146</v>
      </c>
      <c r="E313" s="183" t="s">
        <v>146</v>
      </c>
      <c r="F313" s="183" t="s">
        <v>4423</v>
      </c>
      <c r="G313" s="183" t="s">
        <v>4424</v>
      </c>
      <c r="H313" s="284"/>
      <c r="I313" s="284"/>
      <c r="J313" s="284"/>
      <c r="K313" s="284"/>
      <c r="L313" s="284"/>
      <c r="M313" s="284"/>
      <c r="N313" s="284"/>
      <c r="O313" s="284"/>
      <c r="P313" s="284"/>
      <c r="Q313" s="284"/>
      <c r="R313" s="284"/>
      <c r="S313" s="285">
        <v>1</v>
      </c>
      <c r="T313" s="284"/>
      <c r="U313" s="284"/>
      <c r="V313" s="284"/>
      <c r="W313" s="284"/>
      <c r="X313" s="284"/>
      <c r="Y313" s="284"/>
      <c r="Z313" s="284"/>
      <c r="AA313" s="286"/>
      <c r="AB313" s="284"/>
      <c r="AC313" s="284"/>
      <c r="AD313" s="284"/>
      <c r="AE313" s="284"/>
      <c r="AF313" s="284"/>
      <c r="AG313" s="284"/>
      <c r="AH313" s="284"/>
      <c r="AI313" s="284"/>
      <c r="AJ313" s="284"/>
      <c r="AK313" s="284"/>
      <c r="AL313" s="284"/>
      <c r="AM313" s="284"/>
      <c r="AN313" s="284"/>
      <c r="AO313" s="284"/>
      <c r="AP313" s="284"/>
      <c r="AQ313" s="284"/>
      <c r="AR313" s="284"/>
      <c r="AS313" s="284"/>
      <c r="AT313" s="284"/>
      <c r="AU313" s="284"/>
      <c r="AV313" s="284"/>
      <c r="AW313" s="284"/>
      <c r="AX313" s="284"/>
      <c r="AY313" s="284"/>
      <c r="AZ313" s="284"/>
      <c r="BA313" s="284"/>
      <c r="BB313" s="284"/>
      <c r="BC313" s="284"/>
      <c r="BD313" s="1035">
        <v>1</v>
      </c>
      <c r="BE313" s="283"/>
      <c r="BF313" s="303">
        <v>0</v>
      </c>
      <c r="BG313" s="320" t="s">
        <v>3375</v>
      </c>
      <c r="BH313" s="183"/>
      <c r="BI313" s="183"/>
      <c r="BJ313" s="183"/>
      <c r="BK313" s="183"/>
      <c r="BL313" s="183"/>
      <c r="BM313" s="213"/>
      <c r="BN313" s="557">
        <f t="shared" si="4"/>
        <v>7.6923076923076927E-2</v>
      </c>
      <c r="BO313" s="77">
        <f>SUM(H313:BC313)</f>
        <v>1</v>
      </c>
      <c r="BP313" s="127" t="str">
        <f>IF(D313="Supra-regional","abrange-cidade",IF(D313="Em definição","sem-mapa",IF(F313&lt;&gt;0,"local-def","local-em-def")))</f>
        <v>local-def</v>
      </c>
    </row>
    <row r="314" spans="1:68" ht="45" hidden="1" x14ac:dyDescent="0.25">
      <c r="A314" s="182">
        <v>54</v>
      </c>
      <c r="B314" s="183" t="s">
        <v>4447</v>
      </c>
      <c r="C314" s="221">
        <v>13</v>
      </c>
      <c r="D314" s="183" t="s">
        <v>152</v>
      </c>
      <c r="E314" s="183" t="s">
        <v>645</v>
      </c>
      <c r="F314" s="183" t="s">
        <v>4448</v>
      </c>
      <c r="G314" s="183" t="s">
        <v>4449</v>
      </c>
      <c r="H314" s="284"/>
      <c r="I314" s="284"/>
      <c r="J314" s="284"/>
      <c r="K314" s="284"/>
      <c r="L314" s="284"/>
      <c r="M314" s="284"/>
      <c r="N314" s="284"/>
      <c r="O314" s="284"/>
      <c r="P314" s="284"/>
      <c r="Q314" s="284"/>
      <c r="R314" s="284"/>
      <c r="S314" s="285">
        <v>0</v>
      </c>
      <c r="T314" s="284"/>
      <c r="U314" s="284"/>
      <c r="V314" s="284"/>
      <c r="W314" s="284"/>
      <c r="X314" s="284"/>
      <c r="Y314" s="284"/>
      <c r="Z314" s="284"/>
      <c r="AA314" s="286">
        <v>0</v>
      </c>
      <c r="AB314" s="284"/>
      <c r="AC314" s="284"/>
      <c r="AD314" s="284"/>
      <c r="AE314" s="284"/>
      <c r="AF314" s="284"/>
      <c r="AG314" s="284"/>
      <c r="AH314" s="284"/>
      <c r="AI314" s="284"/>
      <c r="AJ314" s="284"/>
      <c r="AK314" s="284"/>
      <c r="AL314" s="284"/>
      <c r="AM314" s="284"/>
      <c r="AN314" s="284"/>
      <c r="AO314" s="284"/>
      <c r="AP314" s="284"/>
      <c r="AQ314" s="284"/>
      <c r="AR314" s="284"/>
      <c r="AS314" s="284"/>
      <c r="AT314" s="284"/>
      <c r="AU314" s="284"/>
      <c r="AV314" s="284"/>
      <c r="AW314" s="284"/>
      <c r="AX314" s="284"/>
      <c r="AY314" s="284"/>
      <c r="AZ314" s="284"/>
      <c r="BA314" s="284"/>
      <c r="BB314" s="284"/>
      <c r="BC314" s="284"/>
      <c r="BD314" s="1035">
        <v>1</v>
      </c>
      <c r="BE314" s="283">
        <v>0</v>
      </c>
      <c r="BF314" s="303">
        <v>0</v>
      </c>
      <c r="BG314" s="320"/>
      <c r="BH314" s="183"/>
      <c r="BI314" s="183"/>
      <c r="BJ314" s="183"/>
      <c r="BK314" s="183"/>
      <c r="BL314" s="183"/>
      <c r="BM314" s="213"/>
      <c r="BN314" s="557">
        <f t="shared" si="4"/>
        <v>0</v>
      </c>
      <c r="BO314" s="77">
        <f>SUM(H314:BC314)</f>
        <v>0</v>
      </c>
      <c r="BP314" s="127" t="str">
        <f>IF(D314="Supra-regional","abrange-cidade",IF(D314="Em definição","sem-mapa",IF(F314&lt;&gt;0,"local-def","local-em-def")))</f>
        <v>local-def</v>
      </c>
    </row>
    <row r="315" spans="1:68" ht="45" hidden="1" x14ac:dyDescent="0.25">
      <c r="A315" s="182">
        <v>54</v>
      </c>
      <c r="B315" s="183" t="s">
        <v>4438</v>
      </c>
      <c r="C315" s="221">
        <v>13</v>
      </c>
      <c r="D315" s="183" t="s">
        <v>158</v>
      </c>
      <c r="E315" s="183" t="s">
        <v>158</v>
      </c>
      <c r="F315" s="183" t="s">
        <v>4439</v>
      </c>
      <c r="G315" s="183" t="s">
        <v>4440</v>
      </c>
      <c r="H315" s="284"/>
      <c r="I315" s="284"/>
      <c r="J315" s="284"/>
      <c r="K315" s="284"/>
      <c r="L315" s="284"/>
      <c r="M315" s="284"/>
      <c r="N315" s="284"/>
      <c r="O315" s="284"/>
      <c r="P315" s="284"/>
      <c r="Q315" s="284"/>
      <c r="R315" s="284"/>
      <c r="S315" s="285">
        <v>0</v>
      </c>
      <c r="T315" s="284"/>
      <c r="U315" s="284"/>
      <c r="V315" s="284"/>
      <c r="W315" s="284"/>
      <c r="X315" s="284"/>
      <c r="Y315" s="284"/>
      <c r="Z315" s="284"/>
      <c r="AA315" s="286">
        <v>0</v>
      </c>
      <c r="AB315" s="284"/>
      <c r="AC315" s="284"/>
      <c r="AD315" s="284"/>
      <c r="AE315" s="284"/>
      <c r="AF315" s="284"/>
      <c r="AG315" s="284"/>
      <c r="AH315" s="284"/>
      <c r="AI315" s="284"/>
      <c r="AJ315" s="284"/>
      <c r="AK315" s="284"/>
      <c r="AL315" s="284"/>
      <c r="AM315" s="284"/>
      <c r="AN315" s="284"/>
      <c r="AO315" s="284"/>
      <c r="AP315" s="284"/>
      <c r="AQ315" s="284"/>
      <c r="AR315" s="284"/>
      <c r="AS315" s="284"/>
      <c r="AT315" s="284"/>
      <c r="AU315" s="284"/>
      <c r="AV315" s="284"/>
      <c r="AW315" s="284"/>
      <c r="AX315" s="284"/>
      <c r="AY315" s="284"/>
      <c r="AZ315" s="284"/>
      <c r="BA315" s="284"/>
      <c r="BB315" s="284"/>
      <c r="BC315" s="284"/>
      <c r="BD315" s="1035">
        <v>1</v>
      </c>
      <c r="BE315" s="283">
        <v>0</v>
      </c>
      <c r="BF315" s="303">
        <v>0</v>
      </c>
      <c r="BG315" s="320"/>
      <c r="BH315" s="183"/>
      <c r="BI315" s="183"/>
      <c r="BJ315" s="183"/>
      <c r="BK315" s="183"/>
      <c r="BL315" s="183"/>
      <c r="BM315" s="213"/>
      <c r="BN315" s="557">
        <f t="shared" si="4"/>
        <v>0</v>
      </c>
      <c r="BO315" s="77">
        <f>SUM(H315:BC315)</f>
        <v>0</v>
      </c>
      <c r="BP315" s="127" t="str">
        <f>IF(D315="Supra-regional","abrange-cidade",IF(D315="Em definição","sem-mapa",IF(F315&lt;&gt;0,"local-def","local-em-def")))</f>
        <v>local-def</v>
      </c>
    </row>
    <row r="316" spans="1:68" ht="180" hidden="1" x14ac:dyDescent="0.25">
      <c r="A316" s="182">
        <v>54</v>
      </c>
      <c r="B316" s="183" t="s">
        <v>4419</v>
      </c>
      <c r="C316" s="221">
        <v>13</v>
      </c>
      <c r="D316" s="183" t="s">
        <v>162</v>
      </c>
      <c r="E316" s="183" t="s">
        <v>2221</v>
      </c>
      <c r="F316" s="183" t="s">
        <v>4420</v>
      </c>
      <c r="G316" s="183" t="s">
        <v>4421</v>
      </c>
      <c r="H316" s="284"/>
      <c r="I316" s="284"/>
      <c r="J316" s="284"/>
      <c r="K316" s="284"/>
      <c r="L316" s="284"/>
      <c r="M316" s="284"/>
      <c r="N316" s="284"/>
      <c r="O316" s="284"/>
      <c r="P316" s="284"/>
      <c r="Q316" s="284"/>
      <c r="R316" s="284"/>
      <c r="S316" s="285">
        <v>1</v>
      </c>
      <c r="T316" s="284"/>
      <c r="U316" s="284"/>
      <c r="V316" s="284"/>
      <c r="W316" s="284"/>
      <c r="X316" s="284"/>
      <c r="Y316" s="284"/>
      <c r="Z316" s="284"/>
      <c r="AA316" s="286"/>
      <c r="AB316" s="284"/>
      <c r="AC316" s="284"/>
      <c r="AD316" s="284"/>
      <c r="AE316" s="284"/>
      <c r="AF316" s="284"/>
      <c r="AG316" s="284"/>
      <c r="AH316" s="284"/>
      <c r="AI316" s="284"/>
      <c r="AJ316" s="284"/>
      <c r="AK316" s="284"/>
      <c r="AL316" s="284"/>
      <c r="AM316" s="284"/>
      <c r="AN316" s="284"/>
      <c r="AO316" s="284"/>
      <c r="AP316" s="284"/>
      <c r="AQ316" s="284"/>
      <c r="AR316" s="284"/>
      <c r="AS316" s="284"/>
      <c r="AT316" s="284"/>
      <c r="AU316" s="284"/>
      <c r="AV316" s="284"/>
      <c r="AW316" s="284"/>
      <c r="AX316" s="284"/>
      <c r="AY316" s="284"/>
      <c r="AZ316" s="284"/>
      <c r="BA316" s="284"/>
      <c r="BB316" s="284"/>
      <c r="BC316" s="284"/>
      <c r="BD316" s="1035">
        <v>1</v>
      </c>
      <c r="BE316" s="283"/>
      <c r="BF316" s="303">
        <v>0</v>
      </c>
      <c r="BG316" s="320" t="s">
        <v>3375</v>
      </c>
      <c r="BH316" s="183"/>
      <c r="BI316" s="183"/>
      <c r="BJ316" s="183"/>
      <c r="BK316" s="183"/>
      <c r="BL316" s="183"/>
      <c r="BM316" s="213"/>
      <c r="BN316" s="557">
        <f t="shared" si="4"/>
        <v>7.6923076923076927E-2</v>
      </c>
      <c r="BO316" s="77">
        <f>SUM(H316:BC316)</f>
        <v>1</v>
      </c>
      <c r="BP316" s="127" t="str">
        <f>IF(D316="Supra-regional","abrange-cidade",IF(D316="Em definição","sem-mapa",IF(F316&lt;&gt;0,"local-def","local-em-def")))</f>
        <v>local-def</v>
      </c>
    </row>
    <row r="317" spans="1:68" s="539" customFormat="1" ht="45" hidden="1" x14ac:dyDescent="0.25">
      <c r="A317" s="713">
        <v>54</v>
      </c>
      <c r="B317" s="183" t="s">
        <v>4435</v>
      </c>
      <c r="C317" s="769">
        <v>13</v>
      </c>
      <c r="D317" s="523" t="s">
        <v>174</v>
      </c>
      <c r="E317" s="523" t="s">
        <v>608</v>
      </c>
      <c r="F317" s="523" t="s">
        <v>4436</v>
      </c>
      <c r="G317" s="523" t="s">
        <v>4437</v>
      </c>
      <c r="H317" s="723"/>
      <c r="I317" s="723"/>
      <c r="J317" s="723"/>
      <c r="K317" s="723"/>
      <c r="L317" s="723"/>
      <c r="M317" s="723"/>
      <c r="N317" s="723"/>
      <c r="O317" s="723"/>
      <c r="P317" s="723"/>
      <c r="Q317" s="723"/>
      <c r="R317" s="723"/>
      <c r="S317" s="774">
        <v>0</v>
      </c>
      <c r="T317" s="723"/>
      <c r="U317" s="723"/>
      <c r="V317" s="723"/>
      <c r="W317" s="723"/>
      <c r="X317" s="723"/>
      <c r="Y317" s="723"/>
      <c r="Z317" s="723"/>
      <c r="AA317" s="776">
        <v>0</v>
      </c>
      <c r="AB317" s="723"/>
      <c r="AC317" s="723"/>
      <c r="AD317" s="723"/>
      <c r="AE317" s="723"/>
      <c r="AF317" s="723"/>
      <c r="AG317" s="723"/>
      <c r="AH317" s="723"/>
      <c r="AI317" s="723"/>
      <c r="AJ317" s="723"/>
      <c r="AK317" s="723"/>
      <c r="AL317" s="723"/>
      <c r="AM317" s="723"/>
      <c r="AN317" s="723"/>
      <c r="AO317" s="723"/>
      <c r="AP317" s="723"/>
      <c r="AQ317" s="723"/>
      <c r="AR317" s="723"/>
      <c r="AS317" s="723"/>
      <c r="AT317" s="723"/>
      <c r="AU317" s="723"/>
      <c r="AV317" s="723"/>
      <c r="AW317" s="723"/>
      <c r="AX317" s="723"/>
      <c r="AY317" s="723"/>
      <c r="AZ317" s="723"/>
      <c r="BA317" s="723"/>
      <c r="BB317" s="723"/>
      <c r="BC317" s="723"/>
      <c r="BD317" s="1035">
        <v>1</v>
      </c>
      <c r="BE317" s="283">
        <v>0</v>
      </c>
      <c r="BF317" s="303">
        <v>0</v>
      </c>
      <c r="BG317" s="741"/>
      <c r="BH317" s="523"/>
      <c r="BI317" s="523"/>
      <c r="BJ317" s="523"/>
      <c r="BK317" s="523"/>
      <c r="BL317" s="523"/>
      <c r="BM317" s="742"/>
      <c r="BN317" s="557">
        <f t="shared" si="4"/>
        <v>0</v>
      </c>
      <c r="BO317" s="476">
        <f>SUM(H317:BC317)</f>
        <v>0</v>
      </c>
      <c r="BP317" s="477" t="str">
        <f>IF(D317="Supra-regional","abrange-cidade",IF(D317="Em definição","sem-mapa",IF(F317&lt;&gt;0,"local-def","local-em-def")))</f>
        <v>local-def</v>
      </c>
    </row>
    <row r="318" spans="1:68" ht="45" hidden="1" x14ac:dyDescent="0.25">
      <c r="A318" s="182">
        <v>54</v>
      </c>
      <c r="B318" s="183" t="s">
        <v>4450</v>
      </c>
      <c r="C318" s="221">
        <v>13</v>
      </c>
      <c r="D318" s="183" t="s">
        <v>176</v>
      </c>
      <c r="E318" s="183" t="s">
        <v>176</v>
      </c>
      <c r="F318" s="183" t="s">
        <v>4451</v>
      </c>
      <c r="G318" s="183" t="s">
        <v>4452</v>
      </c>
      <c r="H318" s="284"/>
      <c r="I318" s="284"/>
      <c r="J318" s="284"/>
      <c r="K318" s="284"/>
      <c r="L318" s="284"/>
      <c r="M318" s="284"/>
      <c r="N318" s="284"/>
      <c r="O318" s="284"/>
      <c r="P318" s="284"/>
      <c r="Q318" s="284"/>
      <c r="R318" s="284"/>
      <c r="S318" s="285">
        <v>0</v>
      </c>
      <c r="T318" s="284"/>
      <c r="U318" s="284"/>
      <c r="V318" s="284"/>
      <c r="W318" s="284"/>
      <c r="X318" s="284"/>
      <c r="Y318" s="284"/>
      <c r="Z318" s="284"/>
      <c r="AA318" s="286">
        <v>0</v>
      </c>
      <c r="AB318" s="284"/>
      <c r="AC318" s="284"/>
      <c r="AD318" s="284"/>
      <c r="AE318" s="284"/>
      <c r="AF318" s="284"/>
      <c r="AG318" s="284"/>
      <c r="AH318" s="284"/>
      <c r="AI318" s="284"/>
      <c r="AJ318" s="284"/>
      <c r="AK318" s="284"/>
      <c r="AL318" s="284"/>
      <c r="AM318" s="284"/>
      <c r="AN318" s="284"/>
      <c r="AO318" s="284"/>
      <c r="AP318" s="284"/>
      <c r="AQ318" s="284"/>
      <c r="AR318" s="284"/>
      <c r="AS318" s="284"/>
      <c r="AT318" s="284"/>
      <c r="AU318" s="284"/>
      <c r="AV318" s="284"/>
      <c r="AW318" s="284"/>
      <c r="AX318" s="284"/>
      <c r="AY318" s="284"/>
      <c r="AZ318" s="284"/>
      <c r="BA318" s="284"/>
      <c r="BB318" s="284"/>
      <c r="BC318" s="284"/>
      <c r="BD318" s="1035">
        <v>1</v>
      </c>
      <c r="BE318" s="283">
        <v>0</v>
      </c>
      <c r="BF318" s="303">
        <v>0</v>
      </c>
      <c r="BG318" s="320"/>
      <c r="BH318" s="183"/>
      <c r="BI318" s="183"/>
      <c r="BJ318" s="183"/>
      <c r="BK318" s="183"/>
      <c r="BL318" s="183"/>
      <c r="BM318" s="213"/>
      <c r="BN318" s="557">
        <f t="shared" si="4"/>
        <v>0</v>
      </c>
      <c r="BO318" s="476">
        <f>SUM(H318:BC318)</f>
        <v>0</v>
      </c>
      <c r="BP318" s="477" t="str">
        <f>IF(D318="Supra-regional","abrange-cidade",IF(D318="Em definição","sem-mapa",IF(F318&lt;&gt;0,"local-def","local-em-def")))</f>
        <v>local-def</v>
      </c>
    </row>
    <row r="319" spans="1:68" ht="180" hidden="1" x14ac:dyDescent="0.25">
      <c r="A319" s="182">
        <v>54</v>
      </c>
      <c r="B319" s="183" t="s">
        <v>4429</v>
      </c>
      <c r="C319" s="221">
        <v>13</v>
      </c>
      <c r="D319" s="183" t="s">
        <v>178</v>
      </c>
      <c r="E319" s="183" t="s">
        <v>178</v>
      </c>
      <c r="F319" s="183" t="s">
        <v>4430</v>
      </c>
      <c r="G319" s="183" t="s">
        <v>4431</v>
      </c>
      <c r="H319" s="284"/>
      <c r="I319" s="284"/>
      <c r="J319" s="284"/>
      <c r="K319" s="284"/>
      <c r="L319" s="284"/>
      <c r="M319" s="284"/>
      <c r="N319" s="284"/>
      <c r="O319" s="284"/>
      <c r="P319" s="284"/>
      <c r="Q319" s="284"/>
      <c r="R319" s="284"/>
      <c r="S319" s="285">
        <v>1</v>
      </c>
      <c r="T319" s="284"/>
      <c r="U319" s="284"/>
      <c r="V319" s="284"/>
      <c r="W319" s="284"/>
      <c r="X319" s="284"/>
      <c r="Y319" s="284"/>
      <c r="Z319" s="284"/>
      <c r="AA319" s="286"/>
      <c r="AB319" s="284"/>
      <c r="AC319" s="284"/>
      <c r="AD319" s="284"/>
      <c r="AE319" s="284"/>
      <c r="AF319" s="284"/>
      <c r="AG319" s="284"/>
      <c r="AH319" s="284"/>
      <c r="AI319" s="284"/>
      <c r="AJ319" s="284"/>
      <c r="AK319" s="284"/>
      <c r="AL319" s="284"/>
      <c r="AM319" s="284"/>
      <c r="AN319" s="284"/>
      <c r="AO319" s="284"/>
      <c r="AP319" s="284"/>
      <c r="AQ319" s="284"/>
      <c r="AR319" s="284"/>
      <c r="AS319" s="284"/>
      <c r="AT319" s="284"/>
      <c r="AU319" s="284"/>
      <c r="AV319" s="284"/>
      <c r="AW319" s="284"/>
      <c r="AX319" s="284"/>
      <c r="AY319" s="284"/>
      <c r="AZ319" s="284"/>
      <c r="BA319" s="284"/>
      <c r="BB319" s="284"/>
      <c r="BC319" s="284"/>
      <c r="BD319" s="1035">
        <v>1</v>
      </c>
      <c r="BE319" s="283"/>
      <c r="BF319" s="303">
        <v>0</v>
      </c>
      <c r="BG319" s="320" t="s">
        <v>3375</v>
      </c>
      <c r="BH319" s="183"/>
      <c r="BI319" s="183"/>
      <c r="BJ319" s="183"/>
      <c r="BK319" s="183"/>
      <c r="BL319" s="183"/>
      <c r="BM319" s="213"/>
      <c r="BN319" s="557">
        <f t="shared" si="4"/>
        <v>7.6923076923076927E-2</v>
      </c>
      <c r="BO319" s="77">
        <f>SUM(H319:BC319)</f>
        <v>1</v>
      </c>
      <c r="BP319" s="127" t="str">
        <f>IF(D319="Supra-regional","abrange-cidade",IF(D319="Em definição","sem-mapa",IF(F319&lt;&gt;0,"local-def","local-em-def")))</f>
        <v>local-def</v>
      </c>
    </row>
    <row r="320" spans="1:68" ht="180" hidden="1" x14ac:dyDescent="0.25">
      <c r="A320" s="182">
        <v>54</v>
      </c>
      <c r="B320" s="183" t="s">
        <v>4425</v>
      </c>
      <c r="C320" s="221">
        <v>13</v>
      </c>
      <c r="D320" s="183" t="s">
        <v>180</v>
      </c>
      <c r="E320" s="183" t="s">
        <v>4426</v>
      </c>
      <c r="F320" s="183" t="s">
        <v>4427</v>
      </c>
      <c r="G320" s="183" t="s">
        <v>4428</v>
      </c>
      <c r="H320" s="284"/>
      <c r="I320" s="284"/>
      <c r="J320" s="284"/>
      <c r="K320" s="284"/>
      <c r="L320" s="284"/>
      <c r="M320" s="284"/>
      <c r="N320" s="284"/>
      <c r="O320" s="284"/>
      <c r="P320" s="284"/>
      <c r="Q320" s="284"/>
      <c r="R320" s="284"/>
      <c r="S320" s="285">
        <v>1</v>
      </c>
      <c r="T320" s="284"/>
      <c r="U320" s="284"/>
      <c r="V320" s="284"/>
      <c r="W320" s="284"/>
      <c r="X320" s="284"/>
      <c r="Y320" s="284"/>
      <c r="Z320" s="284"/>
      <c r="AA320" s="286"/>
      <c r="AB320" s="284"/>
      <c r="AC320" s="284"/>
      <c r="AD320" s="284"/>
      <c r="AE320" s="284"/>
      <c r="AF320" s="284"/>
      <c r="AG320" s="284"/>
      <c r="AH320" s="284"/>
      <c r="AI320" s="284"/>
      <c r="AJ320" s="284"/>
      <c r="AK320" s="284"/>
      <c r="AL320" s="284"/>
      <c r="AM320" s="284"/>
      <c r="AN320" s="284"/>
      <c r="AO320" s="284"/>
      <c r="AP320" s="284"/>
      <c r="AQ320" s="284"/>
      <c r="AR320" s="284"/>
      <c r="AS320" s="284"/>
      <c r="AT320" s="284"/>
      <c r="AU320" s="284"/>
      <c r="AV320" s="284"/>
      <c r="AW320" s="284"/>
      <c r="AX320" s="284"/>
      <c r="AY320" s="284"/>
      <c r="AZ320" s="284"/>
      <c r="BA320" s="284"/>
      <c r="BB320" s="284"/>
      <c r="BC320" s="284"/>
      <c r="BD320" s="1035">
        <v>1</v>
      </c>
      <c r="BE320" s="283"/>
      <c r="BF320" s="303">
        <v>0</v>
      </c>
      <c r="BG320" s="320" t="s">
        <v>3375</v>
      </c>
      <c r="BH320" s="183"/>
      <c r="BI320" s="183"/>
      <c r="BJ320" s="183"/>
      <c r="BK320" s="183"/>
      <c r="BL320" s="183"/>
      <c r="BM320" s="213"/>
      <c r="BN320" s="557">
        <f t="shared" si="4"/>
        <v>7.6923076923076927E-2</v>
      </c>
      <c r="BO320" s="77">
        <f>SUM(H320:BC320)</f>
        <v>1</v>
      </c>
      <c r="BP320" s="127" t="str">
        <f>IF(D320="Supra-regional","abrange-cidade",IF(D320="Em definição","sem-mapa",IF(F320&lt;&gt;0,"local-def","local-em-def")))</f>
        <v>local-def</v>
      </c>
    </row>
    <row r="321" spans="1:68" ht="180" hidden="1" x14ac:dyDescent="0.25">
      <c r="A321" s="182">
        <v>54</v>
      </c>
      <c r="B321" s="183" t="s">
        <v>4432</v>
      </c>
      <c r="C321" s="221">
        <v>13</v>
      </c>
      <c r="D321" s="183" t="s">
        <v>186</v>
      </c>
      <c r="E321" s="183" t="s">
        <v>186</v>
      </c>
      <c r="F321" s="183" t="s">
        <v>4433</v>
      </c>
      <c r="G321" s="183" t="s">
        <v>4434</v>
      </c>
      <c r="H321" s="284"/>
      <c r="I321" s="284"/>
      <c r="J321" s="284"/>
      <c r="K321" s="284"/>
      <c r="L321" s="284"/>
      <c r="M321" s="284"/>
      <c r="N321" s="284"/>
      <c r="O321" s="284"/>
      <c r="P321" s="284"/>
      <c r="Q321" s="284"/>
      <c r="R321" s="284"/>
      <c r="S321" s="285">
        <v>1</v>
      </c>
      <c r="T321" s="284"/>
      <c r="U321" s="284"/>
      <c r="V321" s="284"/>
      <c r="W321" s="284"/>
      <c r="X321" s="284"/>
      <c r="Y321" s="284"/>
      <c r="Z321" s="284"/>
      <c r="AA321" s="286"/>
      <c r="AB321" s="284"/>
      <c r="AC321" s="284"/>
      <c r="AD321" s="284"/>
      <c r="AE321" s="284"/>
      <c r="AF321" s="284"/>
      <c r="AG321" s="284"/>
      <c r="AH321" s="284"/>
      <c r="AI321" s="284"/>
      <c r="AJ321" s="284"/>
      <c r="AK321" s="284"/>
      <c r="AL321" s="284"/>
      <c r="AM321" s="284"/>
      <c r="AN321" s="284"/>
      <c r="AO321" s="284"/>
      <c r="AP321" s="284"/>
      <c r="AQ321" s="284"/>
      <c r="AR321" s="284"/>
      <c r="AS321" s="284"/>
      <c r="AT321" s="284"/>
      <c r="AU321" s="284"/>
      <c r="AV321" s="284"/>
      <c r="AW321" s="284"/>
      <c r="AX321" s="284"/>
      <c r="AY321" s="284"/>
      <c r="AZ321" s="284"/>
      <c r="BA321" s="284"/>
      <c r="BB321" s="284"/>
      <c r="BC321" s="284"/>
      <c r="BD321" s="1035">
        <v>1</v>
      </c>
      <c r="BE321" s="283"/>
      <c r="BF321" s="303">
        <v>0</v>
      </c>
      <c r="BG321" s="320" t="s">
        <v>3375</v>
      </c>
      <c r="BH321" s="183"/>
      <c r="BI321" s="183"/>
      <c r="BJ321" s="183"/>
      <c r="BK321" s="183"/>
      <c r="BL321" s="183"/>
      <c r="BM321" s="213"/>
      <c r="BN321" s="557">
        <f t="shared" si="4"/>
        <v>7.6923076923076927E-2</v>
      </c>
      <c r="BO321" s="476">
        <f>SUM(H321:BC321)</f>
        <v>1</v>
      </c>
      <c r="BP321" s="477" t="str">
        <f>IF(D321="Supra-regional","abrange-cidade",IF(D321="Em definição","sem-mapa",IF(F321&lt;&gt;0,"local-def","local-em-def")))</f>
        <v>local-def</v>
      </c>
    </row>
    <row r="322" spans="1:68" ht="165" hidden="1" x14ac:dyDescent="0.25">
      <c r="A322" s="182">
        <v>58</v>
      </c>
      <c r="B322" s="183" t="s">
        <v>420</v>
      </c>
      <c r="C322" s="185">
        <v>24000</v>
      </c>
      <c r="D322" s="183" t="s">
        <v>211</v>
      </c>
      <c r="E322" s="182"/>
      <c r="F322" s="182"/>
      <c r="G322" s="182"/>
      <c r="H322" s="284">
        <v>0</v>
      </c>
      <c r="I322" s="284">
        <v>0</v>
      </c>
      <c r="J322" s="284">
        <v>0</v>
      </c>
      <c r="K322" s="284">
        <v>0</v>
      </c>
      <c r="L322" s="284">
        <v>0</v>
      </c>
      <c r="M322" s="284">
        <v>0</v>
      </c>
      <c r="N322" s="284">
        <v>0</v>
      </c>
      <c r="O322" s="284">
        <v>0</v>
      </c>
      <c r="P322" s="284">
        <v>0</v>
      </c>
      <c r="Q322" s="284">
        <v>0</v>
      </c>
      <c r="R322" s="284">
        <v>0</v>
      </c>
      <c r="S322" s="284">
        <v>0</v>
      </c>
      <c r="T322" s="300">
        <v>0</v>
      </c>
      <c r="U322" s="300">
        <v>0</v>
      </c>
      <c r="V322" s="300">
        <v>0</v>
      </c>
      <c r="W322" s="300">
        <v>0</v>
      </c>
      <c r="X322" s="300">
        <v>0</v>
      </c>
      <c r="Y322" s="300">
        <v>0</v>
      </c>
      <c r="Z322" s="300">
        <v>0</v>
      </c>
      <c r="AA322" s="300">
        <v>0</v>
      </c>
      <c r="AB322" s="284"/>
      <c r="AC322" s="284"/>
      <c r="AD322" s="284"/>
      <c r="AE322" s="284"/>
      <c r="AF322" s="284"/>
      <c r="AG322" s="284"/>
      <c r="AH322" s="284"/>
      <c r="AI322" s="284"/>
      <c r="AJ322" s="284"/>
      <c r="AK322" s="284"/>
      <c r="AL322" s="284"/>
      <c r="AM322" s="284"/>
      <c r="AN322" s="284"/>
      <c r="AO322" s="284"/>
      <c r="AP322" s="284"/>
      <c r="AQ322" s="284"/>
      <c r="AR322" s="284"/>
      <c r="AS322" s="284"/>
      <c r="AT322" s="284"/>
      <c r="AU322" s="284"/>
      <c r="AV322" s="284"/>
      <c r="AW322" s="284"/>
      <c r="AX322" s="284"/>
      <c r="AY322" s="284"/>
      <c r="AZ322" s="284"/>
      <c r="BA322" s="284"/>
      <c r="BB322" s="284"/>
      <c r="BC322" s="284"/>
      <c r="BD322" s="1035">
        <v>0.5</v>
      </c>
      <c r="BE322" s="284">
        <v>75000</v>
      </c>
      <c r="BF322" s="283">
        <v>50000</v>
      </c>
      <c r="BG322" s="183" t="s">
        <v>406</v>
      </c>
      <c r="BH322" s="294" t="s">
        <v>421</v>
      </c>
      <c r="BI322" s="2" t="s">
        <v>5683</v>
      </c>
      <c r="BJ322" s="373" t="s">
        <v>5684</v>
      </c>
      <c r="BK322" s="291"/>
      <c r="BL322" s="870"/>
      <c r="BM322" s="870"/>
      <c r="BN322" s="557">
        <f t="shared" ref="BN322:BN385" si="5">SUM(H322:BC322)*BD322/C322</f>
        <v>0</v>
      </c>
      <c r="BO322" s="77">
        <f>SUM(H322:BC322)</f>
        <v>0</v>
      </c>
      <c r="BP322" s="127" t="str">
        <f>IF(D322="Supra-regional","abrange-cidade",IF(D322="Em definição","sem-mapa",IF(F322&lt;&gt;0,"local-def","local-em-def")))</f>
        <v>abrange-cidade</v>
      </c>
    </row>
    <row r="323" spans="1:68" ht="135" hidden="1" x14ac:dyDescent="0.25">
      <c r="A323" s="182">
        <v>58</v>
      </c>
      <c r="B323" s="183" t="s">
        <v>422</v>
      </c>
      <c r="C323" s="185">
        <v>3000</v>
      </c>
      <c r="D323" s="183" t="s">
        <v>211</v>
      </c>
      <c r="E323" s="182"/>
      <c r="F323" s="182"/>
      <c r="G323" s="182"/>
      <c r="H323" s="284">
        <v>0</v>
      </c>
      <c r="I323" s="284">
        <v>0</v>
      </c>
      <c r="J323" s="284">
        <v>0</v>
      </c>
      <c r="K323" s="284">
        <v>0</v>
      </c>
      <c r="L323" s="284">
        <v>0</v>
      </c>
      <c r="M323" s="284">
        <v>0</v>
      </c>
      <c r="N323" s="284">
        <v>0</v>
      </c>
      <c r="O323" s="284">
        <v>0</v>
      </c>
      <c r="P323" s="284">
        <v>0</v>
      </c>
      <c r="Q323" s="284">
        <v>0</v>
      </c>
      <c r="R323" s="284">
        <v>0</v>
      </c>
      <c r="S323" s="284">
        <v>0</v>
      </c>
      <c r="T323" s="300">
        <v>0</v>
      </c>
      <c r="U323" s="300">
        <v>50</v>
      </c>
      <c r="V323" s="300">
        <v>450</v>
      </c>
      <c r="W323" s="300">
        <v>150</v>
      </c>
      <c r="X323" s="284">
        <v>150</v>
      </c>
      <c r="Y323" s="284">
        <v>550</v>
      </c>
      <c r="Z323" s="284">
        <v>1200</v>
      </c>
      <c r="AA323" s="284">
        <v>6450</v>
      </c>
      <c r="AB323" s="284"/>
      <c r="AC323" s="284"/>
      <c r="AD323" s="284"/>
      <c r="AE323" s="284"/>
      <c r="AF323" s="284"/>
      <c r="AG323" s="284"/>
      <c r="AH323" s="284"/>
      <c r="AI323" s="284"/>
      <c r="AJ323" s="284"/>
      <c r="AK323" s="284"/>
      <c r="AL323" s="284"/>
      <c r="AM323" s="284"/>
      <c r="AN323" s="284"/>
      <c r="AO323" s="284"/>
      <c r="AP323" s="284"/>
      <c r="AQ323" s="284"/>
      <c r="AR323" s="284"/>
      <c r="AS323" s="284"/>
      <c r="AT323" s="284"/>
      <c r="AU323" s="284"/>
      <c r="AV323" s="284"/>
      <c r="AW323" s="284"/>
      <c r="AX323" s="284"/>
      <c r="AY323" s="284"/>
      <c r="AZ323" s="284"/>
      <c r="BA323" s="284"/>
      <c r="BB323" s="284"/>
      <c r="BC323" s="284"/>
      <c r="BD323" s="1035">
        <v>0.3</v>
      </c>
      <c r="BE323" s="284">
        <v>0</v>
      </c>
      <c r="BF323" s="283">
        <v>0</v>
      </c>
      <c r="BG323" s="294" t="s">
        <v>409</v>
      </c>
      <c r="BH323" s="294" t="s">
        <v>408</v>
      </c>
      <c r="BI323" s="294" t="s">
        <v>423</v>
      </c>
      <c r="BJ323" s="294" t="s">
        <v>424</v>
      </c>
      <c r="BK323" s="294" t="s">
        <v>425</v>
      </c>
      <c r="BL323" s="183" t="s">
        <v>407</v>
      </c>
      <c r="BM323" s="870"/>
      <c r="BN323" s="557">
        <f t="shared" si="5"/>
        <v>0.9</v>
      </c>
      <c r="BO323" s="77">
        <f>SUM(H323:BC323)</f>
        <v>9000</v>
      </c>
      <c r="BP323" s="127" t="str">
        <f>IF(D323="Supra-regional","abrange-cidade",IF(D323="Em definição","sem-mapa",IF(F323&lt;&gt;0,"local-def","local-em-def")))</f>
        <v>abrange-cidade</v>
      </c>
    </row>
    <row r="324" spans="1:68" ht="60" hidden="1" x14ac:dyDescent="0.25">
      <c r="A324" s="800">
        <v>58</v>
      </c>
      <c r="B324" s="294" t="s">
        <v>426</v>
      </c>
      <c r="C324" s="811">
        <v>2</v>
      </c>
      <c r="D324" s="183" t="s">
        <v>211</v>
      </c>
      <c r="E324" s="820"/>
      <c r="F324" s="182"/>
      <c r="G324" s="182"/>
      <c r="H324" s="300">
        <v>0</v>
      </c>
      <c r="I324" s="300">
        <v>0</v>
      </c>
      <c r="J324" s="300">
        <v>0</v>
      </c>
      <c r="K324" s="300">
        <v>0</v>
      </c>
      <c r="L324" s="300">
        <v>0</v>
      </c>
      <c r="M324" s="300">
        <v>0</v>
      </c>
      <c r="N324" s="300">
        <v>0</v>
      </c>
      <c r="O324" s="300">
        <v>0</v>
      </c>
      <c r="P324" s="300">
        <v>0</v>
      </c>
      <c r="Q324" s="300">
        <v>0</v>
      </c>
      <c r="R324" s="300">
        <v>0</v>
      </c>
      <c r="S324" s="300">
        <v>0</v>
      </c>
      <c r="T324" s="300">
        <v>0</v>
      </c>
      <c r="U324" s="300">
        <v>0</v>
      </c>
      <c r="V324" s="300">
        <v>0</v>
      </c>
      <c r="W324" s="300">
        <v>0</v>
      </c>
      <c r="X324" s="300">
        <v>0</v>
      </c>
      <c r="Y324" s="300">
        <v>0</v>
      </c>
      <c r="Z324" s="300">
        <v>0</v>
      </c>
      <c r="AA324" s="300">
        <v>0</v>
      </c>
      <c r="AB324" s="289"/>
      <c r="AC324" s="289"/>
      <c r="AD324" s="289"/>
      <c r="AE324" s="289"/>
      <c r="AF324" s="289"/>
      <c r="AG324" s="289"/>
      <c r="AH324" s="289"/>
      <c r="AI324" s="289"/>
      <c r="AJ324" s="289"/>
      <c r="AK324" s="289"/>
      <c r="AL324" s="289"/>
      <c r="AM324" s="289"/>
      <c r="AN324" s="289"/>
      <c r="AO324" s="289"/>
      <c r="AP324" s="289"/>
      <c r="AQ324" s="289"/>
      <c r="AR324" s="289"/>
      <c r="AS324" s="289"/>
      <c r="AT324" s="289"/>
      <c r="AU324" s="289"/>
      <c r="AV324" s="289"/>
      <c r="AW324" s="289"/>
      <c r="AX324" s="289"/>
      <c r="AY324" s="289"/>
      <c r="AZ324" s="289"/>
      <c r="BA324" s="289"/>
      <c r="BB324" s="289"/>
      <c r="BC324" s="289"/>
      <c r="BD324" s="1035">
        <v>0.2</v>
      </c>
      <c r="BE324" s="852">
        <v>0</v>
      </c>
      <c r="BF324" s="283">
        <v>0</v>
      </c>
      <c r="BG324" s="294" t="s">
        <v>410</v>
      </c>
      <c r="BH324" s="291"/>
      <c r="BI324" s="291"/>
      <c r="BJ324" s="291"/>
      <c r="BK324" s="291"/>
      <c r="BL324" s="291"/>
      <c r="BM324" s="291"/>
      <c r="BN324" s="557">
        <f t="shared" si="5"/>
        <v>0</v>
      </c>
      <c r="BO324" s="77">
        <f>SUM(H324:BC324)</f>
        <v>0</v>
      </c>
      <c r="BP324" s="127" t="str">
        <f>IF(D324="Supra-regional","abrange-cidade",IF(D324="Em definição","sem-mapa",IF(F324&lt;&gt;0,"local-def","local-em-def")))</f>
        <v>abrange-cidade</v>
      </c>
    </row>
    <row r="325" spans="1:68" ht="60" hidden="1" x14ac:dyDescent="0.25">
      <c r="A325" s="293">
        <v>61</v>
      </c>
      <c r="B325" s="288" t="s">
        <v>816</v>
      </c>
      <c r="C325" s="185">
        <v>4</v>
      </c>
      <c r="D325" s="288" t="s">
        <v>182</v>
      </c>
      <c r="E325" s="183"/>
      <c r="F325" s="183"/>
      <c r="G325" s="293"/>
      <c r="H325" s="290">
        <v>0</v>
      </c>
      <c r="I325" s="290">
        <v>0</v>
      </c>
      <c r="J325" s="290">
        <v>0</v>
      </c>
      <c r="K325" s="290">
        <v>0</v>
      </c>
      <c r="L325" s="290">
        <v>0</v>
      </c>
      <c r="M325" s="290">
        <v>0</v>
      </c>
      <c r="N325" s="290">
        <v>0</v>
      </c>
      <c r="O325" s="290">
        <v>0</v>
      </c>
      <c r="P325" s="290">
        <v>1</v>
      </c>
      <c r="Q325" s="290">
        <v>0</v>
      </c>
      <c r="R325" s="290">
        <v>0</v>
      </c>
      <c r="S325" s="290">
        <v>0</v>
      </c>
      <c r="T325" s="290">
        <v>0</v>
      </c>
      <c r="U325" s="290">
        <v>0</v>
      </c>
      <c r="V325" s="290">
        <v>0</v>
      </c>
      <c r="W325" s="290">
        <v>0</v>
      </c>
      <c r="X325" s="290">
        <v>0</v>
      </c>
      <c r="Y325" s="290">
        <v>0</v>
      </c>
      <c r="Z325" s="290">
        <v>0</v>
      </c>
      <c r="AA325" s="290">
        <v>1</v>
      </c>
      <c r="AB325" s="290"/>
      <c r="AC325" s="290"/>
      <c r="AD325" s="290"/>
      <c r="AE325" s="290"/>
      <c r="AF325" s="290"/>
      <c r="AG325" s="290"/>
      <c r="AH325" s="290"/>
      <c r="AI325" s="290"/>
      <c r="AJ325" s="290"/>
      <c r="AK325" s="290"/>
      <c r="AL325" s="290"/>
      <c r="AM325" s="290"/>
      <c r="AN325" s="290"/>
      <c r="AO325" s="290"/>
      <c r="AP325" s="290"/>
      <c r="AQ325" s="290"/>
      <c r="AR325" s="290"/>
      <c r="AS325" s="290"/>
      <c r="AT325" s="290"/>
      <c r="AU325" s="290"/>
      <c r="AV325" s="290"/>
      <c r="AW325" s="290"/>
      <c r="AX325" s="290"/>
      <c r="AY325" s="290"/>
      <c r="AZ325" s="290"/>
      <c r="BA325" s="290"/>
      <c r="BB325" s="290"/>
      <c r="BC325" s="290"/>
      <c r="BD325" s="1035">
        <v>0.1</v>
      </c>
      <c r="BE325" s="296">
        <v>0</v>
      </c>
      <c r="BF325" s="283">
        <v>0</v>
      </c>
      <c r="BG325" s="287" t="s">
        <v>5685</v>
      </c>
      <c r="BH325" s="293" t="s">
        <v>817</v>
      </c>
      <c r="BI325" s="288"/>
      <c r="BJ325" s="288"/>
      <c r="BK325" s="288"/>
      <c r="BL325" s="288"/>
      <c r="BM325" s="292"/>
      <c r="BN325" s="557">
        <f t="shared" si="5"/>
        <v>0.05</v>
      </c>
      <c r="BO325" s="77">
        <f>SUM(H325:BC325)</f>
        <v>2</v>
      </c>
      <c r="BP325" s="127" t="str">
        <f>IF(D325="Supra-regional","abrange-cidade",IF(D325="Em definição","sem-mapa",IF(F325&lt;&gt;0,"local-def","local-em-def")))</f>
        <v>local-em-def</v>
      </c>
    </row>
    <row r="326" spans="1:68" hidden="1" x14ac:dyDescent="0.25">
      <c r="A326" s="293">
        <v>61</v>
      </c>
      <c r="B326" s="288" t="s">
        <v>822</v>
      </c>
      <c r="C326" s="474">
        <v>4</v>
      </c>
      <c r="D326" s="288" t="s">
        <v>182</v>
      </c>
      <c r="E326" s="183"/>
      <c r="F326" s="183"/>
      <c r="G326" s="293"/>
      <c r="H326" s="290">
        <v>0</v>
      </c>
      <c r="I326" s="290">
        <v>0</v>
      </c>
      <c r="J326" s="290">
        <v>0</v>
      </c>
      <c r="K326" s="290">
        <v>0</v>
      </c>
      <c r="L326" s="290">
        <v>0</v>
      </c>
      <c r="M326" s="290">
        <v>1</v>
      </c>
      <c r="N326" s="290">
        <v>0</v>
      </c>
      <c r="O326" s="290">
        <v>0</v>
      </c>
      <c r="P326" s="290">
        <v>0</v>
      </c>
      <c r="Q326" s="290">
        <v>0</v>
      </c>
      <c r="R326" s="290">
        <v>0</v>
      </c>
      <c r="S326" s="290">
        <v>0</v>
      </c>
      <c r="T326" s="290">
        <v>0</v>
      </c>
      <c r="U326" s="290">
        <v>0</v>
      </c>
      <c r="V326" s="290">
        <v>0</v>
      </c>
      <c r="W326" s="290">
        <v>0</v>
      </c>
      <c r="X326" s="290">
        <v>1</v>
      </c>
      <c r="Y326" s="290">
        <v>0</v>
      </c>
      <c r="Z326" s="290">
        <v>0</v>
      </c>
      <c r="AA326" s="290">
        <v>0</v>
      </c>
      <c r="AB326" s="290"/>
      <c r="AC326" s="290"/>
      <c r="AD326" s="290"/>
      <c r="AE326" s="290"/>
      <c r="AF326" s="290"/>
      <c r="AG326" s="290"/>
      <c r="AH326" s="290"/>
      <c r="AI326" s="290"/>
      <c r="AJ326" s="290"/>
      <c r="AK326" s="290"/>
      <c r="AL326" s="290"/>
      <c r="AM326" s="290"/>
      <c r="AN326" s="290"/>
      <c r="AO326" s="290"/>
      <c r="AP326" s="290"/>
      <c r="AQ326" s="290"/>
      <c r="AR326" s="290"/>
      <c r="AS326" s="290"/>
      <c r="AT326" s="290"/>
      <c r="AU326" s="290"/>
      <c r="AV326" s="290"/>
      <c r="AW326" s="290"/>
      <c r="AX326" s="290"/>
      <c r="AY326" s="290"/>
      <c r="AZ326" s="290"/>
      <c r="BA326" s="290"/>
      <c r="BB326" s="290"/>
      <c r="BC326" s="290"/>
      <c r="BD326" s="1035">
        <v>0.1</v>
      </c>
      <c r="BE326" s="296">
        <v>1850000</v>
      </c>
      <c r="BF326" s="283">
        <v>3573931.9</v>
      </c>
      <c r="BG326" s="305"/>
      <c r="BH326" s="293"/>
      <c r="BI326" s="288"/>
      <c r="BJ326" s="288"/>
      <c r="BK326" s="288"/>
      <c r="BL326" s="288"/>
      <c r="BM326" s="292"/>
      <c r="BN326" s="557">
        <f t="shared" si="5"/>
        <v>0.05</v>
      </c>
      <c r="BO326" s="77">
        <f>SUM(H326:BC326)</f>
        <v>2</v>
      </c>
      <c r="BP326" s="127" t="str">
        <f>IF(D326="Supra-regional","abrange-cidade",IF(D326="Em definição","sem-mapa",IF(F326&lt;&gt;0,"local-def","local-em-def")))</f>
        <v>local-em-def</v>
      </c>
    </row>
    <row r="327" spans="1:68" ht="60" hidden="1" x14ac:dyDescent="0.25">
      <c r="A327" s="293">
        <v>61</v>
      </c>
      <c r="B327" s="288" t="s">
        <v>818</v>
      </c>
      <c r="C327" s="185">
        <v>4</v>
      </c>
      <c r="D327" s="288" t="s">
        <v>211</v>
      </c>
      <c r="E327" s="183"/>
      <c r="F327" s="183"/>
      <c r="G327" s="293"/>
      <c r="H327" s="290">
        <v>0</v>
      </c>
      <c r="I327" s="290">
        <v>0</v>
      </c>
      <c r="J327" s="290">
        <v>0</v>
      </c>
      <c r="K327" s="290">
        <v>0</v>
      </c>
      <c r="L327" s="290">
        <v>0</v>
      </c>
      <c r="M327" s="290">
        <v>0</v>
      </c>
      <c r="N327" s="290">
        <v>0</v>
      </c>
      <c r="O327" s="290">
        <v>0</v>
      </c>
      <c r="P327" s="290">
        <v>0</v>
      </c>
      <c r="Q327" s="290">
        <v>0</v>
      </c>
      <c r="R327" s="290">
        <v>0</v>
      </c>
      <c r="S327" s="290">
        <v>0</v>
      </c>
      <c r="T327" s="290">
        <v>0</v>
      </c>
      <c r="U327" s="290">
        <v>0</v>
      </c>
      <c r="V327" s="290">
        <v>0</v>
      </c>
      <c r="W327" s="290">
        <v>0</v>
      </c>
      <c r="X327" s="290">
        <v>0</v>
      </c>
      <c r="Y327" s="290">
        <v>0</v>
      </c>
      <c r="Z327" s="290">
        <v>0</v>
      </c>
      <c r="AA327" s="290">
        <v>0</v>
      </c>
      <c r="AB327" s="290"/>
      <c r="AC327" s="290"/>
      <c r="AD327" s="290"/>
      <c r="AE327" s="290"/>
      <c r="AF327" s="290"/>
      <c r="AG327" s="290"/>
      <c r="AH327" s="290"/>
      <c r="AI327" s="290"/>
      <c r="AJ327" s="290"/>
      <c r="AK327" s="290"/>
      <c r="AL327" s="290"/>
      <c r="AM327" s="290"/>
      <c r="AN327" s="290"/>
      <c r="AO327" s="290"/>
      <c r="AP327" s="290"/>
      <c r="AQ327" s="290"/>
      <c r="AR327" s="290"/>
      <c r="AS327" s="290"/>
      <c r="AT327" s="290"/>
      <c r="AU327" s="290"/>
      <c r="AV327" s="290"/>
      <c r="AW327" s="290"/>
      <c r="AX327" s="290"/>
      <c r="AY327" s="290"/>
      <c r="AZ327" s="290"/>
      <c r="BA327" s="290"/>
      <c r="BB327" s="290"/>
      <c r="BC327" s="290"/>
      <c r="BD327" s="1035">
        <v>0.1</v>
      </c>
      <c r="BE327" s="296">
        <v>0</v>
      </c>
      <c r="BF327" s="283">
        <v>0</v>
      </c>
      <c r="BG327" s="862"/>
      <c r="BH327" s="293"/>
      <c r="BI327" s="288"/>
      <c r="BJ327" s="288"/>
      <c r="BK327" s="288"/>
      <c r="BL327" s="288"/>
      <c r="BM327" s="292"/>
      <c r="BN327" s="557">
        <f t="shared" si="5"/>
        <v>0</v>
      </c>
      <c r="BO327" s="77">
        <f>SUM(H327:BC327)</f>
        <v>0</v>
      </c>
      <c r="BP327" s="127" t="str">
        <f>IF(D327="Supra-regional","abrange-cidade",IF(D327="Em definição","sem-mapa",IF(F327&lt;&gt;0,"local-def","local-em-def")))</f>
        <v>abrange-cidade</v>
      </c>
    </row>
    <row r="328" spans="1:68" ht="90" hidden="1" x14ac:dyDescent="0.25">
      <c r="A328" s="293">
        <v>61</v>
      </c>
      <c r="B328" s="288" t="s">
        <v>819</v>
      </c>
      <c r="C328" s="474">
        <v>3</v>
      </c>
      <c r="D328" s="288" t="s">
        <v>211</v>
      </c>
      <c r="E328" s="183"/>
      <c r="F328" s="183"/>
      <c r="G328" s="293"/>
      <c r="H328" s="290">
        <v>1</v>
      </c>
      <c r="I328" s="290">
        <v>0</v>
      </c>
      <c r="J328" s="290">
        <v>0</v>
      </c>
      <c r="K328" s="290">
        <v>0</v>
      </c>
      <c r="L328" s="290">
        <v>0</v>
      </c>
      <c r="M328" s="290">
        <v>0</v>
      </c>
      <c r="N328" s="290">
        <v>0</v>
      </c>
      <c r="O328" s="290">
        <v>1</v>
      </c>
      <c r="P328" s="290">
        <v>0</v>
      </c>
      <c r="Q328" s="290">
        <v>0</v>
      </c>
      <c r="R328" s="290">
        <v>0</v>
      </c>
      <c r="S328" s="290">
        <v>0</v>
      </c>
      <c r="T328" s="290">
        <v>0</v>
      </c>
      <c r="U328" s="290">
        <v>0</v>
      </c>
      <c r="V328" s="290">
        <v>0</v>
      </c>
      <c r="W328" s="290">
        <v>1</v>
      </c>
      <c r="X328" s="290">
        <v>0</v>
      </c>
      <c r="Y328" s="290">
        <v>0</v>
      </c>
      <c r="Z328" s="290">
        <v>0</v>
      </c>
      <c r="AA328" s="290">
        <v>0</v>
      </c>
      <c r="AB328" s="290"/>
      <c r="AC328" s="290"/>
      <c r="AD328" s="290"/>
      <c r="AE328" s="290"/>
      <c r="AF328" s="290"/>
      <c r="AG328" s="290"/>
      <c r="AH328" s="290"/>
      <c r="AI328" s="290"/>
      <c r="AJ328" s="290"/>
      <c r="AK328" s="290"/>
      <c r="AL328" s="290"/>
      <c r="AM328" s="290"/>
      <c r="AN328" s="290"/>
      <c r="AO328" s="290"/>
      <c r="AP328" s="290"/>
      <c r="AQ328" s="290"/>
      <c r="AR328" s="290"/>
      <c r="AS328" s="290"/>
      <c r="AT328" s="290"/>
      <c r="AU328" s="290"/>
      <c r="AV328" s="290"/>
      <c r="AW328" s="290"/>
      <c r="AX328" s="290"/>
      <c r="AY328" s="290"/>
      <c r="AZ328" s="290"/>
      <c r="BA328" s="290"/>
      <c r="BB328" s="290"/>
      <c r="BC328" s="290"/>
      <c r="BD328" s="1035">
        <v>0.1</v>
      </c>
      <c r="BE328" s="296">
        <v>0</v>
      </c>
      <c r="BF328" s="283">
        <v>0</v>
      </c>
      <c r="BG328" s="862" t="s">
        <v>820</v>
      </c>
      <c r="BH328" s="293" t="s">
        <v>821</v>
      </c>
      <c r="BI328" s="288"/>
      <c r="BJ328" s="288"/>
      <c r="BK328" s="288"/>
      <c r="BL328" s="288"/>
      <c r="BM328" s="292"/>
      <c r="BN328" s="557">
        <f t="shared" si="5"/>
        <v>0.10000000000000002</v>
      </c>
      <c r="BO328" s="77">
        <f>SUM(H328:BC328)</f>
        <v>3</v>
      </c>
      <c r="BP328" s="127" t="str">
        <f>IF(D328="Supra-regional","abrange-cidade",IF(D328="Em definição","sem-mapa",IF(F328&lt;&gt;0,"local-def","local-em-def")))</f>
        <v>abrange-cidade</v>
      </c>
    </row>
    <row r="329" spans="1:68" hidden="1" x14ac:dyDescent="0.25">
      <c r="A329" s="293">
        <v>61</v>
      </c>
      <c r="B329" s="288" t="s">
        <v>823</v>
      </c>
      <c r="C329" s="185">
        <v>1000</v>
      </c>
      <c r="D329" s="288" t="s">
        <v>211</v>
      </c>
      <c r="E329" s="183"/>
      <c r="F329" s="183"/>
      <c r="G329" s="293"/>
      <c r="H329" s="290">
        <v>0</v>
      </c>
      <c r="I329" s="290">
        <v>0</v>
      </c>
      <c r="J329" s="290">
        <v>0</v>
      </c>
      <c r="K329" s="290">
        <v>0</v>
      </c>
      <c r="L329" s="290">
        <v>0</v>
      </c>
      <c r="M329" s="290">
        <v>0</v>
      </c>
      <c r="N329" s="290">
        <v>0</v>
      </c>
      <c r="O329" s="290">
        <v>0</v>
      </c>
      <c r="P329" s="290">
        <v>0</v>
      </c>
      <c r="Q329" s="290">
        <v>0</v>
      </c>
      <c r="R329" s="290">
        <v>0</v>
      </c>
      <c r="S329" s="290">
        <v>0</v>
      </c>
      <c r="T329" s="290">
        <v>0</v>
      </c>
      <c r="U329" s="290">
        <v>0</v>
      </c>
      <c r="V329" s="290">
        <v>0</v>
      </c>
      <c r="W329" s="290">
        <v>0</v>
      </c>
      <c r="X329" s="290">
        <v>0</v>
      </c>
      <c r="Y329" s="290">
        <v>0</v>
      </c>
      <c r="Z329" s="290">
        <v>0</v>
      </c>
      <c r="AA329" s="290">
        <v>27</v>
      </c>
      <c r="AB329" s="290"/>
      <c r="AC329" s="290"/>
      <c r="AD329" s="290"/>
      <c r="AE329" s="290"/>
      <c r="AF329" s="290"/>
      <c r="AG329" s="290"/>
      <c r="AH329" s="290"/>
      <c r="AI329" s="290"/>
      <c r="AJ329" s="290"/>
      <c r="AK329" s="290"/>
      <c r="AL329" s="290"/>
      <c r="AM329" s="290"/>
      <c r="AN329" s="290"/>
      <c r="AO329" s="290"/>
      <c r="AP329" s="290"/>
      <c r="AQ329" s="290"/>
      <c r="AR329" s="290"/>
      <c r="AS329" s="290"/>
      <c r="AT329" s="290"/>
      <c r="AU329" s="290"/>
      <c r="AV329" s="290"/>
      <c r="AW329" s="290"/>
      <c r="AX329" s="290"/>
      <c r="AY329" s="290"/>
      <c r="AZ329" s="290"/>
      <c r="BA329" s="290"/>
      <c r="BB329" s="290"/>
      <c r="BC329" s="290"/>
      <c r="BD329" s="1035">
        <v>0.2</v>
      </c>
      <c r="BE329" s="296">
        <v>0</v>
      </c>
      <c r="BF329" s="283">
        <v>39073.410000000003</v>
      </c>
      <c r="BG329" s="862"/>
      <c r="BH329" s="293"/>
      <c r="BI329" s="288"/>
      <c r="BJ329" s="288"/>
      <c r="BK329" s="288"/>
      <c r="BL329" s="288"/>
      <c r="BM329" s="292"/>
      <c r="BN329" s="557">
        <f t="shared" si="5"/>
        <v>5.4000000000000003E-3</v>
      </c>
      <c r="BO329" s="77">
        <f>SUM(H329:BC329)</f>
        <v>27</v>
      </c>
      <c r="BP329" s="127" t="str">
        <f>IF(D329="Supra-regional","abrange-cidade",IF(D329="Em definição","sem-mapa",IF(F329&lt;&gt;0,"local-def","local-em-def")))</f>
        <v>abrange-cidade</v>
      </c>
    </row>
    <row r="330" spans="1:68" ht="45" hidden="1" x14ac:dyDescent="0.25">
      <c r="A330" s="293">
        <v>63</v>
      </c>
      <c r="B330" s="288" t="s">
        <v>837</v>
      </c>
      <c r="C330" s="474">
        <v>1</v>
      </c>
      <c r="D330" s="183" t="s">
        <v>132</v>
      </c>
      <c r="E330" s="183" t="s">
        <v>132</v>
      </c>
      <c r="F330" s="183" t="s">
        <v>838</v>
      </c>
      <c r="G330" s="293" t="s">
        <v>839</v>
      </c>
      <c r="H330" s="290">
        <v>0</v>
      </c>
      <c r="I330" s="290">
        <v>0</v>
      </c>
      <c r="J330" s="290">
        <v>0</v>
      </c>
      <c r="K330" s="290">
        <v>0</v>
      </c>
      <c r="L330" s="290">
        <v>0</v>
      </c>
      <c r="M330" s="290">
        <v>0</v>
      </c>
      <c r="N330" s="290">
        <v>0</v>
      </c>
      <c r="O330" s="290">
        <v>0</v>
      </c>
      <c r="P330" s="290">
        <v>0</v>
      </c>
      <c r="Q330" s="290">
        <v>0</v>
      </c>
      <c r="R330" s="290">
        <v>0</v>
      </c>
      <c r="S330" s="290">
        <v>0</v>
      </c>
      <c r="T330" s="290">
        <v>0</v>
      </c>
      <c r="U330" s="290">
        <v>0</v>
      </c>
      <c r="V330" s="290">
        <v>0</v>
      </c>
      <c r="W330" s="290">
        <v>0</v>
      </c>
      <c r="X330" s="290">
        <v>0</v>
      </c>
      <c r="Y330" s="290">
        <v>0</v>
      </c>
      <c r="Z330" s="290">
        <v>0</v>
      </c>
      <c r="AA330" s="290">
        <v>0</v>
      </c>
      <c r="AB330" s="290"/>
      <c r="AC330" s="290"/>
      <c r="AD330" s="290"/>
      <c r="AE330" s="290"/>
      <c r="AF330" s="290"/>
      <c r="AG330" s="290"/>
      <c r="AH330" s="290"/>
      <c r="AI330" s="290"/>
      <c r="AJ330" s="290"/>
      <c r="AK330" s="290"/>
      <c r="AL330" s="290"/>
      <c r="AM330" s="290"/>
      <c r="AN330" s="290"/>
      <c r="AO330" s="290"/>
      <c r="AP330" s="290"/>
      <c r="AQ330" s="290"/>
      <c r="AR330" s="290"/>
      <c r="AS330" s="290"/>
      <c r="AT330" s="290"/>
      <c r="AU330" s="290"/>
      <c r="AV330" s="290"/>
      <c r="AW330" s="290"/>
      <c r="AX330" s="290"/>
      <c r="AY330" s="290"/>
      <c r="AZ330" s="290"/>
      <c r="BA330" s="290"/>
      <c r="BB330" s="290"/>
      <c r="BC330" s="290"/>
      <c r="BD330" s="1035">
        <v>6.25E-2</v>
      </c>
      <c r="BE330" s="296">
        <v>0</v>
      </c>
      <c r="BF330" s="283">
        <v>0</v>
      </c>
      <c r="BG330" s="305" t="s">
        <v>828</v>
      </c>
      <c r="BH330" s="293"/>
      <c r="BI330" s="288"/>
      <c r="BJ330" s="288"/>
      <c r="BK330" s="288"/>
      <c r="BL330" s="288"/>
      <c r="BM330" s="292"/>
      <c r="BN330" s="557">
        <f t="shared" si="5"/>
        <v>0</v>
      </c>
      <c r="BO330" s="77">
        <f>SUM(H330:BC330)</f>
        <v>0</v>
      </c>
      <c r="BP330" s="127" t="str">
        <f>IF(D330="Supra-regional","abrange-cidade",IF(D330="Em definição","sem-mapa",IF(F330&lt;&gt;0,"local-def","local-em-def")))</f>
        <v>local-def</v>
      </c>
    </row>
    <row r="331" spans="1:68" ht="45" hidden="1" x14ac:dyDescent="0.25">
      <c r="A331" s="293">
        <v>63</v>
      </c>
      <c r="B331" s="288" t="s">
        <v>829</v>
      </c>
      <c r="C331" s="474">
        <v>1</v>
      </c>
      <c r="D331" s="288" t="s">
        <v>144</v>
      </c>
      <c r="E331" s="183" t="s">
        <v>830</v>
      </c>
      <c r="F331" s="183" t="s">
        <v>831</v>
      </c>
      <c r="G331" s="293" t="s">
        <v>832</v>
      </c>
      <c r="H331" s="290">
        <v>0</v>
      </c>
      <c r="I331" s="290">
        <v>0</v>
      </c>
      <c r="J331" s="290">
        <v>0</v>
      </c>
      <c r="K331" s="290">
        <v>0</v>
      </c>
      <c r="L331" s="290">
        <v>0</v>
      </c>
      <c r="M331" s="290">
        <v>0</v>
      </c>
      <c r="N331" s="290">
        <v>0</v>
      </c>
      <c r="O331" s="290">
        <v>0</v>
      </c>
      <c r="P331" s="290">
        <v>0</v>
      </c>
      <c r="Q331" s="290">
        <v>0</v>
      </c>
      <c r="R331" s="290">
        <v>0</v>
      </c>
      <c r="S331" s="290">
        <v>0</v>
      </c>
      <c r="T331" s="290">
        <v>0</v>
      </c>
      <c r="U331" s="290">
        <v>0</v>
      </c>
      <c r="V331" s="290">
        <v>0</v>
      </c>
      <c r="W331" s="290">
        <v>0</v>
      </c>
      <c r="X331" s="290">
        <v>0</v>
      </c>
      <c r="Y331" s="290">
        <v>0</v>
      </c>
      <c r="Z331" s="290">
        <v>0</v>
      </c>
      <c r="AA331" s="290">
        <v>0</v>
      </c>
      <c r="AB331" s="290"/>
      <c r="AC331" s="290"/>
      <c r="AD331" s="290"/>
      <c r="AE331" s="290"/>
      <c r="AF331" s="290"/>
      <c r="AG331" s="290"/>
      <c r="AH331" s="290"/>
      <c r="AI331" s="290"/>
      <c r="AJ331" s="290"/>
      <c r="AK331" s="290"/>
      <c r="AL331" s="290"/>
      <c r="AM331" s="290"/>
      <c r="AN331" s="290"/>
      <c r="AO331" s="290"/>
      <c r="AP331" s="290"/>
      <c r="AQ331" s="290"/>
      <c r="AR331" s="290"/>
      <c r="AS331" s="290"/>
      <c r="AT331" s="290"/>
      <c r="AU331" s="290"/>
      <c r="AV331" s="290"/>
      <c r="AW331" s="290"/>
      <c r="AX331" s="290"/>
      <c r="AY331" s="290"/>
      <c r="AZ331" s="290"/>
      <c r="BA331" s="290"/>
      <c r="BB331" s="290"/>
      <c r="BC331" s="290"/>
      <c r="BD331" s="1035">
        <v>6.25E-2</v>
      </c>
      <c r="BE331" s="296">
        <v>0</v>
      </c>
      <c r="BF331" s="283">
        <v>0</v>
      </c>
      <c r="BG331" s="305" t="s">
        <v>828</v>
      </c>
      <c r="BH331" s="293"/>
      <c r="BI331" s="288"/>
      <c r="BJ331" s="288"/>
      <c r="BK331" s="288"/>
      <c r="BL331" s="288"/>
      <c r="BM331" s="292"/>
      <c r="BN331" s="557">
        <f t="shared" si="5"/>
        <v>0</v>
      </c>
      <c r="BO331" s="476">
        <f>SUM(H331:BC331)</f>
        <v>0</v>
      </c>
      <c r="BP331" s="477" t="str">
        <f>IF(D331="Supra-regional","abrange-cidade",IF(D331="Em definição","sem-mapa",IF(F331&lt;&gt;0,"local-def","local-em-def")))</f>
        <v>local-def</v>
      </c>
    </row>
    <row r="332" spans="1:68" ht="45" hidden="1" x14ac:dyDescent="0.25">
      <c r="A332" s="293">
        <v>63</v>
      </c>
      <c r="B332" s="288" t="s">
        <v>833</v>
      </c>
      <c r="C332" s="474">
        <v>1</v>
      </c>
      <c r="D332" s="288" t="s">
        <v>172</v>
      </c>
      <c r="E332" s="183" t="s">
        <v>834</v>
      </c>
      <c r="F332" s="183" t="s">
        <v>835</v>
      </c>
      <c r="G332" s="293" t="s">
        <v>836</v>
      </c>
      <c r="H332" s="290">
        <v>0</v>
      </c>
      <c r="I332" s="290">
        <v>0</v>
      </c>
      <c r="J332" s="290">
        <v>0</v>
      </c>
      <c r="K332" s="290">
        <v>0</v>
      </c>
      <c r="L332" s="290">
        <v>0</v>
      </c>
      <c r="M332" s="290">
        <v>0</v>
      </c>
      <c r="N332" s="290">
        <v>0</v>
      </c>
      <c r="O332" s="290">
        <v>0</v>
      </c>
      <c r="P332" s="290">
        <v>0</v>
      </c>
      <c r="Q332" s="290">
        <v>0</v>
      </c>
      <c r="R332" s="290">
        <v>0</v>
      </c>
      <c r="S332" s="290">
        <v>0</v>
      </c>
      <c r="T332" s="290">
        <v>0</v>
      </c>
      <c r="U332" s="290">
        <v>0</v>
      </c>
      <c r="V332" s="290">
        <v>0</v>
      </c>
      <c r="W332" s="290">
        <v>0</v>
      </c>
      <c r="X332" s="290">
        <v>0</v>
      </c>
      <c r="Y332" s="290">
        <v>0</v>
      </c>
      <c r="Z332" s="290">
        <v>0</v>
      </c>
      <c r="AA332" s="290">
        <v>0</v>
      </c>
      <c r="AB332" s="290"/>
      <c r="AC332" s="290"/>
      <c r="AD332" s="290"/>
      <c r="AE332" s="290"/>
      <c r="AF332" s="290"/>
      <c r="AG332" s="290"/>
      <c r="AH332" s="290"/>
      <c r="AI332" s="290"/>
      <c r="AJ332" s="290"/>
      <c r="AK332" s="290"/>
      <c r="AL332" s="290"/>
      <c r="AM332" s="290"/>
      <c r="AN332" s="290"/>
      <c r="AO332" s="290"/>
      <c r="AP332" s="290"/>
      <c r="AQ332" s="290"/>
      <c r="AR332" s="290"/>
      <c r="AS332" s="290"/>
      <c r="AT332" s="290"/>
      <c r="AU332" s="290"/>
      <c r="AV332" s="290"/>
      <c r="AW332" s="290"/>
      <c r="AX332" s="290"/>
      <c r="AY332" s="290"/>
      <c r="AZ332" s="290"/>
      <c r="BA332" s="290"/>
      <c r="BB332" s="290"/>
      <c r="BC332" s="290"/>
      <c r="BD332" s="1035">
        <v>6.25E-2</v>
      </c>
      <c r="BE332" s="296">
        <v>0</v>
      </c>
      <c r="BF332" s="283">
        <v>0</v>
      </c>
      <c r="BG332" s="305" t="s">
        <v>828</v>
      </c>
      <c r="BH332" s="293"/>
      <c r="BI332" s="288"/>
      <c r="BJ332" s="288"/>
      <c r="BK332" s="288"/>
      <c r="BL332" s="288"/>
      <c r="BM332" s="292"/>
      <c r="BN332" s="557">
        <f t="shared" si="5"/>
        <v>0</v>
      </c>
      <c r="BO332" s="476">
        <f>SUM(H332:BC332)</f>
        <v>0</v>
      </c>
      <c r="BP332" s="477" t="str">
        <f>IF(D332="Supra-regional","abrange-cidade",IF(D332="Em definição","sem-mapa",IF(F332&lt;&gt;0,"local-def","local-em-def")))</f>
        <v>local-def</v>
      </c>
    </row>
    <row r="333" spans="1:68" ht="45" hidden="1" x14ac:dyDescent="0.25">
      <c r="A333" s="293">
        <v>63</v>
      </c>
      <c r="B333" s="288" t="s">
        <v>824</v>
      </c>
      <c r="C333" s="474">
        <v>1</v>
      </c>
      <c r="D333" s="288" t="s">
        <v>178</v>
      </c>
      <c r="E333" s="183" t="s">
        <v>825</v>
      </c>
      <c r="F333" s="183" t="s">
        <v>826</v>
      </c>
      <c r="G333" s="293" t="s">
        <v>827</v>
      </c>
      <c r="H333" s="290">
        <v>0</v>
      </c>
      <c r="I333" s="290">
        <v>0</v>
      </c>
      <c r="J333" s="290">
        <v>0</v>
      </c>
      <c r="K333" s="290">
        <v>0</v>
      </c>
      <c r="L333" s="290">
        <v>0</v>
      </c>
      <c r="M333" s="290">
        <v>0</v>
      </c>
      <c r="N333" s="290">
        <v>0</v>
      </c>
      <c r="O333" s="290">
        <v>0</v>
      </c>
      <c r="P333" s="290">
        <v>0</v>
      </c>
      <c r="Q333" s="290">
        <v>0</v>
      </c>
      <c r="R333" s="290">
        <v>0</v>
      </c>
      <c r="S333" s="290">
        <v>0</v>
      </c>
      <c r="T333" s="290">
        <v>0</v>
      </c>
      <c r="U333" s="290">
        <v>0</v>
      </c>
      <c r="V333" s="290">
        <v>0</v>
      </c>
      <c r="W333" s="290">
        <v>0</v>
      </c>
      <c r="X333" s="290">
        <v>0</v>
      </c>
      <c r="Y333" s="290">
        <v>0</v>
      </c>
      <c r="Z333" s="290">
        <v>0</v>
      </c>
      <c r="AA333" s="290">
        <v>1</v>
      </c>
      <c r="AB333" s="290"/>
      <c r="AC333" s="290"/>
      <c r="AD333" s="290"/>
      <c r="AE333" s="290"/>
      <c r="AF333" s="290"/>
      <c r="AG333" s="290"/>
      <c r="AH333" s="290"/>
      <c r="AI333" s="290"/>
      <c r="AJ333" s="290"/>
      <c r="AK333" s="290"/>
      <c r="AL333" s="290"/>
      <c r="AM333" s="290"/>
      <c r="AN333" s="290"/>
      <c r="AO333" s="290"/>
      <c r="AP333" s="290"/>
      <c r="AQ333" s="290"/>
      <c r="AR333" s="290"/>
      <c r="AS333" s="290"/>
      <c r="AT333" s="290"/>
      <c r="AU333" s="290"/>
      <c r="AV333" s="290"/>
      <c r="AW333" s="290"/>
      <c r="AX333" s="290"/>
      <c r="AY333" s="290"/>
      <c r="AZ333" s="290"/>
      <c r="BA333" s="290"/>
      <c r="BB333" s="290"/>
      <c r="BC333" s="290"/>
      <c r="BD333" s="1035">
        <v>6.25E-2</v>
      </c>
      <c r="BE333" s="296">
        <v>0</v>
      </c>
      <c r="BF333" s="283">
        <v>50000</v>
      </c>
      <c r="BG333" s="305" t="s">
        <v>828</v>
      </c>
      <c r="BH333" s="293"/>
      <c r="BI333" s="288"/>
      <c r="BJ333" s="288"/>
      <c r="BK333" s="288"/>
      <c r="BL333" s="288"/>
      <c r="BM333" s="292"/>
      <c r="BN333" s="557">
        <f t="shared" si="5"/>
        <v>6.25E-2</v>
      </c>
      <c r="BO333" s="77">
        <f>SUM(H333:BC333)</f>
        <v>1</v>
      </c>
      <c r="BP333" s="127" t="str">
        <f>IF(D333="Supra-regional","abrange-cidade",IF(D333="Em definição","sem-mapa",IF(F333&lt;&gt;0,"local-def","local-em-def")))</f>
        <v>local-def</v>
      </c>
    </row>
    <row r="334" spans="1:68" ht="30" hidden="1" x14ac:dyDescent="0.25">
      <c r="A334" s="293">
        <v>63</v>
      </c>
      <c r="B334" s="288" t="s">
        <v>840</v>
      </c>
      <c r="C334" s="474">
        <v>4</v>
      </c>
      <c r="D334" s="288" t="s">
        <v>211</v>
      </c>
      <c r="E334" s="183"/>
      <c r="F334" s="183"/>
      <c r="G334" s="293"/>
      <c r="H334" s="284">
        <v>0</v>
      </c>
      <c r="I334" s="284">
        <v>0</v>
      </c>
      <c r="J334" s="284">
        <v>0</v>
      </c>
      <c r="K334" s="284">
        <v>0</v>
      </c>
      <c r="L334" s="284">
        <v>0</v>
      </c>
      <c r="M334" s="284">
        <v>0</v>
      </c>
      <c r="N334" s="284">
        <v>0</v>
      </c>
      <c r="O334" s="284">
        <v>0</v>
      </c>
      <c r="P334" s="284">
        <v>0</v>
      </c>
      <c r="Q334" s="284">
        <v>0</v>
      </c>
      <c r="R334" s="284">
        <v>0</v>
      </c>
      <c r="S334" s="290">
        <v>1</v>
      </c>
      <c r="T334" s="290">
        <v>0</v>
      </c>
      <c r="U334" s="290">
        <v>0</v>
      </c>
      <c r="V334" s="290">
        <v>0</v>
      </c>
      <c r="W334" s="290">
        <v>0</v>
      </c>
      <c r="X334" s="290">
        <v>0</v>
      </c>
      <c r="Y334" s="290">
        <v>0</v>
      </c>
      <c r="Z334" s="290">
        <v>0</v>
      </c>
      <c r="AA334" s="290">
        <v>0</v>
      </c>
      <c r="AB334" s="290"/>
      <c r="AC334" s="290"/>
      <c r="AD334" s="290"/>
      <c r="AE334" s="290"/>
      <c r="AF334" s="290"/>
      <c r="AG334" s="290"/>
      <c r="AH334" s="290"/>
      <c r="AI334" s="290"/>
      <c r="AJ334" s="290"/>
      <c r="AK334" s="290"/>
      <c r="AL334" s="290"/>
      <c r="AM334" s="290"/>
      <c r="AN334" s="290"/>
      <c r="AO334" s="290"/>
      <c r="AP334" s="290"/>
      <c r="AQ334" s="290"/>
      <c r="AR334" s="290"/>
      <c r="AS334" s="290"/>
      <c r="AT334" s="290"/>
      <c r="AU334" s="290"/>
      <c r="AV334" s="290"/>
      <c r="AW334" s="290"/>
      <c r="AX334" s="290"/>
      <c r="AY334" s="290"/>
      <c r="AZ334" s="290"/>
      <c r="BA334" s="290"/>
      <c r="BB334" s="290"/>
      <c r="BC334" s="290"/>
      <c r="BD334" s="1035">
        <v>0.25</v>
      </c>
      <c r="BE334" s="290">
        <v>33915.14</v>
      </c>
      <c r="BF334" s="283">
        <v>28109.599999999999</v>
      </c>
      <c r="BG334" s="305"/>
      <c r="BH334" s="293"/>
      <c r="BI334" s="288"/>
      <c r="BJ334" s="288"/>
      <c r="BK334" s="288"/>
      <c r="BL334" s="288"/>
      <c r="BM334" s="292"/>
      <c r="BN334" s="557">
        <f t="shared" si="5"/>
        <v>6.25E-2</v>
      </c>
      <c r="BO334" s="77">
        <f>SUM(H334:BC334)</f>
        <v>1</v>
      </c>
      <c r="BP334" s="127" t="str">
        <f>IF(D334="Supra-regional","abrange-cidade",IF(D334="Em definição","sem-mapa",IF(F334&lt;&gt;0,"local-def","local-em-def")))</f>
        <v>abrange-cidade</v>
      </c>
    </row>
    <row r="335" spans="1:68" ht="45" hidden="1" x14ac:dyDescent="0.25">
      <c r="A335" s="293">
        <v>63</v>
      </c>
      <c r="B335" s="288" t="s">
        <v>841</v>
      </c>
      <c r="C335" s="474">
        <v>6000</v>
      </c>
      <c r="D335" s="288" t="s">
        <v>211</v>
      </c>
      <c r="E335" s="183"/>
      <c r="F335" s="183"/>
      <c r="G335" s="293"/>
      <c r="H335" s="284">
        <v>0</v>
      </c>
      <c r="I335" s="284">
        <v>0</v>
      </c>
      <c r="J335" s="284">
        <v>0</v>
      </c>
      <c r="K335" s="284">
        <v>0</v>
      </c>
      <c r="L335" s="284">
        <v>0</v>
      </c>
      <c r="M335" s="284">
        <v>0</v>
      </c>
      <c r="N335" s="284">
        <v>0</v>
      </c>
      <c r="O335" s="284">
        <v>0</v>
      </c>
      <c r="P335" s="284">
        <v>0</v>
      </c>
      <c r="Q335" s="284">
        <v>0</v>
      </c>
      <c r="R335" s="284">
        <v>0</v>
      </c>
      <c r="S335" s="290">
        <v>0</v>
      </c>
      <c r="T335" s="290">
        <v>0</v>
      </c>
      <c r="U335" s="290">
        <v>0</v>
      </c>
      <c r="V335" s="290">
        <v>0</v>
      </c>
      <c r="W335" s="290">
        <v>0</v>
      </c>
      <c r="X335" s="290">
        <v>0</v>
      </c>
      <c r="Y335" s="290">
        <v>0</v>
      </c>
      <c r="Z335" s="290">
        <v>0</v>
      </c>
      <c r="AA335" s="290">
        <v>409</v>
      </c>
      <c r="AB335" s="290"/>
      <c r="AC335" s="290"/>
      <c r="AD335" s="290"/>
      <c r="AE335" s="290"/>
      <c r="AF335" s="290"/>
      <c r="AG335" s="290"/>
      <c r="AH335" s="290"/>
      <c r="AI335" s="290"/>
      <c r="AJ335" s="290"/>
      <c r="AK335" s="290"/>
      <c r="AL335" s="290"/>
      <c r="AM335" s="290"/>
      <c r="AN335" s="290"/>
      <c r="AO335" s="290"/>
      <c r="AP335" s="290"/>
      <c r="AQ335" s="290"/>
      <c r="AR335" s="290"/>
      <c r="AS335" s="290"/>
      <c r="AT335" s="290"/>
      <c r="AU335" s="290"/>
      <c r="AV335" s="290"/>
      <c r="AW335" s="290"/>
      <c r="AX335" s="290"/>
      <c r="AY335" s="290"/>
      <c r="AZ335" s="290"/>
      <c r="BA335" s="290"/>
      <c r="BB335" s="290"/>
      <c r="BC335" s="290"/>
      <c r="BD335" s="1035">
        <v>0.25</v>
      </c>
      <c r="BE335" s="296">
        <v>0</v>
      </c>
      <c r="BF335" s="283">
        <v>0</v>
      </c>
      <c r="BG335" s="305" t="s">
        <v>842</v>
      </c>
      <c r="BH335" s="293"/>
      <c r="BI335" s="288"/>
      <c r="BJ335" s="288"/>
      <c r="BK335" s="288"/>
      <c r="BL335" s="288"/>
      <c r="BM335" s="292"/>
      <c r="BN335" s="557">
        <f t="shared" si="5"/>
        <v>1.7041666666666667E-2</v>
      </c>
      <c r="BO335" s="77">
        <f>SUM(H335:BC335)</f>
        <v>409</v>
      </c>
      <c r="BP335" s="127" t="str">
        <f>IF(D335="Supra-regional","abrange-cidade",IF(D335="Em definição","sem-mapa",IF(F335&lt;&gt;0,"local-def","local-em-def")))</f>
        <v>abrange-cidade</v>
      </c>
    </row>
    <row r="336" spans="1:68" ht="60" hidden="1" x14ac:dyDescent="0.25">
      <c r="A336" s="293">
        <v>63</v>
      </c>
      <c r="B336" s="288" t="s">
        <v>843</v>
      </c>
      <c r="C336" s="185">
        <v>4</v>
      </c>
      <c r="D336" s="288" t="s">
        <v>211</v>
      </c>
      <c r="E336" s="183"/>
      <c r="F336" s="183"/>
      <c r="G336" s="293"/>
      <c r="H336" s="284">
        <v>0</v>
      </c>
      <c r="I336" s="284">
        <v>0</v>
      </c>
      <c r="J336" s="284">
        <v>0</v>
      </c>
      <c r="K336" s="284">
        <v>0</v>
      </c>
      <c r="L336" s="284">
        <v>0</v>
      </c>
      <c r="M336" s="284">
        <v>0</v>
      </c>
      <c r="N336" s="284">
        <v>0</v>
      </c>
      <c r="O336" s="284">
        <v>0</v>
      </c>
      <c r="P336" s="284">
        <v>0</v>
      </c>
      <c r="Q336" s="284">
        <v>0</v>
      </c>
      <c r="R336" s="284">
        <v>0</v>
      </c>
      <c r="S336" s="290">
        <v>0</v>
      </c>
      <c r="T336" s="290">
        <v>0</v>
      </c>
      <c r="U336" s="290">
        <v>0</v>
      </c>
      <c r="V336" s="290">
        <v>0</v>
      </c>
      <c r="W336" s="290">
        <v>0</v>
      </c>
      <c r="X336" s="290">
        <v>0</v>
      </c>
      <c r="Y336" s="290">
        <v>0</v>
      </c>
      <c r="Z336" s="290">
        <v>0</v>
      </c>
      <c r="AA336" s="290">
        <v>0</v>
      </c>
      <c r="AB336" s="290"/>
      <c r="AC336" s="290"/>
      <c r="AD336" s="290"/>
      <c r="AE336" s="290"/>
      <c r="AF336" s="290"/>
      <c r="AG336" s="290"/>
      <c r="AH336" s="290"/>
      <c r="AI336" s="290"/>
      <c r="AJ336" s="290"/>
      <c r="AK336" s="290"/>
      <c r="AL336" s="290"/>
      <c r="AM336" s="290"/>
      <c r="AN336" s="290"/>
      <c r="AO336" s="290"/>
      <c r="AP336" s="290"/>
      <c r="AQ336" s="290"/>
      <c r="AR336" s="290"/>
      <c r="AS336" s="290"/>
      <c r="AT336" s="290"/>
      <c r="AU336" s="290"/>
      <c r="AV336" s="290"/>
      <c r="AW336" s="290"/>
      <c r="AX336" s="290"/>
      <c r="AY336" s="290"/>
      <c r="AZ336" s="290"/>
      <c r="BA336" s="290"/>
      <c r="BB336" s="290"/>
      <c r="BC336" s="290"/>
      <c r="BD336" s="1035">
        <v>0.125</v>
      </c>
      <c r="BE336" s="296">
        <v>300000</v>
      </c>
      <c r="BF336" s="283">
        <v>375144.96000000002</v>
      </c>
      <c r="BG336" s="287" t="s">
        <v>733</v>
      </c>
      <c r="BH336" s="293"/>
      <c r="BI336" s="288"/>
      <c r="BJ336" s="288"/>
      <c r="BK336" s="288"/>
      <c r="BL336" s="288"/>
      <c r="BM336" s="292"/>
      <c r="BN336" s="557">
        <f t="shared" si="5"/>
        <v>0</v>
      </c>
      <c r="BO336" s="77">
        <f>SUM(H336:BC336)</f>
        <v>0</v>
      </c>
      <c r="BP336" s="127" t="str">
        <f>IF(D336="Supra-regional","abrange-cidade",IF(D336="Em definição","sem-mapa",IF(F336&lt;&gt;0,"local-def","local-em-def")))</f>
        <v>abrange-cidade</v>
      </c>
    </row>
    <row r="337" spans="1:68" ht="45" hidden="1" x14ac:dyDescent="0.25">
      <c r="A337" s="293">
        <v>63</v>
      </c>
      <c r="B337" s="288" t="s">
        <v>844</v>
      </c>
      <c r="C337" s="474">
        <v>3</v>
      </c>
      <c r="D337" s="288" t="s">
        <v>211</v>
      </c>
      <c r="E337" s="183"/>
      <c r="F337" s="183"/>
      <c r="G337" s="293"/>
      <c r="H337" s="284">
        <v>0</v>
      </c>
      <c r="I337" s="284">
        <v>0</v>
      </c>
      <c r="J337" s="284">
        <v>0</v>
      </c>
      <c r="K337" s="284">
        <v>0</v>
      </c>
      <c r="L337" s="284">
        <v>0</v>
      </c>
      <c r="M337" s="284">
        <v>0</v>
      </c>
      <c r="N337" s="284">
        <v>0</v>
      </c>
      <c r="O337" s="284">
        <v>0</v>
      </c>
      <c r="P337" s="284">
        <v>0</v>
      </c>
      <c r="Q337" s="284">
        <v>0</v>
      </c>
      <c r="R337" s="284">
        <v>0</v>
      </c>
      <c r="S337" s="290">
        <v>0</v>
      </c>
      <c r="T337" s="290">
        <v>0</v>
      </c>
      <c r="U337" s="290">
        <v>0</v>
      </c>
      <c r="V337" s="290">
        <v>0</v>
      </c>
      <c r="W337" s="290">
        <v>0</v>
      </c>
      <c r="X337" s="290"/>
      <c r="Y337" s="290"/>
      <c r="Z337" s="290"/>
      <c r="AA337" s="290"/>
      <c r="AB337" s="290"/>
      <c r="AC337" s="290"/>
      <c r="AD337" s="290"/>
      <c r="AE337" s="290"/>
      <c r="AF337" s="290"/>
      <c r="AG337" s="290"/>
      <c r="AH337" s="290"/>
      <c r="AI337" s="290"/>
      <c r="AJ337" s="290"/>
      <c r="AK337" s="290"/>
      <c r="AL337" s="290"/>
      <c r="AM337" s="290"/>
      <c r="AN337" s="290"/>
      <c r="AO337" s="290"/>
      <c r="AP337" s="290"/>
      <c r="AQ337" s="290"/>
      <c r="AR337" s="290"/>
      <c r="AS337" s="290"/>
      <c r="AT337" s="290"/>
      <c r="AU337" s="290"/>
      <c r="AV337" s="290"/>
      <c r="AW337" s="290"/>
      <c r="AX337" s="290"/>
      <c r="AY337" s="290"/>
      <c r="AZ337" s="290"/>
      <c r="BA337" s="290"/>
      <c r="BB337" s="290"/>
      <c r="BC337" s="290"/>
      <c r="BD337" s="1035">
        <v>0.125</v>
      </c>
      <c r="BE337" s="296">
        <v>0</v>
      </c>
      <c r="BF337" s="283">
        <v>0</v>
      </c>
      <c r="BG337" s="305"/>
      <c r="BH337" s="293"/>
      <c r="BI337" s="288"/>
      <c r="BJ337" s="288"/>
      <c r="BK337" s="288"/>
      <c r="BL337" s="288"/>
      <c r="BM337" s="292"/>
      <c r="BN337" s="557">
        <f t="shared" si="5"/>
        <v>0</v>
      </c>
      <c r="BO337" s="77">
        <f>SUM(H337:BC337)</f>
        <v>0</v>
      </c>
      <c r="BP337" s="127" t="str">
        <f>IF(D337="Supra-regional","abrange-cidade",IF(D337="Em definição","sem-mapa",IF(F337&lt;&gt;0,"local-def","local-em-def")))</f>
        <v>abrange-cidade</v>
      </c>
    </row>
    <row r="338" spans="1:68" ht="30" hidden="1" x14ac:dyDescent="0.25">
      <c r="A338" s="293">
        <v>64</v>
      </c>
      <c r="B338" s="288" t="s">
        <v>848</v>
      </c>
      <c r="C338" s="474">
        <v>1</v>
      </c>
      <c r="D338" s="288" t="s">
        <v>128</v>
      </c>
      <c r="E338" s="183" t="s">
        <v>849</v>
      </c>
      <c r="F338" s="183" t="s">
        <v>850</v>
      </c>
      <c r="G338" s="293" t="s">
        <v>851</v>
      </c>
      <c r="H338" s="284">
        <v>0</v>
      </c>
      <c r="I338" s="284">
        <v>0</v>
      </c>
      <c r="J338" s="290">
        <v>0</v>
      </c>
      <c r="K338" s="284">
        <v>0</v>
      </c>
      <c r="L338" s="284">
        <v>0</v>
      </c>
      <c r="M338" s="284">
        <v>0</v>
      </c>
      <c r="N338" s="284">
        <v>0</v>
      </c>
      <c r="O338" s="284">
        <v>0</v>
      </c>
      <c r="P338" s="284">
        <v>0</v>
      </c>
      <c r="Q338" s="284">
        <v>0</v>
      </c>
      <c r="R338" s="307">
        <v>0</v>
      </c>
      <c r="S338" s="308">
        <v>0</v>
      </c>
      <c r="T338" s="290">
        <v>0</v>
      </c>
      <c r="U338" s="290">
        <v>0</v>
      </c>
      <c r="V338" s="290">
        <v>0</v>
      </c>
      <c r="W338" s="290">
        <v>0</v>
      </c>
      <c r="X338" s="290">
        <v>0</v>
      </c>
      <c r="Y338" s="290">
        <v>0</v>
      </c>
      <c r="Z338" s="290">
        <v>0</v>
      </c>
      <c r="AA338" s="290">
        <v>0</v>
      </c>
      <c r="AB338" s="290"/>
      <c r="AC338" s="290"/>
      <c r="AD338" s="290"/>
      <c r="AE338" s="290"/>
      <c r="AF338" s="290"/>
      <c r="AG338" s="290"/>
      <c r="AH338" s="290"/>
      <c r="AI338" s="290"/>
      <c r="AJ338" s="290"/>
      <c r="AK338" s="290"/>
      <c r="AL338" s="290"/>
      <c r="AM338" s="290"/>
      <c r="AN338" s="290"/>
      <c r="AO338" s="290"/>
      <c r="AP338" s="290"/>
      <c r="AQ338" s="290"/>
      <c r="AR338" s="290"/>
      <c r="AS338" s="290"/>
      <c r="AT338" s="290"/>
      <c r="AU338" s="290"/>
      <c r="AV338" s="290"/>
      <c r="AW338" s="290"/>
      <c r="AX338" s="290"/>
      <c r="AY338" s="290"/>
      <c r="AZ338" s="290"/>
      <c r="BA338" s="290"/>
      <c r="BB338" s="290"/>
      <c r="BC338" s="290"/>
      <c r="BD338" s="1035">
        <v>0.05</v>
      </c>
      <c r="BE338" s="296">
        <v>0</v>
      </c>
      <c r="BF338" s="283">
        <v>0</v>
      </c>
      <c r="BG338" s="305"/>
      <c r="BH338" s="293"/>
      <c r="BI338" s="288"/>
      <c r="BJ338" s="288"/>
      <c r="BK338" s="288"/>
      <c r="BL338" s="288"/>
      <c r="BM338" s="292"/>
      <c r="BN338" s="557">
        <f t="shared" si="5"/>
        <v>0</v>
      </c>
      <c r="BO338" s="77">
        <f>SUM(H338:BC338)</f>
        <v>0</v>
      </c>
      <c r="BP338" s="127" t="str">
        <f>IF(D338="Supra-regional","abrange-cidade",IF(D338="Em definição","sem-mapa",IF(F338&lt;&gt;0,"local-def","local-em-def")))</f>
        <v>local-def</v>
      </c>
    </row>
    <row r="339" spans="1:68" ht="30" hidden="1" x14ac:dyDescent="0.25">
      <c r="A339" s="293">
        <v>64</v>
      </c>
      <c r="B339" s="288" t="s">
        <v>852</v>
      </c>
      <c r="C339" s="474">
        <v>1</v>
      </c>
      <c r="D339" s="183" t="s">
        <v>168</v>
      </c>
      <c r="E339" s="183" t="s">
        <v>168</v>
      </c>
      <c r="F339" s="183" t="s">
        <v>853</v>
      </c>
      <c r="G339" s="293" t="s">
        <v>854</v>
      </c>
      <c r="H339" s="284">
        <v>0</v>
      </c>
      <c r="I339" s="284">
        <v>0</v>
      </c>
      <c r="J339" s="290">
        <v>0</v>
      </c>
      <c r="K339" s="284">
        <v>0</v>
      </c>
      <c r="L339" s="284">
        <v>0</v>
      </c>
      <c r="M339" s="284">
        <v>0</v>
      </c>
      <c r="N339" s="284">
        <v>0</v>
      </c>
      <c r="O339" s="284">
        <v>0</v>
      </c>
      <c r="P339" s="284">
        <v>0</v>
      </c>
      <c r="Q339" s="284">
        <v>0</v>
      </c>
      <c r="R339" s="307">
        <v>0</v>
      </c>
      <c r="S339" s="308">
        <v>0</v>
      </c>
      <c r="T339" s="290">
        <v>0</v>
      </c>
      <c r="U339" s="290">
        <v>0</v>
      </c>
      <c r="V339" s="290">
        <v>0</v>
      </c>
      <c r="W339" s="290">
        <v>0</v>
      </c>
      <c r="X339" s="290">
        <v>0</v>
      </c>
      <c r="Y339" s="290">
        <v>0</v>
      </c>
      <c r="Z339" s="290">
        <v>0</v>
      </c>
      <c r="AA339" s="290">
        <v>0</v>
      </c>
      <c r="AB339" s="290"/>
      <c r="AC339" s="290"/>
      <c r="AD339" s="290"/>
      <c r="AE339" s="290"/>
      <c r="AF339" s="290"/>
      <c r="AG339" s="290"/>
      <c r="AH339" s="290"/>
      <c r="AI339" s="290"/>
      <c r="AJ339" s="290"/>
      <c r="AK339" s="290"/>
      <c r="AL339" s="290"/>
      <c r="AM339" s="290"/>
      <c r="AN339" s="290"/>
      <c r="AO339" s="290"/>
      <c r="AP339" s="290"/>
      <c r="AQ339" s="290"/>
      <c r="AR339" s="290"/>
      <c r="AS339" s="290"/>
      <c r="AT339" s="290"/>
      <c r="AU339" s="290"/>
      <c r="AV339" s="290"/>
      <c r="AW339" s="290"/>
      <c r="AX339" s="290"/>
      <c r="AY339" s="290"/>
      <c r="AZ339" s="290"/>
      <c r="BA339" s="290"/>
      <c r="BB339" s="290"/>
      <c r="BC339" s="290"/>
      <c r="BD339" s="1035">
        <v>0.05</v>
      </c>
      <c r="BE339" s="296">
        <v>0</v>
      </c>
      <c r="BF339" s="283">
        <v>0</v>
      </c>
      <c r="BG339" s="305"/>
      <c r="BH339" s="293"/>
      <c r="BI339" s="288"/>
      <c r="BJ339" s="288"/>
      <c r="BK339" s="288"/>
      <c r="BL339" s="288"/>
      <c r="BM339" s="292"/>
      <c r="BN339" s="557">
        <f t="shared" si="5"/>
        <v>0</v>
      </c>
      <c r="BO339" s="77">
        <f>SUM(H339:BC339)</f>
        <v>0</v>
      </c>
      <c r="BP339" s="127" t="str">
        <f>IF(D339="Supra-regional","abrange-cidade",IF(D339="Em definição","sem-mapa",IF(F339&lt;&gt;0,"local-def","local-em-def")))</f>
        <v>local-def</v>
      </c>
    </row>
    <row r="340" spans="1:68" ht="30" hidden="1" x14ac:dyDescent="0.25">
      <c r="A340" s="293">
        <v>64</v>
      </c>
      <c r="B340" s="288" t="s">
        <v>855</v>
      </c>
      <c r="C340" s="474">
        <v>1</v>
      </c>
      <c r="D340" s="288" t="s">
        <v>182</v>
      </c>
      <c r="E340" s="183" t="s">
        <v>612</v>
      </c>
      <c r="F340" s="183" t="s">
        <v>856</v>
      </c>
      <c r="G340" s="293" t="s">
        <v>857</v>
      </c>
      <c r="H340" s="284">
        <v>0</v>
      </c>
      <c r="I340" s="284">
        <v>0</v>
      </c>
      <c r="J340" s="290">
        <v>0</v>
      </c>
      <c r="K340" s="284">
        <v>0</v>
      </c>
      <c r="L340" s="284">
        <v>0</v>
      </c>
      <c r="M340" s="284">
        <v>0</v>
      </c>
      <c r="N340" s="284">
        <v>0</v>
      </c>
      <c r="O340" s="284">
        <v>0</v>
      </c>
      <c r="P340" s="284">
        <v>0</v>
      </c>
      <c r="Q340" s="284">
        <v>0</v>
      </c>
      <c r="R340" s="290">
        <v>1</v>
      </c>
      <c r="S340" s="308">
        <v>0</v>
      </c>
      <c r="T340" s="290">
        <v>0</v>
      </c>
      <c r="U340" s="290">
        <v>0</v>
      </c>
      <c r="V340" s="290">
        <v>0</v>
      </c>
      <c r="W340" s="290">
        <v>0</v>
      </c>
      <c r="X340" s="290">
        <v>0</v>
      </c>
      <c r="Y340" s="290">
        <v>0</v>
      </c>
      <c r="Z340" s="290">
        <v>0</v>
      </c>
      <c r="AA340" s="290">
        <v>0</v>
      </c>
      <c r="AB340" s="290"/>
      <c r="AC340" s="290"/>
      <c r="AD340" s="290"/>
      <c r="AE340" s="290"/>
      <c r="AF340" s="290"/>
      <c r="AG340" s="290"/>
      <c r="AH340" s="290"/>
      <c r="AI340" s="290"/>
      <c r="AJ340" s="290"/>
      <c r="AK340" s="290"/>
      <c r="AL340" s="290"/>
      <c r="AM340" s="290"/>
      <c r="AN340" s="290"/>
      <c r="AO340" s="290"/>
      <c r="AP340" s="290"/>
      <c r="AQ340" s="290"/>
      <c r="AR340" s="290"/>
      <c r="AS340" s="290"/>
      <c r="AT340" s="290"/>
      <c r="AU340" s="290"/>
      <c r="AV340" s="290"/>
      <c r="AW340" s="290"/>
      <c r="AX340" s="290"/>
      <c r="AY340" s="290"/>
      <c r="AZ340" s="290"/>
      <c r="BA340" s="290"/>
      <c r="BB340" s="290"/>
      <c r="BC340" s="290"/>
      <c r="BD340" s="1035">
        <v>0.05</v>
      </c>
      <c r="BE340" s="296">
        <v>0</v>
      </c>
      <c r="BF340" s="283">
        <v>0</v>
      </c>
      <c r="BG340" s="305"/>
      <c r="BH340" s="293"/>
      <c r="BI340" s="288"/>
      <c r="BJ340" s="288"/>
      <c r="BK340" s="288"/>
      <c r="BL340" s="288"/>
      <c r="BM340" s="292"/>
      <c r="BN340" s="557">
        <f t="shared" si="5"/>
        <v>0.05</v>
      </c>
      <c r="BO340" s="77">
        <f>SUM(H340:BC340)</f>
        <v>1</v>
      </c>
      <c r="BP340" s="127" t="str">
        <f>IF(D340="Supra-regional","abrange-cidade",IF(D340="Em definição","sem-mapa",IF(F340&lt;&gt;0,"local-def","local-em-def")))</f>
        <v>local-def</v>
      </c>
    </row>
    <row r="341" spans="1:68" ht="60" hidden="1" x14ac:dyDescent="0.25">
      <c r="A341" s="293">
        <v>64</v>
      </c>
      <c r="B341" s="288" t="s">
        <v>845</v>
      </c>
      <c r="C341" s="185">
        <v>3</v>
      </c>
      <c r="D341" s="288" t="s">
        <v>211</v>
      </c>
      <c r="E341" s="183"/>
      <c r="F341" s="183"/>
      <c r="G341" s="293"/>
      <c r="H341" s="290">
        <v>0</v>
      </c>
      <c r="I341" s="290">
        <v>0</v>
      </c>
      <c r="J341" s="290">
        <v>0</v>
      </c>
      <c r="K341" s="290">
        <v>0</v>
      </c>
      <c r="L341" s="290">
        <v>0</v>
      </c>
      <c r="M341" s="290">
        <v>0</v>
      </c>
      <c r="N341" s="290">
        <v>0</v>
      </c>
      <c r="O341" s="290">
        <v>0</v>
      </c>
      <c r="P341" s="290">
        <v>0</v>
      </c>
      <c r="Q341" s="290">
        <v>0</v>
      </c>
      <c r="R341" s="290">
        <v>0</v>
      </c>
      <c r="S341" s="290">
        <v>0</v>
      </c>
      <c r="T341" s="290">
        <v>0</v>
      </c>
      <c r="U341" s="290">
        <v>0</v>
      </c>
      <c r="V341" s="290">
        <v>0</v>
      </c>
      <c r="W341" s="290">
        <v>0</v>
      </c>
      <c r="X341" s="290">
        <v>0</v>
      </c>
      <c r="Y341" s="290">
        <v>1</v>
      </c>
      <c r="Z341" s="290">
        <v>0</v>
      </c>
      <c r="AA341" s="290">
        <v>0</v>
      </c>
      <c r="AB341" s="290"/>
      <c r="AC341" s="290"/>
      <c r="AD341" s="290"/>
      <c r="AE341" s="290"/>
      <c r="AF341" s="290"/>
      <c r="AG341" s="290"/>
      <c r="AH341" s="290"/>
      <c r="AI341" s="290"/>
      <c r="AJ341" s="290"/>
      <c r="AK341" s="290"/>
      <c r="AL341" s="290"/>
      <c r="AM341" s="290"/>
      <c r="AN341" s="290"/>
      <c r="AO341" s="290"/>
      <c r="AP341" s="290"/>
      <c r="AQ341" s="290"/>
      <c r="AR341" s="290"/>
      <c r="AS341" s="290"/>
      <c r="AT341" s="290"/>
      <c r="AU341" s="290"/>
      <c r="AV341" s="290"/>
      <c r="AW341" s="290"/>
      <c r="AX341" s="290"/>
      <c r="AY341" s="290"/>
      <c r="AZ341" s="290"/>
      <c r="BA341" s="290"/>
      <c r="BB341" s="290"/>
      <c r="BC341" s="290"/>
      <c r="BD341" s="1035">
        <v>0.15</v>
      </c>
      <c r="BE341" s="296">
        <v>0</v>
      </c>
      <c r="BF341" s="283">
        <v>0</v>
      </c>
      <c r="BG341" s="862" t="s">
        <v>846</v>
      </c>
      <c r="BH341" s="293"/>
      <c r="BI341" s="288"/>
      <c r="BJ341" s="288"/>
      <c r="BK341" s="288"/>
      <c r="BL341" s="288"/>
      <c r="BM341" s="292"/>
      <c r="BN341" s="557">
        <f t="shared" si="5"/>
        <v>4.9999999999999996E-2</v>
      </c>
      <c r="BO341" s="77">
        <f>SUM(H341:BC341)</f>
        <v>1</v>
      </c>
      <c r="BP341" s="127" t="str">
        <f>IF(D341="Supra-regional","abrange-cidade",IF(D341="Em definição","sem-mapa",IF(F341&lt;&gt;0,"local-def","local-em-def")))</f>
        <v>abrange-cidade</v>
      </c>
    </row>
    <row r="342" spans="1:68" ht="105" hidden="1" x14ac:dyDescent="0.25">
      <c r="A342" s="293">
        <v>64</v>
      </c>
      <c r="B342" s="288" t="s">
        <v>847</v>
      </c>
      <c r="C342" s="185">
        <v>1000</v>
      </c>
      <c r="D342" s="288" t="s">
        <v>211</v>
      </c>
      <c r="E342" s="183"/>
      <c r="F342" s="183"/>
      <c r="G342" s="293"/>
      <c r="H342" s="290">
        <v>0</v>
      </c>
      <c r="I342" s="290">
        <v>0</v>
      </c>
      <c r="J342" s="290">
        <v>0</v>
      </c>
      <c r="K342" s="290">
        <v>0</v>
      </c>
      <c r="L342" s="290">
        <v>0</v>
      </c>
      <c r="M342" s="290">
        <v>0</v>
      </c>
      <c r="N342" s="290">
        <v>0</v>
      </c>
      <c r="O342" s="290">
        <v>0</v>
      </c>
      <c r="P342" s="290">
        <v>0</v>
      </c>
      <c r="Q342" s="290">
        <v>0</v>
      </c>
      <c r="R342" s="290">
        <v>0</v>
      </c>
      <c r="S342" s="290">
        <v>0</v>
      </c>
      <c r="T342" s="290">
        <v>0</v>
      </c>
      <c r="U342" s="290">
        <v>0</v>
      </c>
      <c r="V342" s="290">
        <v>0</v>
      </c>
      <c r="W342" s="290">
        <v>0</v>
      </c>
      <c r="X342" s="290">
        <v>0</v>
      </c>
      <c r="Y342" s="290">
        <v>0</v>
      </c>
      <c r="Z342" s="290">
        <v>0</v>
      </c>
      <c r="AA342" s="290">
        <v>1160</v>
      </c>
      <c r="AB342" s="290"/>
      <c r="AC342" s="290"/>
      <c r="AD342" s="290"/>
      <c r="AE342" s="290"/>
      <c r="AF342" s="290"/>
      <c r="AG342" s="290"/>
      <c r="AH342" s="290"/>
      <c r="AI342" s="290"/>
      <c r="AJ342" s="290"/>
      <c r="AK342" s="290"/>
      <c r="AL342" s="290"/>
      <c r="AM342" s="290"/>
      <c r="AN342" s="290"/>
      <c r="AO342" s="290"/>
      <c r="AP342" s="290"/>
      <c r="AQ342" s="290"/>
      <c r="AR342" s="290"/>
      <c r="AS342" s="290"/>
      <c r="AT342" s="290"/>
      <c r="AU342" s="290"/>
      <c r="AV342" s="290"/>
      <c r="AW342" s="290"/>
      <c r="AX342" s="290"/>
      <c r="AY342" s="290"/>
      <c r="AZ342" s="290"/>
      <c r="BA342" s="290"/>
      <c r="BB342" s="290"/>
      <c r="BC342" s="290"/>
      <c r="BD342" s="1035">
        <v>0.15</v>
      </c>
      <c r="BE342" s="296">
        <v>0</v>
      </c>
      <c r="BF342" s="283">
        <v>563470</v>
      </c>
      <c r="BG342" s="287" t="s">
        <v>737</v>
      </c>
      <c r="BH342" s="293"/>
      <c r="BI342" s="288"/>
      <c r="BJ342" s="288"/>
      <c r="BK342" s="288"/>
      <c r="BL342" s="288"/>
      <c r="BM342" s="292"/>
      <c r="BN342" s="557">
        <f t="shared" si="5"/>
        <v>0.17399999999999999</v>
      </c>
      <c r="BO342" s="77">
        <f>SUM(H342:BC342)</f>
        <v>1160</v>
      </c>
      <c r="BP342" s="127" t="str">
        <f>IF(D342="Supra-regional","abrange-cidade",IF(D342="Em definição","sem-mapa",IF(F342&lt;&gt;0,"local-def","local-em-def")))</f>
        <v>abrange-cidade</v>
      </c>
    </row>
    <row r="343" spans="1:68" ht="60" hidden="1" x14ac:dyDescent="0.25">
      <c r="A343" s="293">
        <v>64</v>
      </c>
      <c r="B343" s="288" t="s">
        <v>858</v>
      </c>
      <c r="C343" s="474">
        <v>1</v>
      </c>
      <c r="D343" s="288" t="s">
        <v>186</v>
      </c>
      <c r="E343" s="183" t="s">
        <v>573</v>
      </c>
      <c r="F343" s="183" t="s">
        <v>859</v>
      </c>
      <c r="G343" s="293" t="s">
        <v>860</v>
      </c>
      <c r="H343" s="284">
        <v>0</v>
      </c>
      <c r="I343" s="284">
        <v>0</v>
      </c>
      <c r="J343" s="290">
        <v>0</v>
      </c>
      <c r="K343" s="284">
        <v>0</v>
      </c>
      <c r="L343" s="284">
        <v>0</v>
      </c>
      <c r="M343" s="284">
        <v>0</v>
      </c>
      <c r="N343" s="284">
        <v>0</v>
      </c>
      <c r="O343" s="284">
        <v>0</v>
      </c>
      <c r="P343" s="284">
        <v>0</v>
      </c>
      <c r="Q343" s="284">
        <v>0</v>
      </c>
      <c r="R343" s="307">
        <v>0</v>
      </c>
      <c r="S343" s="308">
        <v>0</v>
      </c>
      <c r="T343" s="290">
        <v>0</v>
      </c>
      <c r="U343" s="290">
        <v>0</v>
      </c>
      <c r="V343" s="290">
        <v>0</v>
      </c>
      <c r="W343" s="290">
        <v>0</v>
      </c>
      <c r="X343" s="290">
        <v>0</v>
      </c>
      <c r="Y343" s="290">
        <v>0</v>
      </c>
      <c r="Z343" s="290">
        <v>0</v>
      </c>
      <c r="AA343" s="290">
        <v>0</v>
      </c>
      <c r="AB343" s="290"/>
      <c r="AC343" s="290"/>
      <c r="AD343" s="290"/>
      <c r="AE343" s="290"/>
      <c r="AF343" s="290"/>
      <c r="AG343" s="290"/>
      <c r="AH343" s="290"/>
      <c r="AI343" s="290"/>
      <c r="AJ343" s="290"/>
      <c r="AK343" s="290"/>
      <c r="AL343" s="290"/>
      <c r="AM343" s="290"/>
      <c r="AN343" s="290"/>
      <c r="AO343" s="290"/>
      <c r="AP343" s="290"/>
      <c r="AQ343" s="290"/>
      <c r="AR343" s="290"/>
      <c r="AS343" s="290"/>
      <c r="AT343" s="290"/>
      <c r="AU343" s="290"/>
      <c r="AV343" s="290"/>
      <c r="AW343" s="290"/>
      <c r="AX343" s="290"/>
      <c r="AY343" s="290"/>
      <c r="AZ343" s="290"/>
      <c r="BA343" s="290"/>
      <c r="BB343" s="290"/>
      <c r="BC343" s="290"/>
      <c r="BD343" s="1035">
        <v>0.05</v>
      </c>
      <c r="BE343" s="296">
        <v>0</v>
      </c>
      <c r="BF343" s="283">
        <v>0</v>
      </c>
      <c r="BG343" s="862" t="s">
        <v>861</v>
      </c>
      <c r="BH343" s="293"/>
      <c r="BI343" s="288"/>
      <c r="BJ343" s="288"/>
      <c r="BK343" s="288"/>
      <c r="BL343" s="288"/>
      <c r="BM343" s="292"/>
      <c r="BN343" s="557">
        <f t="shared" si="5"/>
        <v>0</v>
      </c>
      <c r="BO343" s="476">
        <f>SUM(H343:BC343)</f>
        <v>0</v>
      </c>
      <c r="BP343" s="477" t="str">
        <f>IF(D343="Supra-regional","abrange-cidade",IF(D343="Em definição","sem-mapa",IF(F343&lt;&gt;0,"local-def","local-em-def")))</f>
        <v>local-def</v>
      </c>
    </row>
    <row r="344" spans="1:68" ht="60" hidden="1" x14ac:dyDescent="0.25">
      <c r="A344" s="378">
        <v>65</v>
      </c>
      <c r="B344" s="379" t="s">
        <v>862</v>
      </c>
      <c r="C344" s="815">
        <v>4</v>
      </c>
      <c r="D344" s="770" t="s">
        <v>863</v>
      </c>
      <c r="E344" s="232"/>
      <c r="F344" s="183"/>
      <c r="G344" s="293"/>
      <c r="H344" s="290">
        <v>0</v>
      </c>
      <c r="I344" s="290">
        <v>0</v>
      </c>
      <c r="J344" s="290">
        <v>0</v>
      </c>
      <c r="K344" s="290">
        <v>0</v>
      </c>
      <c r="L344" s="290">
        <v>0</v>
      </c>
      <c r="M344" s="290">
        <v>0</v>
      </c>
      <c r="N344" s="290">
        <v>0</v>
      </c>
      <c r="O344" s="290">
        <v>0</v>
      </c>
      <c r="P344" s="290">
        <v>0</v>
      </c>
      <c r="Q344" s="290">
        <v>0</v>
      </c>
      <c r="R344" s="290">
        <v>0</v>
      </c>
      <c r="S344" s="290">
        <v>0</v>
      </c>
      <c r="T344" s="290">
        <v>0</v>
      </c>
      <c r="U344" s="290">
        <v>0</v>
      </c>
      <c r="V344" s="290">
        <v>0</v>
      </c>
      <c r="W344" s="290">
        <v>0</v>
      </c>
      <c r="X344" s="290">
        <v>0</v>
      </c>
      <c r="Y344" s="290">
        <v>0</v>
      </c>
      <c r="Z344" s="290">
        <v>0</v>
      </c>
      <c r="AA344" s="290">
        <v>0</v>
      </c>
      <c r="AB344" s="290"/>
      <c r="AC344" s="290"/>
      <c r="AD344" s="290"/>
      <c r="AE344" s="290"/>
      <c r="AF344" s="290"/>
      <c r="AG344" s="290"/>
      <c r="AH344" s="290"/>
      <c r="AI344" s="290"/>
      <c r="AJ344" s="290"/>
      <c r="AK344" s="290"/>
      <c r="AL344" s="290"/>
      <c r="AM344" s="290"/>
      <c r="AN344" s="290"/>
      <c r="AO344" s="290"/>
      <c r="AP344" s="290"/>
      <c r="AQ344" s="290"/>
      <c r="AR344" s="290"/>
      <c r="AS344" s="290"/>
      <c r="AT344" s="290"/>
      <c r="AU344" s="290"/>
      <c r="AV344" s="290"/>
      <c r="AW344" s="290"/>
      <c r="AX344" s="290"/>
      <c r="AY344" s="290"/>
      <c r="AZ344" s="290"/>
      <c r="BA344" s="290"/>
      <c r="BB344" s="290"/>
      <c r="BC344" s="290"/>
      <c r="BD344" s="1035">
        <v>0.2</v>
      </c>
      <c r="BE344" s="296">
        <v>0</v>
      </c>
      <c r="BF344" s="283">
        <v>0</v>
      </c>
      <c r="BG344" s="309" t="s">
        <v>745</v>
      </c>
      <c r="BH344" s="293"/>
      <c r="BI344" s="288"/>
      <c r="BJ344" s="288"/>
      <c r="BK344" s="288"/>
      <c r="BL344" s="288"/>
      <c r="BM344" s="292"/>
      <c r="BN344" s="557">
        <f t="shared" si="5"/>
        <v>0</v>
      </c>
      <c r="BO344" s="77">
        <f>SUM(H344:BC344)</f>
        <v>0</v>
      </c>
      <c r="BP344" s="127" t="str">
        <f>IF(D344="Supra-regional","abrange-cidade",IF(D344="Em definição","sem-mapa",IF(F344&lt;&gt;0,"local-def","local-em-def")))</f>
        <v>local-em-def</v>
      </c>
    </row>
    <row r="345" spans="1:68" ht="60" hidden="1" x14ac:dyDescent="0.25">
      <c r="A345" s="293">
        <v>65</v>
      </c>
      <c r="B345" s="288" t="s">
        <v>866</v>
      </c>
      <c r="C345" s="185">
        <v>4</v>
      </c>
      <c r="D345" s="183" t="s">
        <v>867</v>
      </c>
      <c r="E345" s="183"/>
      <c r="F345" s="183"/>
      <c r="G345" s="293"/>
      <c r="H345" s="290">
        <v>1</v>
      </c>
      <c r="I345" s="290">
        <v>0</v>
      </c>
      <c r="J345" s="290">
        <v>0</v>
      </c>
      <c r="K345" s="290">
        <v>0</v>
      </c>
      <c r="L345" s="290">
        <v>0</v>
      </c>
      <c r="M345" s="290">
        <v>0</v>
      </c>
      <c r="N345" s="290">
        <v>0</v>
      </c>
      <c r="O345" s="290">
        <v>0</v>
      </c>
      <c r="P345" s="290">
        <v>0</v>
      </c>
      <c r="Q345" s="290">
        <v>0</v>
      </c>
      <c r="R345" s="290">
        <v>0</v>
      </c>
      <c r="S345" s="290">
        <v>0</v>
      </c>
      <c r="T345" s="290">
        <v>1</v>
      </c>
      <c r="U345" s="290">
        <v>0</v>
      </c>
      <c r="V345" s="290">
        <v>1</v>
      </c>
      <c r="W345" s="290">
        <v>0</v>
      </c>
      <c r="X345" s="290">
        <v>0</v>
      </c>
      <c r="Y345" s="290">
        <v>0</v>
      </c>
      <c r="Z345" s="290">
        <v>0</v>
      </c>
      <c r="AA345" s="290">
        <v>1</v>
      </c>
      <c r="AB345" s="290"/>
      <c r="AC345" s="290"/>
      <c r="AD345" s="290"/>
      <c r="AE345" s="290"/>
      <c r="AF345" s="290"/>
      <c r="AG345" s="290"/>
      <c r="AH345" s="290"/>
      <c r="AI345" s="290"/>
      <c r="AJ345" s="290"/>
      <c r="AK345" s="290"/>
      <c r="AL345" s="290"/>
      <c r="AM345" s="290"/>
      <c r="AN345" s="290"/>
      <c r="AO345" s="290"/>
      <c r="AP345" s="290"/>
      <c r="AQ345" s="290"/>
      <c r="AR345" s="290"/>
      <c r="AS345" s="290"/>
      <c r="AT345" s="290"/>
      <c r="AU345" s="290"/>
      <c r="AV345" s="290"/>
      <c r="AW345" s="290"/>
      <c r="AX345" s="290"/>
      <c r="AY345" s="290"/>
      <c r="AZ345" s="290"/>
      <c r="BA345" s="290"/>
      <c r="BB345" s="290"/>
      <c r="BC345" s="290"/>
      <c r="BD345" s="1035">
        <v>0.2</v>
      </c>
      <c r="BE345" s="290">
        <v>41290.85</v>
      </c>
      <c r="BF345" s="283">
        <v>0</v>
      </c>
      <c r="BG345" s="306" t="s">
        <v>746</v>
      </c>
      <c r="BH345" s="182" t="s">
        <v>868</v>
      </c>
      <c r="BI345" s="310"/>
      <c r="BJ345" s="288"/>
      <c r="BK345" s="288"/>
      <c r="BL345" s="288"/>
      <c r="BM345" s="292"/>
      <c r="BN345" s="557">
        <f t="shared" si="5"/>
        <v>0.2</v>
      </c>
      <c r="BO345" s="77">
        <f>SUM(H345:BC345)</f>
        <v>4</v>
      </c>
      <c r="BP345" s="127" t="str">
        <f>IF(D345="Supra-regional","abrange-cidade",IF(D345="Em definição","sem-mapa",IF(F345&lt;&gt;0,"local-def","local-em-def")))</f>
        <v>local-em-def</v>
      </c>
    </row>
    <row r="346" spans="1:68" ht="30" hidden="1" x14ac:dyDescent="0.25">
      <c r="A346" s="293">
        <v>65</v>
      </c>
      <c r="B346" s="288" t="s">
        <v>864</v>
      </c>
      <c r="C346" s="185">
        <v>3</v>
      </c>
      <c r="D346" s="288" t="s">
        <v>211</v>
      </c>
      <c r="E346" s="183"/>
      <c r="F346" s="183"/>
      <c r="G346" s="293"/>
      <c r="H346" s="290">
        <v>0</v>
      </c>
      <c r="I346" s="290">
        <v>0</v>
      </c>
      <c r="J346" s="290">
        <v>0</v>
      </c>
      <c r="K346" s="290">
        <v>0</v>
      </c>
      <c r="L346" s="290">
        <v>0</v>
      </c>
      <c r="M346" s="290">
        <v>1</v>
      </c>
      <c r="N346" s="290">
        <v>0</v>
      </c>
      <c r="O346" s="290">
        <v>0</v>
      </c>
      <c r="P346" s="290">
        <v>0</v>
      </c>
      <c r="Q346" s="290">
        <v>1</v>
      </c>
      <c r="R346" s="290">
        <v>0</v>
      </c>
      <c r="S346" s="290">
        <v>0</v>
      </c>
      <c r="T346" s="290">
        <v>0</v>
      </c>
      <c r="U346" s="290">
        <v>0</v>
      </c>
      <c r="V346" s="290">
        <v>0</v>
      </c>
      <c r="W346" s="290">
        <v>0</v>
      </c>
      <c r="X346" s="290">
        <v>0</v>
      </c>
      <c r="Y346" s="290">
        <v>0</v>
      </c>
      <c r="Z346" s="290">
        <v>0</v>
      </c>
      <c r="AA346" s="290">
        <v>0</v>
      </c>
      <c r="AB346" s="290"/>
      <c r="AC346" s="290"/>
      <c r="AD346" s="290"/>
      <c r="AE346" s="290"/>
      <c r="AF346" s="290"/>
      <c r="AG346" s="290"/>
      <c r="AH346" s="290"/>
      <c r="AI346" s="290"/>
      <c r="AJ346" s="290"/>
      <c r="AK346" s="290"/>
      <c r="AL346" s="290"/>
      <c r="AM346" s="290"/>
      <c r="AN346" s="290"/>
      <c r="AO346" s="290"/>
      <c r="AP346" s="290"/>
      <c r="AQ346" s="290"/>
      <c r="AR346" s="290"/>
      <c r="AS346" s="290"/>
      <c r="AT346" s="290"/>
      <c r="AU346" s="290"/>
      <c r="AV346" s="290"/>
      <c r="AW346" s="290"/>
      <c r="AX346" s="290"/>
      <c r="AY346" s="290"/>
      <c r="AZ346" s="290"/>
      <c r="BA346" s="290"/>
      <c r="BB346" s="290"/>
      <c r="BC346" s="290"/>
      <c r="BD346" s="1035">
        <v>0.1</v>
      </c>
      <c r="BE346" s="290">
        <v>7748.87</v>
      </c>
      <c r="BF346" s="283">
        <v>6746.7</v>
      </c>
      <c r="BG346" s="288"/>
      <c r="BH346" s="293"/>
      <c r="BI346" s="288"/>
      <c r="BJ346" s="288"/>
      <c r="BK346" s="288"/>
      <c r="BL346" s="288"/>
      <c r="BM346" s="292"/>
      <c r="BN346" s="557">
        <f t="shared" si="5"/>
        <v>6.6666666666666666E-2</v>
      </c>
      <c r="BO346" s="77">
        <f>SUM(H346:BC346)</f>
        <v>2</v>
      </c>
      <c r="BP346" s="127" t="str">
        <f>IF(D346="Supra-regional","abrange-cidade",IF(D346="Em definição","sem-mapa",IF(F346&lt;&gt;0,"local-def","local-em-def")))</f>
        <v>abrange-cidade</v>
      </c>
    </row>
    <row r="347" spans="1:68" ht="30" hidden="1" x14ac:dyDescent="0.25">
      <c r="A347" s="293">
        <v>65</v>
      </c>
      <c r="B347" s="288" t="s">
        <v>865</v>
      </c>
      <c r="C347" s="185">
        <v>1</v>
      </c>
      <c r="D347" s="288" t="s">
        <v>211</v>
      </c>
      <c r="E347" s="183"/>
      <c r="F347" s="183"/>
      <c r="G347" s="293"/>
      <c r="H347" s="290">
        <v>0</v>
      </c>
      <c r="I347" s="290">
        <v>0</v>
      </c>
      <c r="J347" s="290">
        <v>0</v>
      </c>
      <c r="K347" s="290">
        <v>0</v>
      </c>
      <c r="L347" s="290">
        <v>0</v>
      </c>
      <c r="M347" s="290">
        <v>0</v>
      </c>
      <c r="N347" s="290">
        <v>0</v>
      </c>
      <c r="O347" s="290">
        <v>0</v>
      </c>
      <c r="P347" s="290">
        <v>0</v>
      </c>
      <c r="Q347" s="290">
        <v>0</v>
      </c>
      <c r="R347" s="290">
        <v>0</v>
      </c>
      <c r="S347" s="290">
        <v>0</v>
      </c>
      <c r="T347" s="290">
        <v>0</v>
      </c>
      <c r="U347" s="290">
        <v>0</v>
      </c>
      <c r="V347" s="290">
        <v>0</v>
      </c>
      <c r="W347" s="290">
        <v>0</v>
      </c>
      <c r="X347" s="290">
        <v>0</v>
      </c>
      <c r="Y347" s="290">
        <v>0</v>
      </c>
      <c r="Z347" s="290">
        <v>0</v>
      </c>
      <c r="AA347" s="290">
        <v>0</v>
      </c>
      <c r="AB347" s="290"/>
      <c r="AC347" s="290"/>
      <c r="AD347" s="290"/>
      <c r="AE347" s="290"/>
      <c r="AF347" s="290"/>
      <c r="AG347" s="290"/>
      <c r="AH347" s="290"/>
      <c r="AI347" s="290"/>
      <c r="AJ347" s="290"/>
      <c r="AK347" s="290"/>
      <c r="AL347" s="290"/>
      <c r="AM347" s="290"/>
      <c r="AN347" s="290"/>
      <c r="AO347" s="290"/>
      <c r="AP347" s="290"/>
      <c r="AQ347" s="290"/>
      <c r="AR347" s="290"/>
      <c r="AS347" s="290"/>
      <c r="AT347" s="290"/>
      <c r="AU347" s="290"/>
      <c r="AV347" s="290"/>
      <c r="AW347" s="290"/>
      <c r="AX347" s="290"/>
      <c r="AY347" s="290"/>
      <c r="AZ347" s="290"/>
      <c r="BA347" s="290"/>
      <c r="BB347" s="290"/>
      <c r="BC347" s="290"/>
      <c r="BD347" s="1035">
        <v>0.1</v>
      </c>
      <c r="BE347" s="296">
        <v>0</v>
      </c>
      <c r="BF347" s="283">
        <v>9450</v>
      </c>
      <c r="BG347" s="305"/>
      <c r="BH347" s="293"/>
      <c r="BI347" s="288"/>
      <c r="BJ347" s="288"/>
      <c r="BK347" s="288"/>
      <c r="BL347" s="288"/>
      <c r="BM347" s="292"/>
      <c r="BN347" s="557">
        <f t="shared" si="5"/>
        <v>0</v>
      </c>
      <c r="BO347" s="476">
        <f>SUM(H347:BC347)</f>
        <v>0</v>
      </c>
      <c r="BP347" s="477" t="str">
        <f>IF(D347="Supra-regional","abrange-cidade",IF(D347="Em definição","sem-mapa",IF(F347&lt;&gt;0,"local-def","local-em-def")))</f>
        <v>abrange-cidade</v>
      </c>
    </row>
    <row r="348" spans="1:68" ht="30" hidden="1" x14ac:dyDescent="0.25">
      <c r="A348" s="293">
        <v>65</v>
      </c>
      <c r="B348" s="288" t="s">
        <v>869</v>
      </c>
      <c r="C348" s="185">
        <v>1</v>
      </c>
      <c r="D348" s="288" t="s">
        <v>211</v>
      </c>
      <c r="E348" s="183"/>
      <c r="F348" s="183"/>
      <c r="G348" s="293"/>
      <c r="H348" s="290">
        <v>0</v>
      </c>
      <c r="I348" s="290">
        <v>0</v>
      </c>
      <c r="J348" s="290">
        <v>0</v>
      </c>
      <c r="K348" s="290">
        <v>0</v>
      </c>
      <c r="L348" s="290">
        <v>0</v>
      </c>
      <c r="M348" s="290">
        <v>0</v>
      </c>
      <c r="N348" s="290">
        <v>0</v>
      </c>
      <c r="O348" s="290">
        <v>0</v>
      </c>
      <c r="P348" s="290">
        <v>0</v>
      </c>
      <c r="Q348" s="290">
        <v>0</v>
      </c>
      <c r="R348" s="290">
        <v>0</v>
      </c>
      <c r="S348" s="290">
        <v>0</v>
      </c>
      <c r="T348" s="290">
        <v>0</v>
      </c>
      <c r="U348" s="290">
        <v>0</v>
      </c>
      <c r="V348" s="290">
        <v>0</v>
      </c>
      <c r="W348" s="290">
        <v>0</v>
      </c>
      <c r="X348" s="290">
        <v>0</v>
      </c>
      <c r="Y348" s="290">
        <v>0</v>
      </c>
      <c r="Z348" s="290">
        <v>0</v>
      </c>
      <c r="AA348" s="290">
        <v>0</v>
      </c>
      <c r="AB348" s="290"/>
      <c r="AC348" s="290"/>
      <c r="AD348" s="290"/>
      <c r="AE348" s="290"/>
      <c r="AF348" s="290"/>
      <c r="AG348" s="290"/>
      <c r="AH348" s="290"/>
      <c r="AI348" s="290"/>
      <c r="AJ348" s="290"/>
      <c r="AK348" s="290"/>
      <c r="AL348" s="290"/>
      <c r="AM348" s="290"/>
      <c r="AN348" s="290"/>
      <c r="AO348" s="290"/>
      <c r="AP348" s="290"/>
      <c r="AQ348" s="290"/>
      <c r="AR348" s="290"/>
      <c r="AS348" s="290"/>
      <c r="AT348" s="290"/>
      <c r="AU348" s="290"/>
      <c r="AV348" s="290"/>
      <c r="AW348" s="290"/>
      <c r="AX348" s="290"/>
      <c r="AY348" s="290"/>
      <c r="AZ348" s="290"/>
      <c r="BA348" s="290"/>
      <c r="BB348" s="290"/>
      <c r="BC348" s="290"/>
      <c r="BD348" s="1035">
        <v>0.2</v>
      </c>
      <c r="BE348" s="296">
        <v>0</v>
      </c>
      <c r="BF348" s="283">
        <v>72092.66</v>
      </c>
      <c r="BG348" s="305"/>
      <c r="BH348" s="293"/>
      <c r="BI348" s="288"/>
      <c r="BJ348" s="288"/>
      <c r="BK348" s="288"/>
      <c r="BL348" s="288"/>
      <c r="BM348" s="292"/>
      <c r="BN348" s="557">
        <f t="shared" si="5"/>
        <v>0</v>
      </c>
      <c r="BO348" s="476">
        <f>SUM(H348:BC348)</f>
        <v>0</v>
      </c>
      <c r="BP348" s="477" t="str">
        <f>IF(D348="Supra-regional","abrange-cidade",IF(D348="Em definição","sem-mapa",IF(F348&lt;&gt;0,"local-def","local-em-def")))</f>
        <v>abrange-cidade</v>
      </c>
    </row>
    <row r="349" spans="1:68" ht="60" hidden="1" x14ac:dyDescent="0.25">
      <c r="A349" s="293">
        <v>65</v>
      </c>
      <c r="B349" s="288" t="s">
        <v>870</v>
      </c>
      <c r="C349" s="185">
        <v>2</v>
      </c>
      <c r="D349" s="288" t="s">
        <v>211</v>
      </c>
      <c r="E349" s="183"/>
      <c r="F349" s="183"/>
      <c r="G349" s="293"/>
      <c r="H349" s="290">
        <v>0</v>
      </c>
      <c r="I349" s="290">
        <v>0</v>
      </c>
      <c r="J349" s="290">
        <v>0</v>
      </c>
      <c r="K349" s="290">
        <v>0</v>
      </c>
      <c r="L349" s="290">
        <v>0</v>
      </c>
      <c r="M349" s="290">
        <v>0</v>
      </c>
      <c r="N349" s="290">
        <v>0</v>
      </c>
      <c r="O349" s="290">
        <v>0</v>
      </c>
      <c r="P349" s="290">
        <v>0</v>
      </c>
      <c r="Q349" s="290">
        <v>0</v>
      </c>
      <c r="R349" s="290">
        <v>0</v>
      </c>
      <c r="S349" s="290">
        <v>0</v>
      </c>
      <c r="T349" s="290">
        <v>0</v>
      </c>
      <c r="U349" s="290">
        <v>0</v>
      </c>
      <c r="V349" s="290">
        <v>0</v>
      </c>
      <c r="W349" s="290">
        <v>0</v>
      </c>
      <c r="X349" s="290">
        <v>0</v>
      </c>
      <c r="Y349" s="290">
        <v>0</v>
      </c>
      <c r="Z349" s="290">
        <v>0</v>
      </c>
      <c r="AA349" s="290">
        <v>1</v>
      </c>
      <c r="AB349" s="290"/>
      <c r="AC349" s="290"/>
      <c r="AD349" s="290"/>
      <c r="AE349" s="290"/>
      <c r="AF349" s="290"/>
      <c r="AG349" s="290"/>
      <c r="AH349" s="290"/>
      <c r="AI349" s="290"/>
      <c r="AJ349" s="290"/>
      <c r="AK349" s="290"/>
      <c r="AL349" s="290"/>
      <c r="AM349" s="290"/>
      <c r="AN349" s="290"/>
      <c r="AO349" s="290"/>
      <c r="AP349" s="290"/>
      <c r="AQ349" s="290"/>
      <c r="AR349" s="290"/>
      <c r="AS349" s="290"/>
      <c r="AT349" s="290"/>
      <c r="AU349" s="290"/>
      <c r="AV349" s="290"/>
      <c r="AW349" s="290"/>
      <c r="AX349" s="290"/>
      <c r="AY349" s="290"/>
      <c r="AZ349" s="290"/>
      <c r="BA349" s="290"/>
      <c r="BB349" s="290"/>
      <c r="BC349" s="290"/>
      <c r="BD349" s="1035">
        <v>0.2</v>
      </c>
      <c r="BE349" s="296">
        <v>0</v>
      </c>
      <c r="BF349" s="283">
        <v>112000</v>
      </c>
      <c r="BG349" s="309" t="s">
        <v>871</v>
      </c>
      <c r="BH349" s="293"/>
      <c r="BI349" s="288"/>
      <c r="BJ349" s="288"/>
      <c r="BK349" s="288"/>
      <c r="BL349" s="288"/>
      <c r="BM349" s="292"/>
      <c r="BN349" s="557">
        <f t="shared" si="5"/>
        <v>0.1</v>
      </c>
      <c r="BO349" s="77">
        <f>SUM(H349:BC349)</f>
        <v>1</v>
      </c>
      <c r="BP349" s="127" t="str">
        <f>IF(D349="Supra-regional","abrange-cidade",IF(D349="Em definição","sem-mapa",IF(F349&lt;&gt;0,"local-def","local-em-def")))</f>
        <v>abrange-cidade</v>
      </c>
    </row>
    <row r="350" spans="1:68" ht="60" hidden="1" x14ac:dyDescent="0.25">
      <c r="A350" s="293">
        <v>66</v>
      </c>
      <c r="B350" s="288" t="s">
        <v>872</v>
      </c>
      <c r="C350" s="474">
        <v>440</v>
      </c>
      <c r="D350" s="288" t="s">
        <v>211</v>
      </c>
      <c r="E350" s="183"/>
      <c r="F350" s="183"/>
      <c r="G350" s="293"/>
      <c r="H350" s="290">
        <v>0</v>
      </c>
      <c r="I350" s="290">
        <v>0</v>
      </c>
      <c r="J350" s="290">
        <v>0</v>
      </c>
      <c r="K350" s="290">
        <v>0</v>
      </c>
      <c r="L350" s="290">
        <v>0</v>
      </c>
      <c r="M350" s="290">
        <v>0</v>
      </c>
      <c r="N350" s="290">
        <v>0</v>
      </c>
      <c r="O350" s="290">
        <v>0</v>
      </c>
      <c r="P350" s="290">
        <v>0</v>
      </c>
      <c r="Q350" s="290">
        <v>0</v>
      </c>
      <c r="R350" s="290">
        <v>0</v>
      </c>
      <c r="S350" s="290">
        <v>0</v>
      </c>
      <c r="T350" s="290">
        <v>0</v>
      </c>
      <c r="U350" s="290">
        <v>0</v>
      </c>
      <c r="V350" s="290">
        <v>0</v>
      </c>
      <c r="W350" s="290">
        <v>1</v>
      </c>
      <c r="X350" s="290">
        <v>0</v>
      </c>
      <c r="Y350" s="290">
        <v>0</v>
      </c>
      <c r="Z350" s="290">
        <v>1</v>
      </c>
      <c r="AA350" s="290">
        <v>0</v>
      </c>
      <c r="AB350" s="290"/>
      <c r="AC350" s="290"/>
      <c r="AD350" s="290"/>
      <c r="AE350" s="290"/>
      <c r="AF350" s="290"/>
      <c r="AG350" s="290"/>
      <c r="AH350" s="290"/>
      <c r="AI350" s="290"/>
      <c r="AJ350" s="290"/>
      <c r="AK350" s="290"/>
      <c r="AL350" s="290"/>
      <c r="AM350" s="290"/>
      <c r="AN350" s="290"/>
      <c r="AO350" s="290"/>
      <c r="AP350" s="290"/>
      <c r="AQ350" s="290"/>
      <c r="AR350" s="290"/>
      <c r="AS350" s="290"/>
      <c r="AT350" s="290"/>
      <c r="AU350" s="290"/>
      <c r="AV350" s="290"/>
      <c r="AW350" s="290"/>
      <c r="AX350" s="290"/>
      <c r="AY350" s="290"/>
      <c r="AZ350" s="290"/>
      <c r="BA350" s="290"/>
      <c r="BB350" s="290"/>
      <c r="BC350" s="290"/>
      <c r="BD350" s="1035">
        <v>0.5</v>
      </c>
      <c r="BE350" s="296">
        <v>0</v>
      </c>
      <c r="BF350" s="296">
        <v>20551.36</v>
      </c>
      <c r="BG350" s="309" t="s">
        <v>873</v>
      </c>
      <c r="BH350" s="293"/>
      <c r="BI350" s="288"/>
      <c r="BJ350" s="288"/>
      <c r="BK350" s="288"/>
      <c r="BL350" s="288"/>
      <c r="BM350" s="292"/>
      <c r="BN350" s="557">
        <f t="shared" si="5"/>
        <v>2.2727272727272726E-3</v>
      </c>
      <c r="BO350" s="77">
        <f>SUM(H350:BC350)</f>
        <v>2</v>
      </c>
      <c r="BP350" s="127" t="str">
        <f>IF(D350="Supra-regional","abrange-cidade",IF(D350="Em definição","sem-mapa",IF(F350&lt;&gt;0,"local-def","local-em-def")))</f>
        <v>abrange-cidade</v>
      </c>
    </row>
    <row r="351" spans="1:68" ht="90" hidden="1" x14ac:dyDescent="0.25">
      <c r="A351" s="293">
        <v>66</v>
      </c>
      <c r="B351" s="288" t="s">
        <v>874</v>
      </c>
      <c r="C351" s="474">
        <v>44</v>
      </c>
      <c r="D351" s="288" t="s">
        <v>211</v>
      </c>
      <c r="E351" s="183"/>
      <c r="F351" s="183"/>
      <c r="G351" s="293"/>
      <c r="H351" s="290">
        <v>0</v>
      </c>
      <c r="I351" s="290">
        <v>0</v>
      </c>
      <c r="J351" s="290">
        <v>0</v>
      </c>
      <c r="K351" s="290">
        <v>0</v>
      </c>
      <c r="L351" s="290">
        <v>0</v>
      </c>
      <c r="M351" s="290">
        <v>0</v>
      </c>
      <c r="N351" s="290">
        <v>0</v>
      </c>
      <c r="O351" s="290">
        <v>0</v>
      </c>
      <c r="P351" s="290">
        <v>0</v>
      </c>
      <c r="Q351" s="290">
        <v>0</v>
      </c>
      <c r="R351" s="290">
        <v>44</v>
      </c>
      <c r="S351" s="290">
        <v>0</v>
      </c>
      <c r="T351" s="290">
        <v>0</v>
      </c>
      <c r="U351" s="290">
        <v>0</v>
      </c>
      <c r="V351" s="290">
        <v>0</v>
      </c>
      <c r="W351" s="290">
        <v>0</v>
      </c>
      <c r="X351" s="290">
        <v>0</v>
      </c>
      <c r="Y351" s="290">
        <v>2</v>
      </c>
      <c r="Z351" s="290">
        <v>44</v>
      </c>
      <c r="AA351" s="290">
        <v>44</v>
      </c>
      <c r="AB351" s="290"/>
      <c r="AC351" s="290"/>
      <c r="AD351" s="290"/>
      <c r="AE351" s="290"/>
      <c r="AF351" s="290"/>
      <c r="AG351" s="290"/>
      <c r="AH351" s="290"/>
      <c r="AI351" s="290"/>
      <c r="AJ351" s="290"/>
      <c r="AK351" s="290"/>
      <c r="AL351" s="290"/>
      <c r="AM351" s="290"/>
      <c r="AN351" s="290"/>
      <c r="AO351" s="290"/>
      <c r="AP351" s="290"/>
      <c r="AQ351" s="290"/>
      <c r="AR351" s="290"/>
      <c r="AS351" s="290"/>
      <c r="AT351" s="290"/>
      <c r="AU351" s="290"/>
      <c r="AV351" s="290"/>
      <c r="AW351" s="290"/>
      <c r="AX351" s="290"/>
      <c r="AY351" s="290"/>
      <c r="AZ351" s="290"/>
      <c r="BA351" s="290"/>
      <c r="BB351" s="290"/>
      <c r="BC351" s="290"/>
      <c r="BD351" s="1035">
        <v>0.3</v>
      </c>
      <c r="BE351" s="296">
        <v>0</v>
      </c>
      <c r="BF351" s="296">
        <v>0</v>
      </c>
      <c r="BG351" s="287" t="s">
        <v>748</v>
      </c>
      <c r="BH351" s="869" t="s">
        <v>875</v>
      </c>
      <c r="BI351" s="869" t="s">
        <v>750</v>
      </c>
      <c r="BJ351" s="288"/>
      <c r="BK351" s="288"/>
      <c r="BL351" s="288"/>
      <c r="BM351" s="292"/>
      <c r="BN351" s="557">
        <f t="shared" si="5"/>
        <v>0.91363636363636358</v>
      </c>
      <c r="BO351" s="77">
        <f>SUM(H351:BC351)</f>
        <v>134</v>
      </c>
      <c r="BP351" s="127" t="str">
        <f>IF(D351="Supra-regional","abrange-cidade",IF(D351="Em definição","sem-mapa",IF(F351&lt;&gt;0,"local-def","local-em-def")))</f>
        <v>abrange-cidade</v>
      </c>
    </row>
    <row r="352" spans="1:68" ht="60" hidden="1" x14ac:dyDescent="0.25">
      <c r="A352" s="293">
        <v>69</v>
      </c>
      <c r="B352" s="288" t="s">
        <v>876</v>
      </c>
      <c r="C352" s="474">
        <v>4</v>
      </c>
      <c r="D352" s="288" t="s">
        <v>211</v>
      </c>
      <c r="E352" s="183"/>
      <c r="F352" s="183"/>
      <c r="G352" s="293"/>
      <c r="H352" s="290">
        <v>0</v>
      </c>
      <c r="I352" s="290">
        <v>0</v>
      </c>
      <c r="J352" s="290">
        <v>0</v>
      </c>
      <c r="K352" s="290">
        <v>0</v>
      </c>
      <c r="L352" s="290">
        <v>0</v>
      </c>
      <c r="M352" s="290">
        <v>0</v>
      </c>
      <c r="N352" s="290">
        <v>1</v>
      </c>
      <c r="O352" s="290">
        <v>0</v>
      </c>
      <c r="P352" s="290">
        <v>0</v>
      </c>
      <c r="Q352" s="290">
        <v>0</v>
      </c>
      <c r="R352" s="290">
        <v>0</v>
      </c>
      <c r="S352" s="290">
        <v>0</v>
      </c>
      <c r="T352" s="290">
        <v>0</v>
      </c>
      <c r="U352" s="290">
        <v>0</v>
      </c>
      <c r="V352" s="290">
        <v>0</v>
      </c>
      <c r="W352" s="290">
        <v>0</v>
      </c>
      <c r="X352" s="290">
        <v>0</v>
      </c>
      <c r="Y352" s="290">
        <v>0</v>
      </c>
      <c r="Z352" s="290">
        <v>0</v>
      </c>
      <c r="AA352" s="290">
        <v>0</v>
      </c>
      <c r="AB352" s="290"/>
      <c r="AC352" s="290"/>
      <c r="AD352" s="290"/>
      <c r="AE352" s="290"/>
      <c r="AF352" s="290"/>
      <c r="AG352" s="290"/>
      <c r="AH352" s="290"/>
      <c r="AI352" s="290"/>
      <c r="AJ352" s="290"/>
      <c r="AK352" s="290"/>
      <c r="AL352" s="290"/>
      <c r="AM352" s="290"/>
      <c r="AN352" s="290"/>
      <c r="AO352" s="290"/>
      <c r="AP352" s="290"/>
      <c r="AQ352" s="290"/>
      <c r="AR352" s="290"/>
      <c r="AS352" s="290"/>
      <c r="AT352" s="290"/>
      <c r="AU352" s="290"/>
      <c r="AV352" s="290"/>
      <c r="AW352" s="290"/>
      <c r="AX352" s="290"/>
      <c r="AY352" s="290"/>
      <c r="AZ352" s="290"/>
      <c r="BA352" s="290"/>
      <c r="BB352" s="290"/>
      <c r="BC352" s="290"/>
      <c r="BD352" s="1035">
        <v>0.7</v>
      </c>
      <c r="BE352" s="296">
        <v>100000</v>
      </c>
      <c r="BF352" s="283">
        <v>167967.86</v>
      </c>
      <c r="BG352" s="288" t="s">
        <v>755</v>
      </c>
      <c r="BH352" s="293" t="s">
        <v>877</v>
      </c>
      <c r="BI352" s="288"/>
      <c r="BJ352" s="288"/>
      <c r="BK352" s="288"/>
      <c r="BL352" s="288"/>
      <c r="BM352" s="292"/>
      <c r="BN352" s="557">
        <f t="shared" si="5"/>
        <v>0.17499999999999999</v>
      </c>
      <c r="BO352" s="77">
        <f>SUM(H352:BC352)</f>
        <v>1</v>
      </c>
      <c r="BP352" s="127" t="str">
        <f>IF(D352="Supra-regional","abrange-cidade",IF(D352="Em definição","sem-mapa",IF(F352&lt;&gt;0,"local-def","local-em-def")))</f>
        <v>abrange-cidade</v>
      </c>
    </row>
    <row r="353" spans="1:68" ht="90" hidden="1" x14ac:dyDescent="0.25">
      <c r="A353" s="293">
        <v>69</v>
      </c>
      <c r="B353" s="288" t="s">
        <v>878</v>
      </c>
      <c r="C353" s="474">
        <v>4</v>
      </c>
      <c r="D353" s="288" t="s">
        <v>211</v>
      </c>
      <c r="E353" s="183" t="s">
        <v>879</v>
      </c>
      <c r="F353" s="183"/>
      <c r="G353" s="293"/>
      <c r="H353" s="290">
        <v>0</v>
      </c>
      <c r="I353" s="290">
        <v>0</v>
      </c>
      <c r="J353" s="290">
        <v>0</v>
      </c>
      <c r="K353" s="290">
        <v>0</v>
      </c>
      <c r="L353" s="290">
        <v>0</v>
      </c>
      <c r="M353" s="290">
        <v>1</v>
      </c>
      <c r="N353" s="290">
        <v>0</v>
      </c>
      <c r="O353" s="290">
        <v>0</v>
      </c>
      <c r="P353" s="290">
        <v>1</v>
      </c>
      <c r="Q353" s="290">
        <v>0</v>
      </c>
      <c r="R353" s="290">
        <v>0</v>
      </c>
      <c r="S353" s="290">
        <v>0</v>
      </c>
      <c r="T353" s="290">
        <v>0</v>
      </c>
      <c r="U353" s="290">
        <v>0</v>
      </c>
      <c r="V353" s="290">
        <v>0</v>
      </c>
      <c r="W353" s="290">
        <v>0</v>
      </c>
      <c r="X353" s="290"/>
      <c r="Y353" s="290"/>
      <c r="Z353" s="290"/>
      <c r="AA353" s="290"/>
      <c r="AB353" s="290"/>
      <c r="AC353" s="290"/>
      <c r="AD353" s="290"/>
      <c r="AE353" s="290"/>
      <c r="AF353" s="290"/>
      <c r="AG353" s="290"/>
      <c r="AH353" s="290"/>
      <c r="AI353" s="290"/>
      <c r="AJ353" s="290"/>
      <c r="AK353" s="290"/>
      <c r="AL353" s="290"/>
      <c r="AM353" s="290"/>
      <c r="AN353" s="290"/>
      <c r="AO353" s="290"/>
      <c r="AP353" s="290"/>
      <c r="AQ353" s="290"/>
      <c r="AR353" s="290"/>
      <c r="AS353" s="290"/>
      <c r="AT353" s="290"/>
      <c r="AU353" s="290"/>
      <c r="AV353" s="290"/>
      <c r="AW353" s="290"/>
      <c r="AX353" s="290"/>
      <c r="AY353" s="290"/>
      <c r="AZ353" s="290"/>
      <c r="BA353" s="290"/>
      <c r="BB353" s="290"/>
      <c r="BC353" s="290"/>
      <c r="BD353" s="1035">
        <v>0.3</v>
      </c>
      <c r="BE353" s="858">
        <v>32105.63</v>
      </c>
      <c r="BF353" s="283">
        <v>1800</v>
      </c>
      <c r="BG353" s="306" t="s">
        <v>880</v>
      </c>
      <c r="BH353" s="293"/>
      <c r="BI353" s="288"/>
      <c r="BJ353" s="288"/>
      <c r="BK353" s="288"/>
      <c r="BL353" s="288"/>
      <c r="BM353" s="292"/>
      <c r="BN353" s="557">
        <f t="shared" si="5"/>
        <v>0.15</v>
      </c>
      <c r="BO353" s="77">
        <f>SUM(H353:BC353)</f>
        <v>2</v>
      </c>
      <c r="BP353" s="127" t="str">
        <f>IF(D353="Supra-regional","abrange-cidade",IF(D353="Em definição","sem-mapa",IF(F353&lt;&gt;0,"local-def","local-em-def")))</f>
        <v>abrange-cidade</v>
      </c>
    </row>
    <row r="354" spans="1:68" ht="51.75" hidden="1" x14ac:dyDescent="0.25">
      <c r="A354" s="942">
        <v>73</v>
      </c>
      <c r="B354" s="943" t="s">
        <v>5839</v>
      </c>
      <c r="C354" s="967">
        <v>42</v>
      </c>
      <c r="D354" s="943" t="s">
        <v>1642</v>
      </c>
      <c r="E354" s="943" t="s">
        <v>849</v>
      </c>
      <c r="F354" s="944" t="s">
        <v>5840</v>
      </c>
      <c r="G354" s="943" t="s">
        <v>5841</v>
      </c>
      <c r="H354" s="945"/>
      <c r="I354" s="945"/>
      <c r="J354" s="945"/>
      <c r="K354" s="945"/>
      <c r="L354" s="945"/>
      <c r="M354" s="945"/>
      <c r="N354" s="945"/>
      <c r="O354" s="945"/>
      <c r="P354" s="945"/>
      <c r="Q354" s="945"/>
      <c r="R354" s="945"/>
      <c r="S354" s="945"/>
      <c r="T354" s="945"/>
      <c r="U354" s="945"/>
      <c r="V354" s="945"/>
      <c r="W354" s="945"/>
      <c r="X354" s="945"/>
      <c r="Y354" s="945"/>
      <c r="Z354" s="945"/>
      <c r="AA354" s="945"/>
      <c r="AB354" s="945"/>
      <c r="AC354" s="482">
        <v>1</v>
      </c>
      <c r="AD354" s="482"/>
      <c r="AE354" s="482"/>
      <c r="AF354" s="482"/>
      <c r="AG354" s="482"/>
      <c r="AH354" s="482"/>
      <c r="AI354" s="482"/>
      <c r="AJ354" s="482"/>
      <c r="AK354" s="482"/>
      <c r="AL354" s="482"/>
      <c r="AM354" s="482"/>
      <c r="AN354" s="482"/>
      <c r="AO354" s="482"/>
      <c r="AP354" s="482"/>
      <c r="AQ354" s="482"/>
      <c r="AR354" s="482"/>
      <c r="AS354" s="482"/>
      <c r="AT354" s="482"/>
      <c r="AU354" s="482"/>
      <c r="AV354" s="482"/>
      <c r="AW354" s="482"/>
      <c r="AX354" s="482"/>
      <c r="AY354" s="482"/>
      <c r="AZ354" s="482"/>
      <c r="BA354" s="482"/>
      <c r="BB354" s="482"/>
      <c r="BC354" s="482"/>
      <c r="BD354" s="1035">
        <v>1</v>
      </c>
      <c r="BE354" s="946">
        <v>0</v>
      </c>
      <c r="BF354" s="976"/>
      <c r="BG354" s="943" t="s">
        <v>548</v>
      </c>
      <c r="BH354" s="482"/>
      <c r="BI354" s="482"/>
      <c r="BJ354" s="482"/>
      <c r="BK354" s="482"/>
      <c r="BL354" s="482"/>
      <c r="BM354" s="947"/>
      <c r="BN354" s="557">
        <f t="shared" si="5"/>
        <v>2.3809523809523808E-2</v>
      </c>
      <c r="BO354" s="77">
        <f>SUM(H354:BC354)</f>
        <v>1</v>
      </c>
      <c r="BP354" s="127" t="str">
        <f>IF(D354="Supra-regional","abrange-cidade",IF(D354="Em definição","sem-mapa",IF(F354&lt;&gt;0,"local-def","local-em-def")))</f>
        <v>local-def</v>
      </c>
    </row>
    <row r="355" spans="1:68" ht="60" hidden="1" x14ac:dyDescent="0.25">
      <c r="A355" s="948">
        <v>73</v>
      </c>
      <c r="B355" s="944" t="s">
        <v>614</v>
      </c>
      <c r="C355" s="968">
        <v>42</v>
      </c>
      <c r="D355" s="945" t="s">
        <v>130</v>
      </c>
      <c r="E355" s="945" t="s">
        <v>615</v>
      </c>
      <c r="F355" s="943" t="s">
        <v>616</v>
      </c>
      <c r="G355" s="943" t="s">
        <v>617</v>
      </c>
      <c r="H355" s="945"/>
      <c r="I355" s="945"/>
      <c r="J355" s="945"/>
      <c r="K355" s="945"/>
      <c r="L355" s="945"/>
      <c r="M355" s="945"/>
      <c r="N355" s="945"/>
      <c r="O355" s="945"/>
      <c r="P355" s="945"/>
      <c r="Q355" s="945"/>
      <c r="R355" s="945"/>
      <c r="S355" s="945"/>
      <c r="T355" s="945"/>
      <c r="U355" s="945"/>
      <c r="V355" s="945"/>
      <c r="W355" s="945"/>
      <c r="X355" s="945"/>
      <c r="Y355" s="945">
        <v>1</v>
      </c>
      <c r="Z355" s="945"/>
      <c r="AA355" s="945"/>
      <c r="AB355" s="945"/>
      <c r="AC355" s="949"/>
      <c r="AD355" s="949"/>
      <c r="AE355" s="949"/>
      <c r="AF355" s="949"/>
      <c r="AG355" s="949"/>
      <c r="AH355" s="949"/>
      <c r="AI355" s="949"/>
      <c r="AJ355" s="949"/>
      <c r="AK355" s="949"/>
      <c r="AL355" s="949"/>
      <c r="AM355" s="949"/>
      <c r="AN355" s="949"/>
      <c r="AO355" s="949"/>
      <c r="AP355" s="949"/>
      <c r="AQ355" s="949"/>
      <c r="AR355" s="949"/>
      <c r="AS355" s="949"/>
      <c r="AT355" s="949"/>
      <c r="AU355" s="949"/>
      <c r="AV355" s="949"/>
      <c r="AW355" s="949"/>
      <c r="AX355" s="949"/>
      <c r="AY355" s="949"/>
      <c r="AZ355" s="949"/>
      <c r="BA355" s="949"/>
      <c r="BB355" s="949"/>
      <c r="BC355" s="949"/>
      <c r="BD355" s="1035">
        <v>1</v>
      </c>
      <c r="BE355" s="946">
        <v>0</v>
      </c>
      <c r="BF355" s="976" t="s">
        <v>5842</v>
      </c>
      <c r="BG355" s="963" t="s">
        <v>580</v>
      </c>
      <c r="BH355" s="949"/>
      <c r="BI355" s="949"/>
      <c r="BJ355" s="949"/>
      <c r="BK355" s="949"/>
      <c r="BL355" s="949"/>
      <c r="BM355" s="947"/>
      <c r="BN355" s="557">
        <f t="shared" si="5"/>
        <v>2.3809523809523808E-2</v>
      </c>
      <c r="BO355" s="77">
        <f>SUM(H355:BC355)</f>
        <v>1</v>
      </c>
      <c r="BP355" s="127" t="str">
        <f>IF(D355="Supra-regional","abrange-cidade",IF(D355="Em definição","sem-mapa",IF(F355&lt;&gt;0,"local-def","local-em-def")))</f>
        <v>local-def</v>
      </c>
    </row>
    <row r="356" spans="1:68" ht="60" hidden="1" x14ac:dyDescent="0.25">
      <c r="A356" s="948">
        <v>73</v>
      </c>
      <c r="B356" s="944" t="s">
        <v>633</v>
      </c>
      <c r="C356" s="968">
        <v>42</v>
      </c>
      <c r="D356" s="945" t="s">
        <v>130</v>
      </c>
      <c r="E356" s="945" t="s">
        <v>130</v>
      </c>
      <c r="F356" s="943" t="s">
        <v>634</v>
      </c>
      <c r="G356" s="943" t="s">
        <v>635</v>
      </c>
      <c r="H356" s="945"/>
      <c r="I356" s="945"/>
      <c r="J356" s="945"/>
      <c r="K356" s="945"/>
      <c r="L356" s="945"/>
      <c r="M356" s="945"/>
      <c r="N356" s="945"/>
      <c r="O356" s="945"/>
      <c r="P356" s="945"/>
      <c r="Q356" s="945"/>
      <c r="R356" s="945"/>
      <c r="S356" s="945"/>
      <c r="T356" s="945"/>
      <c r="U356" s="945"/>
      <c r="V356" s="945"/>
      <c r="W356" s="945"/>
      <c r="X356" s="945"/>
      <c r="Y356" s="945"/>
      <c r="Z356" s="945">
        <v>1</v>
      </c>
      <c r="AA356" s="945"/>
      <c r="AB356" s="945"/>
      <c r="AC356" s="949"/>
      <c r="AD356" s="949"/>
      <c r="AE356" s="949"/>
      <c r="AF356" s="949"/>
      <c r="AG356" s="949"/>
      <c r="AH356" s="949"/>
      <c r="AI356" s="949"/>
      <c r="AJ356" s="949"/>
      <c r="AK356" s="949"/>
      <c r="AL356" s="949"/>
      <c r="AM356" s="949"/>
      <c r="AN356" s="949"/>
      <c r="AO356" s="949"/>
      <c r="AP356" s="949"/>
      <c r="AQ356" s="949"/>
      <c r="AR356" s="949"/>
      <c r="AS356" s="949"/>
      <c r="AT356" s="949"/>
      <c r="AU356" s="949"/>
      <c r="AV356" s="949"/>
      <c r="AW356" s="949"/>
      <c r="AX356" s="949"/>
      <c r="AY356" s="949"/>
      <c r="AZ356" s="949"/>
      <c r="BA356" s="949"/>
      <c r="BB356" s="949"/>
      <c r="BC356" s="949"/>
      <c r="BD356" s="1035">
        <v>1</v>
      </c>
      <c r="BE356" s="946">
        <v>0</v>
      </c>
      <c r="BF356" s="977" t="s">
        <v>5842</v>
      </c>
      <c r="BG356" s="963" t="s">
        <v>557</v>
      </c>
      <c r="BH356" s="949"/>
      <c r="BI356" s="949"/>
      <c r="BJ356" s="949"/>
      <c r="BK356" s="949"/>
      <c r="BL356" s="949"/>
      <c r="BM356" s="787"/>
      <c r="BN356" s="557">
        <f t="shared" si="5"/>
        <v>2.3809523809523808E-2</v>
      </c>
      <c r="BO356" s="77">
        <f>SUM(H356:BC356)</f>
        <v>1</v>
      </c>
      <c r="BP356" s="127" t="str">
        <f>IF(D356="Supra-regional","abrange-cidade",IF(D356="Em definição","sem-mapa",IF(F356&lt;&gt;0,"local-def","local-em-def")))</f>
        <v>local-def</v>
      </c>
    </row>
    <row r="357" spans="1:68" ht="60" hidden="1" x14ac:dyDescent="0.25">
      <c r="A357" s="948">
        <v>73</v>
      </c>
      <c r="B357" s="950" t="s">
        <v>562</v>
      </c>
      <c r="C357" s="968">
        <v>42</v>
      </c>
      <c r="D357" s="951" t="s">
        <v>132</v>
      </c>
      <c r="E357" s="951" t="s">
        <v>132</v>
      </c>
      <c r="F357" s="951" t="s">
        <v>563</v>
      </c>
      <c r="G357" s="952" t="s">
        <v>564</v>
      </c>
      <c r="H357" s="953"/>
      <c r="I357" s="953"/>
      <c r="J357" s="953"/>
      <c r="K357" s="953"/>
      <c r="L357" s="953"/>
      <c r="M357" s="953"/>
      <c r="N357" s="953"/>
      <c r="O357" s="953"/>
      <c r="P357" s="953"/>
      <c r="Q357" s="948"/>
      <c r="R357" s="948"/>
      <c r="S357" s="948"/>
      <c r="T357" s="948"/>
      <c r="U357" s="948"/>
      <c r="V357" s="948"/>
      <c r="W357" s="948">
        <v>1</v>
      </c>
      <c r="X357" s="948"/>
      <c r="Y357" s="948"/>
      <c r="Z357" s="948"/>
      <c r="AA357" s="948"/>
      <c r="AB357" s="948"/>
      <c r="AC357" s="724"/>
      <c r="AD357" s="724"/>
      <c r="AE357" s="724"/>
      <c r="AF357" s="724"/>
      <c r="AG357" s="724"/>
      <c r="AH357" s="724"/>
      <c r="AI357" s="724"/>
      <c r="AJ357" s="724"/>
      <c r="AK357" s="724"/>
      <c r="AL357" s="724"/>
      <c r="AM357" s="724"/>
      <c r="AN357" s="724"/>
      <c r="AO357" s="724"/>
      <c r="AP357" s="724"/>
      <c r="AQ357" s="724"/>
      <c r="AR357" s="724"/>
      <c r="AS357" s="724"/>
      <c r="AT357" s="724"/>
      <c r="AU357" s="724"/>
      <c r="AV357" s="724"/>
      <c r="AW357" s="724"/>
      <c r="AX357" s="724"/>
      <c r="AY357" s="724"/>
      <c r="AZ357" s="724"/>
      <c r="BA357" s="724"/>
      <c r="BB357" s="729"/>
      <c r="BC357" s="724"/>
      <c r="BD357" s="1035">
        <v>1</v>
      </c>
      <c r="BE357" s="946">
        <v>0</v>
      </c>
      <c r="BF357" s="954" t="s">
        <v>5843</v>
      </c>
      <c r="BG357" s="963" t="s">
        <v>565</v>
      </c>
      <c r="BH357" s="955"/>
      <c r="BI357" s="955"/>
      <c r="BJ357" s="955"/>
      <c r="BK357" s="955"/>
      <c r="BL357" s="955"/>
      <c r="BM357" s="947"/>
      <c r="BN357" s="557">
        <f t="shared" si="5"/>
        <v>2.3809523809523808E-2</v>
      </c>
      <c r="BO357" s="77">
        <f>SUM(H357:BC357)</f>
        <v>1</v>
      </c>
      <c r="BP357" s="127" t="str">
        <f>IF(D357="Supra-regional","abrange-cidade",IF(D357="Em definição","sem-mapa",IF(F357&lt;&gt;0,"local-def","local-em-def")))</f>
        <v>local-def</v>
      </c>
    </row>
    <row r="358" spans="1:68" ht="60" hidden="1" x14ac:dyDescent="0.25">
      <c r="A358" s="948">
        <v>73</v>
      </c>
      <c r="B358" s="944" t="s">
        <v>581</v>
      </c>
      <c r="C358" s="968">
        <v>42</v>
      </c>
      <c r="D358" s="945" t="s">
        <v>132</v>
      </c>
      <c r="E358" s="945" t="s">
        <v>582</v>
      </c>
      <c r="F358" s="943" t="s">
        <v>583</v>
      </c>
      <c r="G358" s="943" t="s">
        <v>584</v>
      </c>
      <c r="H358" s="945"/>
      <c r="I358" s="945"/>
      <c r="J358" s="945"/>
      <c r="K358" s="945"/>
      <c r="L358" s="945"/>
      <c r="M358" s="945"/>
      <c r="N358" s="945"/>
      <c r="O358" s="945"/>
      <c r="P358" s="945"/>
      <c r="Q358" s="945"/>
      <c r="R358" s="945"/>
      <c r="S358" s="945"/>
      <c r="T358" s="945"/>
      <c r="U358" s="945"/>
      <c r="V358" s="945"/>
      <c r="W358" s="945"/>
      <c r="X358" s="945"/>
      <c r="Y358" s="945">
        <v>1</v>
      </c>
      <c r="Z358" s="945"/>
      <c r="AA358" s="945"/>
      <c r="AB358" s="945"/>
      <c r="AC358" s="949"/>
      <c r="AD358" s="949"/>
      <c r="AE358" s="949"/>
      <c r="AF358" s="949"/>
      <c r="AG358" s="949"/>
      <c r="AH358" s="949"/>
      <c r="AI358" s="949"/>
      <c r="AJ358" s="949"/>
      <c r="AK358" s="949"/>
      <c r="AL358" s="949"/>
      <c r="AM358" s="949"/>
      <c r="AN358" s="949"/>
      <c r="AO358" s="949"/>
      <c r="AP358" s="949"/>
      <c r="AQ358" s="949"/>
      <c r="AR358" s="949"/>
      <c r="AS358" s="949"/>
      <c r="AT358" s="949"/>
      <c r="AU358" s="949"/>
      <c r="AV358" s="949"/>
      <c r="AW358" s="949"/>
      <c r="AX358" s="949"/>
      <c r="AY358" s="949"/>
      <c r="AZ358" s="949"/>
      <c r="BA358" s="949"/>
      <c r="BB358" s="949"/>
      <c r="BC358" s="949"/>
      <c r="BD358" s="1035">
        <v>1</v>
      </c>
      <c r="BE358" s="946">
        <v>0</v>
      </c>
      <c r="BF358" s="954" t="s">
        <v>5843</v>
      </c>
      <c r="BG358" s="963" t="s">
        <v>576</v>
      </c>
      <c r="BH358" s="949"/>
      <c r="BI358" s="949"/>
      <c r="BJ358" s="949"/>
      <c r="BK358" s="949"/>
      <c r="BL358" s="949"/>
      <c r="BM358" s="947"/>
      <c r="BN358" s="557">
        <f t="shared" si="5"/>
        <v>2.3809523809523808E-2</v>
      </c>
      <c r="BO358" s="77">
        <f>SUM(H358:BC358)</f>
        <v>1</v>
      </c>
      <c r="BP358" s="127" t="str">
        <f>IF(D358="Supra-regional","abrange-cidade",IF(D358="Em definição","sem-mapa",IF(F358&lt;&gt;0,"local-def","local-em-def")))</f>
        <v>local-def</v>
      </c>
    </row>
    <row r="359" spans="1:68" ht="60" hidden="1" x14ac:dyDescent="0.25">
      <c r="A359" s="948">
        <v>73</v>
      </c>
      <c r="B359" s="945" t="s">
        <v>663</v>
      </c>
      <c r="C359" s="969">
        <v>42</v>
      </c>
      <c r="D359" s="945" t="s">
        <v>134</v>
      </c>
      <c r="E359" s="945" t="s">
        <v>664</v>
      </c>
      <c r="F359" s="943" t="s">
        <v>665</v>
      </c>
      <c r="G359" s="943" t="s">
        <v>666</v>
      </c>
      <c r="H359" s="945"/>
      <c r="I359" s="945"/>
      <c r="J359" s="945"/>
      <c r="K359" s="945"/>
      <c r="L359" s="945"/>
      <c r="M359" s="945"/>
      <c r="N359" s="945"/>
      <c r="O359" s="945"/>
      <c r="P359" s="945"/>
      <c r="Q359" s="945"/>
      <c r="R359" s="945"/>
      <c r="S359" s="945"/>
      <c r="T359" s="945"/>
      <c r="U359" s="945"/>
      <c r="V359" s="945"/>
      <c r="W359" s="945"/>
      <c r="X359" s="945"/>
      <c r="Y359" s="945"/>
      <c r="Z359" s="945"/>
      <c r="AA359" s="945">
        <v>1</v>
      </c>
      <c r="AB359" s="945"/>
      <c r="AC359" s="949"/>
      <c r="AD359" s="949"/>
      <c r="AE359" s="949"/>
      <c r="AF359" s="949"/>
      <c r="AG359" s="949"/>
      <c r="AH359" s="949"/>
      <c r="AI359" s="949"/>
      <c r="AJ359" s="949"/>
      <c r="AK359" s="949"/>
      <c r="AL359" s="949"/>
      <c r="AM359" s="949"/>
      <c r="AN359" s="949"/>
      <c r="AO359" s="949"/>
      <c r="AP359" s="949"/>
      <c r="AQ359" s="949"/>
      <c r="AR359" s="949"/>
      <c r="AS359" s="949"/>
      <c r="AT359" s="949"/>
      <c r="AU359" s="949"/>
      <c r="AV359" s="949"/>
      <c r="AW359" s="949"/>
      <c r="AX359" s="949"/>
      <c r="AY359" s="949"/>
      <c r="AZ359" s="949"/>
      <c r="BA359" s="949"/>
      <c r="BB359" s="949"/>
      <c r="BC359" s="949"/>
      <c r="BD359" s="1035">
        <v>1</v>
      </c>
      <c r="BE359" s="946">
        <v>0</v>
      </c>
      <c r="BF359" s="977" t="s">
        <v>5844</v>
      </c>
      <c r="BG359" s="963" t="s">
        <v>557</v>
      </c>
      <c r="BH359" s="949"/>
      <c r="BI359" s="949"/>
      <c r="BJ359" s="949"/>
      <c r="BK359" s="949"/>
      <c r="BL359" s="949"/>
      <c r="BM359" s="787"/>
      <c r="BN359" s="557">
        <f t="shared" si="5"/>
        <v>2.3809523809523808E-2</v>
      </c>
      <c r="BO359" s="77">
        <f>SUM(H359:BC359)</f>
        <v>1</v>
      </c>
      <c r="BP359" s="127" t="str">
        <f>IF(D359="Supra-regional","abrange-cidade",IF(D359="Em definição","sem-mapa",IF(F359&lt;&gt;0,"local-def","local-em-def")))</f>
        <v>local-def</v>
      </c>
    </row>
    <row r="360" spans="1:68" ht="60" hidden="1" x14ac:dyDescent="0.25">
      <c r="A360" s="948">
        <v>73</v>
      </c>
      <c r="B360" s="950" t="s">
        <v>553</v>
      </c>
      <c r="C360" s="968">
        <v>42</v>
      </c>
      <c r="D360" s="951" t="s">
        <v>136</v>
      </c>
      <c r="E360" s="951" t="s">
        <v>554</v>
      </c>
      <c r="F360" s="951" t="s">
        <v>555</v>
      </c>
      <c r="G360" s="952" t="s">
        <v>556</v>
      </c>
      <c r="H360" s="953"/>
      <c r="I360" s="953"/>
      <c r="J360" s="953"/>
      <c r="K360" s="953"/>
      <c r="L360" s="953"/>
      <c r="M360" s="953"/>
      <c r="N360" s="953"/>
      <c r="O360" s="953"/>
      <c r="P360" s="953"/>
      <c r="Q360" s="948"/>
      <c r="R360" s="948"/>
      <c r="S360" s="948"/>
      <c r="T360" s="948"/>
      <c r="U360" s="948"/>
      <c r="V360" s="948"/>
      <c r="W360" s="948">
        <v>1</v>
      </c>
      <c r="X360" s="948"/>
      <c r="Y360" s="948"/>
      <c r="Z360" s="948"/>
      <c r="AA360" s="948"/>
      <c r="AB360" s="948"/>
      <c r="AC360" s="724"/>
      <c r="AD360" s="724"/>
      <c r="AE360" s="724"/>
      <c r="AF360" s="724"/>
      <c r="AG360" s="724"/>
      <c r="AH360" s="724"/>
      <c r="AI360" s="724"/>
      <c r="AJ360" s="724"/>
      <c r="AK360" s="724"/>
      <c r="AL360" s="724"/>
      <c r="AM360" s="724"/>
      <c r="AN360" s="724"/>
      <c r="AO360" s="724"/>
      <c r="AP360" s="724"/>
      <c r="AQ360" s="724"/>
      <c r="AR360" s="724"/>
      <c r="AS360" s="724"/>
      <c r="AT360" s="724"/>
      <c r="AU360" s="724"/>
      <c r="AV360" s="724"/>
      <c r="AW360" s="724"/>
      <c r="AX360" s="724"/>
      <c r="AY360" s="724"/>
      <c r="AZ360" s="724"/>
      <c r="BA360" s="724"/>
      <c r="BB360" s="729"/>
      <c r="BC360" s="724"/>
      <c r="BD360" s="1035">
        <v>1</v>
      </c>
      <c r="BE360" s="946">
        <v>0</v>
      </c>
      <c r="BF360" s="956" t="s">
        <v>5845</v>
      </c>
      <c r="BG360" s="963" t="s">
        <v>557</v>
      </c>
      <c r="BH360" s="955"/>
      <c r="BI360" s="955"/>
      <c r="BJ360" s="955"/>
      <c r="BK360" s="955"/>
      <c r="BL360" s="955"/>
      <c r="BM360" s="947"/>
      <c r="BN360" s="557">
        <f t="shared" si="5"/>
        <v>2.3809523809523808E-2</v>
      </c>
      <c r="BO360" s="476">
        <f>SUM(H360:BC360)</f>
        <v>1</v>
      </c>
      <c r="BP360" s="477" t="str">
        <f>IF(D360="Supra-regional","abrange-cidade",IF(D360="Em definição","sem-mapa",IF(F360&lt;&gt;0,"local-def","local-em-def")))</f>
        <v>local-def</v>
      </c>
    </row>
    <row r="361" spans="1:68" ht="60" hidden="1" x14ac:dyDescent="0.25">
      <c r="A361" s="948">
        <v>73</v>
      </c>
      <c r="B361" s="944" t="s">
        <v>629</v>
      </c>
      <c r="C361" s="968">
        <v>42</v>
      </c>
      <c r="D361" s="945" t="s">
        <v>136</v>
      </c>
      <c r="E361" s="945" t="s">
        <v>630</v>
      </c>
      <c r="F361" s="943" t="s">
        <v>631</v>
      </c>
      <c r="G361" s="943" t="s">
        <v>632</v>
      </c>
      <c r="H361" s="945"/>
      <c r="I361" s="945"/>
      <c r="J361" s="945"/>
      <c r="K361" s="945"/>
      <c r="L361" s="945"/>
      <c r="M361" s="945"/>
      <c r="N361" s="945"/>
      <c r="O361" s="945"/>
      <c r="P361" s="945"/>
      <c r="Q361" s="945"/>
      <c r="R361" s="945"/>
      <c r="S361" s="945"/>
      <c r="T361" s="945"/>
      <c r="U361" s="945"/>
      <c r="V361" s="945"/>
      <c r="W361" s="945"/>
      <c r="X361" s="945"/>
      <c r="Y361" s="945"/>
      <c r="Z361" s="945">
        <v>1</v>
      </c>
      <c r="AA361" s="945"/>
      <c r="AB361" s="945"/>
      <c r="AC361" s="949"/>
      <c r="AD361" s="949"/>
      <c r="AE361" s="949"/>
      <c r="AF361" s="949"/>
      <c r="AG361" s="949"/>
      <c r="AH361" s="949"/>
      <c r="AI361" s="949"/>
      <c r="AJ361" s="949"/>
      <c r="AK361" s="949"/>
      <c r="AL361" s="949"/>
      <c r="AM361" s="949"/>
      <c r="AN361" s="949"/>
      <c r="AO361" s="949"/>
      <c r="AP361" s="949"/>
      <c r="AQ361" s="949"/>
      <c r="AR361" s="949"/>
      <c r="AS361" s="949"/>
      <c r="AT361" s="949"/>
      <c r="AU361" s="949"/>
      <c r="AV361" s="949"/>
      <c r="AW361" s="949"/>
      <c r="AX361" s="949"/>
      <c r="AY361" s="949"/>
      <c r="AZ361" s="949"/>
      <c r="BA361" s="949"/>
      <c r="BB361" s="949"/>
      <c r="BC361" s="949"/>
      <c r="BD361" s="1035">
        <v>1</v>
      </c>
      <c r="BE361" s="946">
        <v>0</v>
      </c>
      <c r="BF361" s="977" t="s">
        <v>5845</v>
      </c>
      <c r="BG361" s="963" t="s">
        <v>557</v>
      </c>
      <c r="BH361" s="949"/>
      <c r="BI361" s="949"/>
      <c r="BJ361" s="949"/>
      <c r="BK361" s="949"/>
      <c r="BL361" s="949"/>
      <c r="BM361" s="947"/>
      <c r="BN361" s="557">
        <f t="shared" si="5"/>
        <v>2.3809523809523808E-2</v>
      </c>
      <c r="BO361" s="77">
        <f>SUM(H361:BC361)</f>
        <v>1</v>
      </c>
      <c r="BP361" s="127" t="str">
        <f>IF(D361="Supra-regional","abrange-cidade",IF(D361="Em definição","sem-mapa",IF(F361&lt;&gt;0,"local-def","local-em-def")))</f>
        <v>local-def</v>
      </c>
    </row>
    <row r="362" spans="1:68" ht="60" hidden="1" x14ac:dyDescent="0.25">
      <c r="A362" s="948">
        <v>73</v>
      </c>
      <c r="B362" s="945" t="s">
        <v>667</v>
      </c>
      <c r="C362" s="969">
        <v>42</v>
      </c>
      <c r="D362" s="945" t="s">
        <v>136</v>
      </c>
      <c r="E362" s="945" t="s">
        <v>668</v>
      </c>
      <c r="F362" s="943" t="s">
        <v>669</v>
      </c>
      <c r="G362" s="943" t="s">
        <v>670</v>
      </c>
      <c r="H362" s="945"/>
      <c r="I362" s="945"/>
      <c r="J362" s="945"/>
      <c r="K362" s="945"/>
      <c r="L362" s="945"/>
      <c r="M362" s="945"/>
      <c r="N362" s="945"/>
      <c r="O362" s="945"/>
      <c r="P362" s="945"/>
      <c r="Q362" s="945"/>
      <c r="R362" s="945"/>
      <c r="S362" s="945"/>
      <c r="T362" s="945"/>
      <c r="U362" s="945"/>
      <c r="V362" s="945"/>
      <c r="W362" s="945"/>
      <c r="X362" s="945"/>
      <c r="Y362" s="945"/>
      <c r="Z362" s="945"/>
      <c r="AA362" s="945">
        <v>1</v>
      </c>
      <c r="AB362" s="945"/>
      <c r="AC362" s="949"/>
      <c r="AD362" s="949"/>
      <c r="AE362" s="949"/>
      <c r="AF362" s="949"/>
      <c r="AG362" s="949"/>
      <c r="AH362" s="949"/>
      <c r="AI362" s="949"/>
      <c r="AJ362" s="949"/>
      <c r="AK362" s="949"/>
      <c r="AL362" s="949"/>
      <c r="AM362" s="949"/>
      <c r="AN362" s="949"/>
      <c r="AO362" s="949"/>
      <c r="AP362" s="949"/>
      <c r="AQ362" s="949"/>
      <c r="AR362" s="949"/>
      <c r="AS362" s="949"/>
      <c r="AT362" s="949"/>
      <c r="AU362" s="949"/>
      <c r="AV362" s="949"/>
      <c r="AW362" s="949"/>
      <c r="AX362" s="949"/>
      <c r="AY362" s="949"/>
      <c r="AZ362" s="949"/>
      <c r="BA362" s="949"/>
      <c r="BB362" s="949"/>
      <c r="BC362" s="949"/>
      <c r="BD362" s="1035">
        <v>1</v>
      </c>
      <c r="BE362" s="946">
        <v>0</v>
      </c>
      <c r="BF362" s="977" t="s">
        <v>5846</v>
      </c>
      <c r="BG362" s="963" t="s">
        <v>580</v>
      </c>
      <c r="BH362" s="949"/>
      <c r="BI362" s="949"/>
      <c r="BJ362" s="949"/>
      <c r="BK362" s="949"/>
      <c r="BL362" s="949"/>
      <c r="BM362" s="947"/>
      <c r="BN362" s="557">
        <f t="shared" si="5"/>
        <v>2.3809523809523808E-2</v>
      </c>
      <c r="BO362" s="77">
        <f>SUM(H362:BC362)</f>
        <v>1</v>
      </c>
      <c r="BP362" s="127" t="str">
        <f>IF(D362="Supra-regional","abrange-cidade",IF(D362="Em definição","sem-mapa",IF(F362&lt;&gt;0,"local-def","local-em-def")))</f>
        <v>local-def</v>
      </c>
    </row>
    <row r="363" spans="1:68" ht="60" hidden="1" x14ac:dyDescent="0.25">
      <c r="A363" s="948">
        <v>73</v>
      </c>
      <c r="B363" s="943" t="s">
        <v>696</v>
      </c>
      <c r="C363" s="969">
        <v>42</v>
      </c>
      <c r="D363" s="957" t="s">
        <v>138</v>
      </c>
      <c r="E363" s="957" t="s">
        <v>138</v>
      </c>
      <c r="F363" s="943" t="s">
        <v>697</v>
      </c>
      <c r="G363" s="943" t="s">
        <v>698</v>
      </c>
      <c r="H363" s="945"/>
      <c r="I363" s="945"/>
      <c r="J363" s="945"/>
      <c r="K363" s="945"/>
      <c r="L363" s="945"/>
      <c r="M363" s="945"/>
      <c r="N363" s="945"/>
      <c r="O363" s="945"/>
      <c r="P363" s="945"/>
      <c r="Q363" s="945"/>
      <c r="R363" s="945"/>
      <c r="S363" s="945"/>
      <c r="T363" s="945"/>
      <c r="U363" s="945"/>
      <c r="V363" s="945"/>
      <c r="W363" s="945"/>
      <c r="X363" s="945"/>
      <c r="Y363" s="945"/>
      <c r="Z363" s="945"/>
      <c r="AA363" s="945"/>
      <c r="AB363" s="945">
        <v>1</v>
      </c>
      <c r="AC363" s="949"/>
      <c r="AD363" s="949"/>
      <c r="AE363" s="949"/>
      <c r="AF363" s="949"/>
      <c r="AG363" s="949"/>
      <c r="AH363" s="949"/>
      <c r="AI363" s="949"/>
      <c r="AJ363" s="949"/>
      <c r="AK363" s="949"/>
      <c r="AL363" s="949"/>
      <c r="AM363" s="949"/>
      <c r="AN363" s="949"/>
      <c r="AO363" s="949"/>
      <c r="AP363" s="949"/>
      <c r="AQ363" s="949"/>
      <c r="AR363" s="949"/>
      <c r="AS363" s="949"/>
      <c r="AT363" s="949"/>
      <c r="AU363" s="949"/>
      <c r="AV363" s="949"/>
      <c r="AW363" s="949"/>
      <c r="AX363" s="949"/>
      <c r="AY363" s="949"/>
      <c r="AZ363" s="949"/>
      <c r="BA363" s="949"/>
      <c r="BB363" s="949"/>
      <c r="BC363" s="949"/>
      <c r="BD363" s="1035">
        <v>1</v>
      </c>
      <c r="BE363" s="946">
        <v>0</v>
      </c>
      <c r="BF363" s="977"/>
      <c r="BG363" s="963" t="s">
        <v>580</v>
      </c>
      <c r="BH363" s="949"/>
      <c r="BI363" s="949"/>
      <c r="BJ363" s="949"/>
      <c r="BK363" s="949"/>
      <c r="BL363" s="949"/>
      <c r="BM363" s="947"/>
      <c r="BN363" s="557">
        <f t="shared" si="5"/>
        <v>2.3809523809523808E-2</v>
      </c>
      <c r="BO363" s="77">
        <f>SUM(H363:BC363)</f>
        <v>1</v>
      </c>
      <c r="BP363" s="127" t="str">
        <f>IF(D363="Supra-regional","abrange-cidade",IF(D363="Em definição","sem-mapa",IF(F363&lt;&gt;0,"local-def","local-em-def")))</f>
        <v>local-def</v>
      </c>
    </row>
    <row r="364" spans="1:68" ht="51.75" hidden="1" x14ac:dyDescent="0.25">
      <c r="A364" s="942">
        <v>73</v>
      </c>
      <c r="B364" s="943" t="s">
        <v>5847</v>
      </c>
      <c r="C364" s="967">
        <v>42</v>
      </c>
      <c r="D364" s="943" t="s">
        <v>140</v>
      </c>
      <c r="E364" s="943" t="s">
        <v>140</v>
      </c>
      <c r="F364" s="944" t="s">
        <v>5848</v>
      </c>
      <c r="G364" s="943" t="s">
        <v>5849</v>
      </c>
      <c r="H364" s="945"/>
      <c r="I364" s="945"/>
      <c r="J364" s="945"/>
      <c r="K364" s="945"/>
      <c r="L364" s="945"/>
      <c r="M364" s="945"/>
      <c r="N364" s="945"/>
      <c r="O364" s="945"/>
      <c r="P364" s="945"/>
      <c r="Q364" s="945"/>
      <c r="R364" s="945"/>
      <c r="S364" s="945"/>
      <c r="T364" s="945"/>
      <c r="U364" s="945"/>
      <c r="V364" s="945"/>
      <c r="W364" s="945"/>
      <c r="X364" s="945"/>
      <c r="Y364" s="945"/>
      <c r="Z364" s="945"/>
      <c r="AA364" s="945"/>
      <c r="AB364" s="945"/>
      <c r="AC364" s="482">
        <v>1</v>
      </c>
      <c r="AD364" s="482"/>
      <c r="AE364" s="482"/>
      <c r="AF364" s="482"/>
      <c r="AG364" s="482"/>
      <c r="AH364" s="482"/>
      <c r="AI364" s="482"/>
      <c r="AJ364" s="482"/>
      <c r="AK364" s="482"/>
      <c r="AL364" s="482"/>
      <c r="AM364" s="482"/>
      <c r="AN364" s="482"/>
      <c r="AO364" s="482"/>
      <c r="AP364" s="482"/>
      <c r="AQ364" s="482"/>
      <c r="AR364" s="482"/>
      <c r="AS364" s="482"/>
      <c r="AT364" s="482"/>
      <c r="AU364" s="482"/>
      <c r="AV364" s="482"/>
      <c r="AW364" s="482"/>
      <c r="AX364" s="482"/>
      <c r="AY364" s="482"/>
      <c r="AZ364" s="482"/>
      <c r="BA364" s="482"/>
      <c r="BB364" s="482"/>
      <c r="BC364" s="482"/>
      <c r="BD364" s="1035">
        <v>1</v>
      </c>
      <c r="BE364" s="946">
        <v>0</v>
      </c>
      <c r="BF364" s="976"/>
      <c r="BG364" s="943" t="s">
        <v>565</v>
      </c>
      <c r="BH364" s="482"/>
      <c r="BI364" s="482"/>
      <c r="BJ364" s="482"/>
      <c r="BK364" s="482"/>
      <c r="BL364" s="482"/>
      <c r="BM364" s="947"/>
      <c r="BN364" s="557">
        <f t="shared" si="5"/>
        <v>2.3809523809523808E-2</v>
      </c>
      <c r="BO364" s="77">
        <f>SUM(H364:BC364)</f>
        <v>1</v>
      </c>
      <c r="BP364" s="127" t="str">
        <f>IF(D364="Supra-regional","abrange-cidade",IF(D364="Em definição","sem-mapa",IF(F364&lt;&gt;0,"local-def","local-em-def")))</f>
        <v>local-def</v>
      </c>
    </row>
    <row r="365" spans="1:68" ht="60" hidden="1" x14ac:dyDescent="0.25">
      <c r="A365" s="948">
        <v>73</v>
      </c>
      <c r="B365" s="944" t="s">
        <v>636</v>
      </c>
      <c r="C365" s="968">
        <v>42</v>
      </c>
      <c r="D365" s="945" t="s">
        <v>5850</v>
      </c>
      <c r="E365" s="945" t="s">
        <v>637</v>
      </c>
      <c r="F365" s="943" t="s">
        <v>638</v>
      </c>
      <c r="G365" s="964" t="s">
        <v>639</v>
      </c>
      <c r="H365" s="945"/>
      <c r="I365" s="945"/>
      <c r="J365" s="945"/>
      <c r="K365" s="945"/>
      <c r="L365" s="945"/>
      <c r="M365" s="945"/>
      <c r="N365" s="945"/>
      <c r="O365" s="945"/>
      <c r="P365" s="945"/>
      <c r="Q365" s="945"/>
      <c r="R365" s="945"/>
      <c r="S365" s="945"/>
      <c r="T365" s="945"/>
      <c r="U365" s="945"/>
      <c r="V365" s="945"/>
      <c r="W365" s="945"/>
      <c r="X365" s="945"/>
      <c r="Y365" s="945"/>
      <c r="Z365" s="945">
        <v>1</v>
      </c>
      <c r="AA365" s="945"/>
      <c r="AB365" s="945"/>
      <c r="AC365" s="949"/>
      <c r="AD365" s="949"/>
      <c r="AE365" s="949"/>
      <c r="AF365" s="949"/>
      <c r="AG365" s="949"/>
      <c r="AH365" s="949"/>
      <c r="AI365" s="949"/>
      <c r="AJ365" s="949"/>
      <c r="AK365" s="949"/>
      <c r="AL365" s="949"/>
      <c r="AM365" s="949"/>
      <c r="AN365" s="949"/>
      <c r="AO365" s="949"/>
      <c r="AP365" s="949"/>
      <c r="AQ365" s="949"/>
      <c r="AR365" s="949"/>
      <c r="AS365" s="949"/>
      <c r="AT365" s="949"/>
      <c r="AU365" s="949"/>
      <c r="AV365" s="949"/>
      <c r="AW365" s="949"/>
      <c r="AX365" s="949"/>
      <c r="AY365" s="949"/>
      <c r="AZ365" s="949"/>
      <c r="BA365" s="949"/>
      <c r="BB365" s="949"/>
      <c r="BC365" s="949"/>
      <c r="BD365" s="1035">
        <v>1</v>
      </c>
      <c r="BE365" s="946">
        <v>0</v>
      </c>
      <c r="BF365" s="977" t="s">
        <v>5851</v>
      </c>
      <c r="BG365" s="963" t="s">
        <v>557</v>
      </c>
      <c r="BH365" s="949"/>
      <c r="BI365" s="949"/>
      <c r="BJ365" s="949"/>
      <c r="BK365" s="949"/>
      <c r="BL365" s="949"/>
      <c r="BM365" s="787"/>
      <c r="BN365" s="557">
        <f t="shared" si="5"/>
        <v>2.3809523809523808E-2</v>
      </c>
      <c r="BO365" s="77">
        <f>SUM(H365:BC365)</f>
        <v>1</v>
      </c>
      <c r="BP365" s="127" t="str">
        <f>IF(D365="Supra-regional","abrange-cidade",IF(D365="Em definição","sem-mapa",IF(F365&lt;&gt;0,"local-def","local-em-def")))</f>
        <v>local-def</v>
      </c>
    </row>
    <row r="366" spans="1:68" ht="51.75" hidden="1" x14ac:dyDescent="0.25">
      <c r="A366" s="942">
        <v>73</v>
      </c>
      <c r="B366" s="943" t="s">
        <v>5852</v>
      </c>
      <c r="C366" s="967">
        <v>42</v>
      </c>
      <c r="D366" s="943" t="s">
        <v>5850</v>
      </c>
      <c r="E366" s="943" t="s">
        <v>830</v>
      </c>
      <c r="F366" s="943" t="s">
        <v>5853</v>
      </c>
      <c r="G366" s="943" t="s">
        <v>5854</v>
      </c>
      <c r="H366" s="945"/>
      <c r="I366" s="945"/>
      <c r="J366" s="945"/>
      <c r="K366" s="945"/>
      <c r="L366" s="945"/>
      <c r="M366" s="945"/>
      <c r="N366" s="945"/>
      <c r="O366" s="945"/>
      <c r="P366" s="945"/>
      <c r="Q366" s="945"/>
      <c r="R366" s="945"/>
      <c r="S366" s="945"/>
      <c r="T366" s="945"/>
      <c r="U366" s="945"/>
      <c r="V366" s="945"/>
      <c r="W366" s="945"/>
      <c r="X366" s="945"/>
      <c r="Y366" s="945"/>
      <c r="Z366" s="945"/>
      <c r="AA366" s="945"/>
      <c r="AB366" s="958">
        <v>1</v>
      </c>
      <c r="AC366" s="482"/>
      <c r="AD366" s="482"/>
      <c r="AE366" s="482"/>
      <c r="AF366" s="482"/>
      <c r="AG366" s="482"/>
      <c r="AH366" s="482"/>
      <c r="AI366" s="482"/>
      <c r="AJ366" s="482"/>
      <c r="AK366" s="482"/>
      <c r="AL366" s="482"/>
      <c r="AM366" s="482"/>
      <c r="AN366" s="482"/>
      <c r="AO366" s="482"/>
      <c r="AP366" s="482"/>
      <c r="AQ366" s="482"/>
      <c r="AR366" s="482"/>
      <c r="AS366" s="482"/>
      <c r="AT366" s="482"/>
      <c r="AU366" s="482"/>
      <c r="AV366" s="482"/>
      <c r="AW366" s="482"/>
      <c r="AX366" s="482"/>
      <c r="AY366" s="482"/>
      <c r="AZ366" s="482"/>
      <c r="BA366" s="482"/>
      <c r="BB366" s="482"/>
      <c r="BC366" s="482"/>
      <c r="BD366" s="1035">
        <v>1</v>
      </c>
      <c r="BE366" s="946">
        <v>0</v>
      </c>
      <c r="BF366" s="976"/>
      <c r="BG366" s="943" t="s">
        <v>576</v>
      </c>
      <c r="BH366" s="482"/>
      <c r="BI366" s="482"/>
      <c r="BJ366" s="482"/>
      <c r="BK366" s="482"/>
      <c r="BL366" s="482"/>
      <c r="BM366" s="947"/>
      <c r="BN366" s="557">
        <f t="shared" si="5"/>
        <v>2.3809523809523808E-2</v>
      </c>
      <c r="BO366" s="77">
        <f>SUM(H366:BC366)</f>
        <v>1</v>
      </c>
      <c r="BP366" s="127" t="str">
        <f>IF(D366="Supra-regional","abrange-cidade",IF(D366="Em definição","sem-mapa",IF(F366&lt;&gt;0,"local-def","local-em-def")))</f>
        <v>local-def</v>
      </c>
    </row>
    <row r="367" spans="1:68" ht="51.75" hidden="1" x14ac:dyDescent="0.25">
      <c r="A367" s="942">
        <v>73</v>
      </c>
      <c r="B367" s="943" t="s">
        <v>5855</v>
      </c>
      <c r="C367" s="967">
        <v>42</v>
      </c>
      <c r="D367" s="943" t="s">
        <v>146</v>
      </c>
      <c r="E367" s="943" t="s">
        <v>2960</v>
      </c>
      <c r="F367" s="944" t="s">
        <v>5856</v>
      </c>
      <c r="G367" s="943" t="s">
        <v>5857</v>
      </c>
      <c r="H367" s="945"/>
      <c r="I367" s="945"/>
      <c r="J367" s="945"/>
      <c r="K367" s="945"/>
      <c r="L367" s="945"/>
      <c r="M367" s="945"/>
      <c r="N367" s="945"/>
      <c r="O367" s="945"/>
      <c r="P367" s="945"/>
      <c r="Q367" s="945"/>
      <c r="R367" s="945"/>
      <c r="S367" s="945"/>
      <c r="T367" s="945"/>
      <c r="U367" s="945"/>
      <c r="V367" s="945"/>
      <c r="W367" s="945"/>
      <c r="X367" s="945"/>
      <c r="Y367" s="945"/>
      <c r="Z367" s="945"/>
      <c r="AA367" s="945"/>
      <c r="AB367" s="945"/>
      <c r="AC367" s="482">
        <v>1</v>
      </c>
      <c r="AD367" s="482"/>
      <c r="AE367" s="482"/>
      <c r="AF367" s="482"/>
      <c r="AG367" s="482"/>
      <c r="AH367" s="482"/>
      <c r="AI367" s="482"/>
      <c r="AJ367" s="482"/>
      <c r="AK367" s="482"/>
      <c r="AL367" s="482"/>
      <c r="AM367" s="482"/>
      <c r="AN367" s="482"/>
      <c r="AO367" s="482"/>
      <c r="AP367" s="482"/>
      <c r="AQ367" s="482"/>
      <c r="AR367" s="482"/>
      <c r="AS367" s="482"/>
      <c r="AT367" s="482"/>
      <c r="AU367" s="482"/>
      <c r="AV367" s="482"/>
      <c r="AW367" s="482"/>
      <c r="AX367" s="482"/>
      <c r="AY367" s="482"/>
      <c r="AZ367" s="482"/>
      <c r="BA367" s="482"/>
      <c r="BB367" s="482"/>
      <c r="BC367" s="482"/>
      <c r="BD367" s="1035">
        <v>1</v>
      </c>
      <c r="BE367" s="946">
        <v>0</v>
      </c>
      <c r="BF367" s="976"/>
      <c r="BG367" s="943" t="s">
        <v>548</v>
      </c>
      <c r="BH367" s="482"/>
      <c r="BI367" s="482"/>
      <c r="BJ367" s="482"/>
      <c r="BK367" s="482"/>
      <c r="BL367" s="482"/>
      <c r="BM367" s="947"/>
      <c r="BN367" s="557">
        <f t="shared" si="5"/>
        <v>2.3809523809523808E-2</v>
      </c>
      <c r="BO367" s="77">
        <f>SUM(H367:BC367)</f>
        <v>1</v>
      </c>
      <c r="BP367" s="127" t="str">
        <f>IF(D367="Supra-regional","abrange-cidade",IF(D367="Em definição","sem-mapa",IF(F367&lt;&gt;0,"local-def","local-em-def")))</f>
        <v>local-def</v>
      </c>
    </row>
    <row r="368" spans="1:68" ht="51.75" hidden="1" x14ac:dyDescent="0.25">
      <c r="A368" s="942">
        <v>73</v>
      </c>
      <c r="B368" s="943" t="s">
        <v>5858</v>
      </c>
      <c r="C368" s="967">
        <v>42</v>
      </c>
      <c r="D368" s="943" t="s">
        <v>150</v>
      </c>
      <c r="E368" s="943" t="s">
        <v>3076</v>
      </c>
      <c r="F368" s="943" t="s">
        <v>5859</v>
      </c>
      <c r="G368" s="943" t="s">
        <v>5860</v>
      </c>
      <c r="H368" s="945"/>
      <c r="I368" s="945"/>
      <c r="J368" s="945"/>
      <c r="K368" s="945"/>
      <c r="L368" s="945"/>
      <c r="M368" s="945"/>
      <c r="N368" s="945"/>
      <c r="O368" s="945"/>
      <c r="P368" s="945"/>
      <c r="Q368" s="945"/>
      <c r="R368" s="945"/>
      <c r="S368" s="945"/>
      <c r="T368" s="945"/>
      <c r="U368" s="945"/>
      <c r="V368" s="945"/>
      <c r="W368" s="945"/>
      <c r="X368" s="945"/>
      <c r="Y368" s="945"/>
      <c r="Z368" s="945"/>
      <c r="AA368" s="945"/>
      <c r="AB368" s="958">
        <v>1</v>
      </c>
      <c r="AC368" s="482"/>
      <c r="AD368" s="482"/>
      <c r="AE368" s="482"/>
      <c r="AF368" s="482"/>
      <c r="AG368" s="482"/>
      <c r="AH368" s="482"/>
      <c r="AI368" s="482"/>
      <c r="AJ368" s="482"/>
      <c r="AK368" s="482"/>
      <c r="AL368" s="482"/>
      <c r="AM368" s="482"/>
      <c r="AN368" s="482"/>
      <c r="AO368" s="482"/>
      <c r="AP368" s="482"/>
      <c r="AQ368" s="482"/>
      <c r="AR368" s="482"/>
      <c r="AS368" s="482"/>
      <c r="AT368" s="482"/>
      <c r="AU368" s="482"/>
      <c r="AV368" s="482"/>
      <c r="AW368" s="482"/>
      <c r="AX368" s="482"/>
      <c r="AY368" s="482"/>
      <c r="AZ368" s="482"/>
      <c r="BA368" s="482"/>
      <c r="BB368" s="482"/>
      <c r="BC368" s="482"/>
      <c r="BD368" s="1035">
        <v>1</v>
      </c>
      <c r="BE368" s="946">
        <v>0</v>
      </c>
      <c r="BF368" s="976"/>
      <c r="BG368" s="943" t="s">
        <v>548</v>
      </c>
      <c r="BH368" s="482"/>
      <c r="BI368" s="482"/>
      <c r="BJ368" s="482"/>
      <c r="BK368" s="482"/>
      <c r="BL368" s="482"/>
      <c r="BM368" s="947"/>
      <c r="BN368" s="557">
        <f t="shared" si="5"/>
        <v>2.3809523809523808E-2</v>
      </c>
      <c r="BO368" s="77">
        <f>SUM(H368:BC368)</f>
        <v>1</v>
      </c>
      <c r="BP368" s="127" t="str">
        <f>IF(D368="Supra-regional","abrange-cidade",IF(D368="Em definição","sem-mapa",IF(F368&lt;&gt;0,"local-def","local-em-def")))</f>
        <v>local-def</v>
      </c>
    </row>
    <row r="369" spans="1:68" ht="51.75" hidden="1" x14ac:dyDescent="0.25">
      <c r="A369" s="942">
        <v>73</v>
      </c>
      <c r="B369" s="943" t="s">
        <v>5861</v>
      </c>
      <c r="C369" s="967">
        <v>42</v>
      </c>
      <c r="D369" s="943" t="s">
        <v>150</v>
      </c>
      <c r="E369" s="943" t="s">
        <v>3076</v>
      </c>
      <c r="F369" s="943" t="s">
        <v>5862</v>
      </c>
      <c r="G369" s="943" t="s">
        <v>5863</v>
      </c>
      <c r="H369" s="945"/>
      <c r="I369" s="945"/>
      <c r="J369" s="945"/>
      <c r="K369" s="945"/>
      <c r="L369" s="945"/>
      <c r="M369" s="945"/>
      <c r="N369" s="945"/>
      <c r="O369" s="945"/>
      <c r="P369" s="945"/>
      <c r="Q369" s="945"/>
      <c r="R369" s="945"/>
      <c r="S369" s="945"/>
      <c r="T369" s="945"/>
      <c r="U369" s="945"/>
      <c r="V369" s="945"/>
      <c r="W369" s="945"/>
      <c r="X369" s="945"/>
      <c r="Y369" s="945"/>
      <c r="Z369" s="945"/>
      <c r="AA369" s="945"/>
      <c r="AB369" s="958">
        <v>1</v>
      </c>
      <c r="AC369" s="482"/>
      <c r="AD369" s="482"/>
      <c r="AE369" s="482"/>
      <c r="AF369" s="482"/>
      <c r="AG369" s="482"/>
      <c r="AH369" s="482"/>
      <c r="AI369" s="482"/>
      <c r="AJ369" s="482"/>
      <c r="AK369" s="482"/>
      <c r="AL369" s="482"/>
      <c r="AM369" s="482"/>
      <c r="AN369" s="482"/>
      <c r="AO369" s="482"/>
      <c r="AP369" s="482"/>
      <c r="AQ369" s="482"/>
      <c r="AR369" s="482"/>
      <c r="AS369" s="482"/>
      <c r="AT369" s="482"/>
      <c r="AU369" s="482"/>
      <c r="AV369" s="482"/>
      <c r="AW369" s="482"/>
      <c r="AX369" s="482"/>
      <c r="AY369" s="482"/>
      <c r="AZ369" s="482"/>
      <c r="BA369" s="482"/>
      <c r="BB369" s="482"/>
      <c r="BC369" s="482"/>
      <c r="BD369" s="1035">
        <v>1</v>
      </c>
      <c r="BE369" s="946">
        <v>0</v>
      </c>
      <c r="BF369" s="976"/>
      <c r="BG369" s="943" t="s">
        <v>557</v>
      </c>
      <c r="BH369" s="482"/>
      <c r="BI369" s="482"/>
      <c r="BJ369" s="482"/>
      <c r="BK369" s="482"/>
      <c r="BL369" s="482"/>
      <c r="BM369" s="947"/>
      <c r="BN369" s="557">
        <f t="shared" si="5"/>
        <v>2.3809523809523808E-2</v>
      </c>
      <c r="BO369" s="77">
        <f>SUM(H369:BC369)</f>
        <v>1</v>
      </c>
      <c r="BP369" s="127" t="str">
        <f>IF(D369="Supra-regional","abrange-cidade",IF(D369="Em definição","sem-mapa",IF(F369&lt;&gt;0,"local-def","local-em-def")))</f>
        <v>local-def</v>
      </c>
    </row>
    <row r="370" spans="1:68" ht="51.75" hidden="1" x14ac:dyDescent="0.25">
      <c r="A370" s="942">
        <v>73</v>
      </c>
      <c r="B370" s="943" t="s">
        <v>5864</v>
      </c>
      <c r="C370" s="967">
        <v>42</v>
      </c>
      <c r="D370" s="943" t="s">
        <v>150</v>
      </c>
      <c r="E370" s="943" t="s">
        <v>150</v>
      </c>
      <c r="F370" s="944" t="s">
        <v>5865</v>
      </c>
      <c r="G370" s="943" t="s">
        <v>5866</v>
      </c>
      <c r="H370" s="945"/>
      <c r="I370" s="945"/>
      <c r="J370" s="945"/>
      <c r="K370" s="945"/>
      <c r="L370" s="945"/>
      <c r="M370" s="945"/>
      <c r="N370" s="945"/>
      <c r="O370" s="945"/>
      <c r="P370" s="945"/>
      <c r="Q370" s="945"/>
      <c r="R370" s="945"/>
      <c r="S370" s="945"/>
      <c r="T370" s="945"/>
      <c r="U370" s="945"/>
      <c r="V370" s="945"/>
      <c r="W370" s="945"/>
      <c r="X370" s="945"/>
      <c r="Y370" s="945"/>
      <c r="Z370" s="945"/>
      <c r="AA370" s="945"/>
      <c r="AB370" s="945"/>
      <c r="AC370" s="482">
        <v>1</v>
      </c>
      <c r="AD370" s="482"/>
      <c r="AE370" s="482"/>
      <c r="AF370" s="482"/>
      <c r="AG370" s="482"/>
      <c r="AH370" s="482"/>
      <c r="AI370" s="482"/>
      <c r="AJ370" s="482"/>
      <c r="AK370" s="482"/>
      <c r="AL370" s="482"/>
      <c r="AM370" s="482"/>
      <c r="AN370" s="482"/>
      <c r="AO370" s="482"/>
      <c r="AP370" s="482"/>
      <c r="AQ370" s="482"/>
      <c r="AR370" s="482"/>
      <c r="AS370" s="482"/>
      <c r="AT370" s="482"/>
      <c r="AU370" s="482"/>
      <c r="AV370" s="482"/>
      <c r="AW370" s="482"/>
      <c r="AX370" s="482"/>
      <c r="AY370" s="482"/>
      <c r="AZ370" s="482"/>
      <c r="BA370" s="482"/>
      <c r="BB370" s="482"/>
      <c r="BC370" s="482"/>
      <c r="BD370" s="1035">
        <v>1</v>
      </c>
      <c r="BE370" s="946">
        <v>0</v>
      </c>
      <c r="BF370" s="976"/>
      <c r="BG370" s="943" t="s">
        <v>557</v>
      </c>
      <c r="BH370" s="482"/>
      <c r="BI370" s="482"/>
      <c r="BJ370" s="482"/>
      <c r="BK370" s="482"/>
      <c r="BL370" s="482"/>
      <c r="BM370" s="947"/>
      <c r="BN370" s="557">
        <f t="shared" si="5"/>
        <v>2.3809523809523808E-2</v>
      </c>
      <c r="BO370" s="77">
        <f>SUM(H370:BC370)</f>
        <v>1</v>
      </c>
      <c r="BP370" s="127" t="str">
        <f>IF(D370="Supra-regional","abrange-cidade",IF(D370="Em definição","sem-mapa",IF(F370&lt;&gt;0,"local-def","local-em-def")))</f>
        <v>local-def</v>
      </c>
    </row>
    <row r="371" spans="1:68" ht="60" hidden="1" x14ac:dyDescent="0.25">
      <c r="A371" s="948">
        <v>73</v>
      </c>
      <c r="B371" s="944" t="s">
        <v>644</v>
      </c>
      <c r="C371" s="968">
        <v>42</v>
      </c>
      <c r="D371" s="945" t="s">
        <v>152</v>
      </c>
      <c r="E371" s="945" t="s">
        <v>645</v>
      </c>
      <c r="F371" s="943" t="s">
        <v>646</v>
      </c>
      <c r="G371" s="943" t="s">
        <v>647</v>
      </c>
      <c r="H371" s="945"/>
      <c r="I371" s="945"/>
      <c r="J371" s="945"/>
      <c r="K371" s="945"/>
      <c r="L371" s="945"/>
      <c r="M371" s="945"/>
      <c r="N371" s="945"/>
      <c r="O371" s="945"/>
      <c r="P371" s="945"/>
      <c r="Q371" s="945"/>
      <c r="R371" s="945"/>
      <c r="S371" s="945"/>
      <c r="T371" s="945"/>
      <c r="U371" s="945"/>
      <c r="V371" s="945"/>
      <c r="W371" s="945"/>
      <c r="X371" s="945"/>
      <c r="Y371" s="945"/>
      <c r="Z371" s="945"/>
      <c r="AA371" s="945">
        <v>1</v>
      </c>
      <c r="AB371" s="945"/>
      <c r="AC371" s="949"/>
      <c r="AD371" s="949"/>
      <c r="AE371" s="949"/>
      <c r="AF371" s="949"/>
      <c r="AG371" s="949"/>
      <c r="AH371" s="949"/>
      <c r="AI371" s="949"/>
      <c r="AJ371" s="949"/>
      <c r="AK371" s="949"/>
      <c r="AL371" s="949"/>
      <c r="AM371" s="949"/>
      <c r="AN371" s="949"/>
      <c r="AO371" s="949"/>
      <c r="AP371" s="949"/>
      <c r="AQ371" s="949"/>
      <c r="AR371" s="949"/>
      <c r="AS371" s="949"/>
      <c r="AT371" s="949"/>
      <c r="AU371" s="949"/>
      <c r="AV371" s="949"/>
      <c r="AW371" s="949"/>
      <c r="AX371" s="949"/>
      <c r="AY371" s="949"/>
      <c r="AZ371" s="949"/>
      <c r="BA371" s="949"/>
      <c r="BB371" s="949"/>
      <c r="BC371" s="949"/>
      <c r="BD371" s="1035">
        <v>1</v>
      </c>
      <c r="BE371" s="946">
        <v>0</v>
      </c>
      <c r="BF371" s="977" t="s">
        <v>5867</v>
      </c>
      <c r="BG371" s="963" t="s">
        <v>580</v>
      </c>
      <c r="BH371" s="949"/>
      <c r="BI371" s="949"/>
      <c r="BJ371" s="949"/>
      <c r="BK371" s="949"/>
      <c r="BL371" s="949"/>
      <c r="BM371" s="947"/>
      <c r="BN371" s="557">
        <f t="shared" si="5"/>
        <v>2.3809523809523808E-2</v>
      </c>
      <c r="BO371" s="77">
        <f>SUM(H371:BC371)</f>
        <v>1</v>
      </c>
      <c r="BP371" s="127" t="str">
        <f>IF(D371="Supra-regional","abrange-cidade",IF(D371="Em definição","sem-mapa",IF(F371&lt;&gt;0,"local-def","local-em-def")))</f>
        <v>local-def</v>
      </c>
    </row>
    <row r="372" spans="1:68" ht="51.75" hidden="1" x14ac:dyDescent="0.25">
      <c r="A372" s="942">
        <v>73</v>
      </c>
      <c r="B372" s="943" t="s">
        <v>5868</v>
      </c>
      <c r="C372" s="967">
        <v>42</v>
      </c>
      <c r="D372" s="943" t="s">
        <v>152</v>
      </c>
      <c r="E372" s="943" t="s">
        <v>3087</v>
      </c>
      <c r="F372" s="943" t="s">
        <v>5869</v>
      </c>
      <c r="G372" s="943" t="s">
        <v>5870</v>
      </c>
      <c r="H372" s="945"/>
      <c r="I372" s="945"/>
      <c r="J372" s="945"/>
      <c r="K372" s="945"/>
      <c r="L372" s="945"/>
      <c r="M372" s="945"/>
      <c r="N372" s="945"/>
      <c r="O372" s="945"/>
      <c r="P372" s="945"/>
      <c r="Q372" s="945"/>
      <c r="R372" s="945"/>
      <c r="S372" s="945"/>
      <c r="T372" s="945"/>
      <c r="U372" s="945"/>
      <c r="V372" s="945"/>
      <c r="W372" s="945"/>
      <c r="X372" s="945"/>
      <c r="Y372" s="945"/>
      <c r="Z372" s="945"/>
      <c r="AA372" s="945"/>
      <c r="AB372" s="958">
        <v>1</v>
      </c>
      <c r="AC372" s="482"/>
      <c r="AD372" s="482"/>
      <c r="AE372" s="482"/>
      <c r="AF372" s="482"/>
      <c r="AG372" s="482"/>
      <c r="AH372" s="482"/>
      <c r="AI372" s="482"/>
      <c r="AJ372" s="482"/>
      <c r="AK372" s="482"/>
      <c r="AL372" s="482"/>
      <c r="AM372" s="482"/>
      <c r="AN372" s="482"/>
      <c r="AO372" s="482"/>
      <c r="AP372" s="482"/>
      <c r="AQ372" s="482"/>
      <c r="AR372" s="482"/>
      <c r="AS372" s="482"/>
      <c r="AT372" s="482"/>
      <c r="AU372" s="482"/>
      <c r="AV372" s="482"/>
      <c r="AW372" s="482"/>
      <c r="AX372" s="482"/>
      <c r="AY372" s="482"/>
      <c r="AZ372" s="482"/>
      <c r="BA372" s="482"/>
      <c r="BB372" s="482"/>
      <c r="BC372" s="482"/>
      <c r="BD372" s="1035">
        <v>1</v>
      </c>
      <c r="BE372" s="946">
        <v>0</v>
      </c>
      <c r="BF372" s="976"/>
      <c r="BG372" s="943" t="s">
        <v>557</v>
      </c>
      <c r="BH372" s="482"/>
      <c r="BI372" s="482"/>
      <c r="BJ372" s="482"/>
      <c r="BK372" s="482"/>
      <c r="BL372" s="482"/>
      <c r="BM372" s="947"/>
      <c r="BN372" s="557">
        <f t="shared" si="5"/>
        <v>2.3809523809523808E-2</v>
      </c>
      <c r="BO372" s="77">
        <f>SUM(H372:BC372)</f>
        <v>1</v>
      </c>
      <c r="BP372" s="127" t="str">
        <f>IF(D372="Supra-regional","abrange-cidade",IF(D372="Em definição","sem-mapa",IF(F372&lt;&gt;0,"local-def","local-em-def")))</f>
        <v>local-def</v>
      </c>
    </row>
    <row r="373" spans="1:68" ht="60" hidden="1" x14ac:dyDescent="0.25">
      <c r="A373" s="948">
        <v>73</v>
      </c>
      <c r="B373" s="950" t="s">
        <v>566</v>
      </c>
      <c r="C373" s="968">
        <v>42</v>
      </c>
      <c r="D373" s="951" t="s">
        <v>154</v>
      </c>
      <c r="E373" s="951" t="s">
        <v>154</v>
      </c>
      <c r="F373" s="951" t="s">
        <v>567</v>
      </c>
      <c r="G373" s="952" t="s">
        <v>568</v>
      </c>
      <c r="H373" s="953"/>
      <c r="I373" s="953"/>
      <c r="J373" s="953"/>
      <c r="K373" s="953"/>
      <c r="L373" s="953"/>
      <c r="M373" s="953"/>
      <c r="N373" s="953"/>
      <c r="O373" s="953"/>
      <c r="P373" s="953"/>
      <c r="Q373" s="948"/>
      <c r="R373" s="948"/>
      <c r="S373" s="948"/>
      <c r="T373" s="948"/>
      <c r="U373" s="948"/>
      <c r="V373" s="948"/>
      <c r="W373" s="948"/>
      <c r="X373" s="948">
        <v>1</v>
      </c>
      <c r="Y373" s="948"/>
      <c r="Z373" s="948"/>
      <c r="AA373" s="948"/>
      <c r="AB373" s="948"/>
      <c r="AC373" s="724"/>
      <c r="AD373" s="724"/>
      <c r="AE373" s="724"/>
      <c r="AF373" s="724"/>
      <c r="AG373" s="724"/>
      <c r="AH373" s="724"/>
      <c r="AI373" s="724"/>
      <c r="AJ373" s="724"/>
      <c r="AK373" s="724"/>
      <c r="AL373" s="724"/>
      <c r="AM373" s="724"/>
      <c r="AN373" s="724"/>
      <c r="AO373" s="724"/>
      <c r="AP373" s="724"/>
      <c r="AQ373" s="724"/>
      <c r="AR373" s="724"/>
      <c r="AS373" s="724"/>
      <c r="AT373" s="724"/>
      <c r="AU373" s="724"/>
      <c r="AV373" s="724"/>
      <c r="AW373" s="724"/>
      <c r="AX373" s="724"/>
      <c r="AY373" s="724"/>
      <c r="AZ373" s="724"/>
      <c r="BA373" s="724"/>
      <c r="BB373" s="729"/>
      <c r="BC373" s="724"/>
      <c r="BD373" s="1035">
        <v>1</v>
      </c>
      <c r="BE373" s="946">
        <v>0</v>
      </c>
      <c r="BF373" s="954" t="s">
        <v>5871</v>
      </c>
      <c r="BG373" s="963" t="s">
        <v>557</v>
      </c>
      <c r="BH373" s="955"/>
      <c r="BI373" s="955"/>
      <c r="BJ373" s="955"/>
      <c r="BK373" s="955"/>
      <c r="BL373" s="955"/>
      <c r="BM373" s="947"/>
      <c r="BN373" s="557">
        <f t="shared" si="5"/>
        <v>2.3809523809523808E-2</v>
      </c>
      <c r="BO373" s="77">
        <f>SUM(H373:BC373)</f>
        <v>1</v>
      </c>
      <c r="BP373" s="127" t="str">
        <f>IF(D373="Supra-regional","abrange-cidade",IF(D373="Em definição","sem-mapa",IF(F373&lt;&gt;0,"local-def","local-em-def")))</f>
        <v>local-def</v>
      </c>
    </row>
    <row r="374" spans="1:68" ht="60" hidden="1" x14ac:dyDescent="0.25">
      <c r="A374" s="948">
        <v>73</v>
      </c>
      <c r="B374" s="959" t="s">
        <v>577</v>
      </c>
      <c r="C374" s="968">
        <v>42</v>
      </c>
      <c r="D374" s="945" t="s">
        <v>154</v>
      </c>
      <c r="E374" s="945" t="s">
        <v>154</v>
      </c>
      <c r="F374" s="943" t="s">
        <v>578</v>
      </c>
      <c r="G374" s="943" t="s">
        <v>579</v>
      </c>
      <c r="H374" s="945"/>
      <c r="I374" s="945"/>
      <c r="J374" s="945"/>
      <c r="K374" s="945"/>
      <c r="L374" s="945"/>
      <c r="M374" s="945"/>
      <c r="N374" s="945"/>
      <c r="O374" s="945"/>
      <c r="P374" s="945"/>
      <c r="Q374" s="945"/>
      <c r="R374" s="945"/>
      <c r="S374" s="945"/>
      <c r="T374" s="945"/>
      <c r="U374" s="945"/>
      <c r="V374" s="945"/>
      <c r="W374" s="945"/>
      <c r="X374" s="948">
        <v>1</v>
      </c>
      <c r="Y374" s="945"/>
      <c r="Z374" s="945"/>
      <c r="AA374" s="945"/>
      <c r="AB374" s="945"/>
      <c r="AC374" s="949"/>
      <c r="AD374" s="949"/>
      <c r="AE374" s="949"/>
      <c r="AF374" s="949"/>
      <c r="AG374" s="949"/>
      <c r="AH374" s="949"/>
      <c r="AI374" s="949"/>
      <c r="AJ374" s="949"/>
      <c r="AK374" s="949"/>
      <c r="AL374" s="949"/>
      <c r="AM374" s="949"/>
      <c r="AN374" s="949"/>
      <c r="AO374" s="949"/>
      <c r="AP374" s="949"/>
      <c r="AQ374" s="949"/>
      <c r="AR374" s="949"/>
      <c r="AS374" s="949"/>
      <c r="AT374" s="949"/>
      <c r="AU374" s="949"/>
      <c r="AV374" s="949"/>
      <c r="AW374" s="949"/>
      <c r="AX374" s="949"/>
      <c r="AY374" s="949"/>
      <c r="AZ374" s="949"/>
      <c r="BA374" s="949"/>
      <c r="BB374" s="949"/>
      <c r="BC374" s="949"/>
      <c r="BD374" s="1035">
        <v>1</v>
      </c>
      <c r="BE374" s="946">
        <v>0</v>
      </c>
      <c r="BF374" s="977" t="s">
        <v>5871</v>
      </c>
      <c r="BG374" s="963" t="s">
        <v>580</v>
      </c>
      <c r="BH374" s="949"/>
      <c r="BI374" s="949"/>
      <c r="BJ374" s="949"/>
      <c r="BK374" s="949"/>
      <c r="BL374" s="949"/>
      <c r="BM374" s="947"/>
      <c r="BN374" s="557">
        <f t="shared" si="5"/>
        <v>2.3809523809523808E-2</v>
      </c>
      <c r="BO374" s="77">
        <f>SUM(H374:BC374)</f>
        <v>1</v>
      </c>
      <c r="BP374" s="127" t="str">
        <f>IF(D374="Supra-regional","abrange-cidade",IF(D374="Em definição","sem-mapa",IF(F374&lt;&gt;0,"local-def","local-em-def")))</f>
        <v>local-def</v>
      </c>
    </row>
    <row r="375" spans="1:68" ht="60" hidden="1" x14ac:dyDescent="0.25">
      <c r="A375" s="948">
        <v>73</v>
      </c>
      <c r="B375" s="944" t="s">
        <v>596</v>
      </c>
      <c r="C375" s="968">
        <v>42</v>
      </c>
      <c r="D375" s="945" t="s">
        <v>5872</v>
      </c>
      <c r="E375" s="945" t="s">
        <v>597</v>
      </c>
      <c r="F375" s="943" t="s">
        <v>598</v>
      </c>
      <c r="G375" s="943" t="s">
        <v>595</v>
      </c>
      <c r="H375" s="945"/>
      <c r="I375" s="945"/>
      <c r="J375" s="945"/>
      <c r="K375" s="945"/>
      <c r="L375" s="945"/>
      <c r="M375" s="945"/>
      <c r="N375" s="945"/>
      <c r="O375" s="945"/>
      <c r="P375" s="945"/>
      <c r="Q375" s="945"/>
      <c r="R375" s="945"/>
      <c r="S375" s="945"/>
      <c r="T375" s="945"/>
      <c r="U375" s="945"/>
      <c r="V375" s="945"/>
      <c r="W375" s="945"/>
      <c r="X375" s="945"/>
      <c r="Y375" s="945">
        <v>1</v>
      </c>
      <c r="Z375" s="945"/>
      <c r="AA375" s="945"/>
      <c r="AB375" s="945"/>
      <c r="AC375" s="949"/>
      <c r="AD375" s="949"/>
      <c r="AE375" s="949"/>
      <c r="AF375" s="949"/>
      <c r="AG375" s="949"/>
      <c r="AH375" s="949"/>
      <c r="AI375" s="949"/>
      <c r="AJ375" s="949"/>
      <c r="AK375" s="949"/>
      <c r="AL375" s="949"/>
      <c r="AM375" s="949"/>
      <c r="AN375" s="949"/>
      <c r="AO375" s="949"/>
      <c r="AP375" s="949"/>
      <c r="AQ375" s="949"/>
      <c r="AR375" s="949"/>
      <c r="AS375" s="949"/>
      <c r="AT375" s="949"/>
      <c r="AU375" s="949"/>
      <c r="AV375" s="949"/>
      <c r="AW375" s="949"/>
      <c r="AX375" s="949"/>
      <c r="AY375" s="949"/>
      <c r="AZ375" s="949"/>
      <c r="BA375" s="949"/>
      <c r="BB375" s="949"/>
      <c r="BC375" s="949"/>
      <c r="BD375" s="1035">
        <v>1</v>
      </c>
      <c r="BE375" s="946">
        <v>0</v>
      </c>
      <c r="BF375" s="977" t="s">
        <v>5873</v>
      </c>
      <c r="BG375" s="963" t="s">
        <v>580</v>
      </c>
      <c r="BH375" s="949"/>
      <c r="BI375" s="949"/>
      <c r="BJ375" s="949"/>
      <c r="BK375" s="949"/>
      <c r="BL375" s="949"/>
      <c r="BM375" s="947"/>
      <c r="BN375" s="557">
        <f t="shared" si="5"/>
        <v>2.3809523809523808E-2</v>
      </c>
      <c r="BO375" s="77">
        <f>SUM(H375:BC375)</f>
        <v>1</v>
      </c>
      <c r="BP375" s="127" t="str">
        <f>IF(D375="Supra-regional","abrange-cidade",IF(D375="Em definição","sem-mapa",IF(F375&lt;&gt;0,"local-def","local-em-def")))</f>
        <v>local-def</v>
      </c>
    </row>
    <row r="376" spans="1:68" ht="60" hidden="1" x14ac:dyDescent="0.25">
      <c r="A376" s="948">
        <v>73</v>
      </c>
      <c r="B376" s="944" t="s">
        <v>599</v>
      </c>
      <c r="C376" s="968">
        <v>42</v>
      </c>
      <c r="D376" s="945" t="s">
        <v>5872</v>
      </c>
      <c r="E376" s="945" t="s">
        <v>600</v>
      </c>
      <c r="F376" s="943" t="s">
        <v>601</v>
      </c>
      <c r="G376" s="943" t="s">
        <v>602</v>
      </c>
      <c r="H376" s="945"/>
      <c r="I376" s="945"/>
      <c r="J376" s="945"/>
      <c r="K376" s="945"/>
      <c r="L376" s="945"/>
      <c r="M376" s="945"/>
      <c r="N376" s="945"/>
      <c r="O376" s="945"/>
      <c r="P376" s="945"/>
      <c r="Q376" s="945"/>
      <c r="R376" s="945"/>
      <c r="S376" s="945"/>
      <c r="T376" s="945"/>
      <c r="U376" s="945"/>
      <c r="V376" s="945"/>
      <c r="W376" s="945"/>
      <c r="X376" s="945"/>
      <c r="Y376" s="945">
        <v>1</v>
      </c>
      <c r="Z376" s="945"/>
      <c r="AA376" s="945"/>
      <c r="AB376" s="945"/>
      <c r="AC376" s="949"/>
      <c r="AD376" s="949"/>
      <c r="AE376" s="949"/>
      <c r="AF376" s="949"/>
      <c r="AG376" s="949"/>
      <c r="AH376" s="949"/>
      <c r="AI376" s="949"/>
      <c r="AJ376" s="949"/>
      <c r="AK376" s="949"/>
      <c r="AL376" s="949"/>
      <c r="AM376" s="949"/>
      <c r="AN376" s="949"/>
      <c r="AO376" s="949"/>
      <c r="AP376" s="949"/>
      <c r="AQ376" s="949"/>
      <c r="AR376" s="949"/>
      <c r="AS376" s="949"/>
      <c r="AT376" s="949"/>
      <c r="AU376" s="949"/>
      <c r="AV376" s="949"/>
      <c r="AW376" s="949"/>
      <c r="AX376" s="949"/>
      <c r="AY376" s="949"/>
      <c r="AZ376" s="949"/>
      <c r="BA376" s="949"/>
      <c r="BB376" s="949"/>
      <c r="BC376" s="949"/>
      <c r="BD376" s="1035">
        <v>1</v>
      </c>
      <c r="BE376" s="946">
        <v>0</v>
      </c>
      <c r="BF376" s="977" t="s">
        <v>5873</v>
      </c>
      <c r="BG376" s="963" t="s">
        <v>557</v>
      </c>
      <c r="BH376" s="949"/>
      <c r="BI376" s="949"/>
      <c r="BJ376" s="949"/>
      <c r="BK376" s="949"/>
      <c r="BL376" s="949"/>
      <c r="BM376" s="787"/>
      <c r="BN376" s="557">
        <f t="shared" si="5"/>
        <v>2.3809523809523808E-2</v>
      </c>
      <c r="BO376" s="77">
        <f>SUM(H376:BC376)</f>
        <v>1</v>
      </c>
      <c r="BP376" s="127" t="str">
        <f>IF(D376="Supra-regional","abrange-cidade",IF(D376="Em definição","sem-mapa",IF(F376&lt;&gt;0,"local-def","local-em-def")))</f>
        <v>local-def</v>
      </c>
    </row>
    <row r="377" spans="1:68" ht="60" hidden="1" x14ac:dyDescent="0.25">
      <c r="A377" s="948">
        <v>73</v>
      </c>
      <c r="B377" s="944" t="s">
        <v>585</v>
      </c>
      <c r="C377" s="968">
        <v>42</v>
      </c>
      <c r="D377" s="945" t="s">
        <v>158</v>
      </c>
      <c r="E377" s="945" t="s">
        <v>586</v>
      </c>
      <c r="F377" s="943" t="s">
        <v>587</v>
      </c>
      <c r="G377" s="943" t="s">
        <v>584</v>
      </c>
      <c r="H377" s="945"/>
      <c r="I377" s="945"/>
      <c r="J377" s="945"/>
      <c r="K377" s="945"/>
      <c r="L377" s="945"/>
      <c r="M377" s="945"/>
      <c r="N377" s="945"/>
      <c r="O377" s="945"/>
      <c r="P377" s="945"/>
      <c r="Q377" s="945"/>
      <c r="R377" s="945"/>
      <c r="S377" s="945"/>
      <c r="T377" s="945"/>
      <c r="U377" s="945"/>
      <c r="V377" s="945"/>
      <c r="W377" s="945"/>
      <c r="X377" s="945"/>
      <c r="Y377" s="945">
        <v>1</v>
      </c>
      <c r="Z377" s="945"/>
      <c r="AA377" s="945"/>
      <c r="AB377" s="945"/>
      <c r="AC377" s="949"/>
      <c r="AD377" s="949"/>
      <c r="AE377" s="949"/>
      <c r="AF377" s="949"/>
      <c r="AG377" s="949"/>
      <c r="AH377" s="949"/>
      <c r="AI377" s="949"/>
      <c r="AJ377" s="949"/>
      <c r="AK377" s="949"/>
      <c r="AL377" s="949"/>
      <c r="AM377" s="949"/>
      <c r="AN377" s="949"/>
      <c r="AO377" s="949"/>
      <c r="AP377" s="949"/>
      <c r="AQ377" s="949"/>
      <c r="AR377" s="949"/>
      <c r="AS377" s="949"/>
      <c r="AT377" s="949"/>
      <c r="AU377" s="949"/>
      <c r="AV377" s="949"/>
      <c r="AW377" s="949"/>
      <c r="AX377" s="949"/>
      <c r="AY377" s="949"/>
      <c r="AZ377" s="949"/>
      <c r="BA377" s="949"/>
      <c r="BB377" s="949"/>
      <c r="BC377" s="949"/>
      <c r="BD377" s="1035">
        <v>1</v>
      </c>
      <c r="BE377" s="946">
        <v>0</v>
      </c>
      <c r="BF377" s="977" t="s">
        <v>5844</v>
      </c>
      <c r="BG377" s="963" t="s">
        <v>548</v>
      </c>
      <c r="BH377" s="949"/>
      <c r="BI377" s="949"/>
      <c r="BJ377" s="949"/>
      <c r="BK377" s="949"/>
      <c r="BL377" s="949"/>
      <c r="BM377" s="947"/>
      <c r="BN377" s="557">
        <f t="shared" si="5"/>
        <v>2.3809523809523808E-2</v>
      </c>
      <c r="BO377" s="77">
        <f>SUM(H377:BC377)</f>
        <v>1</v>
      </c>
      <c r="BP377" s="127" t="str">
        <f>IF(D377="Supra-regional","abrange-cidade",IF(D377="Em definição","sem-mapa",IF(F377&lt;&gt;0,"local-def","local-em-def")))</f>
        <v>local-def</v>
      </c>
    </row>
    <row r="378" spans="1:68" ht="60" hidden="1" x14ac:dyDescent="0.25">
      <c r="A378" s="948">
        <v>73</v>
      </c>
      <c r="B378" s="944" t="s">
        <v>588</v>
      </c>
      <c r="C378" s="968">
        <v>42</v>
      </c>
      <c r="D378" s="945" t="s">
        <v>158</v>
      </c>
      <c r="E378" s="945" t="s">
        <v>589</v>
      </c>
      <c r="F378" s="943" t="s">
        <v>590</v>
      </c>
      <c r="G378" s="965" t="s">
        <v>591</v>
      </c>
      <c r="H378" s="945"/>
      <c r="I378" s="945"/>
      <c r="J378" s="945"/>
      <c r="K378" s="945"/>
      <c r="L378" s="945"/>
      <c r="M378" s="945"/>
      <c r="N378" s="945"/>
      <c r="O378" s="945"/>
      <c r="P378" s="945"/>
      <c r="Q378" s="945"/>
      <c r="R378" s="945"/>
      <c r="S378" s="945"/>
      <c r="T378" s="945"/>
      <c r="U378" s="945"/>
      <c r="V378" s="945"/>
      <c r="W378" s="945"/>
      <c r="X378" s="945"/>
      <c r="Y378" s="945">
        <v>1</v>
      </c>
      <c r="Z378" s="945"/>
      <c r="AA378" s="945"/>
      <c r="AB378" s="945"/>
      <c r="AC378" s="949"/>
      <c r="AD378" s="949"/>
      <c r="AE378" s="949"/>
      <c r="AF378" s="949"/>
      <c r="AG378" s="949"/>
      <c r="AH378" s="949"/>
      <c r="AI378" s="949"/>
      <c r="AJ378" s="949"/>
      <c r="AK378" s="949"/>
      <c r="AL378" s="949"/>
      <c r="AM378" s="949"/>
      <c r="AN378" s="949"/>
      <c r="AO378" s="949"/>
      <c r="AP378" s="949"/>
      <c r="AQ378" s="949"/>
      <c r="AR378" s="949"/>
      <c r="AS378" s="949"/>
      <c r="AT378" s="949"/>
      <c r="AU378" s="949"/>
      <c r="AV378" s="949"/>
      <c r="AW378" s="949"/>
      <c r="AX378" s="949"/>
      <c r="AY378" s="949"/>
      <c r="AZ378" s="949"/>
      <c r="BA378" s="949"/>
      <c r="BB378" s="949"/>
      <c r="BC378" s="949"/>
      <c r="BD378" s="1035">
        <v>1</v>
      </c>
      <c r="BE378" s="946">
        <v>0</v>
      </c>
      <c r="BF378" s="977" t="s">
        <v>5844</v>
      </c>
      <c r="BG378" s="963" t="s">
        <v>576</v>
      </c>
      <c r="BH378" s="949"/>
      <c r="BI378" s="949"/>
      <c r="BJ378" s="949"/>
      <c r="BK378" s="949"/>
      <c r="BL378" s="949"/>
      <c r="BM378" s="947"/>
      <c r="BN378" s="557">
        <f t="shared" si="5"/>
        <v>2.3809523809523808E-2</v>
      </c>
      <c r="BO378" s="77">
        <f>SUM(H378:BC378)</f>
        <v>1</v>
      </c>
      <c r="BP378" s="127" t="str">
        <f>IF(D378="Supra-regional","abrange-cidade",IF(D378="Em definição","sem-mapa",IF(F378&lt;&gt;0,"local-def","local-em-def")))</f>
        <v>local-def</v>
      </c>
    </row>
    <row r="379" spans="1:68" ht="60" hidden="1" x14ac:dyDescent="0.25">
      <c r="A379" s="948">
        <v>73</v>
      </c>
      <c r="B379" s="944" t="s">
        <v>640</v>
      </c>
      <c r="C379" s="968">
        <v>42</v>
      </c>
      <c r="D379" s="945" t="s">
        <v>158</v>
      </c>
      <c r="E379" s="945" t="s">
        <v>641</v>
      </c>
      <c r="F379" s="943" t="s">
        <v>642</v>
      </c>
      <c r="G379" s="943" t="s">
        <v>643</v>
      </c>
      <c r="H379" s="945"/>
      <c r="I379" s="945"/>
      <c r="J379" s="945"/>
      <c r="K379" s="945"/>
      <c r="L379" s="945"/>
      <c r="M379" s="945"/>
      <c r="N379" s="945"/>
      <c r="O379" s="945"/>
      <c r="P379" s="945"/>
      <c r="Q379" s="945"/>
      <c r="R379" s="945"/>
      <c r="S379" s="945"/>
      <c r="T379" s="945"/>
      <c r="U379" s="945"/>
      <c r="V379" s="945"/>
      <c r="W379" s="945"/>
      <c r="X379" s="945"/>
      <c r="Y379" s="945"/>
      <c r="Z379" s="945"/>
      <c r="AA379" s="945">
        <v>1</v>
      </c>
      <c r="AB379" s="945"/>
      <c r="AC379" s="949"/>
      <c r="AD379" s="949"/>
      <c r="AE379" s="949"/>
      <c r="AF379" s="949"/>
      <c r="AG379" s="949"/>
      <c r="AH379" s="949"/>
      <c r="AI379" s="949"/>
      <c r="AJ379" s="949"/>
      <c r="AK379" s="949"/>
      <c r="AL379" s="949"/>
      <c r="AM379" s="949"/>
      <c r="AN379" s="949"/>
      <c r="AO379" s="949"/>
      <c r="AP379" s="949"/>
      <c r="AQ379" s="949"/>
      <c r="AR379" s="949"/>
      <c r="AS379" s="949"/>
      <c r="AT379" s="949"/>
      <c r="AU379" s="949"/>
      <c r="AV379" s="949"/>
      <c r="AW379" s="949"/>
      <c r="AX379" s="949"/>
      <c r="AY379" s="949"/>
      <c r="AZ379" s="949"/>
      <c r="BA379" s="949"/>
      <c r="BB379" s="949"/>
      <c r="BC379" s="949"/>
      <c r="BD379" s="1035">
        <v>1</v>
      </c>
      <c r="BE379" s="946">
        <v>0</v>
      </c>
      <c r="BF379" s="977" t="s">
        <v>5844</v>
      </c>
      <c r="BG379" s="963" t="s">
        <v>580</v>
      </c>
      <c r="BH379" s="949"/>
      <c r="BI379" s="949"/>
      <c r="BJ379" s="949"/>
      <c r="BK379" s="949"/>
      <c r="BL379" s="949"/>
      <c r="BM379" s="787"/>
      <c r="BN379" s="557">
        <f t="shared" si="5"/>
        <v>2.3809523809523808E-2</v>
      </c>
      <c r="BO379" s="77">
        <f>SUM(H379:BC379)</f>
        <v>1</v>
      </c>
      <c r="BP379" s="127" t="str">
        <f>IF(D379="Supra-regional","abrange-cidade",IF(D379="Em definição","sem-mapa",IF(F379&lt;&gt;0,"local-def","local-em-def")))</f>
        <v>local-def</v>
      </c>
    </row>
    <row r="380" spans="1:68" ht="60" hidden="1" x14ac:dyDescent="0.25">
      <c r="A380" s="948">
        <v>73</v>
      </c>
      <c r="B380" s="960" t="s">
        <v>659</v>
      </c>
      <c r="C380" s="969">
        <v>42</v>
      </c>
      <c r="D380" s="945" t="s">
        <v>158</v>
      </c>
      <c r="E380" s="945" t="s">
        <v>660</v>
      </c>
      <c r="F380" s="943" t="s">
        <v>661</v>
      </c>
      <c r="G380" s="943" t="s">
        <v>662</v>
      </c>
      <c r="H380" s="945"/>
      <c r="I380" s="945"/>
      <c r="J380" s="945"/>
      <c r="K380" s="945"/>
      <c r="L380" s="945"/>
      <c r="M380" s="945"/>
      <c r="N380" s="945"/>
      <c r="O380" s="945"/>
      <c r="P380" s="945"/>
      <c r="Q380" s="945"/>
      <c r="R380" s="945"/>
      <c r="S380" s="945"/>
      <c r="T380" s="945"/>
      <c r="U380" s="945"/>
      <c r="V380" s="945"/>
      <c r="W380" s="945"/>
      <c r="X380" s="945"/>
      <c r="Y380" s="945"/>
      <c r="Z380" s="945"/>
      <c r="AA380" s="945">
        <v>1</v>
      </c>
      <c r="AB380" s="945"/>
      <c r="AC380" s="949"/>
      <c r="AD380" s="949"/>
      <c r="AE380" s="949"/>
      <c r="AF380" s="949"/>
      <c r="AG380" s="949"/>
      <c r="AH380" s="949"/>
      <c r="AI380" s="949"/>
      <c r="AJ380" s="949"/>
      <c r="AK380" s="949"/>
      <c r="AL380" s="949"/>
      <c r="AM380" s="949"/>
      <c r="AN380" s="949"/>
      <c r="AO380" s="949"/>
      <c r="AP380" s="949"/>
      <c r="AQ380" s="949"/>
      <c r="AR380" s="949"/>
      <c r="AS380" s="949"/>
      <c r="AT380" s="949"/>
      <c r="AU380" s="949"/>
      <c r="AV380" s="949"/>
      <c r="AW380" s="949"/>
      <c r="AX380" s="949"/>
      <c r="AY380" s="949"/>
      <c r="AZ380" s="949"/>
      <c r="BA380" s="949"/>
      <c r="BB380" s="949"/>
      <c r="BC380" s="949"/>
      <c r="BD380" s="1035">
        <v>1</v>
      </c>
      <c r="BE380" s="946">
        <v>0</v>
      </c>
      <c r="BF380" s="977" t="s">
        <v>5844</v>
      </c>
      <c r="BG380" s="963" t="s">
        <v>548</v>
      </c>
      <c r="BH380" s="949"/>
      <c r="BI380" s="949"/>
      <c r="BJ380" s="949"/>
      <c r="BK380" s="949"/>
      <c r="BL380" s="949"/>
      <c r="BM380" s="947"/>
      <c r="BN380" s="557">
        <f t="shared" si="5"/>
        <v>2.3809523809523808E-2</v>
      </c>
      <c r="BO380" s="476">
        <f>SUM(H380:BC380)</f>
        <v>1</v>
      </c>
      <c r="BP380" s="477" t="str">
        <f>IF(D380="Supra-regional","abrange-cidade",IF(D380="Em definição","sem-mapa",IF(F380&lt;&gt;0,"local-def","local-em-def")))</f>
        <v>local-def</v>
      </c>
    </row>
    <row r="381" spans="1:68" ht="60" hidden="1" x14ac:dyDescent="0.25">
      <c r="A381" s="948">
        <v>73</v>
      </c>
      <c r="B381" s="943" t="s">
        <v>682</v>
      </c>
      <c r="C381" s="969">
        <v>42</v>
      </c>
      <c r="D381" s="957" t="s">
        <v>158</v>
      </c>
      <c r="E381" s="961" t="s">
        <v>683</v>
      </c>
      <c r="F381" s="943" t="s">
        <v>684</v>
      </c>
      <c r="G381" s="943" t="s">
        <v>685</v>
      </c>
      <c r="H381" s="945"/>
      <c r="I381" s="945"/>
      <c r="J381" s="945"/>
      <c r="K381" s="945"/>
      <c r="L381" s="945"/>
      <c r="M381" s="945"/>
      <c r="N381" s="945"/>
      <c r="O381" s="945"/>
      <c r="P381" s="945"/>
      <c r="Q381" s="945"/>
      <c r="R381" s="945"/>
      <c r="S381" s="945"/>
      <c r="T381" s="945"/>
      <c r="U381" s="945"/>
      <c r="V381" s="945"/>
      <c r="W381" s="945"/>
      <c r="X381" s="945"/>
      <c r="Y381" s="945"/>
      <c r="Z381" s="945"/>
      <c r="AA381" s="945">
        <v>1</v>
      </c>
      <c r="AB381" s="945"/>
      <c r="AC381" s="949"/>
      <c r="AD381" s="949"/>
      <c r="AE381" s="949"/>
      <c r="AF381" s="949"/>
      <c r="AG381" s="949"/>
      <c r="AH381" s="949"/>
      <c r="AI381" s="949"/>
      <c r="AJ381" s="949"/>
      <c r="AK381" s="949"/>
      <c r="AL381" s="949"/>
      <c r="AM381" s="949"/>
      <c r="AN381" s="949"/>
      <c r="AO381" s="949"/>
      <c r="AP381" s="949"/>
      <c r="AQ381" s="949"/>
      <c r="AR381" s="949"/>
      <c r="AS381" s="949"/>
      <c r="AT381" s="949"/>
      <c r="AU381" s="949"/>
      <c r="AV381" s="949"/>
      <c r="AW381" s="949"/>
      <c r="AX381" s="949"/>
      <c r="AY381" s="949"/>
      <c r="AZ381" s="949"/>
      <c r="BA381" s="949"/>
      <c r="BB381" s="949"/>
      <c r="BC381" s="949"/>
      <c r="BD381" s="1035">
        <v>1</v>
      </c>
      <c r="BE381" s="946">
        <v>0</v>
      </c>
      <c r="BF381" s="977"/>
      <c r="BG381" s="963" t="s">
        <v>548</v>
      </c>
      <c r="BH381" s="949"/>
      <c r="BI381" s="949"/>
      <c r="BJ381" s="949"/>
      <c r="BK381" s="949"/>
      <c r="BL381" s="949"/>
      <c r="BM381" s="947"/>
      <c r="BN381" s="557">
        <f t="shared" si="5"/>
        <v>2.3809523809523808E-2</v>
      </c>
      <c r="BO381" s="77">
        <f>SUM(H381:BC381)</f>
        <v>1</v>
      </c>
      <c r="BP381" s="127" t="str">
        <f>IF(D381="Supra-regional","abrange-cidade",IF(D381="Em definição","sem-mapa",IF(F381&lt;&gt;0,"local-def","local-em-def")))</f>
        <v>local-def</v>
      </c>
    </row>
    <row r="382" spans="1:68" ht="51.75" hidden="1" x14ac:dyDescent="0.25">
      <c r="A382" s="942">
        <v>73</v>
      </c>
      <c r="B382" s="943" t="s">
        <v>5874</v>
      </c>
      <c r="C382" s="967">
        <v>42</v>
      </c>
      <c r="D382" s="943" t="s">
        <v>158</v>
      </c>
      <c r="E382" s="943" t="s">
        <v>158</v>
      </c>
      <c r="F382" s="944" t="s">
        <v>5875</v>
      </c>
      <c r="G382" s="943" t="s">
        <v>5876</v>
      </c>
      <c r="H382" s="945"/>
      <c r="I382" s="945"/>
      <c r="J382" s="945"/>
      <c r="K382" s="945"/>
      <c r="L382" s="945"/>
      <c r="M382" s="945"/>
      <c r="N382" s="945"/>
      <c r="O382" s="945"/>
      <c r="P382" s="945"/>
      <c r="Q382" s="945"/>
      <c r="R382" s="945"/>
      <c r="S382" s="945"/>
      <c r="T382" s="945"/>
      <c r="U382" s="945"/>
      <c r="V382" s="945"/>
      <c r="W382" s="945"/>
      <c r="X382" s="945"/>
      <c r="Y382" s="945"/>
      <c r="Z382" s="945"/>
      <c r="AA382" s="945"/>
      <c r="AB382" s="945"/>
      <c r="AC382" s="482">
        <v>1</v>
      </c>
      <c r="AD382" s="482"/>
      <c r="AE382" s="482"/>
      <c r="AF382" s="482"/>
      <c r="AG382" s="482"/>
      <c r="AH382" s="482"/>
      <c r="AI382" s="482"/>
      <c r="AJ382" s="482"/>
      <c r="AK382" s="482"/>
      <c r="AL382" s="482"/>
      <c r="AM382" s="482"/>
      <c r="AN382" s="482"/>
      <c r="AO382" s="482"/>
      <c r="AP382" s="482"/>
      <c r="AQ382" s="482"/>
      <c r="AR382" s="482"/>
      <c r="AS382" s="482"/>
      <c r="AT382" s="482"/>
      <c r="AU382" s="482"/>
      <c r="AV382" s="482"/>
      <c r="AW382" s="482"/>
      <c r="AX382" s="482"/>
      <c r="AY382" s="482"/>
      <c r="AZ382" s="482"/>
      <c r="BA382" s="482"/>
      <c r="BB382" s="482"/>
      <c r="BC382" s="482"/>
      <c r="BD382" s="1035">
        <v>1</v>
      </c>
      <c r="BE382" s="946">
        <v>0</v>
      </c>
      <c r="BF382" s="976"/>
      <c r="BG382" s="943" t="s">
        <v>580</v>
      </c>
      <c r="BH382" s="482"/>
      <c r="BI382" s="482"/>
      <c r="BJ382" s="482"/>
      <c r="BK382" s="482"/>
      <c r="BL382" s="482"/>
      <c r="BM382" s="947"/>
      <c r="BN382" s="557">
        <f t="shared" si="5"/>
        <v>2.3809523809523808E-2</v>
      </c>
      <c r="BO382" s="77">
        <f>SUM(H382:BC382)</f>
        <v>1</v>
      </c>
      <c r="BP382" s="127" t="str">
        <f>IF(D382="Supra-regional","abrange-cidade",IF(D382="Em definição","sem-mapa",IF(F382&lt;&gt;0,"local-def","local-em-def")))</f>
        <v>local-def</v>
      </c>
    </row>
    <row r="383" spans="1:68" ht="60" hidden="1" x14ac:dyDescent="0.25">
      <c r="A383" s="948">
        <v>73</v>
      </c>
      <c r="B383" s="943" t="s">
        <v>692</v>
      </c>
      <c r="C383" s="969">
        <v>42</v>
      </c>
      <c r="D383" s="957" t="s">
        <v>160</v>
      </c>
      <c r="E383" s="957" t="s">
        <v>693</v>
      </c>
      <c r="F383" s="943" t="s">
        <v>694</v>
      </c>
      <c r="G383" s="943" t="s">
        <v>695</v>
      </c>
      <c r="H383" s="945"/>
      <c r="I383" s="945"/>
      <c r="J383" s="945"/>
      <c r="K383" s="945"/>
      <c r="L383" s="945"/>
      <c r="M383" s="945"/>
      <c r="N383" s="945"/>
      <c r="O383" s="945"/>
      <c r="P383" s="945"/>
      <c r="Q383" s="945"/>
      <c r="R383" s="945"/>
      <c r="S383" s="945"/>
      <c r="T383" s="945"/>
      <c r="U383" s="945"/>
      <c r="V383" s="945"/>
      <c r="W383" s="945"/>
      <c r="X383" s="945"/>
      <c r="Y383" s="945"/>
      <c r="Z383" s="945"/>
      <c r="AA383" s="945"/>
      <c r="AB383" s="945">
        <v>1</v>
      </c>
      <c r="AC383" s="949"/>
      <c r="AD383" s="949"/>
      <c r="AE383" s="949"/>
      <c r="AF383" s="949"/>
      <c r="AG383" s="949"/>
      <c r="AH383" s="949"/>
      <c r="AI383" s="949"/>
      <c r="AJ383" s="949"/>
      <c r="AK383" s="949"/>
      <c r="AL383" s="949"/>
      <c r="AM383" s="949"/>
      <c r="AN383" s="949"/>
      <c r="AO383" s="949"/>
      <c r="AP383" s="949"/>
      <c r="AQ383" s="949"/>
      <c r="AR383" s="949"/>
      <c r="AS383" s="949"/>
      <c r="AT383" s="949"/>
      <c r="AU383" s="949"/>
      <c r="AV383" s="949"/>
      <c r="AW383" s="949"/>
      <c r="AX383" s="949"/>
      <c r="AY383" s="949"/>
      <c r="AZ383" s="949"/>
      <c r="BA383" s="949"/>
      <c r="BB383" s="949"/>
      <c r="BC383" s="949"/>
      <c r="BD383" s="1035">
        <v>1</v>
      </c>
      <c r="BE383" s="946">
        <v>0</v>
      </c>
      <c r="BF383" s="977"/>
      <c r="BG383" s="963" t="s">
        <v>580</v>
      </c>
      <c r="BH383" s="949"/>
      <c r="BI383" s="949"/>
      <c r="BJ383" s="949"/>
      <c r="BK383" s="949"/>
      <c r="BL383" s="949"/>
      <c r="BM383" s="947"/>
      <c r="BN383" s="557">
        <f t="shared" si="5"/>
        <v>2.3809523809523808E-2</v>
      </c>
      <c r="BO383" s="77">
        <f>SUM(H383:BC383)</f>
        <v>1</v>
      </c>
      <c r="BP383" s="127" t="str">
        <f>IF(D383="Supra-regional","abrange-cidade",IF(D383="Em definição","sem-mapa",IF(F383&lt;&gt;0,"local-def","local-em-def")))</f>
        <v>local-def</v>
      </c>
    </row>
    <row r="384" spans="1:68" ht="60" hidden="1" x14ac:dyDescent="0.25">
      <c r="A384" s="948">
        <v>73</v>
      </c>
      <c r="B384" s="945" t="s">
        <v>678</v>
      </c>
      <c r="C384" s="969">
        <v>42</v>
      </c>
      <c r="D384" s="945" t="s">
        <v>162</v>
      </c>
      <c r="E384" s="945" t="s">
        <v>679</v>
      </c>
      <c r="F384" s="943" t="s">
        <v>680</v>
      </c>
      <c r="G384" s="943" t="s">
        <v>681</v>
      </c>
      <c r="H384" s="945"/>
      <c r="I384" s="945"/>
      <c r="J384" s="945"/>
      <c r="K384" s="945"/>
      <c r="L384" s="945"/>
      <c r="M384" s="945"/>
      <c r="N384" s="945"/>
      <c r="O384" s="945"/>
      <c r="P384" s="945"/>
      <c r="Q384" s="945"/>
      <c r="R384" s="945"/>
      <c r="S384" s="945"/>
      <c r="T384" s="945"/>
      <c r="U384" s="945"/>
      <c r="V384" s="945"/>
      <c r="W384" s="945"/>
      <c r="X384" s="945"/>
      <c r="Y384" s="945"/>
      <c r="Z384" s="945"/>
      <c r="AA384" s="945">
        <v>1</v>
      </c>
      <c r="AB384" s="945"/>
      <c r="AC384" s="949"/>
      <c r="AD384" s="949"/>
      <c r="AE384" s="949"/>
      <c r="AF384" s="949"/>
      <c r="AG384" s="949"/>
      <c r="AH384" s="949"/>
      <c r="AI384" s="949"/>
      <c r="AJ384" s="949"/>
      <c r="AK384" s="949"/>
      <c r="AL384" s="949"/>
      <c r="AM384" s="949"/>
      <c r="AN384" s="949"/>
      <c r="AO384" s="949"/>
      <c r="AP384" s="949"/>
      <c r="AQ384" s="949"/>
      <c r="AR384" s="949"/>
      <c r="AS384" s="949"/>
      <c r="AT384" s="949"/>
      <c r="AU384" s="949"/>
      <c r="AV384" s="949"/>
      <c r="AW384" s="949"/>
      <c r="AX384" s="949"/>
      <c r="AY384" s="949"/>
      <c r="AZ384" s="949"/>
      <c r="BA384" s="949"/>
      <c r="BB384" s="949"/>
      <c r="BC384" s="949"/>
      <c r="BD384" s="1035">
        <v>1</v>
      </c>
      <c r="BE384" s="946">
        <v>0</v>
      </c>
      <c r="BF384" s="977" t="s">
        <v>5877</v>
      </c>
      <c r="BG384" s="963" t="s">
        <v>580</v>
      </c>
      <c r="BH384" s="949"/>
      <c r="BI384" s="949"/>
      <c r="BJ384" s="949"/>
      <c r="BK384" s="949"/>
      <c r="BL384" s="949"/>
      <c r="BM384" s="787"/>
      <c r="BN384" s="557">
        <f t="shared" si="5"/>
        <v>2.3809523809523808E-2</v>
      </c>
      <c r="BO384" s="77">
        <f>SUM(H384:BC384)</f>
        <v>1</v>
      </c>
      <c r="BP384" s="127" t="str">
        <f>IF(D384="Supra-regional","abrange-cidade",IF(D384="Em definição","sem-mapa",IF(F384&lt;&gt;0,"local-def","local-em-def")))</f>
        <v>local-def</v>
      </c>
    </row>
    <row r="385" spans="1:68" ht="51.75" hidden="1" x14ac:dyDescent="0.25">
      <c r="A385" s="942">
        <v>73</v>
      </c>
      <c r="B385" s="943" t="s">
        <v>5878</v>
      </c>
      <c r="C385" s="967">
        <v>42</v>
      </c>
      <c r="D385" s="943" t="s">
        <v>162</v>
      </c>
      <c r="E385" s="943" t="s">
        <v>2613</v>
      </c>
      <c r="F385" s="943" t="s">
        <v>5879</v>
      </c>
      <c r="G385" s="943" t="s">
        <v>5880</v>
      </c>
      <c r="H385" s="945"/>
      <c r="I385" s="945"/>
      <c r="J385" s="945"/>
      <c r="K385" s="945"/>
      <c r="L385" s="945"/>
      <c r="M385" s="945"/>
      <c r="N385" s="945"/>
      <c r="O385" s="945"/>
      <c r="P385" s="945"/>
      <c r="Q385" s="945"/>
      <c r="R385" s="945"/>
      <c r="S385" s="945"/>
      <c r="T385" s="945"/>
      <c r="U385" s="945"/>
      <c r="V385" s="945"/>
      <c r="W385" s="945"/>
      <c r="X385" s="945"/>
      <c r="Y385" s="945"/>
      <c r="Z385" s="945"/>
      <c r="AA385" s="945"/>
      <c r="AB385" s="958">
        <v>1</v>
      </c>
      <c r="AC385" s="482"/>
      <c r="AD385" s="482"/>
      <c r="AE385" s="482"/>
      <c r="AF385" s="482"/>
      <c r="AG385" s="482"/>
      <c r="AH385" s="482"/>
      <c r="AI385" s="482"/>
      <c r="AJ385" s="482"/>
      <c r="AK385" s="482"/>
      <c r="AL385" s="482"/>
      <c r="AM385" s="482"/>
      <c r="AN385" s="482"/>
      <c r="AO385" s="482"/>
      <c r="AP385" s="482"/>
      <c r="AQ385" s="482"/>
      <c r="AR385" s="482"/>
      <c r="AS385" s="482"/>
      <c r="AT385" s="482"/>
      <c r="AU385" s="482"/>
      <c r="AV385" s="482"/>
      <c r="AW385" s="482"/>
      <c r="AX385" s="482"/>
      <c r="AY385" s="482"/>
      <c r="AZ385" s="482"/>
      <c r="BA385" s="482"/>
      <c r="BB385" s="482"/>
      <c r="BC385" s="482"/>
      <c r="BD385" s="1035">
        <v>1</v>
      </c>
      <c r="BE385" s="946">
        <v>0</v>
      </c>
      <c r="BF385" s="976"/>
      <c r="BG385" s="943" t="s">
        <v>565</v>
      </c>
      <c r="BH385" s="482"/>
      <c r="BI385" s="482"/>
      <c r="BJ385" s="482"/>
      <c r="BK385" s="482"/>
      <c r="BL385" s="482"/>
      <c r="BM385" s="947"/>
      <c r="BN385" s="557">
        <f t="shared" si="5"/>
        <v>2.3809523809523808E-2</v>
      </c>
      <c r="BO385" s="77">
        <f>SUM(H385:BC385)</f>
        <v>1</v>
      </c>
      <c r="BP385" s="127" t="str">
        <f>IF(D385="Supra-regional","abrange-cidade",IF(D385="Em definição","sem-mapa",IF(F385&lt;&gt;0,"local-def","local-em-def")))</f>
        <v>local-def</v>
      </c>
    </row>
    <row r="386" spans="1:68" ht="51.75" hidden="1" x14ac:dyDescent="0.25">
      <c r="A386" s="942">
        <v>73</v>
      </c>
      <c r="B386" s="943" t="s">
        <v>5881</v>
      </c>
      <c r="C386" s="967">
        <v>42</v>
      </c>
      <c r="D386" s="943" t="s">
        <v>162</v>
      </c>
      <c r="E386" s="943" t="s">
        <v>2475</v>
      </c>
      <c r="F386" s="944" t="s">
        <v>5882</v>
      </c>
      <c r="G386" s="943" t="s">
        <v>5883</v>
      </c>
      <c r="H386" s="945"/>
      <c r="I386" s="945"/>
      <c r="J386" s="945"/>
      <c r="K386" s="945"/>
      <c r="L386" s="945"/>
      <c r="M386" s="945"/>
      <c r="N386" s="945"/>
      <c r="O386" s="945"/>
      <c r="P386" s="945"/>
      <c r="Q386" s="945"/>
      <c r="R386" s="945"/>
      <c r="S386" s="945"/>
      <c r="T386" s="945"/>
      <c r="U386" s="945"/>
      <c r="V386" s="945"/>
      <c r="W386" s="945"/>
      <c r="X386" s="945"/>
      <c r="Y386" s="945"/>
      <c r="Z386" s="945"/>
      <c r="AA386" s="945"/>
      <c r="AB386" s="945"/>
      <c r="AC386" s="482">
        <v>1</v>
      </c>
      <c r="AD386" s="482"/>
      <c r="AE386" s="482"/>
      <c r="AF386" s="482"/>
      <c r="AG386" s="482"/>
      <c r="AH386" s="482"/>
      <c r="AI386" s="482"/>
      <c r="AJ386" s="482"/>
      <c r="AK386" s="482"/>
      <c r="AL386" s="482"/>
      <c r="AM386" s="482"/>
      <c r="AN386" s="482"/>
      <c r="AO386" s="482"/>
      <c r="AP386" s="482"/>
      <c r="AQ386" s="482"/>
      <c r="AR386" s="482"/>
      <c r="AS386" s="482"/>
      <c r="AT386" s="482"/>
      <c r="AU386" s="482"/>
      <c r="AV386" s="482"/>
      <c r="AW386" s="482"/>
      <c r="AX386" s="482"/>
      <c r="AY386" s="482"/>
      <c r="AZ386" s="482"/>
      <c r="BA386" s="482"/>
      <c r="BB386" s="482"/>
      <c r="BC386" s="482"/>
      <c r="BD386" s="1035">
        <v>1</v>
      </c>
      <c r="BE386" s="946">
        <v>0</v>
      </c>
      <c r="BF386" s="976"/>
      <c r="BG386" s="943" t="s">
        <v>548</v>
      </c>
      <c r="BH386" s="482"/>
      <c r="BI386" s="482"/>
      <c r="BJ386" s="482"/>
      <c r="BK386" s="482"/>
      <c r="BL386" s="482"/>
      <c r="BM386" s="787"/>
      <c r="BN386" s="557">
        <f t="shared" ref="BN386:BN449" si="6">SUM(H386:BC386)*BD386/C386</f>
        <v>2.3809523809523808E-2</v>
      </c>
      <c r="BO386" s="77">
        <f>SUM(H386:BC386)</f>
        <v>1</v>
      </c>
      <c r="BP386" s="127" t="str">
        <f>IF(D386="Supra-regional","abrange-cidade",IF(D386="Em definição","sem-mapa",IF(F386&lt;&gt;0,"local-def","local-em-def")))</f>
        <v>local-def</v>
      </c>
    </row>
    <row r="387" spans="1:68" ht="51.75" hidden="1" x14ac:dyDescent="0.25">
      <c r="A387" s="942">
        <v>73</v>
      </c>
      <c r="B387" s="943" t="s">
        <v>5884</v>
      </c>
      <c r="C387" s="967">
        <v>42</v>
      </c>
      <c r="D387" s="943" t="s">
        <v>162</v>
      </c>
      <c r="E387" s="943" t="s">
        <v>162</v>
      </c>
      <c r="F387" s="944" t="s">
        <v>5885</v>
      </c>
      <c r="G387" s="943" t="s">
        <v>5886</v>
      </c>
      <c r="H387" s="945"/>
      <c r="I387" s="945"/>
      <c r="J387" s="945"/>
      <c r="K387" s="945"/>
      <c r="L387" s="945"/>
      <c r="M387" s="945"/>
      <c r="N387" s="945"/>
      <c r="O387" s="945"/>
      <c r="P387" s="945"/>
      <c r="Q387" s="945"/>
      <c r="R387" s="945"/>
      <c r="S387" s="945"/>
      <c r="T387" s="945"/>
      <c r="U387" s="945"/>
      <c r="V387" s="945"/>
      <c r="W387" s="945"/>
      <c r="X387" s="945"/>
      <c r="Y387" s="945"/>
      <c r="Z387" s="945"/>
      <c r="AA387" s="945"/>
      <c r="AB387" s="945"/>
      <c r="AC387" s="482">
        <v>1</v>
      </c>
      <c r="AD387" s="482"/>
      <c r="AE387" s="482"/>
      <c r="AF387" s="482"/>
      <c r="AG387" s="482"/>
      <c r="AH387" s="482"/>
      <c r="AI387" s="482"/>
      <c r="AJ387" s="482"/>
      <c r="AK387" s="482"/>
      <c r="AL387" s="482"/>
      <c r="AM387" s="482"/>
      <c r="AN387" s="482"/>
      <c r="AO387" s="482"/>
      <c r="AP387" s="482"/>
      <c r="AQ387" s="482"/>
      <c r="AR387" s="482"/>
      <c r="AS387" s="482"/>
      <c r="AT387" s="482"/>
      <c r="AU387" s="482"/>
      <c r="AV387" s="482"/>
      <c r="AW387" s="482"/>
      <c r="AX387" s="482"/>
      <c r="AY387" s="482"/>
      <c r="AZ387" s="482"/>
      <c r="BA387" s="482"/>
      <c r="BB387" s="482"/>
      <c r="BC387" s="482"/>
      <c r="BD387" s="1035">
        <v>1</v>
      </c>
      <c r="BE387" s="946">
        <v>0</v>
      </c>
      <c r="BF387" s="976"/>
      <c r="BG387" s="943" t="s">
        <v>548</v>
      </c>
      <c r="BH387" s="482"/>
      <c r="BI387" s="482"/>
      <c r="BJ387" s="482"/>
      <c r="BK387" s="482"/>
      <c r="BL387" s="482"/>
      <c r="BM387" s="787"/>
      <c r="BN387" s="557">
        <f t="shared" si="6"/>
        <v>2.3809523809523808E-2</v>
      </c>
      <c r="BO387" s="77">
        <f>SUM(H387:BC387)</f>
        <v>1</v>
      </c>
      <c r="BP387" s="127" t="str">
        <f>IF(D387="Supra-regional","abrange-cidade",IF(D387="Em definição","sem-mapa",IF(F387&lt;&gt;0,"local-def","local-em-def")))</f>
        <v>local-def</v>
      </c>
    </row>
    <row r="388" spans="1:68" ht="60" hidden="1" x14ac:dyDescent="0.25">
      <c r="A388" s="948">
        <v>73</v>
      </c>
      <c r="B388" s="950" t="s">
        <v>549</v>
      </c>
      <c r="C388" s="968">
        <v>42</v>
      </c>
      <c r="D388" s="951" t="s">
        <v>166</v>
      </c>
      <c r="E388" s="951" t="s">
        <v>550</v>
      </c>
      <c r="F388" s="951" t="s">
        <v>551</v>
      </c>
      <c r="G388" s="952" t="s">
        <v>552</v>
      </c>
      <c r="H388" s="953"/>
      <c r="I388" s="953"/>
      <c r="J388" s="953"/>
      <c r="K388" s="953"/>
      <c r="L388" s="953"/>
      <c r="M388" s="953"/>
      <c r="N388" s="953"/>
      <c r="O388" s="953"/>
      <c r="P388" s="953"/>
      <c r="Q388" s="948"/>
      <c r="R388" s="948"/>
      <c r="S388" s="948"/>
      <c r="T388" s="948">
        <v>1</v>
      </c>
      <c r="U388" s="948"/>
      <c r="V388" s="948"/>
      <c r="W388" s="948"/>
      <c r="X388" s="948"/>
      <c r="Y388" s="948"/>
      <c r="Z388" s="948"/>
      <c r="AA388" s="948"/>
      <c r="AB388" s="948"/>
      <c r="AC388" s="724"/>
      <c r="AD388" s="724"/>
      <c r="AE388" s="724"/>
      <c r="AF388" s="724"/>
      <c r="AG388" s="724"/>
      <c r="AH388" s="724"/>
      <c r="AI388" s="724"/>
      <c r="AJ388" s="724"/>
      <c r="AK388" s="724"/>
      <c r="AL388" s="724"/>
      <c r="AM388" s="724"/>
      <c r="AN388" s="724"/>
      <c r="AO388" s="724"/>
      <c r="AP388" s="724"/>
      <c r="AQ388" s="724"/>
      <c r="AR388" s="724"/>
      <c r="AS388" s="724"/>
      <c r="AT388" s="724"/>
      <c r="AU388" s="724"/>
      <c r="AV388" s="724"/>
      <c r="AW388" s="724"/>
      <c r="AX388" s="724"/>
      <c r="AY388" s="724"/>
      <c r="AZ388" s="724"/>
      <c r="BA388" s="724"/>
      <c r="BB388" s="729"/>
      <c r="BC388" s="724"/>
      <c r="BD388" s="1035">
        <v>1</v>
      </c>
      <c r="BE388" s="946">
        <v>0</v>
      </c>
      <c r="BF388" s="956" t="s">
        <v>5887</v>
      </c>
      <c r="BG388" s="963" t="s">
        <v>548</v>
      </c>
      <c r="BH388" s="955"/>
      <c r="BI388" s="955"/>
      <c r="BJ388" s="955"/>
      <c r="BK388" s="955"/>
      <c r="BL388" s="955"/>
      <c r="BM388" s="947"/>
      <c r="BN388" s="557">
        <f t="shared" si="6"/>
        <v>2.3809523809523808E-2</v>
      </c>
      <c r="BO388" s="77">
        <f>SUM(H388:BC388)</f>
        <v>1</v>
      </c>
      <c r="BP388" s="127" t="str">
        <f>IF(D388="Supra-regional","abrange-cidade",IF(D388="Em definição","sem-mapa",IF(F388&lt;&gt;0,"local-def","local-em-def")))</f>
        <v>local-def</v>
      </c>
    </row>
    <row r="389" spans="1:68" ht="60" hidden="1" x14ac:dyDescent="0.25">
      <c r="A389" s="948">
        <v>73</v>
      </c>
      <c r="B389" s="944" t="s">
        <v>648</v>
      </c>
      <c r="C389" s="968">
        <v>42</v>
      </c>
      <c r="D389" s="945" t="s">
        <v>166</v>
      </c>
      <c r="E389" s="945" t="s">
        <v>649</v>
      </c>
      <c r="F389" s="943" t="s">
        <v>650</v>
      </c>
      <c r="G389" s="943" t="s">
        <v>651</v>
      </c>
      <c r="H389" s="945"/>
      <c r="I389" s="945"/>
      <c r="J389" s="945"/>
      <c r="K389" s="945"/>
      <c r="L389" s="945"/>
      <c r="M389" s="945"/>
      <c r="N389" s="945"/>
      <c r="O389" s="945"/>
      <c r="P389" s="945"/>
      <c r="Q389" s="945"/>
      <c r="R389" s="945"/>
      <c r="S389" s="945"/>
      <c r="T389" s="945"/>
      <c r="U389" s="945"/>
      <c r="V389" s="945"/>
      <c r="W389" s="945"/>
      <c r="X389" s="945"/>
      <c r="Y389" s="945"/>
      <c r="Z389" s="945"/>
      <c r="AA389" s="945">
        <v>1</v>
      </c>
      <c r="AB389" s="945"/>
      <c r="AC389" s="949"/>
      <c r="AD389" s="949"/>
      <c r="AE389" s="949"/>
      <c r="AF389" s="949"/>
      <c r="AG389" s="949"/>
      <c r="AH389" s="949"/>
      <c r="AI389" s="949"/>
      <c r="AJ389" s="949"/>
      <c r="AK389" s="949"/>
      <c r="AL389" s="949"/>
      <c r="AM389" s="949"/>
      <c r="AN389" s="949"/>
      <c r="AO389" s="949"/>
      <c r="AP389" s="949"/>
      <c r="AQ389" s="949"/>
      <c r="AR389" s="949"/>
      <c r="AS389" s="949"/>
      <c r="AT389" s="949"/>
      <c r="AU389" s="949"/>
      <c r="AV389" s="949"/>
      <c r="AW389" s="949"/>
      <c r="AX389" s="949"/>
      <c r="AY389" s="949"/>
      <c r="AZ389" s="949"/>
      <c r="BA389" s="949"/>
      <c r="BB389" s="949"/>
      <c r="BC389" s="949"/>
      <c r="BD389" s="1035">
        <v>1</v>
      </c>
      <c r="BE389" s="946">
        <v>0</v>
      </c>
      <c r="BF389" s="977" t="s">
        <v>5887</v>
      </c>
      <c r="BG389" s="963" t="s">
        <v>557</v>
      </c>
      <c r="BH389" s="949"/>
      <c r="BI389" s="949"/>
      <c r="BJ389" s="949"/>
      <c r="BK389" s="949"/>
      <c r="BL389" s="949"/>
      <c r="BM389" s="947"/>
      <c r="BN389" s="557">
        <f t="shared" si="6"/>
        <v>2.3809523809523808E-2</v>
      </c>
      <c r="BO389" s="77">
        <f>SUM(H389:BC389)</f>
        <v>1</v>
      </c>
      <c r="BP389" s="127" t="str">
        <f>IF(D389="Supra-regional","abrange-cidade",IF(D389="Em definição","sem-mapa",IF(F389&lt;&gt;0,"local-def","local-em-def")))</f>
        <v>local-def</v>
      </c>
    </row>
    <row r="390" spans="1:68" ht="51.75" hidden="1" x14ac:dyDescent="0.25">
      <c r="A390" s="942">
        <v>73</v>
      </c>
      <c r="B390" s="943" t="s">
        <v>5888</v>
      </c>
      <c r="C390" s="967">
        <v>42</v>
      </c>
      <c r="D390" s="943" t="s">
        <v>166</v>
      </c>
      <c r="E390" s="943" t="s">
        <v>2071</v>
      </c>
      <c r="F390" s="943" t="s">
        <v>5889</v>
      </c>
      <c r="G390" s="943" t="s">
        <v>5890</v>
      </c>
      <c r="H390" s="945"/>
      <c r="I390" s="945"/>
      <c r="J390" s="945"/>
      <c r="K390" s="945"/>
      <c r="L390" s="945"/>
      <c r="M390" s="945"/>
      <c r="N390" s="945"/>
      <c r="O390" s="945"/>
      <c r="P390" s="945"/>
      <c r="Q390" s="945"/>
      <c r="R390" s="945"/>
      <c r="S390" s="945"/>
      <c r="T390" s="945"/>
      <c r="U390" s="945"/>
      <c r="V390" s="945"/>
      <c r="W390" s="945"/>
      <c r="X390" s="945"/>
      <c r="Y390" s="945"/>
      <c r="Z390" s="945"/>
      <c r="AA390" s="945"/>
      <c r="AB390" s="958">
        <v>1</v>
      </c>
      <c r="AC390" s="482"/>
      <c r="AD390" s="482"/>
      <c r="AE390" s="482"/>
      <c r="AF390" s="482"/>
      <c r="AG390" s="482"/>
      <c r="AH390" s="482"/>
      <c r="AI390" s="482"/>
      <c r="AJ390" s="482"/>
      <c r="AK390" s="482"/>
      <c r="AL390" s="482"/>
      <c r="AM390" s="482"/>
      <c r="AN390" s="482"/>
      <c r="AO390" s="482"/>
      <c r="AP390" s="482"/>
      <c r="AQ390" s="482"/>
      <c r="AR390" s="482"/>
      <c r="AS390" s="482"/>
      <c r="AT390" s="482"/>
      <c r="AU390" s="482"/>
      <c r="AV390" s="482"/>
      <c r="AW390" s="482"/>
      <c r="AX390" s="482"/>
      <c r="AY390" s="482"/>
      <c r="AZ390" s="482"/>
      <c r="BA390" s="482"/>
      <c r="BB390" s="482"/>
      <c r="BC390" s="482"/>
      <c r="BD390" s="1035">
        <v>1</v>
      </c>
      <c r="BE390" s="946">
        <v>0</v>
      </c>
      <c r="BF390" s="976"/>
      <c r="BG390" s="943" t="s">
        <v>580</v>
      </c>
      <c r="BH390" s="482"/>
      <c r="BI390" s="482"/>
      <c r="BJ390" s="482"/>
      <c r="BK390" s="482"/>
      <c r="BL390" s="482"/>
      <c r="BM390" s="947"/>
      <c r="BN390" s="557">
        <f t="shared" si="6"/>
        <v>2.3809523809523808E-2</v>
      </c>
      <c r="BO390" s="77">
        <f>SUM(H390:BC390)</f>
        <v>1</v>
      </c>
      <c r="BP390" s="127" t="str">
        <f>IF(D390="Supra-regional","abrange-cidade",IF(D390="Em definição","sem-mapa",IF(F390&lt;&gt;0,"local-def","local-em-def")))</f>
        <v>local-def</v>
      </c>
    </row>
    <row r="391" spans="1:68" ht="51.75" hidden="1" x14ac:dyDescent="0.25">
      <c r="A391" s="942">
        <v>73</v>
      </c>
      <c r="B391" s="943" t="s">
        <v>5891</v>
      </c>
      <c r="C391" s="967">
        <v>42</v>
      </c>
      <c r="D391" s="943" t="s">
        <v>166</v>
      </c>
      <c r="E391" s="943" t="s">
        <v>166</v>
      </c>
      <c r="F391" s="944" t="s">
        <v>5892</v>
      </c>
      <c r="G391" s="943" t="s">
        <v>5893</v>
      </c>
      <c r="H391" s="945"/>
      <c r="I391" s="945"/>
      <c r="J391" s="945"/>
      <c r="K391" s="945"/>
      <c r="L391" s="945"/>
      <c r="M391" s="945"/>
      <c r="N391" s="945"/>
      <c r="O391" s="945"/>
      <c r="P391" s="945"/>
      <c r="Q391" s="945"/>
      <c r="R391" s="945"/>
      <c r="S391" s="945"/>
      <c r="T391" s="945"/>
      <c r="U391" s="945"/>
      <c r="V391" s="945"/>
      <c r="W391" s="945"/>
      <c r="X391" s="945"/>
      <c r="Y391" s="945"/>
      <c r="Z391" s="945"/>
      <c r="AA391" s="945"/>
      <c r="AB391" s="945"/>
      <c r="AC391" s="482">
        <v>1</v>
      </c>
      <c r="AD391" s="482"/>
      <c r="AE391" s="482"/>
      <c r="AF391" s="482"/>
      <c r="AG391" s="482"/>
      <c r="AH391" s="482"/>
      <c r="AI391" s="482"/>
      <c r="AJ391" s="482"/>
      <c r="AK391" s="482"/>
      <c r="AL391" s="482"/>
      <c r="AM391" s="482"/>
      <c r="AN391" s="482"/>
      <c r="AO391" s="482"/>
      <c r="AP391" s="482"/>
      <c r="AQ391" s="482"/>
      <c r="AR391" s="482"/>
      <c r="AS391" s="482"/>
      <c r="AT391" s="482"/>
      <c r="AU391" s="482"/>
      <c r="AV391" s="482"/>
      <c r="AW391" s="482"/>
      <c r="AX391" s="482"/>
      <c r="AY391" s="482"/>
      <c r="AZ391" s="482"/>
      <c r="BA391" s="482"/>
      <c r="BB391" s="482"/>
      <c r="BC391" s="482"/>
      <c r="BD391" s="1035">
        <v>1</v>
      </c>
      <c r="BE391" s="946">
        <v>0</v>
      </c>
      <c r="BF391" s="976"/>
      <c r="BG391" s="943" t="s">
        <v>548</v>
      </c>
      <c r="BH391" s="482"/>
      <c r="BI391" s="482"/>
      <c r="BJ391" s="482"/>
      <c r="BK391" s="482"/>
      <c r="BL391" s="482"/>
      <c r="BM391" s="947"/>
      <c r="BN391" s="557">
        <f t="shared" si="6"/>
        <v>2.3809523809523808E-2</v>
      </c>
      <c r="BO391" s="77">
        <f>SUM(H391:BC391)</f>
        <v>1</v>
      </c>
      <c r="BP391" s="127" t="str">
        <f>IF(D391="Supra-regional","abrange-cidade",IF(D391="Em definição","sem-mapa",IF(F391&lt;&gt;0,"local-def","local-em-def")))</f>
        <v>local-def</v>
      </c>
    </row>
    <row r="392" spans="1:68" ht="60" hidden="1" x14ac:dyDescent="0.25">
      <c r="A392" s="948">
        <v>73</v>
      </c>
      <c r="B392" s="943" t="s">
        <v>699</v>
      </c>
      <c r="C392" s="969">
        <v>42</v>
      </c>
      <c r="D392" s="957" t="s">
        <v>168</v>
      </c>
      <c r="E392" s="957" t="s">
        <v>168</v>
      </c>
      <c r="F392" s="943" t="s">
        <v>700</v>
      </c>
      <c r="G392" s="943" t="s">
        <v>701</v>
      </c>
      <c r="H392" s="945"/>
      <c r="I392" s="945"/>
      <c r="J392" s="945"/>
      <c r="K392" s="945"/>
      <c r="L392" s="945"/>
      <c r="M392" s="945"/>
      <c r="N392" s="945"/>
      <c r="O392" s="945"/>
      <c r="P392" s="945"/>
      <c r="Q392" s="945"/>
      <c r="R392" s="945"/>
      <c r="S392" s="945"/>
      <c r="T392" s="945"/>
      <c r="U392" s="945"/>
      <c r="V392" s="945"/>
      <c r="W392" s="945"/>
      <c r="X392" s="945"/>
      <c r="Y392" s="945"/>
      <c r="Z392" s="945"/>
      <c r="AA392" s="945"/>
      <c r="AB392" s="945">
        <v>1</v>
      </c>
      <c r="AC392" s="949"/>
      <c r="AD392" s="949"/>
      <c r="AE392" s="949"/>
      <c r="AF392" s="949"/>
      <c r="AG392" s="949"/>
      <c r="AH392" s="949"/>
      <c r="AI392" s="949"/>
      <c r="AJ392" s="949"/>
      <c r="AK392" s="949"/>
      <c r="AL392" s="949"/>
      <c r="AM392" s="949"/>
      <c r="AN392" s="949"/>
      <c r="AO392" s="949"/>
      <c r="AP392" s="949"/>
      <c r="AQ392" s="949"/>
      <c r="AR392" s="949"/>
      <c r="AS392" s="949"/>
      <c r="AT392" s="949"/>
      <c r="AU392" s="949"/>
      <c r="AV392" s="949"/>
      <c r="AW392" s="949"/>
      <c r="AX392" s="949"/>
      <c r="AY392" s="949"/>
      <c r="AZ392" s="949"/>
      <c r="BA392" s="949"/>
      <c r="BB392" s="949"/>
      <c r="BC392" s="949"/>
      <c r="BD392" s="1035">
        <v>1</v>
      </c>
      <c r="BE392" s="946">
        <v>0</v>
      </c>
      <c r="BF392" s="977"/>
      <c r="BG392" s="963" t="s">
        <v>580</v>
      </c>
      <c r="BH392" s="949"/>
      <c r="BI392" s="949"/>
      <c r="BJ392" s="949"/>
      <c r="BK392" s="949"/>
      <c r="BL392" s="949"/>
      <c r="BM392" s="947"/>
      <c r="BN392" s="557">
        <f t="shared" si="6"/>
        <v>2.3809523809523808E-2</v>
      </c>
      <c r="BO392" s="77">
        <f>SUM(H392:BC392)</f>
        <v>1</v>
      </c>
      <c r="BP392" s="127" t="str">
        <f>IF(D392="Supra-regional","abrange-cidade",IF(D392="Em definição","sem-mapa",IF(F392&lt;&gt;0,"local-def","local-em-def")))</f>
        <v>local-def</v>
      </c>
    </row>
    <row r="393" spans="1:68" ht="60" hidden="1" x14ac:dyDescent="0.25">
      <c r="A393" s="948">
        <v>73</v>
      </c>
      <c r="B393" s="950" t="s">
        <v>558</v>
      </c>
      <c r="C393" s="968">
        <v>42</v>
      </c>
      <c r="D393" s="962" t="s">
        <v>170</v>
      </c>
      <c r="E393" s="951" t="s">
        <v>559</v>
      </c>
      <c r="F393" s="951" t="s">
        <v>560</v>
      </c>
      <c r="G393" s="952" t="s">
        <v>561</v>
      </c>
      <c r="H393" s="953"/>
      <c r="I393" s="953"/>
      <c r="J393" s="953"/>
      <c r="K393" s="953"/>
      <c r="L393" s="953"/>
      <c r="M393" s="953"/>
      <c r="N393" s="953"/>
      <c r="O393" s="953"/>
      <c r="P393" s="953"/>
      <c r="Q393" s="948"/>
      <c r="R393" s="948"/>
      <c r="S393" s="948"/>
      <c r="T393" s="948"/>
      <c r="U393" s="948"/>
      <c r="V393" s="948"/>
      <c r="W393" s="948">
        <v>1</v>
      </c>
      <c r="X393" s="948"/>
      <c r="Y393" s="948"/>
      <c r="Z393" s="948"/>
      <c r="AA393" s="948"/>
      <c r="AB393" s="948"/>
      <c r="AC393" s="724"/>
      <c r="AD393" s="724"/>
      <c r="AE393" s="724"/>
      <c r="AF393" s="724"/>
      <c r="AG393" s="724"/>
      <c r="AH393" s="724"/>
      <c r="AI393" s="724"/>
      <c r="AJ393" s="724"/>
      <c r="AK393" s="724"/>
      <c r="AL393" s="724"/>
      <c r="AM393" s="724"/>
      <c r="AN393" s="724"/>
      <c r="AO393" s="724"/>
      <c r="AP393" s="724"/>
      <c r="AQ393" s="724"/>
      <c r="AR393" s="724"/>
      <c r="AS393" s="724"/>
      <c r="AT393" s="724"/>
      <c r="AU393" s="724"/>
      <c r="AV393" s="724"/>
      <c r="AW393" s="724"/>
      <c r="AX393" s="724"/>
      <c r="AY393" s="724"/>
      <c r="AZ393" s="724"/>
      <c r="BA393" s="724"/>
      <c r="BB393" s="729"/>
      <c r="BC393" s="724"/>
      <c r="BD393" s="1035">
        <v>1</v>
      </c>
      <c r="BE393" s="946">
        <v>0</v>
      </c>
      <c r="BF393" s="571" t="s">
        <v>5894</v>
      </c>
      <c r="BG393" s="963" t="s">
        <v>544</v>
      </c>
      <c r="BH393" s="955"/>
      <c r="BI393" s="955"/>
      <c r="BJ393" s="955"/>
      <c r="BK393" s="955"/>
      <c r="BL393" s="955"/>
      <c r="BM393" s="947"/>
      <c r="BN393" s="557">
        <f t="shared" si="6"/>
        <v>2.3809523809523808E-2</v>
      </c>
      <c r="BO393" s="77">
        <f>SUM(H393:BC393)</f>
        <v>1</v>
      </c>
      <c r="BP393" s="127" t="str">
        <f>IF(D393="Supra-regional","abrange-cidade",IF(D393="Em definição","sem-mapa",IF(F393&lt;&gt;0,"local-def","local-em-def")))</f>
        <v>local-def</v>
      </c>
    </row>
    <row r="394" spans="1:68" ht="60" hidden="1" x14ac:dyDescent="0.25">
      <c r="A394" s="948">
        <v>73</v>
      </c>
      <c r="B394" s="944" t="s">
        <v>625</v>
      </c>
      <c r="C394" s="968">
        <v>42</v>
      </c>
      <c r="D394" s="945" t="s">
        <v>170</v>
      </c>
      <c r="E394" s="945" t="s">
        <v>626</v>
      </c>
      <c r="F394" s="943" t="s">
        <v>627</v>
      </c>
      <c r="G394" s="943" t="s">
        <v>628</v>
      </c>
      <c r="H394" s="945"/>
      <c r="I394" s="945"/>
      <c r="J394" s="945"/>
      <c r="K394" s="945"/>
      <c r="L394" s="945"/>
      <c r="M394" s="945"/>
      <c r="N394" s="945"/>
      <c r="O394" s="945"/>
      <c r="P394" s="945"/>
      <c r="Q394" s="945"/>
      <c r="R394" s="945"/>
      <c r="S394" s="945"/>
      <c r="T394" s="945"/>
      <c r="U394" s="945"/>
      <c r="V394" s="945"/>
      <c r="W394" s="945"/>
      <c r="X394" s="945"/>
      <c r="Y394" s="945"/>
      <c r="Z394" s="945">
        <v>1</v>
      </c>
      <c r="AA394" s="945"/>
      <c r="AB394" s="945"/>
      <c r="AC394" s="949"/>
      <c r="AD394" s="949"/>
      <c r="AE394" s="949"/>
      <c r="AF394" s="949"/>
      <c r="AG394" s="949"/>
      <c r="AH394" s="949"/>
      <c r="AI394" s="949"/>
      <c r="AJ394" s="949"/>
      <c r="AK394" s="949"/>
      <c r="AL394" s="949"/>
      <c r="AM394" s="949"/>
      <c r="AN394" s="949"/>
      <c r="AO394" s="949"/>
      <c r="AP394" s="949"/>
      <c r="AQ394" s="949"/>
      <c r="AR394" s="949"/>
      <c r="AS394" s="949"/>
      <c r="AT394" s="949"/>
      <c r="AU394" s="949"/>
      <c r="AV394" s="949"/>
      <c r="AW394" s="949"/>
      <c r="AX394" s="949"/>
      <c r="AY394" s="949"/>
      <c r="AZ394" s="949"/>
      <c r="BA394" s="949"/>
      <c r="BB394" s="949"/>
      <c r="BC394" s="949"/>
      <c r="BD394" s="1035">
        <v>1</v>
      </c>
      <c r="BE394" s="946">
        <v>0</v>
      </c>
      <c r="BF394" s="977" t="s">
        <v>5894</v>
      </c>
      <c r="BG394" s="963" t="s">
        <v>565</v>
      </c>
      <c r="BH394" s="949"/>
      <c r="BI394" s="949"/>
      <c r="BJ394" s="949"/>
      <c r="BK394" s="949"/>
      <c r="BL394" s="949"/>
      <c r="BM394" s="947"/>
      <c r="BN394" s="557">
        <f t="shared" si="6"/>
        <v>2.3809523809523808E-2</v>
      </c>
      <c r="BO394" s="77">
        <f>SUM(H394:BC394)</f>
        <v>1</v>
      </c>
      <c r="BP394" s="127" t="str">
        <f>IF(D394="Supra-regional","abrange-cidade",IF(D394="Em definição","sem-mapa",IF(F394&lt;&gt;0,"local-def","local-em-def")))</f>
        <v>local-def</v>
      </c>
    </row>
    <row r="395" spans="1:68" ht="60" hidden="1" x14ac:dyDescent="0.25">
      <c r="A395" s="948">
        <v>73</v>
      </c>
      <c r="B395" s="944" t="s">
        <v>607</v>
      </c>
      <c r="C395" s="968">
        <v>42</v>
      </c>
      <c r="D395" s="945" t="s">
        <v>5895</v>
      </c>
      <c r="E395" s="945" t="s">
        <v>608</v>
      </c>
      <c r="F395" s="943" t="s">
        <v>609</v>
      </c>
      <c r="G395" s="943" t="s">
        <v>610</v>
      </c>
      <c r="H395" s="945"/>
      <c r="I395" s="945"/>
      <c r="J395" s="945"/>
      <c r="K395" s="945"/>
      <c r="L395" s="945"/>
      <c r="M395" s="945"/>
      <c r="N395" s="945"/>
      <c r="O395" s="945"/>
      <c r="P395" s="945"/>
      <c r="Q395" s="945"/>
      <c r="R395" s="945"/>
      <c r="S395" s="945"/>
      <c r="T395" s="945"/>
      <c r="U395" s="945"/>
      <c r="V395" s="945"/>
      <c r="W395" s="945"/>
      <c r="X395" s="945"/>
      <c r="Y395" s="945">
        <v>1</v>
      </c>
      <c r="Z395" s="945"/>
      <c r="AA395" s="945"/>
      <c r="AB395" s="945"/>
      <c r="AC395" s="949"/>
      <c r="AD395" s="949"/>
      <c r="AE395" s="949"/>
      <c r="AF395" s="949"/>
      <c r="AG395" s="949"/>
      <c r="AH395" s="949"/>
      <c r="AI395" s="949"/>
      <c r="AJ395" s="949"/>
      <c r="AK395" s="949"/>
      <c r="AL395" s="949"/>
      <c r="AM395" s="949"/>
      <c r="AN395" s="949"/>
      <c r="AO395" s="949"/>
      <c r="AP395" s="949"/>
      <c r="AQ395" s="949"/>
      <c r="AR395" s="949"/>
      <c r="AS395" s="949"/>
      <c r="AT395" s="949"/>
      <c r="AU395" s="949"/>
      <c r="AV395" s="949"/>
      <c r="AW395" s="949"/>
      <c r="AX395" s="949"/>
      <c r="AY395" s="949"/>
      <c r="AZ395" s="949"/>
      <c r="BA395" s="949"/>
      <c r="BB395" s="949"/>
      <c r="BC395" s="949"/>
      <c r="BD395" s="1035">
        <v>1</v>
      </c>
      <c r="BE395" s="946">
        <v>0</v>
      </c>
      <c r="BF395" s="977" t="s">
        <v>5896</v>
      </c>
      <c r="BG395" s="963" t="s">
        <v>548</v>
      </c>
      <c r="BH395" s="949"/>
      <c r="BI395" s="949"/>
      <c r="BJ395" s="949"/>
      <c r="BK395" s="949"/>
      <c r="BL395" s="949"/>
      <c r="BM395" s="947"/>
      <c r="BN395" s="557">
        <f t="shared" si="6"/>
        <v>2.3809523809523808E-2</v>
      </c>
      <c r="BO395" s="77">
        <f>SUM(H395:BC395)</f>
        <v>1</v>
      </c>
      <c r="BP395" s="127" t="str">
        <f>IF(D395="Supra-regional","abrange-cidade",IF(D395="Em definição","sem-mapa",IF(F395&lt;&gt;0,"local-def","local-em-def")))</f>
        <v>local-def</v>
      </c>
    </row>
    <row r="396" spans="1:68" ht="60" hidden="1" x14ac:dyDescent="0.25">
      <c r="A396" s="948">
        <v>73</v>
      </c>
      <c r="B396" s="944" t="s">
        <v>618</v>
      </c>
      <c r="C396" s="968">
        <v>42</v>
      </c>
      <c r="D396" s="945" t="s">
        <v>5895</v>
      </c>
      <c r="E396" s="945" t="s">
        <v>619</v>
      </c>
      <c r="F396" s="943" t="s">
        <v>620</v>
      </c>
      <c r="G396" s="943" t="s">
        <v>621</v>
      </c>
      <c r="H396" s="945"/>
      <c r="I396" s="945"/>
      <c r="J396" s="945"/>
      <c r="K396" s="945"/>
      <c r="L396" s="945"/>
      <c r="M396" s="945"/>
      <c r="N396" s="945"/>
      <c r="O396" s="945"/>
      <c r="P396" s="945"/>
      <c r="Q396" s="945"/>
      <c r="R396" s="945"/>
      <c r="S396" s="945"/>
      <c r="T396" s="945"/>
      <c r="U396" s="945"/>
      <c r="V396" s="945"/>
      <c r="W396" s="945"/>
      <c r="X396" s="945"/>
      <c r="Y396" s="945"/>
      <c r="Z396" s="945">
        <v>1</v>
      </c>
      <c r="AA396" s="945"/>
      <c r="AB396" s="945"/>
      <c r="AC396" s="949"/>
      <c r="AD396" s="949"/>
      <c r="AE396" s="949"/>
      <c r="AF396" s="949"/>
      <c r="AG396" s="949"/>
      <c r="AH396" s="949"/>
      <c r="AI396" s="949"/>
      <c r="AJ396" s="949"/>
      <c r="AK396" s="949"/>
      <c r="AL396" s="949"/>
      <c r="AM396" s="949"/>
      <c r="AN396" s="949"/>
      <c r="AO396" s="949"/>
      <c r="AP396" s="949"/>
      <c r="AQ396" s="949"/>
      <c r="AR396" s="949"/>
      <c r="AS396" s="949"/>
      <c r="AT396" s="949"/>
      <c r="AU396" s="949"/>
      <c r="AV396" s="949"/>
      <c r="AW396" s="949"/>
      <c r="AX396" s="949"/>
      <c r="AY396" s="949"/>
      <c r="AZ396" s="949"/>
      <c r="BA396" s="949"/>
      <c r="BB396" s="949"/>
      <c r="BC396" s="949"/>
      <c r="BD396" s="1035">
        <v>1</v>
      </c>
      <c r="BE396" s="946">
        <v>0</v>
      </c>
      <c r="BF396" s="977" t="s">
        <v>5896</v>
      </c>
      <c r="BG396" s="963" t="s">
        <v>576</v>
      </c>
      <c r="BH396" s="949"/>
      <c r="BI396" s="949"/>
      <c r="BJ396" s="949"/>
      <c r="BK396" s="949"/>
      <c r="BL396" s="949"/>
      <c r="BM396" s="787"/>
      <c r="BN396" s="557">
        <f t="shared" si="6"/>
        <v>2.3809523809523808E-2</v>
      </c>
      <c r="BO396" s="476">
        <f>SUM(H396:BC396)</f>
        <v>1</v>
      </c>
      <c r="BP396" s="477" t="str">
        <f>IF(D396="Supra-regional","abrange-cidade",IF(D396="Em definição","sem-mapa",IF(F396&lt;&gt;0,"local-def","local-em-def")))</f>
        <v>local-def</v>
      </c>
    </row>
    <row r="397" spans="1:68" s="539" customFormat="1" ht="60" hidden="1" x14ac:dyDescent="0.25">
      <c r="A397" s="948">
        <v>73</v>
      </c>
      <c r="B397" s="944" t="s">
        <v>655</v>
      </c>
      <c r="C397" s="968">
        <v>42</v>
      </c>
      <c r="D397" s="945" t="s">
        <v>5895</v>
      </c>
      <c r="E397" s="945" t="s">
        <v>656</v>
      </c>
      <c r="F397" s="943" t="s">
        <v>657</v>
      </c>
      <c r="G397" s="943" t="s">
        <v>658</v>
      </c>
      <c r="H397" s="945"/>
      <c r="I397" s="945"/>
      <c r="J397" s="945"/>
      <c r="K397" s="945"/>
      <c r="L397" s="945"/>
      <c r="M397" s="945"/>
      <c r="N397" s="945"/>
      <c r="O397" s="945"/>
      <c r="P397" s="945"/>
      <c r="Q397" s="945"/>
      <c r="R397" s="945"/>
      <c r="S397" s="945"/>
      <c r="T397" s="945"/>
      <c r="U397" s="945"/>
      <c r="V397" s="945"/>
      <c r="W397" s="945"/>
      <c r="X397" s="945"/>
      <c r="Y397" s="945"/>
      <c r="Z397" s="945"/>
      <c r="AA397" s="945">
        <v>1</v>
      </c>
      <c r="AB397" s="945"/>
      <c r="AC397" s="949"/>
      <c r="AD397" s="949"/>
      <c r="AE397" s="949"/>
      <c r="AF397" s="949"/>
      <c r="AG397" s="949"/>
      <c r="AH397" s="949"/>
      <c r="AI397" s="949"/>
      <c r="AJ397" s="949"/>
      <c r="AK397" s="949"/>
      <c r="AL397" s="949"/>
      <c r="AM397" s="949"/>
      <c r="AN397" s="949"/>
      <c r="AO397" s="949"/>
      <c r="AP397" s="949"/>
      <c r="AQ397" s="949"/>
      <c r="AR397" s="949"/>
      <c r="AS397" s="949"/>
      <c r="AT397" s="949"/>
      <c r="AU397" s="949"/>
      <c r="AV397" s="949"/>
      <c r="AW397" s="949"/>
      <c r="AX397" s="949"/>
      <c r="AY397" s="949"/>
      <c r="AZ397" s="949"/>
      <c r="BA397" s="949"/>
      <c r="BB397" s="949"/>
      <c r="BC397" s="949"/>
      <c r="BD397" s="1035">
        <v>1</v>
      </c>
      <c r="BE397" s="946">
        <v>0</v>
      </c>
      <c r="BF397" s="977" t="s">
        <v>5896</v>
      </c>
      <c r="BG397" s="963" t="s">
        <v>548</v>
      </c>
      <c r="BH397" s="949"/>
      <c r="BI397" s="949"/>
      <c r="BJ397" s="949"/>
      <c r="BK397" s="949"/>
      <c r="BL397" s="949"/>
      <c r="BM397" s="787"/>
      <c r="BN397" s="557">
        <f t="shared" si="6"/>
        <v>2.3809523809523808E-2</v>
      </c>
      <c r="BO397" s="476">
        <f>SUM(H397:BC397)</f>
        <v>1</v>
      </c>
      <c r="BP397" s="477" t="str">
        <f>IF(D397="Supra-regional","abrange-cidade",IF(D397="Em definição","sem-mapa",IF(F397&lt;&gt;0,"local-def","local-em-def")))</f>
        <v>local-def</v>
      </c>
    </row>
    <row r="398" spans="1:68" s="539" customFormat="1" ht="60" hidden="1" x14ac:dyDescent="0.25">
      <c r="A398" s="948">
        <v>73</v>
      </c>
      <c r="B398" s="950" t="s">
        <v>569</v>
      </c>
      <c r="C398" s="968">
        <v>42</v>
      </c>
      <c r="D398" s="951" t="s">
        <v>176</v>
      </c>
      <c r="E398" s="951" t="s">
        <v>176</v>
      </c>
      <c r="F398" s="951" t="s">
        <v>570</v>
      </c>
      <c r="G398" s="952" t="s">
        <v>571</v>
      </c>
      <c r="H398" s="953"/>
      <c r="I398" s="953"/>
      <c r="J398" s="953"/>
      <c r="K398" s="953"/>
      <c r="L398" s="953"/>
      <c r="M398" s="953"/>
      <c r="N398" s="953"/>
      <c r="O398" s="953"/>
      <c r="P398" s="953"/>
      <c r="Q398" s="948"/>
      <c r="R398" s="948"/>
      <c r="S398" s="948"/>
      <c r="T398" s="948"/>
      <c r="U398" s="948"/>
      <c r="V398" s="948"/>
      <c r="W398" s="948"/>
      <c r="X398" s="948">
        <v>1</v>
      </c>
      <c r="Y398" s="948"/>
      <c r="Z398" s="948"/>
      <c r="AA398" s="948"/>
      <c r="AB398" s="948"/>
      <c r="AC398" s="724"/>
      <c r="AD398" s="724"/>
      <c r="AE398" s="724"/>
      <c r="AF398" s="724"/>
      <c r="AG398" s="724"/>
      <c r="AH398" s="724"/>
      <c r="AI398" s="724"/>
      <c r="AJ398" s="724"/>
      <c r="AK398" s="724"/>
      <c r="AL398" s="724"/>
      <c r="AM398" s="724"/>
      <c r="AN398" s="724"/>
      <c r="AO398" s="724"/>
      <c r="AP398" s="724"/>
      <c r="AQ398" s="724"/>
      <c r="AR398" s="724"/>
      <c r="AS398" s="724"/>
      <c r="AT398" s="724"/>
      <c r="AU398" s="724"/>
      <c r="AV398" s="724"/>
      <c r="AW398" s="724"/>
      <c r="AX398" s="724"/>
      <c r="AY398" s="724"/>
      <c r="AZ398" s="724"/>
      <c r="BA398" s="724"/>
      <c r="BB398" s="729"/>
      <c r="BC398" s="724"/>
      <c r="BD398" s="1035">
        <v>1</v>
      </c>
      <c r="BE398" s="946">
        <v>0</v>
      </c>
      <c r="BF398" s="954" t="s">
        <v>5897</v>
      </c>
      <c r="BG398" s="963" t="s">
        <v>565</v>
      </c>
      <c r="BH398" s="955"/>
      <c r="BI398" s="955"/>
      <c r="BJ398" s="955"/>
      <c r="BK398" s="955"/>
      <c r="BL398" s="955"/>
      <c r="BM398" s="787"/>
      <c r="BN398" s="557">
        <f t="shared" si="6"/>
        <v>2.3809523809523808E-2</v>
      </c>
      <c r="BO398" s="476">
        <f>SUM(H398:BC398)</f>
        <v>1</v>
      </c>
      <c r="BP398" s="477" t="str">
        <f>IF(D398="Supra-regional","abrange-cidade",IF(D398="Em definição","sem-mapa",IF(F398&lt;&gt;0,"local-def","local-em-def")))</f>
        <v>local-def</v>
      </c>
    </row>
    <row r="399" spans="1:68" s="539" customFormat="1" ht="51.75" hidden="1" x14ac:dyDescent="0.25">
      <c r="A399" s="942">
        <v>73</v>
      </c>
      <c r="B399" s="943" t="s">
        <v>5898</v>
      </c>
      <c r="C399" s="967">
        <v>42</v>
      </c>
      <c r="D399" s="943" t="s">
        <v>176</v>
      </c>
      <c r="E399" s="943" t="s">
        <v>1334</v>
      </c>
      <c r="F399" s="943" t="s">
        <v>5899</v>
      </c>
      <c r="G399" s="943" t="s">
        <v>5900</v>
      </c>
      <c r="H399" s="945"/>
      <c r="I399" s="945"/>
      <c r="J399" s="945"/>
      <c r="K399" s="945"/>
      <c r="L399" s="945"/>
      <c r="M399" s="945"/>
      <c r="N399" s="945"/>
      <c r="O399" s="945"/>
      <c r="P399" s="945"/>
      <c r="Q399" s="945"/>
      <c r="R399" s="945"/>
      <c r="S399" s="945"/>
      <c r="T399" s="945"/>
      <c r="U399" s="945"/>
      <c r="V399" s="945"/>
      <c r="W399" s="945"/>
      <c r="X399" s="945"/>
      <c r="Y399" s="945"/>
      <c r="Z399" s="945"/>
      <c r="AA399" s="945"/>
      <c r="AB399" s="958">
        <v>1</v>
      </c>
      <c r="AC399" s="482"/>
      <c r="AD399" s="482"/>
      <c r="AE399" s="482"/>
      <c r="AF399" s="482"/>
      <c r="AG399" s="482"/>
      <c r="AH399" s="482"/>
      <c r="AI399" s="482"/>
      <c r="AJ399" s="482"/>
      <c r="AK399" s="482"/>
      <c r="AL399" s="482"/>
      <c r="AM399" s="482"/>
      <c r="AN399" s="482"/>
      <c r="AO399" s="482"/>
      <c r="AP399" s="482"/>
      <c r="AQ399" s="482"/>
      <c r="AR399" s="482"/>
      <c r="AS399" s="482"/>
      <c r="AT399" s="482"/>
      <c r="AU399" s="482"/>
      <c r="AV399" s="482"/>
      <c r="AW399" s="482"/>
      <c r="AX399" s="482"/>
      <c r="AY399" s="482"/>
      <c r="AZ399" s="482"/>
      <c r="BA399" s="482"/>
      <c r="BB399" s="482"/>
      <c r="BC399" s="482"/>
      <c r="BD399" s="1035">
        <v>1</v>
      </c>
      <c r="BE399" s="946">
        <v>0</v>
      </c>
      <c r="BF399" s="976"/>
      <c r="BG399" s="943" t="s">
        <v>548</v>
      </c>
      <c r="BH399" s="482"/>
      <c r="BI399" s="482"/>
      <c r="BJ399" s="482"/>
      <c r="BK399" s="482"/>
      <c r="BL399" s="482"/>
      <c r="BM399" s="787"/>
      <c r="BN399" s="557">
        <f t="shared" si="6"/>
        <v>2.3809523809523808E-2</v>
      </c>
      <c r="BO399" s="476">
        <f>SUM(H399:BC399)</f>
        <v>1</v>
      </c>
      <c r="BP399" s="477" t="str">
        <f>IF(D399="Supra-regional","abrange-cidade",IF(D399="Em definição","sem-mapa",IF(F399&lt;&gt;0,"local-def","local-em-def")))</f>
        <v>local-def</v>
      </c>
    </row>
    <row r="400" spans="1:68" s="539" customFormat="1" ht="51.75" hidden="1" x14ac:dyDescent="0.25">
      <c r="A400" s="942">
        <v>73</v>
      </c>
      <c r="B400" s="943" t="s">
        <v>5901</v>
      </c>
      <c r="C400" s="967">
        <v>42</v>
      </c>
      <c r="D400" s="943" t="s">
        <v>176</v>
      </c>
      <c r="E400" s="943" t="s">
        <v>2358</v>
      </c>
      <c r="F400" s="943" t="s">
        <v>5902</v>
      </c>
      <c r="G400" s="943" t="s">
        <v>5903</v>
      </c>
      <c r="H400" s="945"/>
      <c r="I400" s="945"/>
      <c r="J400" s="945"/>
      <c r="K400" s="945"/>
      <c r="L400" s="945"/>
      <c r="M400" s="945"/>
      <c r="N400" s="945"/>
      <c r="O400" s="945"/>
      <c r="P400" s="945"/>
      <c r="Q400" s="945"/>
      <c r="R400" s="945"/>
      <c r="S400" s="945"/>
      <c r="T400" s="945"/>
      <c r="U400" s="945"/>
      <c r="V400" s="945"/>
      <c r="W400" s="945"/>
      <c r="X400" s="945"/>
      <c r="Y400" s="945"/>
      <c r="Z400" s="945"/>
      <c r="AA400" s="945"/>
      <c r="AB400" s="958">
        <v>1</v>
      </c>
      <c r="AC400" s="482"/>
      <c r="AD400" s="482"/>
      <c r="AE400" s="482"/>
      <c r="AF400" s="482"/>
      <c r="AG400" s="482"/>
      <c r="AH400" s="482"/>
      <c r="AI400" s="482"/>
      <c r="AJ400" s="482"/>
      <c r="AK400" s="482"/>
      <c r="AL400" s="482"/>
      <c r="AM400" s="482"/>
      <c r="AN400" s="482"/>
      <c r="AO400" s="482"/>
      <c r="AP400" s="482"/>
      <c r="AQ400" s="482"/>
      <c r="AR400" s="482"/>
      <c r="AS400" s="482"/>
      <c r="AT400" s="482"/>
      <c r="AU400" s="482"/>
      <c r="AV400" s="482"/>
      <c r="AW400" s="482"/>
      <c r="AX400" s="482"/>
      <c r="AY400" s="482"/>
      <c r="AZ400" s="482"/>
      <c r="BA400" s="482"/>
      <c r="BB400" s="482"/>
      <c r="BC400" s="482"/>
      <c r="BD400" s="1035">
        <v>1</v>
      </c>
      <c r="BE400" s="946">
        <v>0</v>
      </c>
      <c r="BF400" s="976"/>
      <c r="BG400" s="943" t="s">
        <v>548</v>
      </c>
      <c r="BH400" s="482"/>
      <c r="BI400" s="482"/>
      <c r="BJ400" s="482"/>
      <c r="BK400" s="482"/>
      <c r="BL400" s="482"/>
      <c r="BM400" s="787"/>
      <c r="BN400" s="557">
        <f t="shared" si="6"/>
        <v>2.3809523809523808E-2</v>
      </c>
      <c r="BO400" s="476">
        <f>SUM(H400:BC400)</f>
        <v>1</v>
      </c>
      <c r="BP400" s="477" t="str">
        <f>IF(D400="Supra-regional","abrange-cidade",IF(D400="Em definição","sem-mapa",IF(F400&lt;&gt;0,"local-def","local-em-def")))</f>
        <v>local-def</v>
      </c>
    </row>
    <row r="401" spans="1:68" s="539" customFormat="1" ht="51.75" hidden="1" x14ac:dyDescent="0.25">
      <c r="A401" s="942">
        <v>73</v>
      </c>
      <c r="B401" s="943" t="s">
        <v>5904</v>
      </c>
      <c r="C401" s="967">
        <v>42</v>
      </c>
      <c r="D401" s="943" t="s">
        <v>178</v>
      </c>
      <c r="E401" s="943" t="s">
        <v>825</v>
      </c>
      <c r="F401" s="944" t="s">
        <v>5905</v>
      </c>
      <c r="G401" s="943" t="s">
        <v>5906</v>
      </c>
      <c r="H401" s="945"/>
      <c r="I401" s="945"/>
      <c r="J401" s="945"/>
      <c r="K401" s="945"/>
      <c r="L401" s="945"/>
      <c r="M401" s="945"/>
      <c r="N401" s="945"/>
      <c r="O401" s="945"/>
      <c r="P401" s="945"/>
      <c r="Q401" s="945"/>
      <c r="R401" s="945"/>
      <c r="S401" s="945"/>
      <c r="T401" s="945"/>
      <c r="U401" s="945"/>
      <c r="V401" s="945"/>
      <c r="W401" s="945"/>
      <c r="X401" s="945"/>
      <c r="Y401" s="945"/>
      <c r="Z401" s="945"/>
      <c r="AA401" s="945"/>
      <c r="AB401" s="945"/>
      <c r="AC401" s="482">
        <v>1</v>
      </c>
      <c r="AD401" s="482"/>
      <c r="AE401" s="482"/>
      <c r="AF401" s="482"/>
      <c r="AG401" s="482"/>
      <c r="AH401" s="482"/>
      <c r="AI401" s="482"/>
      <c r="AJ401" s="482"/>
      <c r="AK401" s="482"/>
      <c r="AL401" s="482"/>
      <c r="AM401" s="482"/>
      <c r="AN401" s="482"/>
      <c r="AO401" s="482"/>
      <c r="AP401" s="482"/>
      <c r="AQ401" s="482"/>
      <c r="AR401" s="482"/>
      <c r="AS401" s="482"/>
      <c r="AT401" s="482"/>
      <c r="AU401" s="482"/>
      <c r="AV401" s="482"/>
      <c r="AW401" s="482"/>
      <c r="AX401" s="482"/>
      <c r="AY401" s="482"/>
      <c r="AZ401" s="482"/>
      <c r="BA401" s="482"/>
      <c r="BB401" s="482"/>
      <c r="BC401" s="482"/>
      <c r="BD401" s="1035">
        <v>1</v>
      </c>
      <c r="BE401" s="946">
        <v>0</v>
      </c>
      <c r="BF401" s="976"/>
      <c r="BG401" s="943" t="s">
        <v>548</v>
      </c>
      <c r="BH401" s="482"/>
      <c r="BI401" s="482"/>
      <c r="BJ401" s="482"/>
      <c r="BK401" s="482"/>
      <c r="BL401" s="482"/>
      <c r="BM401" s="787"/>
      <c r="BN401" s="557">
        <f t="shared" si="6"/>
        <v>2.3809523809523808E-2</v>
      </c>
      <c r="BO401" s="476">
        <f>SUM(H401:BC401)</f>
        <v>1</v>
      </c>
      <c r="BP401" s="477" t="str">
        <f>IF(D401="Supra-regional","abrange-cidade",IF(D401="Em definição","sem-mapa",IF(F401&lt;&gt;0,"local-def","local-em-def")))</f>
        <v>local-def</v>
      </c>
    </row>
    <row r="402" spans="1:68" s="539" customFormat="1" ht="51.75" hidden="1" x14ac:dyDescent="0.25">
      <c r="A402" s="942">
        <v>73</v>
      </c>
      <c r="B402" s="943" t="s">
        <v>5907</v>
      </c>
      <c r="C402" s="967">
        <v>42</v>
      </c>
      <c r="D402" s="943" t="s">
        <v>178</v>
      </c>
      <c r="E402" s="943" t="s">
        <v>3984</v>
      </c>
      <c r="F402" s="944" t="s">
        <v>5908</v>
      </c>
      <c r="G402" s="943" t="s">
        <v>5909</v>
      </c>
      <c r="H402" s="945"/>
      <c r="I402" s="945"/>
      <c r="J402" s="945"/>
      <c r="K402" s="945"/>
      <c r="L402" s="945"/>
      <c r="M402" s="945"/>
      <c r="N402" s="945"/>
      <c r="O402" s="945"/>
      <c r="P402" s="945"/>
      <c r="Q402" s="945"/>
      <c r="R402" s="945"/>
      <c r="S402" s="945"/>
      <c r="T402" s="945"/>
      <c r="U402" s="945"/>
      <c r="V402" s="945"/>
      <c r="W402" s="945"/>
      <c r="X402" s="945"/>
      <c r="Y402" s="945"/>
      <c r="Z402" s="945"/>
      <c r="AA402" s="945"/>
      <c r="AB402" s="945"/>
      <c r="AC402" s="482">
        <v>1</v>
      </c>
      <c r="AD402" s="482"/>
      <c r="AE402" s="482"/>
      <c r="AF402" s="482"/>
      <c r="AG402" s="482"/>
      <c r="AH402" s="482"/>
      <c r="AI402" s="482"/>
      <c r="AJ402" s="482"/>
      <c r="AK402" s="482"/>
      <c r="AL402" s="482"/>
      <c r="AM402" s="482"/>
      <c r="AN402" s="482"/>
      <c r="AO402" s="482"/>
      <c r="AP402" s="482"/>
      <c r="AQ402" s="482"/>
      <c r="AR402" s="482"/>
      <c r="AS402" s="482"/>
      <c r="AT402" s="482"/>
      <c r="AU402" s="482"/>
      <c r="AV402" s="482"/>
      <c r="AW402" s="482"/>
      <c r="AX402" s="482"/>
      <c r="AY402" s="482"/>
      <c r="AZ402" s="482"/>
      <c r="BA402" s="482"/>
      <c r="BB402" s="482"/>
      <c r="BC402" s="482"/>
      <c r="BD402" s="1035">
        <v>1</v>
      </c>
      <c r="BE402" s="946">
        <v>0</v>
      </c>
      <c r="BF402" s="976"/>
      <c r="BG402" s="943" t="s">
        <v>548</v>
      </c>
      <c r="BH402" s="482"/>
      <c r="BI402" s="482"/>
      <c r="BJ402" s="482"/>
      <c r="BK402" s="482"/>
      <c r="BL402" s="482"/>
      <c r="BM402" s="787"/>
      <c r="BN402" s="557">
        <f t="shared" si="6"/>
        <v>2.3809523809523808E-2</v>
      </c>
      <c r="BO402" s="476">
        <f>SUM(H402:BC402)</f>
        <v>1</v>
      </c>
      <c r="BP402" s="477" t="str">
        <f>IF(D402="Supra-regional","abrange-cidade",IF(D402="Em definição","sem-mapa",IF(F402&lt;&gt;0,"local-def","local-em-def")))</f>
        <v>local-def</v>
      </c>
    </row>
    <row r="403" spans="1:68" s="539" customFormat="1" ht="60" hidden="1" x14ac:dyDescent="0.25">
      <c r="A403" s="948">
        <v>73</v>
      </c>
      <c r="B403" s="944" t="s">
        <v>622</v>
      </c>
      <c r="C403" s="968">
        <v>42</v>
      </c>
      <c r="D403" s="945" t="s">
        <v>180</v>
      </c>
      <c r="E403" s="945" t="s">
        <v>180</v>
      </c>
      <c r="F403" s="943" t="s">
        <v>623</v>
      </c>
      <c r="G403" s="943" t="s">
        <v>624</v>
      </c>
      <c r="H403" s="945"/>
      <c r="I403" s="945"/>
      <c r="J403" s="945"/>
      <c r="K403" s="945"/>
      <c r="L403" s="945"/>
      <c r="M403" s="945"/>
      <c r="N403" s="945"/>
      <c r="O403" s="945"/>
      <c r="P403" s="945"/>
      <c r="Q403" s="945"/>
      <c r="R403" s="945"/>
      <c r="S403" s="945"/>
      <c r="T403" s="945"/>
      <c r="U403" s="945"/>
      <c r="V403" s="945"/>
      <c r="W403" s="945"/>
      <c r="X403" s="945"/>
      <c r="Y403" s="945"/>
      <c r="Z403" s="945">
        <v>1</v>
      </c>
      <c r="AA403" s="945"/>
      <c r="AB403" s="945"/>
      <c r="AC403" s="949"/>
      <c r="AD403" s="949"/>
      <c r="AE403" s="949"/>
      <c r="AF403" s="949"/>
      <c r="AG403" s="949"/>
      <c r="AH403" s="949"/>
      <c r="AI403" s="949"/>
      <c r="AJ403" s="949"/>
      <c r="AK403" s="949"/>
      <c r="AL403" s="949"/>
      <c r="AM403" s="949"/>
      <c r="AN403" s="949"/>
      <c r="AO403" s="949"/>
      <c r="AP403" s="949"/>
      <c r="AQ403" s="949"/>
      <c r="AR403" s="949"/>
      <c r="AS403" s="949"/>
      <c r="AT403" s="949"/>
      <c r="AU403" s="949"/>
      <c r="AV403" s="949"/>
      <c r="AW403" s="949"/>
      <c r="AX403" s="949"/>
      <c r="AY403" s="949"/>
      <c r="AZ403" s="949"/>
      <c r="BA403" s="949"/>
      <c r="BB403" s="949"/>
      <c r="BC403" s="949"/>
      <c r="BD403" s="1035">
        <v>1</v>
      </c>
      <c r="BE403" s="946">
        <v>0</v>
      </c>
      <c r="BF403" s="977" t="s">
        <v>5910</v>
      </c>
      <c r="BG403" s="963" t="s">
        <v>565</v>
      </c>
      <c r="BH403" s="949"/>
      <c r="BI403" s="949"/>
      <c r="BJ403" s="949"/>
      <c r="BK403" s="949"/>
      <c r="BL403" s="949"/>
      <c r="BM403" s="787"/>
      <c r="BN403" s="557">
        <f t="shared" si="6"/>
        <v>2.3809523809523808E-2</v>
      </c>
      <c r="BO403" s="476">
        <f>SUM(H403:BC403)</f>
        <v>1</v>
      </c>
      <c r="BP403" s="477" t="str">
        <f>IF(D403="Supra-regional","abrange-cidade",IF(D403="Em definição","sem-mapa",IF(F403&lt;&gt;0,"local-def","local-em-def")))</f>
        <v>local-def</v>
      </c>
    </row>
    <row r="404" spans="1:68" s="539" customFormat="1" ht="51.75" hidden="1" x14ac:dyDescent="0.25">
      <c r="A404" s="942">
        <v>73</v>
      </c>
      <c r="B404" s="943" t="s">
        <v>5911</v>
      </c>
      <c r="C404" s="967">
        <v>42</v>
      </c>
      <c r="D404" s="943" t="s">
        <v>180</v>
      </c>
      <c r="E404" s="943" t="s">
        <v>2094</v>
      </c>
      <c r="F404" s="944" t="s">
        <v>5912</v>
      </c>
      <c r="G404" s="943" t="s">
        <v>5913</v>
      </c>
      <c r="H404" s="945"/>
      <c r="I404" s="945"/>
      <c r="J404" s="945"/>
      <c r="K404" s="945"/>
      <c r="L404" s="945"/>
      <c r="M404" s="945"/>
      <c r="N404" s="945"/>
      <c r="O404" s="945"/>
      <c r="P404" s="945"/>
      <c r="Q404" s="945"/>
      <c r="R404" s="945"/>
      <c r="S404" s="945"/>
      <c r="T404" s="945"/>
      <c r="U404" s="945"/>
      <c r="V404" s="945"/>
      <c r="W404" s="945"/>
      <c r="X404" s="945"/>
      <c r="Y404" s="945"/>
      <c r="Z404" s="945"/>
      <c r="AA404" s="945"/>
      <c r="AB404" s="945"/>
      <c r="AC404" s="482">
        <v>1</v>
      </c>
      <c r="AD404" s="482"/>
      <c r="AE404" s="482"/>
      <c r="AF404" s="482"/>
      <c r="AG404" s="482"/>
      <c r="AH404" s="482"/>
      <c r="AI404" s="482"/>
      <c r="AJ404" s="482"/>
      <c r="AK404" s="482"/>
      <c r="AL404" s="482"/>
      <c r="AM404" s="482"/>
      <c r="AN404" s="482"/>
      <c r="AO404" s="482"/>
      <c r="AP404" s="482"/>
      <c r="AQ404" s="482"/>
      <c r="AR404" s="482"/>
      <c r="AS404" s="482"/>
      <c r="AT404" s="482"/>
      <c r="AU404" s="482"/>
      <c r="AV404" s="482"/>
      <c r="AW404" s="482"/>
      <c r="AX404" s="482"/>
      <c r="AY404" s="482"/>
      <c r="AZ404" s="482"/>
      <c r="BA404" s="482"/>
      <c r="BB404" s="482"/>
      <c r="BC404" s="482"/>
      <c r="BD404" s="1035">
        <v>1</v>
      </c>
      <c r="BE404" s="946">
        <v>0</v>
      </c>
      <c r="BF404" s="976"/>
      <c r="BG404" s="943" t="s">
        <v>548</v>
      </c>
      <c r="BH404" s="482"/>
      <c r="BI404" s="482"/>
      <c r="BJ404" s="482"/>
      <c r="BK404" s="482"/>
      <c r="BL404" s="482"/>
      <c r="BM404" s="787"/>
      <c r="BN404" s="557">
        <f t="shared" si="6"/>
        <v>2.3809523809523808E-2</v>
      </c>
      <c r="BO404" s="476">
        <f>SUM(H404:BC404)</f>
        <v>1</v>
      </c>
      <c r="BP404" s="477" t="str">
        <f>IF(D404="Supra-regional","abrange-cidade",IF(D404="Em definição","sem-mapa",IF(F404&lt;&gt;0,"local-def","local-em-def")))</f>
        <v>local-def</v>
      </c>
    </row>
    <row r="405" spans="1:68" s="539" customFormat="1" ht="60" hidden="1" x14ac:dyDescent="0.25">
      <c r="A405" s="948">
        <v>73</v>
      </c>
      <c r="B405" s="950" t="s">
        <v>541</v>
      </c>
      <c r="C405" s="968">
        <v>42</v>
      </c>
      <c r="D405" s="951" t="s">
        <v>182</v>
      </c>
      <c r="E405" s="951" t="s">
        <v>182</v>
      </c>
      <c r="F405" s="951" t="s">
        <v>542</v>
      </c>
      <c r="G405" s="952" t="s">
        <v>543</v>
      </c>
      <c r="H405" s="953"/>
      <c r="I405" s="953"/>
      <c r="J405" s="953"/>
      <c r="K405" s="953"/>
      <c r="L405" s="953"/>
      <c r="M405" s="953"/>
      <c r="N405" s="953"/>
      <c r="O405" s="953"/>
      <c r="P405" s="953"/>
      <c r="Q405" s="948"/>
      <c r="R405" s="948"/>
      <c r="S405" s="948"/>
      <c r="T405" s="948">
        <v>1</v>
      </c>
      <c r="U405" s="948"/>
      <c r="V405" s="948"/>
      <c r="W405" s="948"/>
      <c r="X405" s="948"/>
      <c r="Y405" s="948"/>
      <c r="Z405" s="948"/>
      <c r="AA405" s="948"/>
      <c r="AB405" s="948"/>
      <c r="AC405" s="724"/>
      <c r="AD405" s="724"/>
      <c r="AE405" s="724"/>
      <c r="AF405" s="724"/>
      <c r="AG405" s="724"/>
      <c r="AH405" s="724"/>
      <c r="AI405" s="724"/>
      <c r="AJ405" s="724"/>
      <c r="AK405" s="724"/>
      <c r="AL405" s="724"/>
      <c r="AM405" s="724"/>
      <c r="AN405" s="724"/>
      <c r="AO405" s="724"/>
      <c r="AP405" s="724"/>
      <c r="AQ405" s="724"/>
      <c r="AR405" s="724"/>
      <c r="AS405" s="724"/>
      <c r="AT405" s="724"/>
      <c r="AU405" s="724"/>
      <c r="AV405" s="724"/>
      <c r="AW405" s="724"/>
      <c r="AX405" s="724"/>
      <c r="AY405" s="724"/>
      <c r="AZ405" s="724"/>
      <c r="BA405" s="724"/>
      <c r="BB405" s="729"/>
      <c r="BC405" s="724"/>
      <c r="BD405" s="1035">
        <v>1</v>
      </c>
      <c r="BE405" s="946">
        <v>0</v>
      </c>
      <c r="BF405" s="956" t="s">
        <v>5914</v>
      </c>
      <c r="BG405" s="963" t="s">
        <v>544</v>
      </c>
      <c r="BH405" s="955"/>
      <c r="BI405" s="955"/>
      <c r="BJ405" s="955"/>
      <c r="BK405" s="955"/>
      <c r="BL405" s="955"/>
      <c r="BM405" s="787"/>
      <c r="BN405" s="557">
        <f t="shared" si="6"/>
        <v>2.3809523809523808E-2</v>
      </c>
      <c r="BO405" s="476">
        <f>SUM(H405:BC405)</f>
        <v>1</v>
      </c>
      <c r="BP405" s="477" t="str">
        <f>IF(D405="Supra-regional","abrange-cidade",IF(D405="Em definição","sem-mapa",IF(F405&lt;&gt;0,"local-def","local-em-def")))</f>
        <v>local-def</v>
      </c>
    </row>
    <row r="406" spans="1:68" s="539" customFormat="1" ht="60" hidden="1" x14ac:dyDescent="0.25">
      <c r="A406" s="948">
        <v>73</v>
      </c>
      <c r="B406" s="950" t="s">
        <v>545</v>
      </c>
      <c r="C406" s="968">
        <v>42</v>
      </c>
      <c r="D406" s="951" t="s">
        <v>182</v>
      </c>
      <c r="E406" s="951" t="s">
        <v>182</v>
      </c>
      <c r="F406" s="951" t="s">
        <v>546</v>
      </c>
      <c r="G406" s="952" t="s">
        <v>547</v>
      </c>
      <c r="H406" s="953"/>
      <c r="I406" s="953"/>
      <c r="J406" s="953"/>
      <c r="K406" s="953"/>
      <c r="L406" s="953"/>
      <c r="M406" s="953"/>
      <c r="N406" s="953"/>
      <c r="O406" s="953"/>
      <c r="P406" s="953"/>
      <c r="Q406" s="948"/>
      <c r="R406" s="948"/>
      <c r="S406" s="948"/>
      <c r="T406" s="948">
        <v>1</v>
      </c>
      <c r="U406" s="948"/>
      <c r="V406" s="948"/>
      <c r="W406" s="948"/>
      <c r="X406" s="948"/>
      <c r="Y406" s="948"/>
      <c r="Z406" s="948"/>
      <c r="AA406" s="948"/>
      <c r="AB406" s="948"/>
      <c r="AC406" s="724"/>
      <c r="AD406" s="724"/>
      <c r="AE406" s="724"/>
      <c r="AF406" s="724"/>
      <c r="AG406" s="724"/>
      <c r="AH406" s="724"/>
      <c r="AI406" s="724"/>
      <c r="AJ406" s="724"/>
      <c r="AK406" s="724"/>
      <c r="AL406" s="724"/>
      <c r="AM406" s="724"/>
      <c r="AN406" s="724"/>
      <c r="AO406" s="724"/>
      <c r="AP406" s="724"/>
      <c r="AQ406" s="724"/>
      <c r="AR406" s="724"/>
      <c r="AS406" s="724"/>
      <c r="AT406" s="724"/>
      <c r="AU406" s="724"/>
      <c r="AV406" s="724"/>
      <c r="AW406" s="724"/>
      <c r="AX406" s="724"/>
      <c r="AY406" s="724"/>
      <c r="AZ406" s="724"/>
      <c r="BA406" s="724"/>
      <c r="BB406" s="729"/>
      <c r="BC406" s="724"/>
      <c r="BD406" s="1035">
        <v>1</v>
      </c>
      <c r="BE406" s="946">
        <v>0</v>
      </c>
      <c r="BF406" s="956" t="s">
        <v>5914</v>
      </c>
      <c r="BG406" s="963" t="s">
        <v>548</v>
      </c>
      <c r="BH406" s="955"/>
      <c r="BI406" s="955"/>
      <c r="BJ406" s="955"/>
      <c r="BK406" s="955"/>
      <c r="BL406" s="955"/>
      <c r="BM406" s="787"/>
      <c r="BN406" s="557">
        <f t="shared" si="6"/>
        <v>2.3809523809523808E-2</v>
      </c>
      <c r="BO406" s="476">
        <f>SUM(H406:BC406)</f>
        <v>1</v>
      </c>
      <c r="BP406" s="477" t="str">
        <f>IF(D406="Supra-regional","abrange-cidade",IF(D406="Em definição","sem-mapa",IF(F406&lt;&gt;0,"local-def","local-em-def")))</f>
        <v>local-def</v>
      </c>
    </row>
    <row r="407" spans="1:68" s="539" customFormat="1" ht="60" hidden="1" x14ac:dyDescent="0.25">
      <c r="A407" s="948">
        <v>73</v>
      </c>
      <c r="B407" s="944" t="s">
        <v>592</v>
      </c>
      <c r="C407" s="968">
        <v>42</v>
      </c>
      <c r="D407" s="945" t="s">
        <v>182</v>
      </c>
      <c r="E407" s="945" t="s">
        <v>593</v>
      </c>
      <c r="F407" s="943" t="s">
        <v>594</v>
      </c>
      <c r="G407" s="943" t="s">
        <v>595</v>
      </c>
      <c r="H407" s="945"/>
      <c r="I407" s="945"/>
      <c r="J407" s="945"/>
      <c r="K407" s="945"/>
      <c r="L407" s="945"/>
      <c r="M407" s="945"/>
      <c r="N407" s="945"/>
      <c r="O407" s="945"/>
      <c r="P407" s="945"/>
      <c r="Q407" s="945"/>
      <c r="R407" s="945"/>
      <c r="S407" s="945"/>
      <c r="T407" s="945"/>
      <c r="U407" s="945"/>
      <c r="V407" s="945"/>
      <c r="W407" s="945"/>
      <c r="X407" s="945"/>
      <c r="Y407" s="945">
        <v>1</v>
      </c>
      <c r="Z407" s="945"/>
      <c r="AA407" s="945"/>
      <c r="AB407" s="945"/>
      <c r="AC407" s="949"/>
      <c r="AD407" s="949"/>
      <c r="AE407" s="949"/>
      <c r="AF407" s="949"/>
      <c r="AG407" s="949"/>
      <c r="AH407" s="949"/>
      <c r="AI407" s="949"/>
      <c r="AJ407" s="949"/>
      <c r="AK407" s="949"/>
      <c r="AL407" s="949"/>
      <c r="AM407" s="949"/>
      <c r="AN407" s="949"/>
      <c r="AO407" s="949"/>
      <c r="AP407" s="949"/>
      <c r="AQ407" s="949"/>
      <c r="AR407" s="949"/>
      <c r="AS407" s="949"/>
      <c r="AT407" s="949"/>
      <c r="AU407" s="949"/>
      <c r="AV407" s="949"/>
      <c r="AW407" s="949"/>
      <c r="AX407" s="949"/>
      <c r="AY407" s="949"/>
      <c r="AZ407" s="949"/>
      <c r="BA407" s="949"/>
      <c r="BB407" s="949"/>
      <c r="BC407" s="949"/>
      <c r="BD407" s="1035">
        <v>1</v>
      </c>
      <c r="BE407" s="946">
        <v>0</v>
      </c>
      <c r="BF407" s="977" t="s">
        <v>5914</v>
      </c>
      <c r="BG407" s="963" t="s">
        <v>544</v>
      </c>
      <c r="BH407" s="949"/>
      <c r="BI407" s="949"/>
      <c r="BJ407" s="949"/>
      <c r="BK407" s="949"/>
      <c r="BL407" s="949"/>
      <c r="BM407" s="787"/>
      <c r="BN407" s="557">
        <f t="shared" si="6"/>
        <v>2.3809523809523808E-2</v>
      </c>
      <c r="BO407" s="476">
        <f>SUM(H407:BC407)</f>
        <v>1</v>
      </c>
      <c r="BP407" s="477" t="str">
        <f>IF(D407="Supra-regional","abrange-cidade",IF(D407="Em definição","sem-mapa",IF(F407&lt;&gt;0,"local-def","local-em-def")))</f>
        <v>local-def</v>
      </c>
    </row>
    <row r="408" spans="1:68" s="539" customFormat="1" ht="60" hidden="1" x14ac:dyDescent="0.25">
      <c r="A408" s="948">
        <v>73</v>
      </c>
      <c r="B408" s="944" t="s">
        <v>611</v>
      </c>
      <c r="C408" s="968">
        <v>42</v>
      </c>
      <c r="D408" s="945" t="s">
        <v>182</v>
      </c>
      <c r="E408" s="945" t="s">
        <v>612</v>
      </c>
      <c r="F408" s="943" t="s">
        <v>613</v>
      </c>
      <c r="G408" s="943" t="s">
        <v>610</v>
      </c>
      <c r="H408" s="945"/>
      <c r="I408" s="945"/>
      <c r="J408" s="945"/>
      <c r="K408" s="945"/>
      <c r="L408" s="945"/>
      <c r="M408" s="945"/>
      <c r="N408" s="945"/>
      <c r="O408" s="945"/>
      <c r="P408" s="945"/>
      <c r="Q408" s="945"/>
      <c r="R408" s="945"/>
      <c r="S408" s="945"/>
      <c r="T408" s="945"/>
      <c r="U408" s="945"/>
      <c r="V408" s="945"/>
      <c r="W408" s="945"/>
      <c r="X408" s="945"/>
      <c r="Y408" s="945">
        <v>1</v>
      </c>
      <c r="Z408" s="945"/>
      <c r="AA408" s="945"/>
      <c r="AB408" s="945"/>
      <c r="AC408" s="949"/>
      <c r="AD408" s="949"/>
      <c r="AE408" s="949"/>
      <c r="AF408" s="949"/>
      <c r="AG408" s="949"/>
      <c r="AH408" s="949"/>
      <c r="AI408" s="949"/>
      <c r="AJ408" s="949"/>
      <c r="AK408" s="949"/>
      <c r="AL408" s="949"/>
      <c r="AM408" s="949"/>
      <c r="AN408" s="949"/>
      <c r="AO408" s="949"/>
      <c r="AP408" s="949"/>
      <c r="AQ408" s="949"/>
      <c r="AR408" s="949"/>
      <c r="AS408" s="949"/>
      <c r="AT408" s="949"/>
      <c r="AU408" s="949"/>
      <c r="AV408" s="949"/>
      <c r="AW408" s="949"/>
      <c r="AX408" s="949"/>
      <c r="AY408" s="949"/>
      <c r="AZ408" s="949"/>
      <c r="BA408" s="949"/>
      <c r="BB408" s="949"/>
      <c r="BC408" s="949"/>
      <c r="BD408" s="1035">
        <v>1</v>
      </c>
      <c r="BE408" s="946">
        <v>0</v>
      </c>
      <c r="BF408" s="956" t="s">
        <v>5914</v>
      </c>
      <c r="BG408" s="963" t="s">
        <v>544</v>
      </c>
      <c r="BH408" s="949"/>
      <c r="BI408" s="949"/>
      <c r="BJ408" s="949"/>
      <c r="BK408" s="949"/>
      <c r="BL408" s="949"/>
      <c r="BM408" s="787"/>
      <c r="BN408" s="557">
        <f t="shared" si="6"/>
        <v>2.3809523809523808E-2</v>
      </c>
      <c r="BO408" s="476">
        <f>SUM(H408:BC408)</f>
        <v>1</v>
      </c>
      <c r="BP408" s="477" t="str">
        <f>IF(D408="Supra-regional","abrange-cidade",IF(D408="Em definição","sem-mapa",IF(F408&lt;&gt;0,"local-def","local-em-def")))</f>
        <v>local-def</v>
      </c>
    </row>
    <row r="409" spans="1:68" s="539" customFormat="1" ht="60" hidden="1" x14ac:dyDescent="0.25">
      <c r="A409" s="948">
        <v>73</v>
      </c>
      <c r="B409" s="944" t="s">
        <v>652</v>
      </c>
      <c r="C409" s="968">
        <v>42</v>
      </c>
      <c r="D409" s="945" t="s">
        <v>182</v>
      </c>
      <c r="E409" s="945" t="s">
        <v>612</v>
      </c>
      <c r="F409" s="943" t="s">
        <v>653</v>
      </c>
      <c r="G409" s="943" t="s">
        <v>654</v>
      </c>
      <c r="H409" s="945"/>
      <c r="I409" s="945"/>
      <c r="J409" s="945"/>
      <c r="K409" s="945"/>
      <c r="L409" s="945"/>
      <c r="M409" s="945"/>
      <c r="N409" s="945"/>
      <c r="O409" s="945"/>
      <c r="P409" s="945"/>
      <c r="Q409" s="945"/>
      <c r="R409" s="945"/>
      <c r="S409" s="945"/>
      <c r="T409" s="945"/>
      <c r="U409" s="945"/>
      <c r="V409" s="945"/>
      <c r="W409" s="945"/>
      <c r="X409" s="945"/>
      <c r="Y409" s="945"/>
      <c r="Z409" s="945"/>
      <c r="AA409" s="945">
        <v>1</v>
      </c>
      <c r="AB409" s="945"/>
      <c r="AC409" s="949"/>
      <c r="AD409" s="949"/>
      <c r="AE409" s="949"/>
      <c r="AF409" s="949"/>
      <c r="AG409" s="949"/>
      <c r="AH409" s="949"/>
      <c r="AI409" s="949"/>
      <c r="AJ409" s="949"/>
      <c r="AK409" s="949"/>
      <c r="AL409" s="949"/>
      <c r="AM409" s="949"/>
      <c r="AN409" s="949"/>
      <c r="AO409" s="949"/>
      <c r="AP409" s="949"/>
      <c r="AQ409" s="949"/>
      <c r="AR409" s="949"/>
      <c r="AS409" s="949"/>
      <c r="AT409" s="949"/>
      <c r="AU409" s="949"/>
      <c r="AV409" s="949"/>
      <c r="AW409" s="949"/>
      <c r="AX409" s="949"/>
      <c r="AY409" s="949"/>
      <c r="AZ409" s="949"/>
      <c r="BA409" s="949"/>
      <c r="BB409" s="949"/>
      <c r="BC409" s="949"/>
      <c r="BD409" s="1035">
        <v>1</v>
      </c>
      <c r="BE409" s="946">
        <v>0</v>
      </c>
      <c r="BF409" s="977" t="s">
        <v>5914</v>
      </c>
      <c r="BG409" s="963" t="s">
        <v>565</v>
      </c>
      <c r="BH409" s="949"/>
      <c r="BI409" s="949"/>
      <c r="BJ409" s="949"/>
      <c r="BK409" s="949"/>
      <c r="BL409" s="949"/>
      <c r="BM409" s="787"/>
      <c r="BN409" s="557">
        <f t="shared" si="6"/>
        <v>2.3809523809523808E-2</v>
      </c>
      <c r="BO409" s="476">
        <f>SUM(H409:BC409)</f>
        <v>1</v>
      </c>
      <c r="BP409" s="477" t="str">
        <f>IF(D409="Supra-regional","abrange-cidade",IF(D409="Em definição","sem-mapa",IF(F409&lt;&gt;0,"local-def","local-em-def")))</f>
        <v>local-def</v>
      </c>
    </row>
    <row r="410" spans="1:68" s="539" customFormat="1" ht="60" hidden="1" x14ac:dyDescent="0.25">
      <c r="A410" s="948">
        <v>73</v>
      </c>
      <c r="B410" s="945" t="s">
        <v>671</v>
      </c>
      <c r="C410" s="969">
        <v>42</v>
      </c>
      <c r="D410" s="945" t="s">
        <v>182</v>
      </c>
      <c r="E410" s="945" t="s">
        <v>672</v>
      </c>
      <c r="F410" s="943" t="s">
        <v>673</v>
      </c>
      <c r="G410" s="943" t="s">
        <v>674</v>
      </c>
      <c r="H410" s="945"/>
      <c r="I410" s="945"/>
      <c r="J410" s="945"/>
      <c r="K410" s="945"/>
      <c r="L410" s="945"/>
      <c r="M410" s="945"/>
      <c r="N410" s="945"/>
      <c r="O410" s="945"/>
      <c r="P410" s="945"/>
      <c r="Q410" s="945"/>
      <c r="R410" s="945"/>
      <c r="S410" s="945"/>
      <c r="T410" s="945"/>
      <c r="U410" s="945"/>
      <c r="V410" s="945"/>
      <c r="W410" s="945"/>
      <c r="X410" s="945"/>
      <c r="Y410" s="945"/>
      <c r="Z410" s="945"/>
      <c r="AA410" s="945">
        <v>1</v>
      </c>
      <c r="AB410" s="945"/>
      <c r="AC410" s="949"/>
      <c r="AD410" s="949"/>
      <c r="AE410" s="949"/>
      <c r="AF410" s="949"/>
      <c r="AG410" s="949"/>
      <c r="AH410" s="949"/>
      <c r="AI410" s="949"/>
      <c r="AJ410" s="949"/>
      <c r="AK410" s="949"/>
      <c r="AL410" s="949"/>
      <c r="AM410" s="949"/>
      <c r="AN410" s="949"/>
      <c r="AO410" s="949"/>
      <c r="AP410" s="949"/>
      <c r="AQ410" s="949"/>
      <c r="AR410" s="949"/>
      <c r="AS410" s="949"/>
      <c r="AT410" s="949"/>
      <c r="AU410" s="949"/>
      <c r="AV410" s="949"/>
      <c r="AW410" s="949"/>
      <c r="AX410" s="949"/>
      <c r="AY410" s="949"/>
      <c r="AZ410" s="949"/>
      <c r="BA410" s="949"/>
      <c r="BB410" s="949"/>
      <c r="BC410" s="949"/>
      <c r="BD410" s="1035">
        <v>1</v>
      </c>
      <c r="BE410" s="946">
        <v>0</v>
      </c>
      <c r="BF410" s="977" t="s">
        <v>5914</v>
      </c>
      <c r="BG410" s="963" t="s">
        <v>548</v>
      </c>
      <c r="BH410" s="949"/>
      <c r="BI410" s="949"/>
      <c r="BJ410" s="949"/>
      <c r="BK410" s="949"/>
      <c r="BL410" s="949"/>
      <c r="BM410" s="787"/>
      <c r="BN410" s="557">
        <f t="shared" si="6"/>
        <v>2.3809523809523808E-2</v>
      </c>
      <c r="BO410" s="476">
        <f>SUM(H410:BC410)</f>
        <v>1</v>
      </c>
      <c r="BP410" s="477" t="str">
        <f>IF(D410="Supra-regional","abrange-cidade",IF(D410="Em definição","sem-mapa",IF(F410&lt;&gt;0,"local-def","local-em-def")))</f>
        <v>local-def</v>
      </c>
    </row>
    <row r="411" spans="1:68" s="539" customFormat="1" ht="60" hidden="1" x14ac:dyDescent="0.25">
      <c r="A411" s="948">
        <v>73</v>
      </c>
      <c r="B411" s="945" t="s">
        <v>675</v>
      </c>
      <c r="C411" s="969">
        <v>42</v>
      </c>
      <c r="D411" s="945" t="s">
        <v>182</v>
      </c>
      <c r="E411" s="945" t="s">
        <v>593</v>
      </c>
      <c r="F411" s="943" t="s">
        <v>676</v>
      </c>
      <c r="G411" s="943" t="s">
        <v>677</v>
      </c>
      <c r="H411" s="945"/>
      <c r="I411" s="945"/>
      <c r="J411" s="945"/>
      <c r="K411" s="945"/>
      <c r="L411" s="945"/>
      <c r="M411" s="945"/>
      <c r="N411" s="945"/>
      <c r="O411" s="945"/>
      <c r="P411" s="945"/>
      <c r="Q411" s="945"/>
      <c r="R411" s="945"/>
      <c r="S411" s="945"/>
      <c r="T411" s="945"/>
      <c r="U411" s="945"/>
      <c r="V411" s="945"/>
      <c r="W411" s="945"/>
      <c r="X411" s="945"/>
      <c r="Y411" s="945"/>
      <c r="Z411" s="945"/>
      <c r="AA411" s="945">
        <v>1</v>
      </c>
      <c r="AB411" s="945"/>
      <c r="AC411" s="949"/>
      <c r="AD411" s="949"/>
      <c r="AE411" s="949"/>
      <c r="AF411" s="949"/>
      <c r="AG411" s="949"/>
      <c r="AH411" s="949"/>
      <c r="AI411" s="949"/>
      <c r="AJ411" s="949"/>
      <c r="AK411" s="949"/>
      <c r="AL411" s="949"/>
      <c r="AM411" s="949"/>
      <c r="AN411" s="949"/>
      <c r="AO411" s="949"/>
      <c r="AP411" s="949"/>
      <c r="AQ411" s="949"/>
      <c r="AR411" s="949"/>
      <c r="AS411" s="949"/>
      <c r="AT411" s="949"/>
      <c r="AU411" s="949"/>
      <c r="AV411" s="949"/>
      <c r="AW411" s="949"/>
      <c r="AX411" s="949"/>
      <c r="AY411" s="949"/>
      <c r="AZ411" s="949"/>
      <c r="BA411" s="949"/>
      <c r="BB411" s="949"/>
      <c r="BC411" s="949"/>
      <c r="BD411" s="1035">
        <v>1</v>
      </c>
      <c r="BE411" s="946">
        <v>0</v>
      </c>
      <c r="BF411" s="977" t="s">
        <v>5914</v>
      </c>
      <c r="BG411" s="963" t="s">
        <v>565</v>
      </c>
      <c r="BH411" s="949"/>
      <c r="BI411" s="949"/>
      <c r="BJ411" s="949"/>
      <c r="BK411" s="949"/>
      <c r="BL411" s="949"/>
      <c r="BM411" s="787"/>
      <c r="BN411" s="557">
        <f t="shared" si="6"/>
        <v>2.3809523809523808E-2</v>
      </c>
      <c r="BO411" s="476">
        <f>SUM(H411:BC411)</f>
        <v>1</v>
      </c>
      <c r="BP411" s="477" t="str">
        <f>IF(D411="Supra-regional","abrange-cidade",IF(D411="Em definição","sem-mapa",IF(F411&lt;&gt;0,"local-def","local-em-def")))</f>
        <v>local-def</v>
      </c>
    </row>
    <row r="412" spans="1:68" s="539" customFormat="1" ht="60" hidden="1" x14ac:dyDescent="0.25">
      <c r="A412" s="948">
        <v>73</v>
      </c>
      <c r="B412" s="943" t="s">
        <v>686</v>
      </c>
      <c r="C412" s="969">
        <v>42</v>
      </c>
      <c r="D412" s="957" t="s">
        <v>182</v>
      </c>
      <c r="E412" s="961" t="s">
        <v>509</v>
      </c>
      <c r="F412" s="943" t="s">
        <v>687</v>
      </c>
      <c r="G412" s="943" t="s">
        <v>688</v>
      </c>
      <c r="H412" s="945"/>
      <c r="I412" s="945"/>
      <c r="J412" s="945"/>
      <c r="K412" s="945"/>
      <c r="L412" s="945"/>
      <c r="M412" s="945"/>
      <c r="N412" s="945"/>
      <c r="O412" s="945"/>
      <c r="P412" s="945"/>
      <c r="Q412" s="945"/>
      <c r="R412" s="945"/>
      <c r="S412" s="945"/>
      <c r="T412" s="945"/>
      <c r="U412" s="945"/>
      <c r="V412" s="945"/>
      <c r="W412" s="945"/>
      <c r="X412" s="945"/>
      <c r="Y412" s="945"/>
      <c r="Z412" s="945"/>
      <c r="AA412" s="945"/>
      <c r="AB412" s="945">
        <v>1</v>
      </c>
      <c r="AC412" s="949"/>
      <c r="AD412" s="949"/>
      <c r="AE412" s="949"/>
      <c r="AF412" s="949"/>
      <c r="AG412" s="949"/>
      <c r="AH412" s="949"/>
      <c r="AI412" s="949"/>
      <c r="AJ412" s="949"/>
      <c r="AK412" s="949"/>
      <c r="AL412" s="949"/>
      <c r="AM412" s="949"/>
      <c r="AN412" s="949"/>
      <c r="AO412" s="949"/>
      <c r="AP412" s="949"/>
      <c r="AQ412" s="949"/>
      <c r="AR412" s="949"/>
      <c r="AS412" s="949"/>
      <c r="AT412" s="949"/>
      <c r="AU412" s="949"/>
      <c r="AV412" s="949"/>
      <c r="AW412" s="949"/>
      <c r="AX412" s="949"/>
      <c r="AY412" s="949"/>
      <c r="AZ412" s="949"/>
      <c r="BA412" s="949"/>
      <c r="BB412" s="949"/>
      <c r="BC412" s="949"/>
      <c r="BD412" s="1035">
        <v>1</v>
      </c>
      <c r="BE412" s="946">
        <v>0</v>
      </c>
      <c r="BF412" s="977"/>
      <c r="BG412" s="963" t="s">
        <v>548</v>
      </c>
      <c r="BH412" s="949"/>
      <c r="BI412" s="949"/>
      <c r="BJ412" s="949"/>
      <c r="BK412" s="949"/>
      <c r="BL412" s="949"/>
      <c r="BM412" s="787"/>
      <c r="BN412" s="557">
        <f t="shared" si="6"/>
        <v>2.3809523809523808E-2</v>
      </c>
      <c r="BO412" s="476">
        <f>SUM(H412:BC412)</f>
        <v>1</v>
      </c>
      <c r="BP412" s="477" t="str">
        <f>IF(D412="Supra-regional","abrange-cidade",IF(D412="Em definição","sem-mapa",IF(F412&lt;&gt;0,"local-def","local-em-def")))</f>
        <v>local-def</v>
      </c>
    </row>
    <row r="413" spans="1:68" s="539" customFormat="1" ht="60" hidden="1" x14ac:dyDescent="0.25">
      <c r="A413" s="948">
        <v>73</v>
      </c>
      <c r="B413" s="943" t="s">
        <v>689</v>
      </c>
      <c r="C413" s="969">
        <v>42</v>
      </c>
      <c r="D413" s="961" t="s">
        <v>182</v>
      </c>
      <c r="E413" s="957" t="s">
        <v>612</v>
      </c>
      <c r="F413" s="943" t="s">
        <v>690</v>
      </c>
      <c r="G413" s="943" t="s">
        <v>691</v>
      </c>
      <c r="H413" s="945"/>
      <c r="I413" s="945"/>
      <c r="J413" s="945"/>
      <c r="K413" s="945"/>
      <c r="L413" s="945"/>
      <c r="M413" s="945"/>
      <c r="N413" s="945"/>
      <c r="O413" s="945"/>
      <c r="P413" s="945"/>
      <c r="Q413" s="945"/>
      <c r="R413" s="945"/>
      <c r="S413" s="945"/>
      <c r="T413" s="945"/>
      <c r="U413" s="945"/>
      <c r="V413" s="945"/>
      <c r="W413" s="945"/>
      <c r="X413" s="945"/>
      <c r="Y413" s="945"/>
      <c r="Z413" s="945"/>
      <c r="AA413" s="945"/>
      <c r="AB413" s="945">
        <v>1</v>
      </c>
      <c r="AC413" s="949"/>
      <c r="AD413" s="949"/>
      <c r="AE413" s="949"/>
      <c r="AF413" s="949"/>
      <c r="AG413" s="949"/>
      <c r="AH413" s="949"/>
      <c r="AI413" s="949"/>
      <c r="AJ413" s="949"/>
      <c r="AK413" s="949"/>
      <c r="AL413" s="949"/>
      <c r="AM413" s="949"/>
      <c r="AN413" s="949"/>
      <c r="AO413" s="949"/>
      <c r="AP413" s="949"/>
      <c r="AQ413" s="949"/>
      <c r="AR413" s="949"/>
      <c r="AS413" s="949"/>
      <c r="AT413" s="949"/>
      <c r="AU413" s="949"/>
      <c r="AV413" s="949"/>
      <c r="AW413" s="949"/>
      <c r="AX413" s="949"/>
      <c r="AY413" s="949"/>
      <c r="AZ413" s="949"/>
      <c r="BA413" s="949"/>
      <c r="BB413" s="949"/>
      <c r="BC413" s="949"/>
      <c r="BD413" s="1035">
        <v>1</v>
      </c>
      <c r="BE413" s="946">
        <v>0</v>
      </c>
      <c r="BF413" s="977"/>
      <c r="BG413" s="963" t="s">
        <v>557</v>
      </c>
      <c r="BH413" s="949"/>
      <c r="BI413" s="949"/>
      <c r="BJ413" s="949"/>
      <c r="BK413" s="949"/>
      <c r="BL413" s="949"/>
      <c r="BM413" s="787"/>
      <c r="BN413" s="557">
        <f t="shared" si="6"/>
        <v>2.3809523809523808E-2</v>
      </c>
      <c r="BO413" s="476">
        <f>SUM(H413:BC413)</f>
        <v>1</v>
      </c>
      <c r="BP413" s="477" t="str">
        <f>IF(D413="Supra-regional","abrange-cidade",IF(D413="Em definição","sem-mapa",IF(F413&lt;&gt;0,"local-def","local-em-def")))</f>
        <v>local-def</v>
      </c>
    </row>
    <row r="414" spans="1:68" s="539" customFormat="1" ht="51.75" hidden="1" x14ac:dyDescent="0.25">
      <c r="A414" s="942">
        <v>73</v>
      </c>
      <c r="B414" s="943" t="s">
        <v>5915</v>
      </c>
      <c r="C414" s="967">
        <v>42</v>
      </c>
      <c r="D414" s="943" t="s">
        <v>182</v>
      </c>
      <c r="E414" s="943" t="s">
        <v>786</v>
      </c>
      <c r="F414" s="943" t="s">
        <v>5916</v>
      </c>
      <c r="G414" s="943" t="s">
        <v>5917</v>
      </c>
      <c r="H414" s="945"/>
      <c r="I414" s="945"/>
      <c r="J414" s="945"/>
      <c r="K414" s="945"/>
      <c r="L414" s="945"/>
      <c r="M414" s="945"/>
      <c r="N414" s="945"/>
      <c r="O414" s="945"/>
      <c r="P414" s="945"/>
      <c r="Q414" s="945"/>
      <c r="R414" s="945"/>
      <c r="S414" s="945"/>
      <c r="T414" s="945"/>
      <c r="U414" s="945"/>
      <c r="V414" s="945"/>
      <c r="W414" s="945"/>
      <c r="X414" s="945"/>
      <c r="Y414" s="945"/>
      <c r="Z414" s="945"/>
      <c r="AA414" s="945"/>
      <c r="AB414" s="958">
        <v>1</v>
      </c>
      <c r="AC414" s="482"/>
      <c r="AD414" s="482"/>
      <c r="AE414" s="482"/>
      <c r="AF414" s="482"/>
      <c r="AG414" s="482"/>
      <c r="AH414" s="482"/>
      <c r="AI414" s="482"/>
      <c r="AJ414" s="482"/>
      <c r="AK414" s="482"/>
      <c r="AL414" s="482"/>
      <c r="AM414" s="482"/>
      <c r="AN414" s="482"/>
      <c r="AO414" s="482"/>
      <c r="AP414" s="482"/>
      <c r="AQ414" s="482"/>
      <c r="AR414" s="482"/>
      <c r="AS414" s="482"/>
      <c r="AT414" s="482"/>
      <c r="AU414" s="482"/>
      <c r="AV414" s="482"/>
      <c r="AW414" s="482"/>
      <c r="AX414" s="482"/>
      <c r="AY414" s="482"/>
      <c r="AZ414" s="482"/>
      <c r="BA414" s="482"/>
      <c r="BB414" s="482"/>
      <c r="BC414" s="482"/>
      <c r="BD414" s="1035">
        <v>1</v>
      </c>
      <c r="BE414" s="946">
        <v>0</v>
      </c>
      <c r="BF414" s="976"/>
      <c r="BG414" s="943" t="s">
        <v>544</v>
      </c>
      <c r="BH414" s="482"/>
      <c r="BI414" s="482"/>
      <c r="BJ414" s="482"/>
      <c r="BK414" s="482"/>
      <c r="BL414" s="482"/>
      <c r="BM414" s="787"/>
      <c r="BN414" s="557">
        <f t="shared" si="6"/>
        <v>2.3809523809523808E-2</v>
      </c>
      <c r="BO414" s="476">
        <f>SUM(H414:BC414)</f>
        <v>1</v>
      </c>
      <c r="BP414" s="477" t="str">
        <f>IF(D414="Supra-regional","abrange-cidade",IF(D414="Em definição","sem-mapa",IF(F414&lt;&gt;0,"local-def","local-em-def")))</f>
        <v>local-def</v>
      </c>
    </row>
    <row r="415" spans="1:68" s="539" customFormat="1" ht="51.75" hidden="1" x14ac:dyDescent="0.25">
      <c r="A415" s="942">
        <v>73</v>
      </c>
      <c r="B415" s="943" t="s">
        <v>5918</v>
      </c>
      <c r="C415" s="967">
        <v>42</v>
      </c>
      <c r="D415" s="943" t="s">
        <v>182</v>
      </c>
      <c r="E415" s="943" t="s">
        <v>593</v>
      </c>
      <c r="F415" s="943" t="s">
        <v>5919</v>
      </c>
      <c r="G415" s="943" t="s">
        <v>5920</v>
      </c>
      <c r="H415" s="945"/>
      <c r="I415" s="945"/>
      <c r="J415" s="945"/>
      <c r="K415" s="945"/>
      <c r="L415" s="945"/>
      <c r="M415" s="945"/>
      <c r="N415" s="945"/>
      <c r="O415" s="945"/>
      <c r="P415" s="945"/>
      <c r="Q415" s="945"/>
      <c r="R415" s="945"/>
      <c r="S415" s="945"/>
      <c r="T415" s="945"/>
      <c r="U415" s="945"/>
      <c r="V415" s="945"/>
      <c r="W415" s="945"/>
      <c r="X415" s="945"/>
      <c r="Y415" s="945"/>
      <c r="Z415" s="945"/>
      <c r="AA415" s="945"/>
      <c r="AB415" s="958">
        <v>1</v>
      </c>
      <c r="AC415" s="482"/>
      <c r="AD415" s="482"/>
      <c r="AE415" s="482"/>
      <c r="AF415" s="482"/>
      <c r="AG415" s="482"/>
      <c r="AH415" s="482"/>
      <c r="AI415" s="482"/>
      <c r="AJ415" s="482"/>
      <c r="AK415" s="482"/>
      <c r="AL415" s="482"/>
      <c r="AM415" s="482"/>
      <c r="AN415" s="482"/>
      <c r="AO415" s="482"/>
      <c r="AP415" s="482"/>
      <c r="AQ415" s="482"/>
      <c r="AR415" s="482"/>
      <c r="AS415" s="482"/>
      <c r="AT415" s="482"/>
      <c r="AU415" s="482"/>
      <c r="AV415" s="482"/>
      <c r="AW415" s="482"/>
      <c r="AX415" s="482"/>
      <c r="AY415" s="482"/>
      <c r="AZ415" s="482"/>
      <c r="BA415" s="482"/>
      <c r="BB415" s="482"/>
      <c r="BC415" s="482"/>
      <c r="BD415" s="1035">
        <v>1</v>
      </c>
      <c r="BE415" s="946">
        <v>0</v>
      </c>
      <c r="BF415" s="976"/>
      <c r="BG415" s="943" t="s">
        <v>544</v>
      </c>
      <c r="BH415" s="482"/>
      <c r="BI415" s="482"/>
      <c r="BJ415" s="482"/>
      <c r="BK415" s="482"/>
      <c r="BL415" s="482"/>
      <c r="BM415" s="787"/>
      <c r="BN415" s="557">
        <f t="shared" si="6"/>
        <v>2.3809523809523808E-2</v>
      </c>
      <c r="BO415" s="476">
        <f>SUM(H415:BC415)</f>
        <v>1</v>
      </c>
      <c r="BP415" s="477" t="str">
        <f>IF(D415="Supra-regional","abrange-cidade",IF(D415="Em definição","sem-mapa",IF(F415&lt;&gt;0,"local-def","local-em-def")))</f>
        <v>local-def</v>
      </c>
    </row>
    <row r="416" spans="1:68" s="539" customFormat="1" ht="51.75" hidden="1" x14ac:dyDescent="0.25">
      <c r="A416" s="942">
        <v>73</v>
      </c>
      <c r="B416" s="943" t="s">
        <v>5921</v>
      </c>
      <c r="C416" s="967">
        <v>42</v>
      </c>
      <c r="D416" s="943" t="s">
        <v>182</v>
      </c>
      <c r="E416" s="943" t="s">
        <v>182</v>
      </c>
      <c r="F416" s="943" t="s">
        <v>5922</v>
      </c>
      <c r="G416" s="943" t="s">
        <v>5923</v>
      </c>
      <c r="H416" s="945"/>
      <c r="I416" s="945"/>
      <c r="J416" s="945"/>
      <c r="K416" s="945"/>
      <c r="L416" s="945"/>
      <c r="M416" s="945"/>
      <c r="N416" s="945"/>
      <c r="O416" s="945"/>
      <c r="P416" s="945"/>
      <c r="Q416" s="945"/>
      <c r="R416" s="945"/>
      <c r="S416" s="945"/>
      <c r="T416" s="945"/>
      <c r="U416" s="945"/>
      <c r="V416" s="945"/>
      <c r="W416" s="945"/>
      <c r="X416" s="945"/>
      <c r="Y416" s="945"/>
      <c r="Z416" s="945"/>
      <c r="AA416" s="945"/>
      <c r="AB416" s="958">
        <v>1</v>
      </c>
      <c r="AC416" s="482"/>
      <c r="AD416" s="482"/>
      <c r="AE416" s="482"/>
      <c r="AF416" s="482"/>
      <c r="AG416" s="482"/>
      <c r="AH416" s="482"/>
      <c r="AI416" s="482"/>
      <c r="AJ416" s="482"/>
      <c r="AK416" s="482"/>
      <c r="AL416" s="482"/>
      <c r="AM416" s="482"/>
      <c r="AN416" s="482"/>
      <c r="AO416" s="482"/>
      <c r="AP416" s="482"/>
      <c r="AQ416" s="482"/>
      <c r="AR416" s="482"/>
      <c r="AS416" s="482"/>
      <c r="AT416" s="482"/>
      <c r="AU416" s="482"/>
      <c r="AV416" s="482"/>
      <c r="AW416" s="482"/>
      <c r="AX416" s="482"/>
      <c r="AY416" s="482"/>
      <c r="AZ416" s="482"/>
      <c r="BA416" s="482"/>
      <c r="BB416" s="482"/>
      <c r="BC416" s="482"/>
      <c r="BD416" s="1035">
        <v>1</v>
      </c>
      <c r="BE416" s="946">
        <v>0</v>
      </c>
      <c r="BF416" s="976"/>
      <c r="BG416" s="943" t="s">
        <v>544</v>
      </c>
      <c r="BH416" s="482"/>
      <c r="BI416" s="482"/>
      <c r="BJ416" s="482"/>
      <c r="BK416" s="482"/>
      <c r="BL416" s="482"/>
      <c r="BM416" s="787"/>
      <c r="BN416" s="557">
        <f t="shared" si="6"/>
        <v>2.3809523809523808E-2</v>
      </c>
      <c r="BO416" s="476">
        <f>SUM(H416:BC416)</f>
        <v>1</v>
      </c>
      <c r="BP416" s="477" t="str">
        <f>IF(D416="Supra-regional","abrange-cidade",IF(D416="Em definição","sem-mapa",IF(F416&lt;&gt;0,"local-def","local-em-def")))</f>
        <v>local-def</v>
      </c>
    </row>
    <row r="417" spans="1:68" s="539" customFormat="1" ht="51.75" hidden="1" x14ac:dyDescent="0.25">
      <c r="A417" s="942">
        <v>73</v>
      </c>
      <c r="B417" s="943" t="s">
        <v>5924</v>
      </c>
      <c r="C417" s="967">
        <v>42</v>
      </c>
      <c r="D417" s="943" t="s">
        <v>182</v>
      </c>
      <c r="E417" s="943" t="s">
        <v>786</v>
      </c>
      <c r="F417" s="944" t="s">
        <v>5925</v>
      </c>
      <c r="G417" s="943" t="s">
        <v>5926</v>
      </c>
      <c r="H417" s="945"/>
      <c r="I417" s="945"/>
      <c r="J417" s="945"/>
      <c r="K417" s="945"/>
      <c r="L417" s="945"/>
      <c r="M417" s="945"/>
      <c r="N417" s="945"/>
      <c r="O417" s="945"/>
      <c r="P417" s="945"/>
      <c r="Q417" s="945"/>
      <c r="R417" s="945"/>
      <c r="S417" s="945"/>
      <c r="T417" s="945"/>
      <c r="U417" s="945"/>
      <c r="V417" s="945"/>
      <c r="W417" s="945"/>
      <c r="X417" s="945"/>
      <c r="Y417" s="945"/>
      <c r="Z417" s="945"/>
      <c r="AA417" s="945"/>
      <c r="AB417" s="945"/>
      <c r="AC417" s="482">
        <v>1</v>
      </c>
      <c r="AD417" s="482"/>
      <c r="AE417" s="482"/>
      <c r="AF417" s="482"/>
      <c r="AG417" s="482"/>
      <c r="AH417" s="482"/>
      <c r="AI417" s="482"/>
      <c r="AJ417" s="482"/>
      <c r="AK417" s="482"/>
      <c r="AL417" s="482"/>
      <c r="AM417" s="482"/>
      <c r="AN417" s="482"/>
      <c r="AO417" s="482"/>
      <c r="AP417" s="482"/>
      <c r="AQ417" s="482"/>
      <c r="AR417" s="482"/>
      <c r="AS417" s="482"/>
      <c r="AT417" s="482"/>
      <c r="AU417" s="482"/>
      <c r="AV417" s="482"/>
      <c r="AW417" s="482"/>
      <c r="AX417" s="482"/>
      <c r="AY417" s="482"/>
      <c r="AZ417" s="482"/>
      <c r="BA417" s="482"/>
      <c r="BB417" s="482"/>
      <c r="BC417" s="482"/>
      <c r="BD417" s="1035">
        <v>1</v>
      </c>
      <c r="BE417" s="946">
        <v>0</v>
      </c>
      <c r="BF417" s="976"/>
      <c r="BG417" s="943" t="s">
        <v>557</v>
      </c>
      <c r="BH417" s="482"/>
      <c r="BI417" s="482"/>
      <c r="BJ417" s="482"/>
      <c r="BK417" s="482"/>
      <c r="BL417" s="482"/>
      <c r="BM417" s="787"/>
      <c r="BN417" s="557">
        <f t="shared" si="6"/>
        <v>2.3809523809523808E-2</v>
      </c>
      <c r="BO417" s="476">
        <f>SUM(H417:BC417)</f>
        <v>1</v>
      </c>
      <c r="BP417" s="477" t="str">
        <f>IF(D417="Supra-regional","abrange-cidade",IF(D417="Em definição","sem-mapa",IF(F417&lt;&gt;0,"local-def","local-em-def")))</f>
        <v>local-def</v>
      </c>
    </row>
    <row r="418" spans="1:68" s="539" customFormat="1" ht="51.75" hidden="1" x14ac:dyDescent="0.25">
      <c r="A418" s="942">
        <v>73</v>
      </c>
      <c r="B418" s="943" t="s">
        <v>5927</v>
      </c>
      <c r="C418" s="967">
        <v>42</v>
      </c>
      <c r="D418" s="943" t="s">
        <v>182</v>
      </c>
      <c r="E418" s="943" t="s">
        <v>182</v>
      </c>
      <c r="F418" s="944" t="s">
        <v>5928</v>
      </c>
      <c r="G418" s="943" t="s">
        <v>5929</v>
      </c>
      <c r="H418" s="945"/>
      <c r="I418" s="945"/>
      <c r="J418" s="945"/>
      <c r="K418" s="945"/>
      <c r="L418" s="945"/>
      <c r="M418" s="945"/>
      <c r="N418" s="945"/>
      <c r="O418" s="945"/>
      <c r="P418" s="945"/>
      <c r="Q418" s="945"/>
      <c r="R418" s="945"/>
      <c r="S418" s="945"/>
      <c r="T418" s="945"/>
      <c r="U418" s="945"/>
      <c r="V418" s="945"/>
      <c r="W418" s="945"/>
      <c r="X418" s="945"/>
      <c r="Y418" s="945"/>
      <c r="Z418" s="945"/>
      <c r="AA418" s="945"/>
      <c r="AB418" s="945"/>
      <c r="AC418" s="482">
        <v>1</v>
      </c>
      <c r="AD418" s="482"/>
      <c r="AE418" s="482"/>
      <c r="AF418" s="482"/>
      <c r="AG418" s="482"/>
      <c r="AH418" s="482"/>
      <c r="AI418" s="482"/>
      <c r="AJ418" s="482"/>
      <c r="AK418" s="482"/>
      <c r="AL418" s="482"/>
      <c r="AM418" s="482"/>
      <c r="AN418" s="482"/>
      <c r="AO418" s="482"/>
      <c r="AP418" s="482"/>
      <c r="AQ418" s="482"/>
      <c r="AR418" s="482"/>
      <c r="AS418" s="482"/>
      <c r="AT418" s="482"/>
      <c r="AU418" s="482"/>
      <c r="AV418" s="482"/>
      <c r="AW418" s="482"/>
      <c r="AX418" s="482"/>
      <c r="AY418" s="482"/>
      <c r="AZ418" s="482"/>
      <c r="BA418" s="482"/>
      <c r="BB418" s="482"/>
      <c r="BC418" s="482"/>
      <c r="BD418" s="1035">
        <v>1</v>
      </c>
      <c r="BE418" s="946">
        <v>0</v>
      </c>
      <c r="BF418" s="976"/>
      <c r="BG418" s="943" t="s">
        <v>557</v>
      </c>
      <c r="BH418" s="482"/>
      <c r="BI418" s="482"/>
      <c r="BJ418" s="482"/>
      <c r="BK418" s="482"/>
      <c r="BL418" s="482"/>
      <c r="BM418" s="787"/>
      <c r="BN418" s="557">
        <f t="shared" si="6"/>
        <v>2.3809523809523808E-2</v>
      </c>
      <c r="BO418" s="476">
        <f>SUM(H418:BC418)</f>
        <v>1</v>
      </c>
      <c r="BP418" s="477" t="str">
        <f>IF(D418="Supra-regional","abrange-cidade",IF(D418="Em definição","sem-mapa",IF(F418&lt;&gt;0,"local-def","local-em-def")))</f>
        <v>local-def</v>
      </c>
    </row>
    <row r="419" spans="1:68" s="539" customFormat="1" ht="51.75" hidden="1" x14ac:dyDescent="0.25">
      <c r="A419" s="942">
        <v>73</v>
      </c>
      <c r="B419" s="943" t="s">
        <v>5930</v>
      </c>
      <c r="C419" s="967">
        <v>42</v>
      </c>
      <c r="D419" s="943" t="s">
        <v>182</v>
      </c>
      <c r="E419" s="943" t="s">
        <v>786</v>
      </c>
      <c r="F419" s="944" t="s">
        <v>5931</v>
      </c>
      <c r="G419" s="943" t="s">
        <v>5932</v>
      </c>
      <c r="H419" s="945"/>
      <c r="I419" s="945"/>
      <c r="J419" s="945"/>
      <c r="K419" s="945"/>
      <c r="L419" s="945"/>
      <c r="M419" s="945"/>
      <c r="N419" s="945"/>
      <c r="O419" s="945"/>
      <c r="P419" s="945"/>
      <c r="Q419" s="945"/>
      <c r="R419" s="945"/>
      <c r="S419" s="945"/>
      <c r="T419" s="945"/>
      <c r="U419" s="945"/>
      <c r="V419" s="945"/>
      <c r="W419" s="945"/>
      <c r="X419" s="945"/>
      <c r="Y419" s="945"/>
      <c r="Z419" s="945"/>
      <c r="AA419" s="945"/>
      <c r="AB419" s="945"/>
      <c r="AC419" s="482">
        <v>1</v>
      </c>
      <c r="AD419" s="482"/>
      <c r="AE419" s="482"/>
      <c r="AF419" s="482"/>
      <c r="AG419" s="482"/>
      <c r="AH419" s="482"/>
      <c r="AI419" s="482"/>
      <c r="AJ419" s="482"/>
      <c r="AK419" s="482"/>
      <c r="AL419" s="482"/>
      <c r="AM419" s="482"/>
      <c r="AN419" s="482"/>
      <c r="AO419" s="482"/>
      <c r="AP419" s="482"/>
      <c r="AQ419" s="482"/>
      <c r="AR419" s="482"/>
      <c r="AS419" s="482"/>
      <c r="AT419" s="482"/>
      <c r="AU419" s="482"/>
      <c r="AV419" s="482"/>
      <c r="AW419" s="482"/>
      <c r="AX419" s="482"/>
      <c r="AY419" s="482"/>
      <c r="AZ419" s="482"/>
      <c r="BA419" s="482"/>
      <c r="BB419" s="482"/>
      <c r="BC419" s="482"/>
      <c r="BD419" s="1035">
        <v>1</v>
      </c>
      <c r="BE419" s="946">
        <v>0</v>
      </c>
      <c r="BF419" s="976"/>
      <c r="BG419" s="943" t="s">
        <v>557</v>
      </c>
      <c r="BH419" s="482"/>
      <c r="BI419" s="482"/>
      <c r="BJ419" s="482"/>
      <c r="BK419" s="482"/>
      <c r="BL419" s="482"/>
      <c r="BM419" s="787"/>
      <c r="BN419" s="557">
        <f t="shared" si="6"/>
        <v>2.3809523809523808E-2</v>
      </c>
      <c r="BO419" s="476">
        <f>SUM(H419:BC419)</f>
        <v>1</v>
      </c>
      <c r="BP419" s="477" t="str">
        <f>IF(D419="Supra-regional","abrange-cidade",IF(D419="Em definição","sem-mapa",IF(F419&lt;&gt;0,"local-def","local-em-def")))</f>
        <v>local-def</v>
      </c>
    </row>
    <row r="420" spans="1:68" s="539" customFormat="1" ht="51.75" hidden="1" x14ac:dyDescent="0.25">
      <c r="A420" s="942">
        <v>73</v>
      </c>
      <c r="B420" s="943" t="s">
        <v>5933</v>
      </c>
      <c r="C420" s="967">
        <v>42</v>
      </c>
      <c r="D420" s="943" t="s">
        <v>182</v>
      </c>
      <c r="E420" s="943" t="s">
        <v>182</v>
      </c>
      <c r="F420" s="944" t="s">
        <v>5934</v>
      </c>
      <c r="G420" s="943" t="s">
        <v>5935</v>
      </c>
      <c r="H420" s="945"/>
      <c r="I420" s="945"/>
      <c r="J420" s="945"/>
      <c r="K420" s="945"/>
      <c r="L420" s="945"/>
      <c r="M420" s="945"/>
      <c r="N420" s="945"/>
      <c r="O420" s="945"/>
      <c r="P420" s="945"/>
      <c r="Q420" s="945"/>
      <c r="R420" s="945"/>
      <c r="S420" s="945"/>
      <c r="T420" s="945"/>
      <c r="U420" s="945"/>
      <c r="V420" s="945"/>
      <c r="W420" s="945"/>
      <c r="X420" s="945"/>
      <c r="Y420" s="945"/>
      <c r="Z420" s="945"/>
      <c r="AA420" s="945"/>
      <c r="AB420" s="945"/>
      <c r="AC420" s="482">
        <v>1</v>
      </c>
      <c r="AD420" s="482"/>
      <c r="AE420" s="482"/>
      <c r="AF420" s="482"/>
      <c r="AG420" s="482"/>
      <c r="AH420" s="482"/>
      <c r="AI420" s="482"/>
      <c r="AJ420" s="482"/>
      <c r="AK420" s="482"/>
      <c r="AL420" s="482"/>
      <c r="AM420" s="482"/>
      <c r="AN420" s="482"/>
      <c r="AO420" s="482"/>
      <c r="AP420" s="482"/>
      <c r="AQ420" s="482"/>
      <c r="AR420" s="482"/>
      <c r="AS420" s="482"/>
      <c r="AT420" s="482"/>
      <c r="AU420" s="482"/>
      <c r="AV420" s="482"/>
      <c r="AW420" s="482"/>
      <c r="AX420" s="482"/>
      <c r="AY420" s="482"/>
      <c r="AZ420" s="482"/>
      <c r="BA420" s="482"/>
      <c r="BB420" s="482"/>
      <c r="BC420" s="482"/>
      <c r="BD420" s="1035">
        <v>1</v>
      </c>
      <c r="BE420" s="946">
        <v>0</v>
      </c>
      <c r="BF420" s="976"/>
      <c r="BG420" s="943" t="s">
        <v>557</v>
      </c>
      <c r="BH420" s="482"/>
      <c r="BI420" s="482"/>
      <c r="BJ420" s="482"/>
      <c r="BK420" s="482"/>
      <c r="BL420" s="482"/>
      <c r="BM420" s="787"/>
      <c r="BN420" s="557">
        <f t="shared" si="6"/>
        <v>2.3809523809523808E-2</v>
      </c>
      <c r="BO420" s="476">
        <f>SUM(H420:BC420)</f>
        <v>1</v>
      </c>
      <c r="BP420" s="477" t="str">
        <f>IF(D420="Supra-regional","abrange-cidade",IF(D420="Em definição","sem-mapa",IF(F420&lt;&gt;0,"local-def","local-em-def")))</f>
        <v>local-def</v>
      </c>
    </row>
    <row r="421" spans="1:68" s="539" customFormat="1" ht="60" hidden="1" x14ac:dyDescent="0.25">
      <c r="A421" s="948">
        <v>73</v>
      </c>
      <c r="B421" s="944" t="s">
        <v>603</v>
      </c>
      <c r="C421" s="968">
        <v>42</v>
      </c>
      <c r="D421" s="945" t="s">
        <v>5936</v>
      </c>
      <c r="E421" s="945" t="s">
        <v>604</v>
      </c>
      <c r="F421" s="943" t="s">
        <v>605</v>
      </c>
      <c r="G421" s="943" t="s">
        <v>606</v>
      </c>
      <c r="H421" s="945"/>
      <c r="I421" s="945"/>
      <c r="J421" s="945"/>
      <c r="K421" s="945"/>
      <c r="L421" s="945"/>
      <c r="M421" s="945"/>
      <c r="N421" s="945"/>
      <c r="O421" s="945"/>
      <c r="P421" s="945"/>
      <c r="Q421" s="945"/>
      <c r="R421" s="945"/>
      <c r="S421" s="945"/>
      <c r="T421" s="945"/>
      <c r="U421" s="945"/>
      <c r="V421" s="945"/>
      <c r="W421" s="945"/>
      <c r="X421" s="945"/>
      <c r="Y421" s="945">
        <v>1</v>
      </c>
      <c r="Z421" s="945"/>
      <c r="AA421" s="945"/>
      <c r="AB421" s="945"/>
      <c r="AC421" s="949"/>
      <c r="AD421" s="949"/>
      <c r="AE421" s="949"/>
      <c r="AF421" s="949"/>
      <c r="AG421" s="949"/>
      <c r="AH421" s="949"/>
      <c r="AI421" s="949"/>
      <c r="AJ421" s="949"/>
      <c r="AK421" s="949"/>
      <c r="AL421" s="949"/>
      <c r="AM421" s="949"/>
      <c r="AN421" s="949"/>
      <c r="AO421" s="949"/>
      <c r="AP421" s="949"/>
      <c r="AQ421" s="949"/>
      <c r="AR421" s="949"/>
      <c r="AS421" s="949"/>
      <c r="AT421" s="949"/>
      <c r="AU421" s="949"/>
      <c r="AV421" s="949"/>
      <c r="AW421" s="949"/>
      <c r="AX421" s="949"/>
      <c r="AY421" s="949"/>
      <c r="AZ421" s="949"/>
      <c r="BA421" s="949"/>
      <c r="BB421" s="949"/>
      <c r="BC421" s="949"/>
      <c r="BD421" s="1035">
        <v>1</v>
      </c>
      <c r="BE421" s="946">
        <v>0</v>
      </c>
      <c r="BF421" s="977" t="s">
        <v>5937</v>
      </c>
      <c r="BG421" s="963" t="s">
        <v>580</v>
      </c>
      <c r="BH421" s="949"/>
      <c r="BI421" s="949"/>
      <c r="BJ421" s="949"/>
      <c r="BK421" s="949"/>
      <c r="BL421" s="949"/>
      <c r="BM421" s="787"/>
      <c r="BN421" s="557">
        <f t="shared" si="6"/>
        <v>2.3809523809523808E-2</v>
      </c>
      <c r="BO421" s="476">
        <f>SUM(H421:BC421)</f>
        <v>1</v>
      </c>
      <c r="BP421" s="477" t="str">
        <f>IF(D421="Supra-regional","abrange-cidade",IF(D421="Em definição","sem-mapa",IF(F421&lt;&gt;0,"local-def","local-em-def")))</f>
        <v>local-def</v>
      </c>
    </row>
    <row r="422" spans="1:68" s="539" customFormat="1" ht="60" hidden="1" x14ac:dyDescent="0.25">
      <c r="A422" s="948">
        <v>73</v>
      </c>
      <c r="B422" s="950" t="s">
        <v>572</v>
      </c>
      <c r="C422" s="968">
        <v>42</v>
      </c>
      <c r="D422" s="962" t="s">
        <v>186</v>
      </c>
      <c r="E422" s="951" t="s">
        <v>573</v>
      </c>
      <c r="F422" s="951" t="s">
        <v>574</v>
      </c>
      <c r="G422" s="952" t="s">
        <v>575</v>
      </c>
      <c r="H422" s="953"/>
      <c r="I422" s="953"/>
      <c r="J422" s="953"/>
      <c r="K422" s="953"/>
      <c r="L422" s="953"/>
      <c r="M422" s="953"/>
      <c r="N422" s="953"/>
      <c r="O422" s="953"/>
      <c r="P422" s="953"/>
      <c r="Q422" s="948"/>
      <c r="R422" s="948"/>
      <c r="S422" s="948"/>
      <c r="T422" s="948"/>
      <c r="U422" s="948"/>
      <c r="V422" s="948"/>
      <c r="W422" s="948"/>
      <c r="X422" s="948">
        <v>1</v>
      </c>
      <c r="Y422" s="948"/>
      <c r="Z422" s="948"/>
      <c r="AA422" s="948"/>
      <c r="AB422" s="948"/>
      <c r="AC422" s="724"/>
      <c r="AD422" s="724"/>
      <c r="AE422" s="724"/>
      <c r="AF422" s="724"/>
      <c r="AG422" s="724"/>
      <c r="AH422" s="724"/>
      <c r="AI422" s="724"/>
      <c r="AJ422" s="724"/>
      <c r="AK422" s="724"/>
      <c r="AL422" s="724"/>
      <c r="AM422" s="724"/>
      <c r="AN422" s="724"/>
      <c r="AO422" s="724"/>
      <c r="AP422" s="724"/>
      <c r="AQ422" s="724"/>
      <c r="AR422" s="724"/>
      <c r="AS422" s="724"/>
      <c r="AT422" s="724"/>
      <c r="AU422" s="724"/>
      <c r="AV422" s="724"/>
      <c r="AW422" s="724"/>
      <c r="AX422" s="724"/>
      <c r="AY422" s="724"/>
      <c r="AZ422" s="724"/>
      <c r="BA422" s="724"/>
      <c r="BB422" s="729"/>
      <c r="BC422" s="724"/>
      <c r="BD422" s="1035">
        <v>1</v>
      </c>
      <c r="BE422" s="946">
        <v>0</v>
      </c>
      <c r="BF422" s="954" t="s">
        <v>5938</v>
      </c>
      <c r="BG422" s="963" t="s">
        <v>576</v>
      </c>
      <c r="BH422" s="955"/>
      <c r="BI422" s="955"/>
      <c r="BJ422" s="955"/>
      <c r="BK422" s="955"/>
      <c r="BL422" s="955"/>
      <c r="BM422" s="787"/>
      <c r="BN422" s="557">
        <f t="shared" si="6"/>
        <v>2.3809523809523808E-2</v>
      </c>
      <c r="BO422" s="476">
        <f>SUM(H422:BC422)</f>
        <v>1</v>
      </c>
      <c r="BP422" s="477" t="str">
        <f>IF(D422="Supra-regional","abrange-cidade",IF(D422="Em definição","sem-mapa",IF(F422&lt;&gt;0,"local-def","local-em-def")))</f>
        <v>local-def</v>
      </c>
    </row>
    <row r="423" spans="1:68" s="539" customFormat="1" ht="51.75" hidden="1" x14ac:dyDescent="0.25">
      <c r="A423" s="942">
        <v>73</v>
      </c>
      <c r="B423" s="943" t="s">
        <v>5939</v>
      </c>
      <c r="C423" s="967">
        <v>42</v>
      </c>
      <c r="D423" s="943" t="s">
        <v>186</v>
      </c>
      <c r="E423" s="943" t="s">
        <v>186</v>
      </c>
      <c r="F423" s="943" t="s">
        <v>5940</v>
      </c>
      <c r="G423" s="943" t="s">
        <v>5941</v>
      </c>
      <c r="H423" s="945"/>
      <c r="I423" s="945"/>
      <c r="J423" s="945"/>
      <c r="K423" s="945"/>
      <c r="L423" s="945"/>
      <c r="M423" s="945"/>
      <c r="N423" s="945"/>
      <c r="O423" s="945"/>
      <c r="P423" s="945"/>
      <c r="Q423" s="945"/>
      <c r="R423" s="945"/>
      <c r="S423" s="945"/>
      <c r="T423" s="945"/>
      <c r="U423" s="945"/>
      <c r="V423" s="945"/>
      <c r="W423" s="945"/>
      <c r="X423" s="945"/>
      <c r="Y423" s="945"/>
      <c r="Z423" s="945"/>
      <c r="AA423" s="945"/>
      <c r="AB423" s="958">
        <v>1</v>
      </c>
      <c r="AC423" s="482"/>
      <c r="AD423" s="482"/>
      <c r="AE423" s="482"/>
      <c r="AF423" s="482"/>
      <c r="AG423" s="482"/>
      <c r="AH423" s="482"/>
      <c r="AI423" s="482"/>
      <c r="AJ423" s="482"/>
      <c r="AK423" s="482"/>
      <c r="AL423" s="482"/>
      <c r="AM423" s="482"/>
      <c r="AN423" s="482"/>
      <c r="AO423" s="482"/>
      <c r="AP423" s="482"/>
      <c r="AQ423" s="482"/>
      <c r="AR423" s="482"/>
      <c r="AS423" s="482"/>
      <c r="AT423" s="482"/>
      <c r="AU423" s="482"/>
      <c r="AV423" s="482"/>
      <c r="AW423" s="482"/>
      <c r="AX423" s="482"/>
      <c r="AY423" s="482"/>
      <c r="AZ423" s="482"/>
      <c r="BA423" s="482"/>
      <c r="BB423" s="482"/>
      <c r="BC423" s="482"/>
      <c r="BD423" s="1035">
        <v>1</v>
      </c>
      <c r="BE423" s="946">
        <v>0</v>
      </c>
      <c r="BF423" s="976"/>
      <c r="BG423" s="943" t="s">
        <v>580</v>
      </c>
      <c r="BH423" s="482"/>
      <c r="BI423" s="482"/>
      <c r="BJ423" s="482"/>
      <c r="BK423" s="482"/>
      <c r="BL423" s="482"/>
      <c r="BM423" s="787"/>
      <c r="BN423" s="557">
        <f t="shared" si="6"/>
        <v>2.3809523809523808E-2</v>
      </c>
      <c r="BO423" s="476">
        <f>SUM(H423:BC423)</f>
        <v>1</v>
      </c>
      <c r="BP423" s="477" t="str">
        <f>IF(D423="Supra-regional","abrange-cidade",IF(D423="Em definição","sem-mapa",IF(F423&lt;&gt;0,"local-def","local-em-def")))</f>
        <v>local-def</v>
      </c>
    </row>
    <row r="424" spans="1:68" s="539" customFormat="1" ht="51.75" hidden="1" x14ac:dyDescent="0.25">
      <c r="A424" s="942">
        <v>73</v>
      </c>
      <c r="B424" s="943" t="s">
        <v>5942</v>
      </c>
      <c r="C424" s="967">
        <v>42</v>
      </c>
      <c r="D424" s="943" t="s">
        <v>188</v>
      </c>
      <c r="E424" s="943" t="s">
        <v>188</v>
      </c>
      <c r="F424" s="943" t="s">
        <v>5943</v>
      </c>
      <c r="G424" s="943" t="s">
        <v>5944</v>
      </c>
      <c r="H424" s="945"/>
      <c r="I424" s="945"/>
      <c r="J424" s="945"/>
      <c r="K424" s="945"/>
      <c r="L424" s="945"/>
      <c r="M424" s="945"/>
      <c r="N424" s="945"/>
      <c r="O424" s="945"/>
      <c r="P424" s="945"/>
      <c r="Q424" s="945"/>
      <c r="R424" s="945"/>
      <c r="S424" s="945"/>
      <c r="T424" s="945"/>
      <c r="U424" s="945"/>
      <c r="V424" s="945"/>
      <c r="W424" s="945"/>
      <c r="X424" s="945"/>
      <c r="Y424" s="945"/>
      <c r="Z424" s="945"/>
      <c r="AA424" s="945"/>
      <c r="AB424" s="945"/>
      <c r="AC424" s="482">
        <v>1</v>
      </c>
      <c r="AD424" s="482"/>
      <c r="AE424" s="482"/>
      <c r="AF424" s="482"/>
      <c r="AG424" s="482"/>
      <c r="AH424" s="482"/>
      <c r="AI424" s="482"/>
      <c r="AJ424" s="482"/>
      <c r="AK424" s="482"/>
      <c r="AL424" s="482"/>
      <c r="AM424" s="482"/>
      <c r="AN424" s="482"/>
      <c r="AO424" s="482"/>
      <c r="AP424" s="482"/>
      <c r="AQ424" s="482"/>
      <c r="AR424" s="482"/>
      <c r="AS424" s="482"/>
      <c r="AT424" s="482"/>
      <c r="AU424" s="482"/>
      <c r="AV424" s="482"/>
      <c r="AW424" s="482"/>
      <c r="AX424" s="482"/>
      <c r="AY424" s="482"/>
      <c r="AZ424" s="482"/>
      <c r="BA424" s="482"/>
      <c r="BB424" s="482"/>
      <c r="BC424" s="482"/>
      <c r="BD424" s="1035">
        <v>1</v>
      </c>
      <c r="BE424" s="946">
        <v>0</v>
      </c>
      <c r="BF424" s="976"/>
      <c r="BG424" s="943" t="s">
        <v>576</v>
      </c>
      <c r="BH424" s="482"/>
      <c r="BI424" s="482"/>
      <c r="BJ424" s="482"/>
      <c r="BK424" s="482"/>
      <c r="BL424" s="482"/>
      <c r="BM424" s="787"/>
      <c r="BN424" s="557">
        <f t="shared" si="6"/>
        <v>2.3809523809523808E-2</v>
      </c>
      <c r="BO424" s="476">
        <f>SUM(H424:BC424)</f>
        <v>1</v>
      </c>
      <c r="BP424" s="477" t="str">
        <f>IF(D424="Supra-regional","abrange-cidade",IF(D424="Em definição","sem-mapa",IF(F424&lt;&gt;0,"local-def","local-em-def")))</f>
        <v>local-def</v>
      </c>
    </row>
    <row r="425" spans="1:68" ht="30" hidden="1" x14ac:dyDescent="0.25">
      <c r="A425" s="293">
        <v>74</v>
      </c>
      <c r="B425" s="288" t="s">
        <v>492</v>
      </c>
      <c r="C425" s="474">
        <v>18000</v>
      </c>
      <c r="D425" s="288" t="s">
        <v>128</v>
      </c>
      <c r="E425" s="183"/>
      <c r="F425" s="183"/>
      <c r="G425" s="288"/>
      <c r="H425" s="284">
        <v>0</v>
      </c>
      <c r="I425" s="290"/>
      <c r="J425" s="290">
        <v>28</v>
      </c>
      <c r="K425" s="290"/>
      <c r="L425" s="290"/>
      <c r="M425" s="290"/>
      <c r="N425" s="290"/>
      <c r="O425" s="290"/>
      <c r="P425" s="290">
        <v>18</v>
      </c>
      <c r="Q425" s="290">
        <v>25</v>
      </c>
      <c r="R425" s="290">
        <v>46</v>
      </c>
      <c r="S425" s="290">
        <v>137</v>
      </c>
      <c r="T425" s="290">
        <v>0</v>
      </c>
      <c r="U425" s="290">
        <v>12</v>
      </c>
      <c r="V425" s="290">
        <v>0</v>
      </c>
      <c r="W425" s="290">
        <v>0</v>
      </c>
      <c r="X425" s="290">
        <v>0</v>
      </c>
      <c r="Y425" s="290">
        <v>0</v>
      </c>
      <c r="Z425" s="290">
        <v>0</v>
      </c>
      <c r="AA425" s="290"/>
      <c r="AB425" s="290"/>
      <c r="AC425" s="290"/>
      <c r="AD425" s="290"/>
      <c r="AE425" s="290"/>
      <c r="AF425" s="290"/>
      <c r="AG425" s="290"/>
      <c r="AH425" s="290"/>
      <c r="AI425" s="290"/>
      <c r="AJ425" s="290"/>
      <c r="AK425" s="290"/>
      <c r="AL425" s="290"/>
      <c r="AM425" s="290"/>
      <c r="AN425" s="290"/>
      <c r="AO425" s="290"/>
      <c r="AP425" s="290"/>
      <c r="AQ425" s="290"/>
      <c r="AR425" s="290"/>
      <c r="AS425" s="290"/>
      <c r="AT425" s="290"/>
      <c r="AU425" s="290"/>
      <c r="AV425" s="290"/>
      <c r="AW425" s="290"/>
      <c r="AX425" s="290"/>
      <c r="AY425" s="290"/>
      <c r="AZ425" s="290"/>
      <c r="BA425" s="290"/>
      <c r="BB425" s="290"/>
      <c r="BC425" s="290"/>
      <c r="BD425" s="1035">
        <v>1</v>
      </c>
      <c r="BE425" s="734">
        <v>42213760</v>
      </c>
      <c r="BF425" s="734">
        <v>37280500</v>
      </c>
      <c r="BG425" s="288"/>
      <c r="BH425" s="288"/>
      <c r="BI425" s="288"/>
      <c r="BJ425" s="288"/>
      <c r="BK425" s="288"/>
      <c r="BL425" s="288"/>
      <c r="BM425" s="301"/>
      <c r="BN425" s="557">
        <f t="shared" si="6"/>
        <v>1.4777777777777779E-2</v>
      </c>
      <c r="BO425" s="77">
        <f>SUM(H425:BC425)</f>
        <v>266</v>
      </c>
      <c r="BP425" s="127" t="str">
        <f>IF(D425="Supra-regional","abrange-cidade",IF(D425="Em definição","sem-mapa",IF(F425&lt;&gt;0,"local-def","local-em-def")))</f>
        <v>local-em-def</v>
      </c>
    </row>
    <row r="426" spans="1:68" ht="30" hidden="1" x14ac:dyDescent="0.25">
      <c r="A426" s="293">
        <v>74</v>
      </c>
      <c r="B426" s="288" t="s">
        <v>492</v>
      </c>
      <c r="C426" s="474">
        <v>18000</v>
      </c>
      <c r="D426" s="288" t="s">
        <v>130</v>
      </c>
      <c r="E426" s="183"/>
      <c r="F426" s="183"/>
      <c r="G426" s="288"/>
      <c r="H426" s="284">
        <v>0</v>
      </c>
      <c r="I426" s="290"/>
      <c r="J426" s="290">
        <v>49</v>
      </c>
      <c r="K426" s="290">
        <v>104</v>
      </c>
      <c r="L426" s="290"/>
      <c r="M426" s="290"/>
      <c r="N426" s="290"/>
      <c r="O426" s="290"/>
      <c r="P426" s="290">
        <v>102</v>
      </c>
      <c r="Q426" s="290">
        <v>206</v>
      </c>
      <c r="R426" s="290">
        <v>143</v>
      </c>
      <c r="S426" s="290"/>
      <c r="T426" s="290">
        <v>0</v>
      </c>
      <c r="U426" s="290">
        <v>0</v>
      </c>
      <c r="V426" s="290">
        <v>0</v>
      </c>
      <c r="W426" s="290">
        <v>0</v>
      </c>
      <c r="X426" s="290">
        <v>0</v>
      </c>
      <c r="Y426" s="290">
        <v>0</v>
      </c>
      <c r="Z426" s="290">
        <v>0</v>
      </c>
      <c r="AA426" s="290"/>
      <c r="AB426" s="290"/>
      <c r="AC426" s="290"/>
      <c r="AD426" s="290"/>
      <c r="AE426" s="290"/>
      <c r="AF426" s="290"/>
      <c r="AG426" s="290"/>
      <c r="AH426" s="290"/>
      <c r="AI426" s="290"/>
      <c r="AJ426" s="290"/>
      <c r="AK426" s="290"/>
      <c r="AL426" s="290"/>
      <c r="AM426" s="290"/>
      <c r="AN426" s="290"/>
      <c r="AO426" s="290"/>
      <c r="AP426" s="290"/>
      <c r="AQ426" s="290"/>
      <c r="AR426" s="290"/>
      <c r="AS426" s="290"/>
      <c r="AT426" s="290"/>
      <c r="AU426" s="290"/>
      <c r="AV426" s="290"/>
      <c r="AW426" s="290"/>
      <c r="AX426" s="290"/>
      <c r="AY426" s="290"/>
      <c r="AZ426" s="290"/>
      <c r="BA426" s="290"/>
      <c r="BB426" s="290"/>
      <c r="BC426" s="290"/>
      <c r="BD426" s="1035">
        <v>1</v>
      </c>
      <c r="BE426" s="734">
        <v>42213760</v>
      </c>
      <c r="BF426" s="734">
        <v>37280500</v>
      </c>
      <c r="BG426" s="288"/>
      <c r="BH426" s="288"/>
      <c r="BI426" s="288"/>
      <c r="BJ426" s="288"/>
      <c r="BK426" s="288"/>
      <c r="BL426" s="288"/>
      <c r="BM426" s="301"/>
      <c r="BN426" s="557">
        <f t="shared" si="6"/>
        <v>3.3555555555555554E-2</v>
      </c>
      <c r="BO426" s="77">
        <f>SUM(H426:BC426)</f>
        <v>604</v>
      </c>
      <c r="BP426" s="127" t="str">
        <f>IF(D426="Supra-regional","abrange-cidade",IF(D426="Em definição","sem-mapa",IF(F426&lt;&gt;0,"local-def","local-em-def")))</f>
        <v>local-em-def</v>
      </c>
    </row>
    <row r="427" spans="1:68" ht="30" hidden="1" x14ac:dyDescent="0.25">
      <c r="A427" s="293">
        <v>74</v>
      </c>
      <c r="B427" s="288" t="s">
        <v>492</v>
      </c>
      <c r="C427" s="474">
        <v>18000</v>
      </c>
      <c r="D427" s="288" t="s">
        <v>132</v>
      </c>
      <c r="E427" s="183"/>
      <c r="F427" s="183"/>
      <c r="G427" s="288"/>
      <c r="H427" s="284">
        <v>0</v>
      </c>
      <c r="I427" s="290"/>
      <c r="J427" s="290"/>
      <c r="K427" s="290">
        <v>26</v>
      </c>
      <c r="L427" s="290">
        <v>165</v>
      </c>
      <c r="M427" s="290">
        <v>3</v>
      </c>
      <c r="N427" s="290">
        <v>534</v>
      </c>
      <c r="O427" s="290"/>
      <c r="P427" s="290">
        <v>221</v>
      </c>
      <c r="Q427" s="290">
        <v>35</v>
      </c>
      <c r="R427" s="290">
        <v>228</v>
      </c>
      <c r="S427" s="290">
        <v>55</v>
      </c>
      <c r="T427" s="290">
        <v>0</v>
      </c>
      <c r="U427" s="290">
        <v>0</v>
      </c>
      <c r="V427" s="290">
        <v>2</v>
      </c>
      <c r="W427" s="290">
        <v>0</v>
      </c>
      <c r="X427" s="290">
        <v>0</v>
      </c>
      <c r="Y427" s="290">
        <v>0</v>
      </c>
      <c r="Z427" s="290">
        <v>420</v>
      </c>
      <c r="AA427" s="290"/>
      <c r="AB427" s="290"/>
      <c r="AC427" s="290"/>
      <c r="AD427" s="290"/>
      <c r="AE427" s="290"/>
      <c r="AF427" s="290"/>
      <c r="AG427" s="290"/>
      <c r="AH427" s="290"/>
      <c r="AI427" s="290"/>
      <c r="AJ427" s="290"/>
      <c r="AK427" s="290"/>
      <c r="AL427" s="290"/>
      <c r="AM427" s="290"/>
      <c r="AN427" s="290"/>
      <c r="AO427" s="290"/>
      <c r="AP427" s="290"/>
      <c r="AQ427" s="290"/>
      <c r="AR427" s="290"/>
      <c r="AS427" s="290"/>
      <c r="AT427" s="290"/>
      <c r="AU427" s="290"/>
      <c r="AV427" s="290"/>
      <c r="AW427" s="290"/>
      <c r="AX427" s="290"/>
      <c r="AY427" s="290"/>
      <c r="AZ427" s="290"/>
      <c r="BA427" s="290"/>
      <c r="BB427" s="290"/>
      <c r="BC427" s="290"/>
      <c r="BD427" s="1035">
        <v>1</v>
      </c>
      <c r="BE427" s="734">
        <v>42213760</v>
      </c>
      <c r="BF427" s="734">
        <v>37280500</v>
      </c>
      <c r="BG427" s="288"/>
      <c r="BH427" s="288"/>
      <c r="BI427" s="288"/>
      <c r="BJ427" s="288"/>
      <c r="BK427" s="288"/>
      <c r="BL427" s="288"/>
      <c r="BM427" s="301"/>
      <c r="BN427" s="557">
        <f t="shared" si="6"/>
        <v>9.3833333333333338E-2</v>
      </c>
      <c r="BO427" s="77">
        <f>SUM(H427:BC427)</f>
        <v>1689</v>
      </c>
      <c r="BP427" s="127" t="str">
        <f>IF(D427="Supra-regional","abrange-cidade",IF(D427="Em definição","sem-mapa",IF(F427&lt;&gt;0,"local-def","local-em-def")))</f>
        <v>local-em-def</v>
      </c>
    </row>
    <row r="428" spans="1:68" ht="30" hidden="1" x14ac:dyDescent="0.25">
      <c r="A428" s="293">
        <v>74</v>
      </c>
      <c r="B428" s="288" t="s">
        <v>492</v>
      </c>
      <c r="C428" s="474">
        <v>18000</v>
      </c>
      <c r="D428" s="288" t="s">
        <v>134</v>
      </c>
      <c r="E428" s="183"/>
      <c r="F428" s="183"/>
      <c r="G428" s="288"/>
      <c r="H428" s="284">
        <v>0</v>
      </c>
      <c r="I428" s="290"/>
      <c r="J428" s="290"/>
      <c r="K428" s="290"/>
      <c r="L428" s="290"/>
      <c r="M428" s="290"/>
      <c r="N428" s="290">
        <v>252</v>
      </c>
      <c r="O428" s="290"/>
      <c r="P428" s="290">
        <v>146</v>
      </c>
      <c r="Q428" s="290">
        <v>86</v>
      </c>
      <c r="R428" s="290">
        <v>15</v>
      </c>
      <c r="S428" s="290"/>
      <c r="T428" s="290">
        <v>0</v>
      </c>
      <c r="U428" s="290">
        <v>9</v>
      </c>
      <c r="V428" s="290">
        <v>0</v>
      </c>
      <c r="W428" s="290">
        <v>0</v>
      </c>
      <c r="X428" s="290">
        <v>0</v>
      </c>
      <c r="Y428" s="290">
        <v>0</v>
      </c>
      <c r="Z428" s="290">
        <v>0</v>
      </c>
      <c r="AA428" s="290"/>
      <c r="AB428" s="290"/>
      <c r="AC428" s="290"/>
      <c r="AD428" s="290"/>
      <c r="AE428" s="290"/>
      <c r="AF428" s="290"/>
      <c r="AG428" s="290"/>
      <c r="AH428" s="290"/>
      <c r="AI428" s="290"/>
      <c r="AJ428" s="290"/>
      <c r="AK428" s="290"/>
      <c r="AL428" s="290"/>
      <c r="AM428" s="290"/>
      <c r="AN428" s="290"/>
      <c r="AO428" s="290"/>
      <c r="AP428" s="290"/>
      <c r="AQ428" s="290"/>
      <c r="AR428" s="290"/>
      <c r="AS428" s="290"/>
      <c r="AT428" s="290"/>
      <c r="AU428" s="290"/>
      <c r="AV428" s="290"/>
      <c r="AW428" s="290"/>
      <c r="AX428" s="290"/>
      <c r="AY428" s="290"/>
      <c r="AZ428" s="290"/>
      <c r="BA428" s="290"/>
      <c r="BB428" s="290"/>
      <c r="BC428" s="290"/>
      <c r="BD428" s="1035">
        <v>1</v>
      </c>
      <c r="BE428" s="734">
        <v>42213760</v>
      </c>
      <c r="BF428" s="734">
        <v>37280500</v>
      </c>
      <c r="BG428" s="288"/>
      <c r="BH428" s="288"/>
      <c r="BI428" s="288"/>
      <c r="BJ428" s="288"/>
      <c r="BK428" s="288"/>
      <c r="BL428" s="288"/>
      <c r="BM428" s="301"/>
      <c r="BN428" s="557">
        <f t="shared" si="6"/>
        <v>2.8222222222222221E-2</v>
      </c>
      <c r="BO428" s="77">
        <f>SUM(H428:BC428)</f>
        <v>508</v>
      </c>
      <c r="BP428" s="127" t="str">
        <f>IF(D428="Supra-regional","abrange-cidade",IF(D428="Em definição","sem-mapa",IF(F428&lt;&gt;0,"local-def","local-em-def")))</f>
        <v>local-em-def</v>
      </c>
    </row>
    <row r="429" spans="1:68" ht="45" hidden="1" x14ac:dyDescent="0.25">
      <c r="A429" s="293">
        <v>74</v>
      </c>
      <c r="B429" s="288" t="s">
        <v>492</v>
      </c>
      <c r="C429" s="474">
        <v>18000</v>
      </c>
      <c r="D429" s="288" t="s">
        <v>136</v>
      </c>
      <c r="E429" s="183"/>
      <c r="F429" s="183"/>
      <c r="G429" s="288"/>
      <c r="H429" s="284">
        <v>0</v>
      </c>
      <c r="I429" s="290"/>
      <c r="J429" s="290"/>
      <c r="K429" s="290"/>
      <c r="L429" s="290"/>
      <c r="M429" s="290"/>
      <c r="N429" s="290">
        <v>157</v>
      </c>
      <c r="O429" s="290">
        <v>44</v>
      </c>
      <c r="P429" s="290">
        <v>100</v>
      </c>
      <c r="Q429" s="290">
        <v>17</v>
      </c>
      <c r="R429" s="290">
        <v>10</v>
      </c>
      <c r="S429" s="290"/>
      <c r="T429" s="290">
        <v>0</v>
      </c>
      <c r="U429" s="290">
        <v>1</v>
      </c>
      <c r="V429" s="290">
        <v>0</v>
      </c>
      <c r="W429" s="290">
        <v>0</v>
      </c>
      <c r="X429" s="290">
        <v>0</v>
      </c>
      <c r="Y429" s="290">
        <v>0</v>
      </c>
      <c r="Z429" s="290">
        <v>0</v>
      </c>
      <c r="AA429" s="290"/>
      <c r="AB429" s="290"/>
      <c r="AC429" s="290"/>
      <c r="AD429" s="290"/>
      <c r="AE429" s="290"/>
      <c r="AF429" s="290"/>
      <c r="AG429" s="290"/>
      <c r="AH429" s="290"/>
      <c r="AI429" s="290"/>
      <c r="AJ429" s="290"/>
      <c r="AK429" s="290"/>
      <c r="AL429" s="290"/>
      <c r="AM429" s="290"/>
      <c r="AN429" s="290"/>
      <c r="AO429" s="290"/>
      <c r="AP429" s="290"/>
      <c r="AQ429" s="290"/>
      <c r="AR429" s="290"/>
      <c r="AS429" s="290"/>
      <c r="AT429" s="290"/>
      <c r="AU429" s="290"/>
      <c r="AV429" s="290"/>
      <c r="AW429" s="290"/>
      <c r="AX429" s="290"/>
      <c r="AY429" s="290"/>
      <c r="AZ429" s="290"/>
      <c r="BA429" s="290"/>
      <c r="BB429" s="290"/>
      <c r="BC429" s="290"/>
      <c r="BD429" s="1035">
        <v>1</v>
      </c>
      <c r="BE429" s="734">
        <v>42213760</v>
      </c>
      <c r="BF429" s="734">
        <v>37280500</v>
      </c>
      <c r="BG429" s="288"/>
      <c r="BH429" s="288"/>
      <c r="BI429" s="288"/>
      <c r="BJ429" s="288"/>
      <c r="BK429" s="288"/>
      <c r="BL429" s="288"/>
      <c r="BM429" s="301"/>
      <c r="BN429" s="557">
        <f t="shared" si="6"/>
        <v>1.8277777777777778E-2</v>
      </c>
      <c r="BO429" s="77">
        <f>SUM(H429:BC429)</f>
        <v>329</v>
      </c>
      <c r="BP429" s="127" t="str">
        <f>IF(D429="Supra-regional","abrange-cidade",IF(D429="Em definição","sem-mapa",IF(F429&lt;&gt;0,"local-def","local-em-def")))</f>
        <v>local-em-def</v>
      </c>
    </row>
    <row r="430" spans="1:68" ht="30" hidden="1" x14ac:dyDescent="0.25">
      <c r="A430" s="293">
        <v>74</v>
      </c>
      <c r="B430" s="288" t="s">
        <v>492</v>
      </c>
      <c r="C430" s="474">
        <v>18000</v>
      </c>
      <c r="D430" s="288" t="s">
        <v>138</v>
      </c>
      <c r="E430" s="183"/>
      <c r="F430" s="183"/>
      <c r="G430" s="288"/>
      <c r="H430" s="290">
        <v>21</v>
      </c>
      <c r="I430" s="290">
        <v>106</v>
      </c>
      <c r="J430" s="290">
        <v>85</v>
      </c>
      <c r="K430" s="290"/>
      <c r="L430" s="290"/>
      <c r="M430" s="290"/>
      <c r="N430" s="290"/>
      <c r="O430" s="290"/>
      <c r="P430" s="290">
        <v>81</v>
      </c>
      <c r="Q430" s="290">
        <v>50</v>
      </c>
      <c r="R430" s="290">
        <v>24</v>
      </c>
      <c r="S430" s="290">
        <v>16</v>
      </c>
      <c r="T430" s="290">
        <v>0</v>
      </c>
      <c r="U430" s="290">
        <v>0</v>
      </c>
      <c r="V430" s="290">
        <v>0</v>
      </c>
      <c r="W430" s="290">
        <v>0</v>
      </c>
      <c r="X430" s="290">
        <v>0</v>
      </c>
      <c r="Y430" s="290">
        <v>0</v>
      </c>
      <c r="Z430" s="290">
        <v>0</v>
      </c>
      <c r="AA430" s="290"/>
      <c r="AB430" s="290"/>
      <c r="AC430" s="290"/>
      <c r="AD430" s="290"/>
      <c r="AE430" s="290"/>
      <c r="AF430" s="290"/>
      <c r="AG430" s="290"/>
      <c r="AH430" s="290"/>
      <c r="AI430" s="290"/>
      <c r="AJ430" s="290"/>
      <c r="AK430" s="290"/>
      <c r="AL430" s="290"/>
      <c r="AM430" s="290"/>
      <c r="AN430" s="290"/>
      <c r="AO430" s="290"/>
      <c r="AP430" s="290"/>
      <c r="AQ430" s="290"/>
      <c r="AR430" s="290"/>
      <c r="AS430" s="290"/>
      <c r="AT430" s="290"/>
      <c r="AU430" s="290"/>
      <c r="AV430" s="290"/>
      <c r="AW430" s="290"/>
      <c r="AX430" s="290"/>
      <c r="AY430" s="290"/>
      <c r="AZ430" s="290"/>
      <c r="BA430" s="290"/>
      <c r="BB430" s="290"/>
      <c r="BC430" s="290"/>
      <c r="BD430" s="1035">
        <v>1</v>
      </c>
      <c r="BE430" s="734">
        <v>42213760</v>
      </c>
      <c r="BF430" s="734">
        <v>37280500</v>
      </c>
      <c r="BG430" s="288"/>
      <c r="BH430" s="288"/>
      <c r="BI430" s="288"/>
      <c r="BJ430" s="288"/>
      <c r="BK430" s="288"/>
      <c r="BL430" s="288"/>
      <c r="BM430" s="301"/>
      <c r="BN430" s="557">
        <f t="shared" si="6"/>
        <v>2.1277777777777777E-2</v>
      </c>
      <c r="BO430" s="77">
        <f>SUM(H430:BC430)</f>
        <v>383</v>
      </c>
      <c r="BP430" s="127" t="str">
        <f>IF(D430="Supra-regional","abrange-cidade",IF(D430="Em definição","sem-mapa",IF(F430&lt;&gt;0,"local-def","local-em-def")))</f>
        <v>local-em-def</v>
      </c>
    </row>
    <row r="431" spans="1:68" ht="30" hidden="1" x14ac:dyDescent="0.25">
      <c r="A431" s="293">
        <v>74</v>
      </c>
      <c r="B431" s="288" t="s">
        <v>492</v>
      </c>
      <c r="C431" s="474">
        <v>18000</v>
      </c>
      <c r="D431" s="288" t="s">
        <v>140</v>
      </c>
      <c r="E431" s="183"/>
      <c r="F431" s="183"/>
      <c r="G431" s="288"/>
      <c r="H431" s="290">
        <v>0</v>
      </c>
      <c r="I431" s="290"/>
      <c r="J431" s="290"/>
      <c r="K431" s="290"/>
      <c r="L431" s="290"/>
      <c r="M431" s="290"/>
      <c r="N431" s="290">
        <v>35</v>
      </c>
      <c r="O431" s="290"/>
      <c r="P431" s="290"/>
      <c r="Q431" s="290">
        <v>4</v>
      </c>
      <c r="R431" s="290">
        <v>5</v>
      </c>
      <c r="S431" s="290">
        <v>54</v>
      </c>
      <c r="T431" s="290">
        <v>0</v>
      </c>
      <c r="U431" s="290">
        <v>0</v>
      </c>
      <c r="V431" s="290">
        <v>0</v>
      </c>
      <c r="W431" s="290">
        <v>0</v>
      </c>
      <c r="X431" s="290">
        <v>0</v>
      </c>
      <c r="Y431" s="290">
        <v>0</v>
      </c>
      <c r="Z431" s="290">
        <v>0</v>
      </c>
      <c r="AA431" s="290"/>
      <c r="AB431" s="290"/>
      <c r="AC431" s="290"/>
      <c r="AD431" s="290"/>
      <c r="AE431" s="290"/>
      <c r="AF431" s="290"/>
      <c r="AG431" s="290"/>
      <c r="AH431" s="290"/>
      <c r="AI431" s="290"/>
      <c r="AJ431" s="290"/>
      <c r="AK431" s="290"/>
      <c r="AL431" s="290"/>
      <c r="AM431" s="290"/>
      <c r="AN431" s="290"/>
      <c r="AO431" s="290"/>
      <c r="AP431" s="290"/>
      <c r="AQ431" s="290"/>
      <c r="AR431" s="290"/>
      <c r="AS431" s="290"/>
      <c r="AT431" s="290"/>
      <c r="AU431" s="290"/>
      <c r="AV431" s="290"/>
      <c r="AW431" s="290"/>
      <c r="AX431" s="290"/>
      <c r="AY431" s="290"/>
      <c r="AZ431" s="290"/>
      <c r="BA431" s="290"/>
      <c r="BB431" s="290"/>
      <c r="BC431" s="290"/>
      <c r="BD431" s="1035">
        <v>1</v>
      </c>
      <c r="BE431" s="734">
        <v>42213760</v>
      </c>
      <c r="BF431" s="734">
        <v>37280500</v>
      </c>
      <c r="BG431" s="288"/>
      <c r="BH431" s="288"/>
      <c r="BI431" s="288"/>
      <c r="BJ431" s="288"/>
      <c r="BK431" s="288"/>
      <c r="BL431" s="288"/>
      <c r="BM431" s="301"/>
      <c r="BN431" s="557">
        <f t="shared" si="6"/>
        <v>5.4444444444444445E-3</v>
      </c>
      <c r="BO431" s="77">
        <f>SUM(H431:BC431)</f>
        <v>98</v>
      </c>
      <c r="BP431" s="127" t="str">
        <f>IF(D431="Supra-regional","abrange-cidade",IF(D431="Em definição","sem-mapa",IF(F431&lt;&gt;0,"local-def","local-em-def")))</f>
        <v>local-em-def</v>
      </c>
    </row>
    <row r="432" spans="1:68" ht="30" hidden="1" x14ac:dyDescent="0.25">
      <c r="A432" s="293">
        <v>74</v>
      </c>
      <c r="B432" s="288" t="s">
        <v>492</v>
      </c>
      <c r="C432" s="474">
        <v>18000</v>
      </c>
      <c r="D432" s="288" t="s">
        <v>142</v>
      </c>
      <c r="E432" s="183"/>
      <c r="F432" s="183"/>
      <c r="G432" s="288"/>
      <c r="H432" s="290">
        <v>0</v>
      </c>
      <c r="I432" s="290"/>
      <c r="J432" s="290"/>
      <c r="K432" s="290"/>
      <c r="L432" s="290"/>
      <c r="M432" s="290"/>
      <c r="N432" s="290">
        <v>1</v>
      </c>
      <c r="O432" s="290">
        <v>3</v>
      </c>
      <c r="P432" s="290">
        <v>28</v>
      </c>
      <c r="Q432" s="290">
        <v>12</v>
      </c>
      <c r="R432" s="290">
        <v>18</v>
      </c>
      <c r="S432" s="290"/>
      <c r="T432" s="290">
        <v>0</v>
      </c>
      <c r="U432" s="290">
        <v>0</v>
      </c>
      <c r="V432" s="290">
        <v>0</v>
      </c>
      <c r="W432" s="290">
        <v>0</v>
      </c>
      <c r="X432" s="290">
        <v>0</v>
      </c>
      <c r="Y432" s="290">
        <v>0</v>
      </c>
      <c r="Z432" s="290">
        <v>0</v>
      </c>
      <c r="AA432" s="290"/>
      <c r="AB432" s="290"/>
      <c r="AC432" s="290"/>
      <c r="AD432" s="290"/>
      <c r="AE432" s="290"/>
      <c r="AF432" s="290"/>
      <c r="AG432" s="290"/>
      <c r="AH432" s="290"/>
      <c r="AI432" s="290"/>
      <c r="AJ432" s="290"/>
      <c r="AK432" s="290"/>
      <c r="AL432" s="290"/>
      <c r="AM432" s="290"/>
      <c r="AN432" s="290"/>
      <c r="AO432" s="290"/>
      <c r="AP432" s="290"/>
      <c r="AQ432" s="290"/>
      <c r="AR432" s="290"/>
      <c r="AS432" s="290"/>
      <c r="AT432" s="290"/>
      <c r="AU432" s="290"/>
      <c r="AV432" s="290"/>
      <c r="AW432" s="290"/>
      <c r="AX432" s="290"/>
      <c r="AY432" s="290"/>
      <c r="AZ432" s="290"/>
      <c r="BA432" s="290"/>
      <c r="BB432" s="290"/>
      <c r="BC432" s="290"/>
      <c r="BD432" s="1035">
        <v>1</v>
      </c>
      <c r="BE432" s="734">
        <v>42213760</v>
      </c>
      <c r="BF432" s="734">
        <v>37280500</v>
      </c>
      <c r="BG432" s="288"/>
      <c r="BH432" s="288"/>
      <c r="BI432" s="288"/>
      <c r="BJ432" s="288"/>
      <c r="BK432" s="288"/>
      <c r="BL432" s="288"/>
      <c r="BM432" s="301"/>
      <c r="BN432" s="557">
        <f t="shared" si="6"/>
        <v>3.4444444444444444E-3</v>
      </c>
      <c r="BO432" s="77">
        <f>SUM(H432:BC432)</f>
        <v>62</v>
      </c>
      <c r="BP432" s="127" t="str">
        <f>IF(D432="Supra-regional","abrange-cidade",IF(D432="Em definição","sem-mapa",IF(F432&lt;&gt;0,"local-def","local-em-def")))</f>
        <v>local-em-def</v>
      </c>
    </row>
    <row r="433" spans="1:68" ht="30" hidden="1" x14ac:dyDescent="0.25">
      <c r="A433" s="293">
        <v>74</v>
      </c>
      <c r="B433" s="288" t="s">
        <v>492</v>
      </c>
      <c r="C433" s="474">
        <v>18000</v>
      </c>
      <c r="D433" s="288" t="s">
        <v>144</v>
      </c>
      <c r="E433" s="183"/>
      <c r="F433" s="183"/>
      <c r="G433" s="288"/>
      <c r="H433" s="290">
        <v>0</v>
      </c>
      <c r="I433" s="290"/>
      <c r="J433" s="290"/>
      <c r="K433" s="290"/>
      <c r="L433" s="290"/>
      <c r="M433" s="290"/>
      <c r="N433" s="290">
        <v>244</v>
      </c>
      <c r="O433" s="290"/>
      <c r="P433" s="290"/>
      <c r="Q433" s="290">
        <v>12</v>
      </c>
      <c r="R433" s="290">
        <v>2</v>
      </c>
      <c r="S433" s="290"/>
      <c r="T433" s="290">
        <v>0</v>
      </c>
      <c r="U433" s="290">
        <v>0</v>
      </c>
      <c r="V433" s="290">
        <v>0</v>
      </c>
      <c r="W433" s="290">
        <v>0</v>
      </c>
      <c r="X433" s="290">
        <v>0</v>
      </c>
      <c r="Y433" s="290">
        <v>452</v>
      </c>
      <c r="Z433" s="290">
        <v>0</v>
      </c>
      <c r="AA433" s="290"/>
      <c r="AB433" s="290"/>
      <c r="AC433" s="290"/>
      <c r="AD433" s="290"/>
      <c r="AE433" s="290"/>
      <c r="AF433" s="290"/>
      <c r="AG433" s="290"/>
      <c r="AH433" s="290"/>
      <c r="AI433" s="290"/>
      <c r="AJ433" s="290"/>
      <c r="AK433" s="290"/>
      <c r="AL433" s="290"/>
      <c r="AM433" s="290"/>
      <c r="AN433" s="290"/>
      <c r="AO433" s="290"/>
      <c r="AP433" s="290"/>
      <c r="AQ433" s="290"/>
      <c r="AR433" s="290"/>
      <c r="AS433" s="290"/>
      <c r="AT433" s="290"/>
      <c r="AU433" s="290"/>
      <c r="AV433" s="290"/>
      <c r="AW433" s="290"/>
      <c r="AX433" s="290"/>
      <c r="AY433" s="290"/>
      <c r="AZ433" s="290"/>
      <c r="BA433" s="290"/>
      <c r="BB433" s="290"/>
      <c r="BC433" s="290"/>
      <c r="BD433" s="1035">
        <v>1</v>
      </c>
      <c r="BE433" s="734">
        <v>42213760</v>
      </c>
      <c r="BF433" s="734">
        <v>37280500</v>
      </c>
      <c r="BG433" s="288"/>
      <c r="BH433" s="288"/>
      <c r="BI433" s="288"/>
      <c r="BJ433" s="288"/>
      <c r="BK433" s="288"/>
      <c r="BL433" s="288"/>
      <c r="BM433" s="301"/>
      <c r="BN433" s="557">
        <f t="shared" si="6"/>
        <v>3.9444444444444442E-2</v>
      </c>
      <c r="BO433" s="77">
        <f>SUM(H433:BC433)</f>
        <v>710</v>
      </c>
      <c r="BP433" s="127" t="str">
        <f>IF(D433="Supra-regional","abrange-cidade",IF(D433="Em definição","sem-mapa",IF(F433&lt;&gt;0,"local-def","local-em-def")))</f>
        <v>local-em-def</v>
      </c>
    </row>
    <row r="434" spans="1:68" ht="30" hidden="1" x14ac:dyDescent="0.25">
      <c r="A434" s="293">
        <v>74</v>
      </c>
      <c r="B434" s="288" t="s">
        <v>492</v>
      </c>
      <c r="C434" s="474">
        <v>18000</v>
      </c>
      <c r="D434" s="288" t="s">
        <v>146</v>
      </c>
      <c r="E434" s="183"/>
      <c r="F434" s="183"/>
      <c r="G434" s="288"/>
      <c r="H434" s="290">
        <v>0</v>
      </c>
      <c r="I434" s="290"/>
      <c r="J434" s="290"/>
      <c r="K434" s="290"/>
      <c r="L434" s="290"/>
      <c r="M434" s="290"/>
      <c r="N434" s="290">
        <v>30</v>
      </c>
      <c r="O434" s="290"/>
      <c r="P434" s="290">
        <v>4</v>
      </c>
      <c r="Q434" s="290">
        <v>33</v>
      </c>
      <c r="R434" s="290">
        <v>5</v>
      </c>
      <c r="S434" s="290"/>
      <c r="T434" s="290">
        <v>0</v>
      </c>
      <c r="U434" s="290">
        <v>0</v>
      </c>
      <c r="V434" s="290">
        <v>0</v>
      </c>
      <c r="W434" s="290">
        <v>0</v>
      </c>
      <c r="X434" s="290">
        <v>0</v>
      </c>
      <c r="Y434" s="290">
        <v>0</v>
      </c>
      <c r="Z434" s="290">
        <v>0</v>
      </c>
      <c r="AA434" s="290"/>
      <c r="AB434" s="290"/>
      <c r="AC434" s="290"/>
      <c r="AD434" s="290"/>
      <c r="AE434" s="290"/>
      <c r="AF434" s="290"/>
      <c r="AG434" s="290"/>
      <c r="AH434" s="290"/>
      <c r="AI434" s="290"/>
      <c r="AJ434" s="290"/>
      <c r="AK434" s="290"/>
      <c r="AL434" s="290"/>
      <c r="AM434" s="290"/>
      <c r="AN434" s="290"/>
      <c r="AO434" s="290"/>
      <c r="AP434" s="290"/>
      <c r="AQ434" s="290"/>
      <c r="AR434" s="290"/>
      <c r="AS434" s="290"/>
      <c r="AT434" s="290"/>
      <c r="AU434" s="290"/>
      <c r="AV434" s="290"/>
      <c r="AW434" s="290"/>
      <c r="AX434" s="290"/>
      <c r="AY434" s="290"/>
      <c r="AZ434" s="290"/>
      <c r="BA434" s="290"/>
      <c r="BB434" s="290"/>
      <c r="BC434" s="290"/>
      <c r="BD434" s="1035">
        <v>1</v>
      </c>
      <c r="BE434" s="734">
        <v>42213760</v>
      </c>
      <c r="BF434" s="734">
        <v>37280500</v>
      </c>
      <c r="BG434" s="288"/>
      <c r="BH434" s="288"/>
      <c r="BI434" s="288"/>
      <c r="BJ434" s="288"/>
      <c r="BK434" s="288"/>
      <c r="BL434" s="288"/>
      <c r="BM434" s="301"/>
      <c r="BN434" s="557">
        <f t="shared" si="6"/>
        <v>4.0000000000000001E-3</v>
      </c>
      <c r="BO434" s="77">
        <f>SUM(H434:BC434)</f>
        <v>72</v>
      </c>
      <c r="BP434" s="127" t="str">
        <f>IF(D434="Supra-regional","abrange-cidade",IF(D434="Em definição","sem-mapa",IF(F434&lt;&gt;0,"local-def","local-em-def")))</f>
        <v>local-em-def</v>
      </c>
    </row>
    <row r="435" spans="1:68" ht="30" hidden="1" x14ac:dyDescent="0.25">
      <c r="A435" s="293">
        <v>74</v>
      </c>
      <c r="B435" s="288" t="s">
        <v>492</v>
      </c>
      <c r="C435" s="474">
        <v>18000</v>
      </c>
      <c r="D435" s="288" t="s">
        <v>148</v>
      </c>
      <c r="E435" s="183"/>
      <c r="F435" s="183"/>
      <c r="G435" s="288"/>
      <c r="H435" s="290">
        <v>0</v>
      </c>
      <c r="I435" s="290"/>
      <c r="J435" s="290"/>
      <c r="K435" s="290"/>
      <c r="L435" s="290"/>
      <c r="M435" s="290"/>
      <c r="N435" s="290">
        <v>2</v>
      </c>
      <c r="O435" s="290"/>
      <c r="P435" s="290"/>
      <c r="Q435" s="290">
        <v>29</v>
      </c>
      <c r="R435" s="290">
        <v>349</v>
      </c>
      <c r="S435" s="290">
        <v>28</v>
      </c>
      <c r="T435" s="290">
        <v>0</v>
      </c>
      <c r="U435" s="290">
        <v>0</v>
      </c>
      <c r="V435" s="290">
        <v>0</v>
      </c>
      <c r="W435" s="290">
        <v>0</v>
      </c>
      <c r="X435" s="290">
        <v>0</v>
      </c>
      <c r="Y435" s="290">
        <v>0</v>
      </c>
      <c r="Z435" s="290">
        <v>0</v>
      </c>
      <c r="AA435" s="290"/>
      <c r="AB435" s="290"/>
      <c r="AC435" s="290"/>
      <c r="AD435" s="290"/>
      <c r="AE435" s="290"/>
      <c r="AF435" s="290"/>
      <c r="AG435" s="290"/>
      <c r="AH435" s="290"/>
      <c r="AI435" s="290"/>
      <c r="AJ435" s="290"/>
      <c r="AK435" s="290"/>
      <c r="AL435" s="290"/>
      <c r="AM435" s="290"/>
      <c r="AN435" s="290"/>
      <c r="AO435" s="290"/>
      <c r="AP435" s="290"/>
      <c r="AQ435" s="290"/>
      <c r="AR435" s="290"/>
      <c r="AS435" s="290"/>
      <c r="AT435" s="290"/>
      <c r="AU435" s="290"/>
      <c r="AV435" s="290"/>
      <c r="AW435" s="290"/>
      <c r="AX435" s="290"/>
      <c r="AY435" s="290"/>
      <c r="AZ435" s="290"/>
      <c r="BA435" s="290"/>
      <c r="BB435" s="290"/>
      <c r="BC435" s="290"/>
      <c r="BD435" s="1035">
        <v>1</v>
      </c>
      <c r="BE435" s="734">
        <v>42213760</v>
      </c>
      <c r="BF435" s="734">
        <v>37280500</v>
      </c>
      <c r="BG435" s="288"/>
      <c r="BH435" s="288"/>
      <c r="BI435" s="288"/>
      <c r="BJ435" s="288"/>
      <c r="BK435" s="288"/>
      <c r="BL435" s="288"/>
      <c r="BM435" s="301"/>
      <c r="BN435" s="557">
        <f t="shared" si="6"/>
        <v>2.2666666666666668E-2</v>
      </c>
      <c r="BO435" s="77">
        <f>SUM(H435:BC435)</f>
        <v>408</v>
      </c>
      <c r="BP435" s="127" t="str">
        <f>IF(D435="Supra-regional","abrange-cidade",IF(D435="Em definição","sem-mapa",IF(F435&lt;&gt;0,"local-def","local-em-def")))</f>
        <v>local-em-def</v>
      </c>
    </row>
    <row r="436" spans="1:68" ht="30" hidden="1" x14ac:dyDescent="0.25">
      <c r="A436" s="293">
        <v>74</v>
      </c>
      <c r="B436" s="288" t="s">
        <v>492</v>
      </c>
      <c r="C436" s="474">
        <v>18000</v>
      </c>
      <c r="D436" s="288" t="s">
        <v>150</v>
      </c>
      <c r="E436" s="183"/>
      <c r="F436" s="183"/>
      <c r="G436" s="288"/>
      <c r="H436" s="290">
        <v>0</v>
      </c>
      <c r="I436" s="290"/>
      <c r="J436" s="290"/>
      <c r="K436" s="290"/>
      <c r="L436" s="290"/>
      <c r="M436" s="290"/>
      <c r="N436" s="290"/>
      <c r="O436" s="290"/>
      <c r="P436" s="290">
        <v>27</v>
      </c>
      <c r="Q436" s="290">
        <v>90</v>
      </c>
      <c r="R436" s="290">
        <v>6</v>
      </c>
      <c r="S436" s="290">
        <v>64</v>
      </c>
      <c r="T436" s="290">
        <v>0</v>
      </c>
      <c r="U436" s="290">
        <v>78</v>
      </c>
      <c r="V436" s="290">
        <v>0</v>
      </c>
      <c r="W436" s="290">
        <v>0</v>
      </c>
      <c r="X436" s="290">
        <v>0</v>
      </c>
      <c r="Y436" s="290">
        <v>0</v>
      </c>
      <c r="Z436" s="290">
        <v>0</v>
      </c>
      <c r="AA436" s="290"/>
      <c r="AB436" s="290"/>
      <c r="AC436" s="290"/>
      <c r="AD436" s="290"/>
      <c r="AE436" s="290"/>
      <c r="AF436" s="290"/>
      <c r="AG436" s="290"/>
      <c r="AH436" s="290"/>
      <c r="AI436" s="290"/>
      <c r="AJ436" s="290"/>
      <c r="AK436" s="290"/>
      <c r="AL436" s="290"/>
      <c r="AM436" s="290"/>
      <c r="AN436" s="290"/>
      <c r="AO436" s="290"/>
      <c r="AP436" s="290"/>
      <c r="AQ436" s="290"/>
      <c r="AR436" s="290"/>
      <c r="AS436" s="290"/>
      <c r="AT436" s="290"/>
      <c r="AU436" s="290"/>
      <c r="AV436" s="290"/>
      <c r="AW436" s="290"/>
      <c r="AX436" s="290"/>
      <c r="AY436" s="290"/>
      <c r="AZ436" s="290"/>
      <c r="BA436" s="290"/>
      <c r="BB436" s="290"/>
      <c r="BC436" s="290"/>
      <c r="BD436" s="1035">
        <v>1</v>
      </c>
      <c r="BE436" s="734">
        <v>42213760</v>
      </c>
      <c r="BF436" s="734">
        <v>37280500</v>
      </c>
      <c r="BG436" s="288"/>
      <c r="BH436" s="288"/>
      <c r="BI436" s="288"/>
      <c r="BJ436" s="288"/>
      <c r="BK436" s="288"/>
      <c r="BL436" s="288"/>
      <c r="BM436" s="301"/>
      <c r="BN436" s="557">
        <f t="shared" si="6"/>
        <v>1.4722222222222222E-2</v>
      </c>
      <c r="BO436" s="77">
        <f>SUM(H436:BC436)</f>
        <v>265</v>
      </c>
      <c r="BP436" s="127" t="str">
        <f>IF(D436="Supra-regional","abrange-cidade",IF(D436="Em definição","sem-mapa",IF(F436&lt;&gt;0,"local-def","local-em-def")))</f>
        <v>local-em-def</v>
      </c>
    </row>
    <row r="437" spans="1:68" ht="30" hidden="1" x14ac:dyDescent="0.25">
      <c r="A437" s="293">
        <v>74</v>
      </c>
      <c r="B437" s="288" t="s">
        <v>492</v>
      </c>
      <c r="C437" s="474">
        <v>18000</v>
      </c>
      <c r="D437" s="288" t="s">
        <v>152</v>
      </c>
      <c r="E437" s="183"/>
      <c r="F437" s="183"/>
      <c r="G437" s="288"/>
      <c r="H437" s="290">
        <v>0</v>
      </c>
      <c r="I437" s="290"/>
      <c r="J437" s="290"/>
      <c r="K437" s="290"/>
      <c r="L437" s="290"/>
      <c r="M437" s="290"/>
      <c r="N437" s="290">
        <v>31</v>
      </c>
      <c r="O437" s="290"/>
      <c r="P437" s="290">
        <v>220</v>
      </c>
      <c r="Q437" s="290">
        <v>25</v>
      </c>
      <c r="R437" s="290">
        <v>28</v>
      </c>
      <c r="S437" s="290"/>
      <c r="T437" s="290">
        <v>3</v>
      </c>
      <c r="U437" s="290">
        <v>15</v>
      </c>
      <c r="V437" s="290">
        <v>0</v>
      </c>
      <c r="W437" s="290">
        <v>17</v>
      </c>
      <c r="X437" s="290">
        <v>6093</v>
      </c>
      <c r="Y437" s="290">
        <v>43</v>
      </c>
      <c r="Z437" s="290">
        <v>0</v>
      </c>
      <c r="AA437" s="290"/>
      <c r="AB437" s="290"/>
      <c r="AC437" s="290"/>
      <c r="AD437" s="290"/>
      <c r="AE437" s="290"/>
      <c r="AF437" s="290"/>
      <c r="AG437" s="290"/>
      <c r="AH437" s="290"/>
      <c r="AI437" s="290"/>
      <c r="AJ437" s="290"/>
      <c r="AK437" s="290"/>
      <c r="AL437" s="290"/>
      <c r="AM437" s="290"/>
      <c r="AN437" s="290"/>
      <c r="AO437" s="290"/>
      <c r="AP437" s="290"/>
      <c r="AQ437" s="290"/>
      <c r="AR437" s="290"/>
      <c r="AS437" s="290"/>
      <c r="AT437" s="290"/>
      <c r="AU437" s="290"/>
      <c r="AV437" s="290"/>
      <c r="AW437" s="290"/>
      <c r="AX437" s="290"/>
      <c r="AY437" s="290"/>
      <c r="AZ437" s="290"/>
      <c r="BA437" s="290"/>
      <c r="BB437" s="290"/>
      <c r="BC437" s="290"/>
      <c r="BD437" s="1035">
        <v>1</v>
      </c>
      <c r="BE437" s="734">
        <v>42213760</v>
      </c>
      <c r="BF437" s="734">
        <v>37280500</v>
      </c>
      <c r="BG437" s="288"/>
      <c r="BH437" s="288"/>
      <c r="BI437" s="288"/>
      <c r="BJ437" s="288"/>
      <c r="BK437" s="288"/>
      <c r="BL437" s="288"/>
      <c r="BM437" s="301"/>
      <c r="BN437" s="557">
        <f t="shared" si="6"/>
        <v>0.35972222222222222</v>
      </c>
      <c r="BO437" s="77">
        <f>SUM(H437:BC437)</f>
        <v>6475</v>
      </c>
      <c r="BP437" s="127" t="str">
        <f>IF(D437="Supra-regional","abrange-cidade",IF(D437="Em definição","sem-mapa",IF(F437&lt;&gt;0,"local-def","local-em-def")))</f>
        <v>local-em-def</v>
      </c>
    </row>
    <row r="438" spans="1:68" ht="30" hidden="1" x14ac:dyDescent="0.25">
      <c r="A438" s="293">
        <v>74</v>
      </c>
      <c r="B438" s="288" t="s">
        <v>492</v>
      </c>
      <c r="C438" s="474">
        <v>18000</v>
      </c>
      <c r="D438" s="288" t="s">
        <v>154</v>
      </c>
      <c r="E438" s="183"/>
      <c r="F438" s="183"/>
      <c r="G438" s="288"/>
      <c r="H438" s="290">
        <v>0</v>
      </c>
      <c r="I438" s="290"/>
      <c r="J438" s="290"/>
      <c r="K438" s="290"/>
      <c r="L438" s="290"/>
      <c r="M438" s="290"/>
      <c r="N438" s="290">
        <v>52</v>
      </c>
      <c r="O438" s="290">
        <v>4</v>
      </c>
      <c r="P438" s="290">
        <v>92</v>
      </c>
      <c r="Q438" s="290">
        <v>7</v>
      </c>
      <c r="R438" s="290"/>
      <c r="S438" s="290"/>
      <c r="T438" s="290">
        <v>0</v>
      </c>
      <c r="U438" s="290">
        <v>0</v>
      </c>
      <c r="V438" s="290">
        <v>0</v>
      </c>
      <c r="W438" s="290">
        <v>0</v>
      </c>
      <c r="X438" s="290">
        <v>0</v>
      </c>
      <c r="Y438" s="290">
        <v>0</v>
      </c>
      <c r="Z438" s="290">
        <v>0</v>
      </c>
      <c r="AA438" s="290"/>
      <c r="AB438" s="290"/>
      <c r="AC438" s="290"/>
      <c r="AD438" s="290"/>
      <c r="AE438" s="290"/>
      <c r="AF438" s="290"/>
      <c r="AG438" s="290"/>
      <c r="AH438" s="290"/>
      <c r="AI438" s="290"/>
      <c r="AJ438" s="290"/>
      <c r="AK438" s="290"/>
      <c r="AL438" s="290"/>
      <c r="AM438" s="290"/>
      <c r="AN438" s="290"/>
      <c r="AO438" s="290"/>
      <c r="AP438" s="290"/>
      <c r="AQ438" s="290"/>
      <c r="AR438" s="290"/>
      <c r="AS438" s="290"/>
      <c r="AT438" s="290"/>
      <c r="AU438" s="290"/>
      <c r="AV438" s="290"/>
      <c r="AW438" s="290"/>
      <c r="AX438" s="290"/>
      <c r="AY438" s="290"/>
      <c r="AZ438" s="290"/>
      <c r="BA438" s="290"/>
      <c r="BB438" s="290"/>
      <c r="BC438" s="290"/>
      <c r="BD438" s="1035">
        <v>1</v>
      </c>
      <c r="BE438" s="734">
        <v>42213760</v>
      </c>
      <c r="BF438" s="734">
        <v>37280500</v>
      </c>
      <c r="BG438" s="288"/>
      <c r="BH438" s="288"/>
      <c r="BI438" s="288"/>
      <c r="BJ438" s="288"/>
      <c r="BK438" s="288"/>
      <c r="BL438" s="288"/>
      <c r="BM438" s="301"/>
      <c r="BN438" s="557">
        <f t="shared" si="6"/>
        <v>8.611111111111111E-3</v>
      </c>
      <c r="BO438" s="476">
        <f>SUM(H438:BC438)</f>
        <v>155</v>
      </c>
      <c r="BP438" s="477" t="str">
        <f>IF(D438="Supra-regional","abrange-cidade",IF(D438="Em definição","sem-mapa",IF(F438&lt;&gt;0,"local-def","local-em-def")))</f>
        <v>local-em-def</v>
      </c>
    </row>
    <row r="439" spans="1:68" ht="30" hidden="1" x14ac:dyDescent="0.25">
      <c r="A439" s="293">
        <v>74</v>
      </c>
      <c r="B439" s="288" t="s">
        <v>492</v>
      </c>
      <c r="C439" s="474">
        <v>18000</v>
      </c>
      <c r="D439" s="288" t="s">
        <v>156</v>
      </c>
      <c r="E439" s="183"/>
      <c r="F439" s="183"/>
      <c r="G439" s="288"/>
      <c r="H439" s="290">
        <v>0</v>
      </c>
      <c r="I439" s="290"/>
      <c r="J439" s="290"/>
      <c r="K439" s="290"/>
      <c r="L439" s="290"/>
      <c r="M439" s="290"/>
      <c r="N439" s="290">
        <v>70</v>
      </c>
      <c r="O439" s="290"/>
      <c r="P439" s="290">
        <v>20</v>
      </c>
      <c r="Q439" s="290">
        <v>147</v>
      </c>
      <c r="R439" s="290">
        <v>121</v>
      </c>
      <c r="S439" s="290">
        <v>16</v>
      </c>
      <c r="T439" s="290">
        <v>0</v>
      </c>
      <c r="U439" s="290">
        <v>0</v>
      </c>
      <c r="V439" s="290">
        <v>0</v>
      </c>
      <c r="W439" s="290">
        <v>0</v>
      </c>
      <c r="X439" s="290">
        <v>0</v>
      </c>
      <c r="Y439" s="290">
        <v>0</v>
      </c>
      <c r="Z439" s="290">
        <v>0</v>
      </c>
      <c r="AA439" s="290"/>
      <c r="AB439" s="290"/>
      <c r="AC439" s="290"/>
      <c r="AD439" s="290"/>
      <c r="AE439" s="290"/>
      <c r="AF439" s="290"/>
      <c r="AG439" s="290"/>
      <c r="AH439" s="290"/>
      <c r="AI439" s="290"/>
      <c r="AJ439" s="290"/>
      <c r="AK439" s="290"/>
      <c r="AL439" s="290"/>
      <c r="AM439" s="290"/>
      <c r="AN439" s="290"/>
      <c r="AO439" s="290"/>
      <c r="AP439" s="290"/>
      <c r="AQ439" s="290"/>
      <c r="AR439" s="290"/>
      <c r="AS439" s="290"/>
      <c r="AT439" s="290"/>
      <c r="AU439" s="290"/>
      <c r="AV439" s="290"/>
      <c r="AW439" s="290"/>
      <c r="AX439" s="290"/>
      <c r="AY439" s="290"/>
      <c r="AZ439" s="290"/>
      <c r="BA439" s="290"/>
      <c r="BB439" s="290"/>
      <c r="BC439" s="290"/>
      <c r="BD439" s="1035">
        <v>1</v>
      </c>
      <c r="BE439" s="734">
        <v>42213760</v>
      </c>
      <c r="BF439" s="734">
        <v>37280500</v>
      </c>
      <c r="BG439" s="288"/>
      <c r="BH439" s="288"/>
      <c r="BI439" s="288"/>
      <c r="BJ439" s="288"/>
      <c r="BK439" s="288"/>
      <c r="BL439" s="288"/>
      <c r="BM439" s="301"/>
      <c r="BN439" s="557">
        <f t="shared" si="6"/>
        <v>2.0777777777777777E-2</v>
      </c>
      <c r="BO439" s="476">
        <f>SUM(H439:BC439)</f>
        <v>374</v>
      </c>
      <c r="BP439" s="477" t="str">
        <f>IF(D439="Supra-regional","abrange-cidade",IF(D439="Em definição","sem-mapa",IF(F439&lt;&gt;0,"local-def","local-em-def")))</f>
        <v>local-em-def</v>
      </c>
    </row>
    <row r="440" spans="1:68" ht="30" hidden="1" x14ac:dyDescent="0.25">
      <c r="A440" s="293">
        <v>74</v>
      </c>
      <c r="B440" s="288" t="s">
        <v>492</v>
      </c>
      <c r="C440" s="474">
        <v>18000</v>
      </c>
      <c r="D440" s="288" t="s">
        <v>158</v>
      </c>
      <c r="E440" s="183"/>
      <c r="F440" s="183"/>
      <c r="G440" s="288"/>
      <c r="H440" s="290">
        <v>0</v>
      </c>
      <c r="I440" s="290"/>
      <c r="J440" s="290"/>
      <c r="K440" s="290"/>
      <c r="L440" s="290"/>
      <c r="M440" s="290"/>
      <c r="N440" s="290">
        <v>51</v>
      </c>
      <c r="O440" s="290">
        <v>43</v>
      </c>
      <c r="P440" s="290">
        <v>185</v>
      </c>
      <c r="Q440" s="290">
        <v>470</v>
      </c>
      <c r="R440" s="290">
        <v>561</v>
      </c>
      <c r="S440" s="290">
        <v>169</v>
      </c>
      <c r="T440" s="290">
        <v>0</v>
      </c>
      <c r="U440" s="290">
        <v>0</v>
      </c>
      <c r="V440" s="290">
        <v>100</v>
      </c>
      <c r="W440" s="290">
        <v>0</v>
      </c>
      <c r="X440" s="290">
        <v>0</v>
      </c>
      <c r="Y440" s="290">
        <v>363</v>
      </c>
      <c r="Z440" s="290">
        <v>783</v>
      </c>
      <c r="AA440" s="290"/>
      <c r="AB440" s="290"/>
      <c r="AC440" s="290"/>
      <c r="AD440" s="290"/>
      <c r="AE440" s="290"/>
      <c r="AF440" s="290"/>
      <c r="AG440" s="290"/>
      <c r="AH440" s="290"/>
      <c r="AI440" s="290"/>
      <c r="AJ440" s="290"/>
      <c r="AK440" s="290"/>
      <c r="AL440" s="290"/>
      <c r="AM440" s="290"/>
      <c r="AN440" s="290"/>
      <c r="AO440" s="290"/>
      <c r="AP440" s="290"/>
      <c r="AQ440" s="290"/>
      <c r="AR440" s="290"/>
      <c r="AS440" s="290"/>
      <c r="AT440" s="290"/>
      <c r="AU440" s="290"/>
      <c r="AV440" s="290"/>
      <c r="AW440" s="290"/>
      <c r="AX440" s="290"/>
      <c r="AY440" s="290"/>
      <c r="AZ440" s="290"/>
      <c r="BA440" s="290"/>
      <c r="BB440" s="290"/>
      <c r="BC440" s="290"/>
      <c r="BD440" s="1035">
        <v>1</v>
      </c>
      <c r="BE440" s="734">
        <v>42213760</v>
      </c>
      <c r="BF440" s="734">
        <v>37280500</v>
      </c>
      <c r="BG440" s="288"/>
      <c r="BH440" s="288"/>
      <c r="BI440" s="288"/>
      <c r="BJ440" s="288"/>
      <c r="BK440" s="288"/>
      <c r="BL440" s="288"/>
      <c r="BM440" s="301"/>
      <c r="BN440" s="557">
        <f t="shared" si="6"/>
        <v>0.15138888888888888</v>
      </c>
      <c r="BO440" s="476">
        <f>SUM(H440:BC440)</f>
        <v>2725</v>
      </c>
      <c r="BP440" s="477" t="str">
        <f>IF(D440="Supra-regional","abrange-cidade",IF(D440="Em definição","sem-mapa",IF(F440&lt;&gt;0,"local-def","local-em-def")))</f>
        <v>local-em-def</v>
      </c>
    </row>
    <row r="441" spans="1:68" ht="30" hidden="1" x14ac:dyDescent="0.25">
      <c r="A441" s="293">
        <v>74</v>
      </c>
      <c r="B441" s="288" t="s">
        <v>492</v>
      </c>
      <c r="C441" s="474">
        <v>18000</v>
      </c>
      <c r="D441" s="288" t="s">
        <v>160</v>
      </c>
      <c r="E441" s="183"/>
      <c r="F441" s="183"/>
      <c r="G441" s="288"/>
      <c r="H441" s="290">
        <v>0</v>
      </c>
      <c r="I441" s="290"/>
      <c r="J441" s="290"/>
      <c r="K441" s="290"/>
      <c r="L441" s="290"/>
      <c r="M441" s="290"/>
      <c r="N441" s="290">
        <v>1425</v>
      </c>
      <c r="O441" s="290"/>
      <c r="P441" s="290">
        <v>24</v>
      </c>
      <c r="Q441" s="290">
        <v>55</v>
      </c>
      <c r="R441" s="290">
        <v>3</v>
      </c>
      <c r="S441" s="290"/>
      <c r="T441" s="290">
        <v>0</v>
      </c>
      <c r="U441" s="290">
        <v>0</v>
      </c>
      <c r="V441" s="290">
        <v>0</v>
      </c>
      <c r="W441" s="290">
        <v>0</v>
      </c>
      <c r="X441" s="290">
        <v>0</v>
      </c>
      <c r="Y441" s="290">
        <v>0</v>
      </c>
      <c r="Z441" s="290">
        <v>226</v>
      </c>
      <c r="AA441" s="290"/>
      <c r="AB441" s="290"/>
      <c r="AC441" s="290"/>
      <c r="AD441" s="290"/>
      <c r="AE441" s="290"/>
      <c r="AF441" s="290"/>
      <c r="AG441" s="290"/>
      <c r="AH441" s="290"/>
      <c r="AI441" s="290"/>
      <c r="AJ441" s="290"/>
      <c r="AK441" s="290"/>
      <c r="AL441" s="290"/>
      <c r="AM441" s="290"/>
      <c r="AN441" s="290"/>
      <c r="AO441" s="290"/>
      <c r="AP441" s="290"/>
      <c r="AQ441" s="290"/>
      <c r="AR441" s="290"/>
      <c r="AS441" s="290"/>
      <c r="AT441" s="290"/>
      <c r="AU441" s="290"/>
      <c r="AV441" s="290"/>
      <c r="AW441" s="290"/>
      <c r="AX441" s="290"/>
      <c r="AY441" s="290"/>
      <c r="AZ441" s="290"/>
      <c r="BA441" s="290"/>
      <c r="BB441" s="290"/>
      <c r="BC441" s="290"/>
      <c r="BD441" s="1035">
        <v>1</v>
      </c>
      <c r="BE441" s="734">
        <v>42213760</v>
      </c>
      <c r="BF441" s="734">
        <v>37280500</v>
      </c>
      <c r="BG441" s="288"/>
      <c r="BH441" s="288"/>
      <c r="BI441" s="288"/>
      <c r="BJ441" s="288"/>
      <c r="BK441" s="288"/>
      <c r="BL441" s="288"/>
      <c r="BM441" s="301"/>
      <c r="BN441" s="557">
        <f t="shared" si="6"/>
        <v>9.6277777777777782E-2</v>
      </c>
      <c r="BO441" s="476">
        <f>SUM(H441:BC441)</f>
        <v>1733</v>
      </c>
      <c r="BP441" s="477" t="str">
        <f>IF(D441="Supra-regional","abrange-cidade",IF(D441="Em definição","sem-mapa",IF(F441&lt;&gt;0,"local-def","local-em-def")))</f>
        <v>local-em-def</v>
      </c>
    </row>
    <row r="442" spans="1:68" ht="30" hidden="1" x14ac:dyDescent="0.25">
      <c r="A442" s="293">
        <v>74</v>
      </c>
      <c r="B442" s="288" t="s">
        <v>492</v>
      </c>
      <c r="C442" s="474">
        <v>18000</v>
      </c>
      <c r="D442" s="288" t="s">
        <v>162</v>
      </c>
      <c r="E442" s="183"/>
      <c r="F442" s="183"/>
      <c r="G442" s="288"/>
      <c r="H442" s="290">
        <v>0</v>
      </c>
      <c r="I442" s="290"/>
      <c r="J442" s="290"/>
      <c r="K442" s="290"/>
      <c r="L442" s="290"/>
      <c r="M442" s="290"/>
      <c r="N442" s="290">
        <v>187</v>
      </c>
      <c r="O442" s="290"/>
      <c r="P442" s="290">
        <v>24</v>
      </c>
      <c r="Q442" s="290">
        <v>276</v>
      </c>
      <c r="R442" s="290">
        <v>281</v>
      </c>
      <c r="S442" s="290"/>
      <c r="T442" s="290">
        <v>0</v>
      </c>
      <c r="U442" s="290">
        <v>0</v>
      </c>
      <c r="V442" s="290">
        <v>31</v>
      </c>
      <c r="W442" s="290">
        <v>2</v>
      </c>
      <c r="X442" s="290">
        <v>0</v>
      </c>
      <c r="Y442" s="290">
        <v>0</v>
      </c>
      <c r="Z442" s="290">
        <v>545</v>
      </c>
      <c r="AA442" s="290"/>
      <c r="AB442" s="290"/>
      <c r="AC442" s="290"/>
      <c r="AD442" s="290"/>
      <c r="AE442" s="290"/>
      <c r="AF442" s="290"/>
      <c r="AG442" s="290"/>
      <c r="AH442" s="290"/>
      <c r="AI442" s="290"/>
      <c r="AJ442" s="290"/>
      <c r="AK442" s="290"/>
      <c r="AL442" s="290"/>
      <c r="AM442" s="290"/>
      <c r="AN442" s="290"/>
      <c r="AO442" s="290"/>
      <c r="AP442" s="290"/>
      <c r="AQ442" s="290"/>
      <c r="AR442" s="290"/>
      <c r="AS442" s="290"/>
      <c r="AT442" s="290"/>
      <c r="AU442" s="290"/>
      <c r="AV442" s="290"/>
      <c r="AW442" s="290"/>
      <c r="AX442" s="290"/>
      <c r="AY442" s="290"/>
      <c r="AZ442" s="290"/>
      <c r="BA442" s="290"/>
      <c r="BB442" s="290"/>
      <c r="BC442" s="290"/>
      <c r="BD442" s="1035">
        <v>1</v>
      </c>
      <c r="BE442" s="734">
        <v>42213760</v>
      </c>
      <c r="BF442" s="734">
        <v>37280500</v>
      </c>
      <c r="BG442" s="288"/>
      <c r="BH442" s="288"/>
      <c r="BI442" s="288"/>
      <c r="BJ442" s="288"/>
      <c r="BK442" s="288"/>
      <c r="BL442" s="288"/>
      <c r="BM442" s="301"/>
      <c r="BN442" s="557">
        <f t="shared" si="6"/>
        <v>7.4777777777777776E-2</v>
      </c>
      <c r="BO442" s="476">
        <f>SUM(H442:BC442)</f>
        <v>1346</v>
      </c>
      <c r="BP442" s="477" t="str">
        <f>IF(D442="Supra-regional","abrange-cidade",IF(D442="Em definição","sem-mapa",IF(F442&lt;&gt;0,"local-def","local-em-def")))</f>
        <v>local-em-def</v>
      </c>
    </row>
    <row r="443" spans="1:68" ht="30" hidden="1" x14ac:dyDescent="0.25">
      <c r="A443" s="293">
        <v>74</v>
      </c>
      <c r="B443" s="288" t="s">
        <v>492</v>
      </c>
      <c r="C443" s="474">
        <v>18000</v>
      </c>
      <c r="D443" s="288" t="s">
        <v>164</v>
      </c>
      <c r="E443" s="183"/>
      <c r="F443" s="183"/>
      <c r="G443" s="288"/>
      <c r="H443" s="290">
        <v>0</v>
      </c>
      <c r="I443" s="290"/>
      <c r="J443" s="290"/>
      <c r="K443" s="290"/>
      <c r="L443" s="290"/>
      <c r="M443" s="290"/>
      <c r="N443" s="290">
        <v>848</v>
      </c>
      <c r="O443" s="290"/>
      <c r="P443" s="290">
        <v>9</v>
      </c>
      <c r="Q443" s="290"/>
      <c r="R443" s="290"/>
      <c r="S443" s="290">
        <v>105</v>
      </c>
      <c r="T443" s="290">
        <v>0</v>
      </c>
      <c r="U443" s="290">
        <v>0</v>
      </c>
      <c r="V443" s="290">
        <v>0</v>
      </c>
      <c r="W443" s="290">
        <v>0</v>
      </c>
      <c r="X443" s="290">
        <v>0</v>
      </c>
      <c r="Y443" s="290">
        <v>0</v>
      </c>
      <c r="Z443" s="290">
        <v>0</v>
      </c>
      <c r="AA443" s="290"/>
      <c r="AB443" s="290"/>
      <c r="AC443" s="290"/>
      <c r="AD443" s="290"/>
      <c r="AE443" s="290"/>
      <c r="AF443" s="290"/>
      <c r="AG443" s="290"/>
      <c r="AH443" s="290"/>
      <c r="AI443" s="290"/>
      <c r="AJ443" s="290"/>
      <c r="AK443" s="290"/>
      <c r="AL443" s="290"/>
      <c r="AM443" s="290"/>
      <c r="AN443" s="290"/>
      <c r="AO443" s="290"/>
      <c r="AP443" s="290"/>
      <c r="AQ443" s="290"/>
      <c r="AR443" s="290"/>
      <c r="AS443" s="290"/>
      <c r="AT443" s="290"/>
      <c r="AU443" s="290"/>
      <c r="AV443" s="290"/>
      <c r="AW443" s="290"/>
      <c r="AX443" s="290"/>
      <c r="AY443" s="290"/>
      <c r="AZ443" s="290"/>
      <c r="BA443" s="290"/>
      <c r="BB443" s="290"/>
      <c r="BC443" s="290"/>
      <c r="BD443" s="1035">
        <v>1</v>
      </c>
      <c r="BE443" s="734">
        <v>42213760</v>
      </c>
      <c r="BF443" s="734">
        <v>37280500</v>
      </c>
      <c r="BG443" s="288"/>
      <c r="BH443" s="288"/>
      <c r="BI443" s="288"/>
      <c r="BJ443" s="288"/>
      <c r="BK443" s="288"/>
      <c r="BL443" s="288"/>
      <c r="BM443" s="301"/>
      <c r="BN443" s="557">
        <f t="shared" si="6"/>
        <v>5.3444444444444447E-2</v>
      </c>
      <c r="BO443" s="77">
        <f>SUM(H443:BC443)</f>
        <v>962</v>
      </c>
      <c r="BP443" s="127" t="str">
        <f>IF(D443="Supra-regional","abrange-cidade",IF(D443="Em definição","sem-mapa",IF(F443&lt;&gt;0,"local-def","local-em-def")))</f>
        <v>local-em-def</v>
      </c>
    </row>
    <row r="444" spans="1:68" ht="30" hidden="1" x14ac:dyDescent="0.25">
      <c r="A444" s="293">
        <v>74</v>
      </c>
      <c r="B444" s="288" t="s">
        <v>492</v>
      </c>
      <c r="C444" s="474">
        <v>18000</v>
      </c>
      <c r="D444" s="288" t="s">
        <v>166</v>
      </c>
      <c r="E444" s="183"/>
      <c r="F444" s="183"/>
      <c r="G444" s="288"/>
      <c r="H444" s="290">
        <v>0</v>
      </c>
      <c r="I444" s="290"/>
      <c r="J444" s="290"/>
      <c r="K444" s="290"/>
      <c r="L444" s="290"/>
      <c r="M444" s="290"/>
      <c r="N444" s="290">
        <v>44</v>
      </c>
      <c r="O444" s="290">
        <v>15</v>
      </c>
      <c r="P444" s="290">
        <v>134</v>
      </c>
      <c r="Q444" s="290">
        <v>149</v>
      </c>
      <c r="R444" s="290">
        <v>93</v>
      </c>
      <c r="S444" s="290">
        <v>145</v>
      </c>
      <c r="T444" s="290">
        <v>10</v>
      </c>
      <c r="U444" s="290">
        <v>0</v>
      </c>
      <c r="V444" s="290">
        <v>0</v>
      </c>
      <c r="W444" s="290">
        <v>4</v>
      </c>
      <c r="X444" s="290">
        <v>0</v>
      </c>
      <c r="Y444" s="290">
        <v>209</v>
      </c>
      <c r="Z444" s="290">
        <v>0</v>
      </c>
      <c r="AA444" s="290"/>
      <c r="AB444" s="290"/>
      <c r="AC444" s="290"/>
      <c r="AD444" s="290"/>
      <c r="AE444" s="290"/>
      <c r="AF444" s="290"/>
      <c r="AG444" s="290"/>
      <c r="AH444" s="290"/>
      <c r="AI444" s="290"/>
      <c r="AJ444" s="290"/>
      <c r="AK444" s="290"/>
      <c r="AL444" s="290"/>
      <c r="AM444" s="290"/>
      <c r="AN444" s="290"/>
      <c r="AO444" s="290"/>
      <c r="AP444" s="290"/>
      <c r="AQ444" s="290"/>
      <c r="AR444" s="290"/>
      <c r="AS444" s="290"/>
      <c r="AT444" s="290"/>
      <c r="AU444" s="290"/>
      <c r="AV444" s="290"/>
      <c r="AW444" s="290"/>
      <c r="AX444" s="290"/>
      <c r="AY444" s="290"/>
      <c r="AZ444" s="290"/>
      <c r="BA444" s="290"/>
      <c r="BB444" s="290"/>
      <c r="BC444" s="290"/>
      <c r="BD444" s="1035">
        <v>1</v>
      </c>
      <c r="BE444" s="186">
        <v>42213760</v>
      </c>
      <c r="BF444" s="186">
        <v>37280500</v>
      </c>
      <c r="BG444" s="288"/>
      <c r="BH444" s="288"/>
      <c r="BI444" s="288"/>
      <c r="BJ444" s="288"/>
      <c r="BK444" s="288"/>
      <c r="BL444" s="288"/>
      <c r="BM444" s="301"/>
      <c r="BN444" s="557">
        <f t="shared" si="6"/>
        <v>4.4611111111111108E-2</v>
      </c>
      <c r="BO444" s="77">
        <f>SUM(H444:BC444)</f>
        <v>803</v>
      </c>
      <c r="BP444" s="127" t="str">
        <f>IF(D444="Supra-regional","abrange-cidade",IF(D444="Em definição","sem-mapa",IF(F444&lt;&gt;0,"local-def","local-em-def")))</f>
        <v>local-em-def</v>
      </c>
    </row>
    <row r="445" spans="1:68" ht="30" hidden="1" x14ac:dyDescent="0.25">
      <c r="A445" s="293">
        <v>74</v>
      </c>
      <c r="B445" s="288" t="s">
        <v>492</v>
      </c>
      <c r="C445" s="474">
        <v>18000</v>
      </c>
      <c r="D445" s="302" t="s">
        <v>168</v>
      </c>
      <c r="E445" s="302"/>
      <c r="F445" s="302"/>
      <c r="G445" s="288"/>
      <c r="H445" s="290">
        <v>0</v>
      </c>
      <c r="I445" s="290"/>
      <c r="J445" s="290"/>
      <c r="K445" s="290"/>
      <c r="L445" s="290"/>
      <c r="M445" s="290"/>
      <c r="N445" s="290">
        <v>65</v>
      </c>
      <c r="O445" s="290"/>
      <c r="P445" s="290"/>
      <c r="Q445" s="290"/>
      <c r="R445" s="290"/>
      <c r="S445" s="290"/>
      <c r="T445" s="290">
        <v>0</v>
      </c>
      <c r="U445" s="290">
        <v>0</v>
      </c>
      <c r="V445" s="290">
        <v>0</v>
      </c>
      <c r="W445" s="290">
        <v>0</v>
      </c>
      <c r="X445" s="290">
        <v>0</v>
      </c>
      <c r="Y445" s="290">
        <v>0</v>
      </c>
      <c r="Z445" s="290">
        <v>0</v>
      </c>
      <c r="AA445" s="290"/>
      <c r="AB445" s="290"/>
      <c r="AC445" s="290"/>
      <c r="AD445" s="290"/>
      <c r="AE445" s="290"/>
      <c r="AF445" s="290"/>
      <c r="AG445" s="290"/>
      <c r="AH445" s="290"/>
      <c r="AI445" s="290"/>
      <c r="AJ445" s="290"/>
      <c r="AK445" s="290"/>
      <c r="AL445" s="290"/>
      <c r="AM445" s="290"/>
      <c r="AN445" s="290"/>
      <c r="AO445" s="290"/>
      <c r="AP445" s="290"/>
      <c r="AQ445" s="290"/>
      <c r="AR445" s="290"/>
      <c r="AS445" s="290"/>
      <c r="AT445" s="290"/>
      <c r="AU445" s="290"/>
      <c r="AV445" s="290"/>
      <c r="AW445" s="290"/>
      <c r="AX445" s="290"/>
      <c r="AY445" s="290"/>
      <c r="AZ445" s="290"/>
      <c r="BA445" s="290"/>
      <c r="BB445" s="290"/>
      <c r="BC445" s="290"/>
      <c r="BD445" s="1035">
        <v>1</v>
      </c>
      <c r="BE445" s="186">
        <v>42213760</v>
      </c>
      <c r="BF445" s="186">
        <v>37280500</v>
      </c>
      <c r="BG445" s="288"/>
      <c r="BH445" s="288"/>
      <c r="BI445" s="288"/>
      <c r="BJ445" s="288"/>
      <c r="BK445" s="288"/>
      <c r="BL445" s="288"/>
      <c r="BM445" s="301"/>
      <c r="BN445" s="557">
        <f t="shared" si="6"/>
        <v>3.6111111111111109E-3</v>
      </c>
      <c r="BO445" s="77">
        <f>SUM(H445:BC445)</f>
        <v>65</v>
      </c>
      <c r="BP445" s="127" t="str">
        <f>IF(D445="Supra-regional","abrange-cidade",IF(D445="Em definição","sem-mapa",IF(F445&lt;&gt;0,"local-def","local-em-def")))</f>
        <v>local-em-def</v>
      </c>
    </row>
    <row r="446" spans="1:68" ht="30" hidden="1" x14ac:dyDescent="0.25">
      <c r="A446" s="293">
        <v>74</v>
      </c>
      <c r="B446" s="288" t="s">
        <v>492</v>
      </c>
      <c r="C446" s="474">
        <v>18000</v>
      </c>
      <c r="D446" s="288" t="s">
        <v>170</v>
      </c>
      <c r="E446" s="183"/>
      <c r="F446" s="183"/>
      <c r="G446" s="288"/>
      <c r="H446" s="290">
        <v>0</v>
      </c>
      <c r="I446" s="290"/>
      <c r="J446" s="290"/>
      <c r="K446" s="290"/>
      <c r="L446" s="290"/>
      <c r="M446" s="290"/>
      <c r="N446" s="290">
        <v>124</v>
      </c>
      <c r="O446" s="290"/>
      <c r="P446" s="290">
        <v>114</v>
      </c>
      <c r="Q446" s="290">
        <v>22</v>
      </c>
      <c r="R446" s="290">
        <v>536</v>
      </c>
      <c r="S446" s="290">
        <v>961</v>
      </c>
      <c r="T446" s="290">
        <v>0</v>
      </c>
      <c r="U446" s="290">
        <v>0</v>
      </c>
      <c r="V446" s="290">
        <v>22</v>
      </c>
      <c r="W446" s="290">
        <v>0</v>
      </c>
      <c r="X446" s="290">
        <v>0</v>
      </c>
      <c r="Y446" s="290">
        <v>789</v>
      </c>
      <c r="Z446" s="290">
        <v>1212</v>
      </c>
      <c r="AA446" s="290"/>
      <c r="AB446" s="290"/>
      <c r="AC446" s="290"/>
      <c r="AD446" s="290"/>
      <c r="AE446" s="290"/>
      <c r="AF446" s="290"/>
      <c r="AG446" s="290"/>
      <c r="AH446" s="290"/>
      <c r="AI446" s="290"/>
      <c r="AJ446" s="290"/>
      <c r="AK446" s="290"/>
      <c r="AL446" s="290"/>
      <c r="AM446" s="290"/>
      <c r="AN446" s="290"/>
      <c r="AO446" s="290"/>
      <c r="AP446" s="290"/>
      <c r="AQ446" s="290"/>
      <c r="AR446" s="290"/>
      <c r="AS446" s="290"/>
      <c r="AT446" s="290"/>
      <c r="AU446" s="290"/>
      <c r="AV446" s="290"/>
      <c r="AW446" s="290"/>
      <c r="AX446" s="290"/>
      <c r="AY446" s="290"/>
      <c r="AZ446" s="290"/>
      <c r="BA446" s="290"/>
      <c r="BB446" s="290"/>
      <c r="BC446" s="290"/>
      <c r="BD446" s="1035">
        <v>1</v>
      </c>
      <c r="BE446" s="186">
        <v>42213760</v>
      </c>
      <c r="BF446" s="186">
        <v>37280500</v>
      </c>
      <c r="BG446" s="288"/>
      <c r="BH446" s="288"/>
      <c r="BI446" s="288"/>
      <c r="BJ446" s="288"/>
      <c r="BK446" s="288"/>
      <c r="BL446" s="288"/>
      <c r="BM446" s="301"/>
      <c r="BN446" s="557">
        <f t="shared" si="6"/>
        <v>0.21</v>
      </c>
      <c r="BO446" s="77">
        <f>SUM(H446:BC446)</f>
        <v>3780</v>
      </c>
      <c r="BP446" s="127" t="str">
        <f>IF(D446="Supra-regional","abrange-cidade",IF(D446="Em definição","sem-mapa",IF(F446&lt;&gt;0,"local-def","local-em-def")))</f>
        <v>local-em-def</v>
      </c>
    </row>
    <row r="447" spans="1:68" ht="30" hidden="1" x14ac:dyDescent="0.25">
      <c r="A447" s="293">
        <v>74</v>
      </c>
      <c r="B447" s="288" t="s">
        <v>492</v>
      </c>
      <c r="C447" s="474">
        <v>18000</v>
      </c>
      <c r="D447" s="288" t="s">
        <v>172</v>
      </c>
      <c r="E447" s="183"/>
      <c r="F447" s="183"/>
      <c r="G447" s="288"/>
      <c r="H447" s="290">
        <v>0</v>
      </c>
      <c r="I447" s="290"/>
      <c r="J447" s="290"/>
      <c r="K447" s="290"/>
      <c r="L447" s="290"/>
      <c r="M447" s="290"/>
      <c r="N447" s="290">
        <v>118</v>
      </c>
      <c r="O447" s="290">
        <v>54</v>
      </c>
      <c r="P447" s="290">
        <v>74</v>
      </c>
      <c r="Q447" s="290">
        <v>41</v>
      </c>
      <c r="R447" s="290">
        <v>145</v>
      </c>
      <c r="S447" s="290"/>
      <c r="T447" s="290">
        <v>2</v>
      </c>
      <c r="U447" s="290">
        <v>3</v>
      </c>
      <c r="V447" s="290">
        <v>0</v>
      </c>
      <c r="W447" s="290">
        <v>0</v>
      </c>
      <c r="X447" s="290">
        <v>0</v>
      </c>
      <c r="Y447" s="290">
        <v>0</v>
      </c>
      <c r="Z447" s="290">
        <v>0</v>
      </c>
      <c r="AA447" s="290"/>
      <c r="AB447" s="290"/>
      <c r="AC447" s="290"/>
      <c r="AD447" s="290"/>
      <c r="AE447" s="290"/>
      <c r="AF447" s="290"/>
      <c r="AG447" s="290"/>
      <c r="AH447" s="290"/>
      <c r="AI447" s="290"/>
      <c r="AJ447" s="290"/>
      <c r="AK447" s="290"/>
      <c r="AL447" s="290"/>
      <c r="AM447" s="290"/>
      <c r="AN447" s="290"/>
      <c r="AO447" s="290"/>
      <c r="AP447" s="290"/>
      <c r="AQ447" s="290"/>
      <c r="AR447" s="290"/>
      <c r="AS447" s="290"/>
      <c r="AT447" s="290"/>
      <c r="AU447" s="290"/>
      <c r="AV447" s="290"/>
      <c r="AW447" s="290"/>
      <c r="AX447" s="290"/>
      <c r="AY447" s="290"/>
      <c r="AZ447" s="290"/>
      <c r="BA447" s="290"/>
      <c r="BB447" s="290"/>
      <c r="BC447" s="290"/>
      <c r="BD447" s="1035">
        <v>1</v>
      </c>
      <c r="BE447" s="186">
        <v>42213760</v>
      </c>
      <c r="BF447" s="186">
        <v>37280500</v>
      </c>
      <c r="BG447" s="288"/>
      <c r="BH447" s="288"/>
      <c r="BI447" s="288"/>
      <c r="BJ447" s="288"/>
      <c r="BK447" s="288"/>
      <c r="BL447" s="288"/>
      <c r="BM447" s="301"/>
      <c r="BN447" s="557">
        <f t="shared" si="6"/>
        <v>2.4277777777777777E-2</v>
      </c>
      <c r="BO447" s="77">
        <f>SUM(H447:BC447)</f>
        <v>437</v>
      </c>
      <c r="BP447" s="127" t="str">
        <f>IF(D447="Supra-regional","abrange-cidade",IF(D447="Em definição","sem-mapa",IF(F447&lt;&gt;0,"local-def","local-em-def")))</f>
        <v>local-em-def</v>
      </c>
    </row>
    <row r="448" spans="1:68" ht="30" hidden="1" x14ac:dyDescent="0.25">
      <c r="A448" s="293">
        <v>74</v>
      </c>
      <c r="B448" s="288" t="s">
        <v>492</v>
      </c>
      <c r="C448" s="474">
        <v>18000</v>
      </c>
      <c r="D448" s="288" t="s">
        <v>174</v>
      </c>
      <c r="E448" s="183"/>
      <c r="F448" s="183"/>
      <c r="G448" s="288"/>
      <c r="H448" s="290">
        <v>0</v>
      </c>
      <c r="I448" s="290"/>
      <c r="J448" s="290"/>
      <c r="K448" s="290"/>
      <c r="L448" s="290"/>
      <c r="M448" s="290"/>
      <c r="N448" s="290">
        <v>79</v>
      </c>
      <c r="O448" s="290">
        <v>29</v>
      </c>
      <c r="P448" s="290">
        <v>73</v>
      </c>
      <c r="Q448" s="290">
        <v>5</v>
      </c>
      <c r="R448" s="290">
        <v>236</v>
      </c>
      <c r="S448" s="290"/>
      <c r="T448" s="290">
        <v>28</v>
      </c>
      <c r="U448" s="290">
        <v>3</v>
      </c>
      <c r="V448" s="290">
        <v>2</v>
      </c>
      <c r="W448" s="290">
        <v>35</v>
      </c>
      <c r="X448" s="290">
        <v>0</v>
      </c>
      <c r="Y448" s="290">
        <v>0</v>
      </c>
      <c r="Z448" s="290">
        <v>0</v>
      </c>
      <c r="AA448" s="290"/>
      <c r="AB448" s="290"/>
      <c r="AC448" s="290"/>
      <c r="AD448" s="290"/>
      <c r="AE448" s="290"/>
      <c r="AF448" s="290"/>
      <c r="AG448" s="290"/>
      <c r="AH448" s="290"/>
      <c r="AI448" s="290"/>
      <c r="AJ448" s="290"/>
      <c r="AK448" s="290"/>
      <c r="AL448" s="290"/>
      <c r="AM448" s="290"/>
      <c r="AN448" s="290"/>
      <c r="AO448" s="290"/>
      <c r="AP448" s="290"/>
      <c r="AQ448" s="290"/>
      <c r="AR448" s="290"/>
      <c r="AS448" s="290"/>
      <c r="AT448" s="290"/>
      <c r="AU448" s="290"/>
      <c r="AV448" s="290"/>
      <c r="AW448" s="290"/>
      <c r="AX448" s="290"/>
      <c r="AY448" s="290"/>
      <c r="AZ448" s="290"/>
      <c r="BA448" s="290"/>
      <c r="BB448" s="290"/>
      <c r="BC448" s="290"/>
      <c r="BD448" s="1035">
        <v>1</v>
      </c>
      <c r="BE448" s="186">
        <v>42213760</v>
      </c>
      <c r="BF448" s="186">
        <v>37280500</v>
      </c>
      <c r="BG448" s="288"/>
      <c r="BH448" s="288"/>
      <c r="BI448" s="288"/>
      <c r="BJ448" s="288"/>
      <c r="BK448" s="288"/>
      <c r="BL448" s="288"/>
      <c r="BM448" s="301"/>
      <c r="BN448" s="557">
        <f t="shared" si="6"/>
        <v>2.7222222222222221E-2</v>
      </c>
      <c r="BO448" s="77">
        <f>SUM(H448:BC448)</f>
        <v>490</v>
      </c>
      <c r="BP448" s="127" t="str">
        <f>IF(D448="Supra-regional","abrange-cidade",IF(D448="Em definição","sem-mapa",IF(F448&lt;&gt;0,"local-def","local-em-def")))</f>
        <v>local-em-def</v>
      </c>
    </row>
    <row r="449" spans="1:68" ht="30" hidden="1" x14ac:dyDescent="0.25">
      <c r="A449" s="293">
        <v>74</v>
      </c>
      <c r="B449" s="288" t="s">
        <v>492</v>
      </c>
      <c r="C449" s="474">
        <v>18000</v>
      </c>
      <c r="D449" s="288" t="s">
        <v>176</v>
      </c>
      <c r="E449" s="183"/>
      <c r="F449" s="183"/>
      <c r="G449" s="288"/>
      <c r="H449" s="290">
        <v>0</v>
      </c>
      <c r="I449" s="290"/>
      <c r="J449" s="290"/>
      <c r="K449" s="290"/>
      <c r="L449" s="290"/>
      <c r="M449" s="290"/>
      <c r="N449" s="290">
        <v>71</v>
      </c>
      <c r="O449" s="290">
        <v>12</v>
      </c>
      <c r="P449" s="290">
        <v>118</v>
      </c>
      <c r="Q449" s="290">
        <v>144</v>
      </c>
      <c r="R449" s="290">
        <v>20</v>
      </c>
      <c r="S449" s="290"/>
      <c r="T449" s="290">
        <v>15</v>
      </c>
      <c r="U449" s="290">
        <v>0</v>
      </c>
      <c r="V449" s="290">
        <v>0</v>
      </c>
      <c r="W449" s="290">
        <v>0</v>
      </c>
      <c r="X449" s="290">
        <v>0</v>
      </c>
      <c r="Y449" s="290">
        <v>0</v>
      </c>
      <c r="Z449" s="290">
        <v>0</v>
      </c>
      <c r="AA449" s="290"/>
      <c r="AB449" s="290"/>
      <c r="AC449" s="290"/>
      <c r="AD449" s="290"/>
      <c r="AE449" s="290"/>
      <c r="AF449" s="290"/>
      <c r="AG449" s="290"/>
      <c r="AH449" s="290"/>
      <c r="AI449" s="290"/>
      <c r="AJ449" s="290"/>
      <c r="AK449" s="290"/>
      <c r="AL449" s="290"/>
      <c r="AM449" s="290"/>
      <c r="AN449" s="290"/>
      <c r="AO449" s="290"/>
      <c r="AP449" s="290"/>
      <c r="AQ449" s="290"/>
      <c r="AR449" s="290"/>
      <c r="AS449" s="290"/>
      <c r="AT449" s="290"/>
      <c r="AU449" s="290"/>
      <c r="AV449" s="290"/>
      <c r="AW449" s="290"/>
      <c r="AX449" s="290"/>
      <c r="AY449" s="290"/>
      <c r="AZ449" s="290"/>
      <c r="BA449" s="290"/>
      <c r="BB449" s="290"/>
      <c r="BC449" s="290"/>
      <c r="BD449" s="1035">
        <v>1</v>
      </c>
      <c r="BE449" s="186">
        <v>42213760</v>
      </c>
      <c r="BF449" s="186">
        <v>37280500</v>
      </c>
      <c r="BG449" s="288"/>
      <c r="BH449" s="288"/>
      <c r="BI449" s="288"/>
      <c r="BJ449" s="288"/>
      <c r="BK449" s="288"/>
      <c r="BL449" s="288"/>
      <c r="BM449" s="301"/>
      <c r="BN449" s="557">
        <f t="shared" si="6"/>
        <v>2.1111111111111112E-2</v>
      </c>
      <c r="BO449" s="77">
        <f>SUM(H449:BC449)</f>
        <v>380</v>
      </c>
      <c r="BP449" s="127" t="str">
        <f>IF(D449="Supra-regional","abrange-cidade",IF(D449="Em definição","sem-mapa",IF(F449&lt;&gt;0,"local-def","local-em-def")))</f>
        <v>local-em-def</v>
      </c>
    </row>
    <row r="450" spans="1:68" ht="30" hidden="1" x14ac:dyDescent="0.25">
      <c r="A450" s="293">
        <v>74</v>
      </c>
      <c r="B450" s="288" t="s">
        <v>492</v>
      </c>
      <c r="C450" s="474">
        <v>18000</v>
      </c>
      <c r="D450" s="288" t="s">
        <v>178</v>
      </c>
      <c r="E450" s="183"/>
      <c r="F450" s="183"/>
      <c r="G450" s="288"/>
      <c r="H450" s="290">
        <v>0</v>
      </c>
      <c r="I450" s="290"/>
      <c r="J450" s="290"/>
      <c r="K450" s="290"/>
      <c r="L450" s="290"/>
      <c r="M450" s="290"/>
      <c r="N450" s="290">
        <v>420</v>
      </c>
      <c r="O450" s="290">
        <v>418</v>
      </c>
      <c r="P450" s="290">
        <v>154</v>
      </c>
      <c r="Q450" s="290">
        <v>9</v>
      </c>
      <c r="R450" s="290">
        <v>9</v>
      </c>
      <c r="S450" s="290">
        <v>130</v>
      </c>
      <c r="T450" s="290">
        <v>0</v>
      </c>
      <c r="U450" s="290">
        <v>19</v>
      </c>
      <c r="V450" s="290">
        <v>0</v>
      </c>
      <c r="W450" s="290">
        <v>0</v>
      </c>
      <c r="X450" s="290">
        <v>0</v>
      </c>
      <c r="Y450" s="290">
        <v>0</v>
      </c>
      <c r="Z450" s="290">
        <v>0</v>
      </c>
      <c r="AA450" s="290"/>
      <c r="AB450" s="290"/>
      <c r="AC450" s="290"/>
      <c r="AD450" s="290"/>
      <c r="AE450" s="290"/>
      <c r="AF450" s="290"/>
      <c r="AG450" s="290"/>
      <c r="AH450" s="290"/>
      <c r="AI450" s="290"/>
      <c r="AJ450" s="290"/>
      <c r="AK450" s="290"/>
      <c r="AL450" s="290"/>
      <c r="AM450" s="290"/>
      <c r="AN450" s="290"/>
      <c r="AO450" s="290"/>
      <c r="AP450" s="290"/>
      <c r="AQ450" s="290"/>
      <c r="AR450" s="290"/>
      <c r="AS450" s="290"/>
      <c r="AT450" s="290"/>
      <c r="AU450" s="290"/>
      <c r="AV450" s="290"/>
      <c r="AW450" s="290"/>
      <c r="AX450" s="290"/>
      <c r="AY450" s="290"/>
      <c r="AZ450" s="290"/>
      <c r="BA450" s="290"/>
      <c r="BB450" s="290"/>
      <c r="BC450" s="290"/>
      <c r="BD450" s="1035">
        <v>1</v>
      </c>
      <c r="BE450" s="186">
        <v>42213760</v>
      </c>
      <c r="BF450" s="186">
        <v>37280500</v>
      </c>
      <c r="BG450" s="288"/>
      <c r="BH450" s="288"/>
      <c r="BI450" s="288"/>
      <c r="BJ450" s="288"/>
      <c r="BK450" s="288"/>
      <c r="BL450" s="288"/>
      <c r="BM450" s="301"/>
      <c r="BN450" s="557">
        <f t="shared" ref="BN450:BN513" si="7">SUM(H450:BC450)*BD450/C450</f>
        <v>6.4388888888888884E-2</v>
      </c>
      <c r="BO450" s="77">
        <f>SUM(H450:BC450)</f>
        <v>1159</v>
      </c>
      <c r="BP450" s="127" t="str">
        <f>IF(D450="Supra-regional","abrange-cidade",IF(D450="Em definição","sem-mapa",IF(F450&lt;&gt;0,"local-def","local-em-def")))</f>
        <v>local-em-def</v>
      </c>
    </row>
    <row r="451" spans="1:68" ht="30" hidden="1" x14ac:dyDescent="0.25">
      <c r="A451" s="293">
        <v>74</v>
      </c>
      <c r="B451" s="288" t="s">
        <v>492</v>
      </c>
      <c r="C451" s="474">
        <v>18000</v>
      </c>
      <c r="D451" s="288" t="s">
        <v>180</v>
      </c>
      <c r="E451" s="183"/>
      <c r="F451" s="183"/>
      <c r="G451" s="288"/>
      <c r="H451" s="290">
        <v>0</v>
      </c>
      <c r="I451" s="290"/>
      <c r="J451" s="290"/>
      <c r="K451" s="290"/>
      <c r="L451" s="290"/>
      <c r="M451" s="290"/>
      <c r="N451" s="290">
        <v>66</v>
      </c>
      <c r="O451" s="290"/>
      <c r="P451" s="290">
        <v>236</v>
      </c>
      <c r="Q451" s="290">
        <v>113</v>
      </c>
      <c r="R451" s="290">
        <v>47</v>
      </c>
      <c r="S451" s="290">
        <v>19</v>
      </c>
      <c r="T451" s="290">
        <v>0</v>
      </c>
      <c r="U451" s="290">
        <v>27</v>
      </c>
      <c r="V451" s="290">
        <v>0</v>
      </c>
      <c r="W451" s="290">
        <v>0</v>
      </c>
      <c r="X451" s="290">
        <v>0</v>
      </c>
      <c r="Y451" s="290">
        <v>0</v>
      </c>
      <c r="Z451" s="290">
        <v>0</v>
      </c>
      <c r="AA451" s="290"/>
      <c r="AB451" s="290"/>
      <c r="AC451" s="290"/>
      <c r="AD451" s="290"/>
      <c r="AE451" s="290"/>
      <c r="AF451" s="290"/>
      <c r="AG451" s="290"/>
      <c r="AH451" s="290"/>
      <c r="AI451" s="290"/>
      <c r="AJ451" s="290"/>
      <c r="AK451" s="290"/>
      <c r="AL451" s="290"/>
      <c r="AM451" s="290"/>
      <c r="AN451" s="290"/>
      <c r="AO451" s="290"/>
      <c r="AP451" s="290"/>
      <c r="AQ451" s="290"/>
      <c r="AR451" s="290"/>
      <c r="AS451" s="290"/>
      <c r="AT451" s="290"/>
      <c r="AU451" s="290"/>
      <c r="AV451" s="290"/>
      <c r="AW451" s="290"/>
      <c r="AX451" s="290"/>
      <c r="AY451" s="290"/>
      <c r="AZ451" s="290"/>
      <c r="BA451" s="290"/>
      <c r="BB451" s="290"/>
      <c r="BC451" s="290"/>
      <c r="BD451" s="1035">
        <v>1</v>
      </c>
      <c r="BE451" s="186">
        <v>42213760</v>
      </c>
      <c r="BF451" s="186">
        <v>37280500</v>
      </c>
      <c r="BG451" s="288"/>
      <c r="BH451" s="288"/>
      <c r="BI451" s="288"/>
      <c r="BJ451" s="288"/>
      <c r="BK451" s="288"/>
      <c r="BL451" s="288"/>
      <c r="BM451" s="301"/>
      <c r="BN451" s="557">
        <f t="shared" si="7"/>
        <v>2.8222222222222221E-2</v>
      </c>
      <c r="BO451" s="77">
        <f>SUM(H451:BC451)</f>
        <v>508</v>
      </c>
      <c r="BP451" s="127" t="str">
        <f>IF(D451="Supra-regional","abrange-cidade",IF(D451="Em definição","sem-mapa",IF(F451&lt;&gt;0,"local-def","local-em-def")))</f>
        <v>local-em-def</v>
      </c>
    </row>
    <row r="452" spans="1:68" ht="30" hidden="1" x14ac:dyDescent="0.25">
      <c r="A452" s="293">
        <v>74</v>
      </c>
      <c r="B452" s="288" t="s">
        <v>492</v>
      </c>
      <c r="C452" s="474">
        <v>18000</v>
      </c>
      <c r="D452" s="288" t="s">
        <v>190</v>
      </c>
      <c r="E452" s="183"/>
      <c r="F452" s="183"/>
      <c r="G452" s="288"/>
      <c r="H452" s="290">
        <v>0</v>
      </c>
      <c r="I452" s="290"/>
      <c r="J452" s="290"/>
      <c r="K452" s="290"/>
      <c r="L452" s="290"/>
      <c r="M452" s="290"/>
      <c r="N452" s="290">
        <v>826</v>
      </c>
      <c r="O452" s="290"/>
      <c r="P452" s="290">
        <v>37</v>
      </c>
      <c r="Q452" s="290">
        <v>6</v>
      </c>
      <c r="R452" s="290"/>
      <c r="S452" s="290"/>
      <c r="T452" s="290">
        <v>0</v>
      </c>
      <c r="U452" s="290">
        <v>0</v>
      </c>
      <c r="V452" s="290">
        <v>0</v>
      </c>
      <c r="W452" s="290">
        <v>0</v>
      </c>
      <c r="X452" s="290">
        <v>0</v>
      </c>
      <c r="Y452" s="290">
        <v>0</v>
      </c>
      <c r="Z452" s="290">
        <v>0</v>
      </c>
      <c r="AA452" s="290"/>
      <c r="AB452" s="290"/>
      <c r="AC452" s="290"/>
      <c r="AD452" s="290"/>
      <c r="AE452" s="290"/>
      <c r="AF452" s="290"/>
      <c r="AG452" s="290"/>
      <c r="AH452" s="290"/>
      <c r="AI452" s="290"/>
      <c r="AJ452" s="290"/>
      <c r="AK452" s="290"/>
      <c r="AL452" s="290"/>
      <c r="AM452" s="290"/>
      <c r="AN452" s="290"/>
      <c r="AO452" s="290"/>
      <c r="AP452" s="290"/>
      <c r="AQ452" s="290"/>
      <c r="AR452" s="290"/>
      <c r="AS452" s="290"/>
      <c r="AT452" s="290"/>
      <c r="AU452" s="290"/>
      <c r="AV452" s="290"/>
      <c r="AW452" s="290"/>
      <c r="AX452" s="290"/>
      <c r="AY452" s="290"/>
      <c r="AZ452" s="290"/>
      <c r="BA452" s="290"/>
      <c r="BB452" s="290"/>
      <c r="BC452" s="290"/>
      <c r="BD452" s="1035">
        <v>1</v>
      </c>
      <c r="BE452" s="186">
        <v>42213760</v>
      </c>
      <c r="BF452" s="186">
        <v>37280500</v>
      </c>
      <c r="BG452" s="288"/>
      <c r="BH452" s="288"/>
      <c r="BI452" s="288"/>
      <c r="BJ452" s="288"/>
      <c r="BK452" s="288"/>
      <c r="BL452" s="288"/>
      <c r="BM452" s="301"/>
      <c r="BN452" s="557">
        <f t="shared" si="7"/>
        <v>4.8277777777777781E-2</v>
      </c>
      <c r="BO452" s="77">
        <f>SUM(H452:BC452)</f>
        <v>869</v>
      </c>
      <c r="BP452" s="127" t="str">
        <f>IF(D452="Supra-regional","abrange-cidade",IF(D452="Em definição","sem-mapa",IF(F452&lt;&gt;0,"local-def","local-em-def")))</f>
        <v>local-em-def</v>
      </c>
    </row>
    <row r="453" spans="1:68" ht="30" hidden="1" x14ac:dyDescent="0.25">
      <c r="A453" s="293">
        <v>74</v>
      </c>
      <c r="B453" s="288" t="s">
        <v>492</v>
      </c>
      <c r="C453" s="474">
        <v>18000</v>
      </c>
      <c r="D453" s="288" t="s">
        <v>182</v>
      </c>
      <c r="E453" s="183"/>
      <c r="F453" s="183"/>
      <c r="G453" s="288"/>
      <c r="H453" s="290">
        <v>0</v>
      </c>
      <c r="I453" s="290"/>
      <c r="J453" s="290"/>
      <c r="K453" s="290"/>
      <c r="L453" s="290"/>
      <c r="M453" s="290"/>
      <c r="N453" s="290">
        <v>218</v>
      </c>
      <c r="O453" s="290"/>
      <c r="P453" s="290">
        <v>81</v>
      </c>
      <c r="Q453" s="290">
        <v>71</v>
      </c>
      <c r="R453" s="290">
        <v>14</v>
      </c>
      <c r="S453" s="290">
        <v>202</v>
      </c>
      <c r="T453" s="290">
        <v>270</v>
      </c>
      <c r="U453" s="290">
        <v>2</v>
      </c>
      <c r="V453" s="290">
        <v>89</v>
      </c>
      <c r="W453" s="290">
        <v>0</v>
      </c>
      <c r="X453" s="290">
        <v>0</v>
      </c>
      <c r="Y453" s="290">
        <v>0</v>
      </c>
      <c r="Z453" s="290">
        <v>872</v>
      </c>
      <c r="AA453" s="290"/>
      <c r="AB453" s="290"/>
      <c r="AC453" s="290"/>
      <c r="AD453" s="290"/>
      <c r="AE453" s="290"/>
      <c r="AF453" s="290"/>
      <c r="AG453" s="290"/>
      <c r="AH453" s="290"/>
      <c r="AI453" s="290"/>
      <c r="AJ453" s="290"/>
      <c r="AK453" s="290"/>
      <c r="AL453" s="290"/>
      <c r="AM453" s="290"/>
      <c r="AN453" s="290"/>
      <c r="AO453" s="290"/>
      <c r="AP453" s="290"/>
      <c r="AQ453" s="290"/>
      <c r="AR453" s="290"/>
      <c r="AS453" s="290"/>
      <c r="AT453" s="290"/>
      <c r="AU453" s="290"/>
      <c r="AV453" s="290"/>
      <c r="AW453" s="290"/>
      <c r="AX453" s="290"/>
      <c r="AY453" s="290"/>
      <c r="AZ453" s="290"/>
      <c r="BA453" s="290"/>
      <c r="BB453" s="290"/>
      <c r="BC453" s="290"/>
      <c r="BD453" s="1035">
        <v>1</v>
      </c>
      <c r="BE453" s="186">
        <v>42213760</v>
      </c>
      <c r="BF453" s="186">
        <v>37280500</v>
      </c>
      <c r="BG453" s="288"/>
      <c r="BH453" s="288"/>
      <c r="BI453" s="288"/>
      <c r="BJ453" s="288"/>
      <c r="BK453" s="288"/>
      <c r="BL453" s="288"/>
      <c r="BM453" s="301"/>
      <c r="BN453" s="557">
        <f t="shared" si="7"/>
        <v>0.10105555555555555</v>
      </c>
      <c r="BO453" s="77">
        <f>SUM(H453:BC453)</f>
        <v>1819</v>
      </c>
      <c r="BP453" s="127" t="str">
        <f>IF(D453="Supra-regional","abrange-cidade",IF(D453="Em definição","sem-mapa",IF(F453&lt;&gt;0,"local-def","local-em-def")))</f>
        <v>local-em-def</v>
      </c>
    </row>
    <row r="454" spans="1:68" ht="30" hidden="1" x14ac:dyDescent="0.25">
      <c r="A454" s="293">
        <v>74</v>
      </c>
      <c r="B454" s="288" t="s">
        <v>492</v>
      </c>
      <c r="C454" s="474">
        <v>18000</v>
      </c>
      <c r="D454" s="288" t="s">
        <v>184</v>
      </c>
      <c r="E454" s="183"/>
      <c r="F454" s="183"/>
      <c r="G454" s="288"/>
      <c r="H454" s="290">
        <v>0</v>
      </c>
      <c r="I454" s="290"/>
      <c r="J454" s="290"/>
      <c r="K454" s="290"/>
      <c r="L454" s="290"/>
      <c r="M454" s="290"/>
      <c r="N454" s="290">
        <v>62</v>
      </c>
      <c r="O454" s="290"/>
      <c r="P454" s="290">
        <v>176</v>
      </c>
      <c r="Q454" s="290">
        <v>238</v>
      </c>
      <c r="R454" s="290">
        <v>231</v>
      </c>
      <c r="S454" s="290">
        <v>26</v>
      </c>
      <c r="T454" s="290">
        <v>0</v>
      </c>
      <c r="U454" s="290">
        <v>0</v>
      </c>
      <c r="V454" s="290">
        <v>0</v>
      </c>
      <c r="W454" s="290">
        <v>0</v>
      </c>
      <c r="X454" s="290">
        <v>0</v>
      </c>
      <c r="Y454" s="290">
        <v>0</v>
      </c>
      <c r="Z454" s="290">
        <v>0</v>
      </c>
      <c r="AA454" s="290"/>
      <c r="AB454" s="290"/>
      <c r="AC454" s="290"/>
      <c r="AD454" s="290"/>
      <c r="AE454" s="290"/>
      <c r="AF454" s="290"/>
      <c r="AG454" s="290"/>
      <c r="AH454" s="290"/>
      <c r="AI454" s="290"/>
      <c r="AJ454" s="290"/>
      <c r="AK454" s="290"/>
      <c r="AL454" s="290"/>
      <c r="AM454" s="290"/>
      <c r="AN454" s="290"/>
      <c r="AO454" s="290"/>
      <c r="AP454" s="290"/>
      <c r="AQ454" s="290"/>
      <c r="AR454" s="290"/>
      <c r="AS454" s="290"/>
      <c r="AT454" s="290"/>
      <c r="AU454" s="290"/>
      <c r="AV454" s="290"/>
      <c r="AW454" s="290"/>
      <c r="AX454" s="290"/>
      <c r="AY454" s="290"/>
      <c r="AZ454" s="290"/>
      <c r="BA454" s="290"/>
      <c r="BB454" s="290"/>
      <c r="BC454" s="290"/>
      <c r="BD454" s="1035">
        <v>1</v>
      </c>
      <c r="BE454" s="186">
        <v>42213760</v>
      </c>
      <c r="BF454" s="186">
        <v>37280500</v>
      </c>
      <c r="BG454" s="288"/>
      <c r="BH454" s="288"/>
      <c r="BI454" s="288"/>
      <c r="BJ454" s="288"/>
      <c r="BK454" s="288"/>
      <c r="BL454" s="288"/>
      <c r="BM454" s="301"/>
      <c r="BN454" s="557">
        <f t="shared" si="7"/>
        <v>4.0722222222222222E-2</v>
      </c>
      <c r="BO454" s="476">
        <f>SUM(H454:BC454)</f>
        <v>733</v>
      </c>
      <c r="BP454" s="477" t="str">
        <f>IF(D454="Supra-regional","abrange-cidade",IF(D454="Em definição","sem-mapa",IF(F454&lt;&gt;0,"local-def","local-em-def")))</f>
        <v>local-em-def</v>
      </c>
    </row>
    <row r="455" spans="1:68" ht="30" hidden="1" x14ac:dyDescent="0.25">
      <c r="A455" s="293">
        <v>74</v>
      </c>
      <c r="B455" s="288" t="s">
        <v>492</v>
      </c>
      <c r="C455" s="474">
        <v>18000</v>
      </c>
      <c r="D455" s="288" t="s">
        <v>186</v>
      </c>
      <c r="E455" s="183"/>
      <c r="F455" s="183"/>
      <c r="G455" s="288"/>
      <c r="H455" s="290">
        <v>0</v>
      </c>
      <c r="I455" s="290"/>
      <c r="J455" s="290"/>
      <c r="K455" s="290"/>
      <c r="L455" s="290"/>
      <c r="M455" s="290"/>
      <c r="N455" s="290">
        <v>19</v>
      </c>
      <c r="O455" s="290"/>
      <c r="P455" s="290"/>
      <c r="Q455" s="290"/>
      <c r="R455" s="290">
        <v>872</v>
      </c>
      <c r="S455" s="290">
        <v>160</v>
      </c>
      <c r="T455" s="290">
        <v>0</v>
      </c>
      <c r="U455" s="290">
        <v>0</v>
      </c>
      <c r="V455" s="290">
        <v>89</v>
      </c>
      <c r="W455" s="290">
        <v>0</v>
      </c>
      <c r="X455" s="290">
        <v>0</v>
      </c>
      <c r="Y455" s="290">
        <v>100</v>
      </c>
      <c r="Z455" s="290">
        <v>0</v>
      </c>
      <c r="AA455" s="290"/>
      <c r="AB455" s="290"/>
      <c r="AC455" s="290"/>
      <c r="AD455" s="290"/>
      <c r="AE455" s="290"/>
      <c r="AF455" s="290"/>
      <c r="AG455" s="290"/>
      <c r="AH455" s="290"/>
      <c r="AI455" s="290"/>
      <c r="AJ455" s="290"/>
      <c r="AK455" s="290"/>
      <c r="AL455" s="290"/>
      <c r="AM455" s="290"/>
      <c r="AN455" s="290"/>
      <c r="AO455" s="290"/>
      <c r="AP455" s="290"/>
      <c r="AQ455" s="290"/>
      <c r="AR455" s="290"/>
      <c r="AS455" s="290"/>
      <c r="AT455" s="290"/>
      <c r="AU455" s="290"/>
      <c r="AV455" s="290"/>
      <c r="AW455" s="290"/>
      <c r="AX455" s="290"/>
      <c r="AY455" s="290"/>
      <c r="AZ455" s="290"/>
      <c r="BA455" s="290"/>
      <c r="BB455" s="290"/>
      <c r="BC455" s="290"/>
      <c r="BD455" s="1035">
        <v>1</v>
      </c>
      <c r="BE455" s="186">
        <v>42213760</v>
      </c>
      <c r="BF455" s="186">
        <v>37280500</v>
      </c>
      <c r="BG455" s="288"/>
      <c r="BH455" s="288"/>
      <c r="BI455" s="288"/>
      <c r="BJ455" s="288"/>
      <c r="BK455" s="288"/>
      <c r="BL455" s="288"/>
      <c r="BM455" s="301"/>
      <c r="BN455" s="557">
        <f t="shared" si="7"/>
        <v>6.8888888888888888E-2</v>
      </c>
      <c r="BO455" s="476">
        <f>SUM(H455:BC455)</f>
        <v>1240</v>
      </c>
      <c r="BP455" s="477" t="str">
        <f>IF(D455="Supra-regional","abrange-cidade",IF(D455="Em definição","sem-mapa",IF(F455&lt;&gt;0,"local-def","local-em-def")))</f>
        <v>local-em-def</v>
      </c>
    </row>
    <row r="456" spans="1:68" ht="30" hidden="1" x14ac:dyDescent="0.25">
      <c r="A456" s="293">
        <v>74</v>
      </c>
      <c r="B456" s="288" t="s">
        <v>492</v>
      </c>
      <c r="C456" s="474">
        <v>18000</v>
      </c>
      <c r="D456" s="288" t="s">
        <v>188</v>
      </c>
      <c r="E456" s="183"/>
      <c r="F456" s="183"/>
      <c r="G456" s="288"/>
      <c r="H456" s="290">
        <v>0</v>
      </c>
      <c r="I456" s="290"/>
      <c r="J456" s="290"/>
      <c r="K456" s="290"/>
      <c r="L456" s="290"/>
      <c r="M456" s="290"/>
      <c r="N456" s="290">
        <v>68</v>
      </c>
      <c r="O456" s="290"/>
      <c r="P456" s="290">
        <v>47</v>
      </c>
      <c r="Q456" s="290">
        <v>15</v>
      </c>
      <c r="R456" s="290"/>
      <c r="S456" s="290"/>
      <c r="T456" s="290">
        <v>0</v>
      </c>
      <c r="U456" s="290">
        <v>8</v>
      </c>
      <c r="V456" s="290">
        <v>91</v>
      </c>
      <c r="W456" s="290">
        <v>0</v>
      </c>
      <c r="X456" s="290">
        <v>0</v>
      </c>
      <c r="Y456" s="290">
        <v>0</v>
      </c>
      <c r="Z456" s="290">
        <v>0</v>
      </c>
      <c r="AA456" s="290"/>
      <c r="AB456" s="290"/>
      <c r="AC456" s="290"/>
      <c r="AD456" s="290"/>
      <c r="AE456" s="290"/>
      <c r="AF456" s="290"/>
      <c r="AG456" s="290"/>
      <c r="AH456" s="290"/>
      <c r="AI456" s="290"/>
      <c r="AJ456" s="290"/>
      <c r="AK456" s="290"/>
      <c r="AL456" s="290"/>
      <c r="AM456" s="290"/>
      <c r="AN456" s="290"/>
      <c r="AO456" s="290"/>
      <c r="AP456" s="290"/>
      <c r="AQ456" s="290"/>
      <c r="AR456" s="290"/>
      <c r="AS456" s="290"/>
      <c r="AT456" s="290"/>
      <c r="AU456" s="290"/>
      <c r="AV456" s="290"/>
      <c r="AW456" s="290"/>
      <c r="AX456" s="290"/>
      <c r="AY456" s="290"/>
      <c r="AZ456" s="290"/>
      <c r="BA456" s="290"/>
      <c r="BB456" s="290"/>
      <c r="BC456" s="290"/>
      <c r="BD456" s="1035">
        <v>1</v>
      </c>
      <c r="BE456" s="186">
        <v>42213760</v>
      </c>
      <c r="BF456" s="186">
        <v>37280500</v>
      </c>
      <c r="BG456" s="288"/>
      <c r="BH456" s="288"/>
      <c r="BI456" s="288"/>
      <c r="BJ456" s="288"/>
      <c r="BK456" s="288"/>
      <c r="BL456" s="288"/>
      <c r="BM456" s="301"/>
      <c r="BN456" s="557">
        <f t="shared" si="7"/>
        <v>1.2722222222222222E-2</v>
      </c>
      <c r="BO456" s="476">
        <f>SUM(H456:BC456)</f>
        <v>229</v>
      </c>
      <c r="BP456" s="477" t="str">
        <f>IF(D456="Supra-regional","abrange-cidade",IF(D456="Em definição","sem-mapa",IF(F456&lt;&gt;0,"local-def","local-em-def")))</f>
        <v>local-em-def</v>
      </c>
    </row>
    <row r="457" spans="1:68" ht="45" hidden="1" x14ac:dyDescent="0.25">
      <c r="A457" s="182">
        <v>87</v>
      </c>
      <c r="B457" s="183" t="s">
        <v>1045</v>
      </c>
      <c r="C457" s="131">
        <v>120000</v>
      </c>
      <c r="D457" s="288" t="s">
        <v>211</v>
      </c>
      <c r="E457" s="183" t="s">
        <v>229</v>
      </c>
      <c r="F457" s="183"/>
      <c r="G457" s="288"/>
      <c r="H457" s="284">
        <v>0</v>
      </c>
      <c r="I457" s="284">
        <v>0</v>
      </c>
      <c r="J457" s="284">
        <v>0</v>
      </c>
      <c r="K457" s="284">
        <v>0</v>
      </c>
      <c r="L457" s="284">
        <v>0</v>
      </c>
      <c r="M457" s="284">
        <v>2274</v>
      </c>
      <c r="N457" s="284">
        <v>594</v>
      </c>
      <c r="O457" s="284">
        <v>2272</v>
      </c>
      <c r="P457" s="284">
        <v>1401</v>
      </c>
      <c r="Q457" s="284">
        <v>799</v>
      </c>
      <c r="R457" s="284">
        <v>685</v>
      </c>
      <c r="S457" s="284">
        <v>346</v>
      </c>
      <c r="T457" s="284">
        <v>447</v>
      </c>
      <c r="U457" s="284">
        <v>588</v>
      </c>
      <c r="V457" s="284">
        <v>1117</v>
      </c>
      <c r="W457" s="284">
        <v>946</v>
      </c>
      <c r="X457" s="284"/>
      <c r="Y457" s="284"/>
      <c r="Z457" s="284"/>
      <c r="AA457" s="284"/>
      <c r="AB457" s="284"/>
      <c r="AC457" s="284"/>
      <c r="AD457" s="284"/>
      <c r="AE457" s="284"/>
      <c r="AF457" s="284"/>
      <c r="AG457" s="284"/>
      <c r="AH457" s="284"/>
      <c r="AI457" s="284"/>
      <c r="AJ457" s="284"/>
      <c r="AK457" s="284"/>
      <c r="AL457" s="284"/>
      <c r="AM457" s="284"/>
      <c r="AN457" s="284"/>
      <c r="AO457" s="284"/>
      <c r="AP457" s="284"/>
      <c r="AQ457" s="284"/>
      <c r="AR457" s="284"/>
      <c r="AS457" s="284"/>
      <c r="AT457" s="284"/>
      <c r="AU457" s="284"/>
      <c r="AV457" s="284"/>
      <c r="AW457" s="284"/>
      <c r="AX457" s="284"/>
      <c r="AY457" s="284"/>
      <c r="AZ457" s="284"/>
      <c r="BA457" s="284"/>
      <c r="BB457" s="284"/>
      <c r="BC457" s="284"/>
      <c r="BD457" s="1035">
        <v>0.5</v>
      </c>
      <c r="BE457" s="283">
        <v>330221.27</v>
      </c>
      <c r="BF457" s="296">
        <v>45389</v>
      </c>
      <c r="BG457" s="183" t="s">
        <v>1046</v>
      </c>
      <c r="BH457" s="183"/>
      <c r="BI457" s="183"/>
      <c r="BJ457" s="183"/>
      <c r="BK457" s="183"/>
      <c r="BL457" s="183"/>
      <c r="BM457" s="871"/>
      <c r="BN457" s="557">
        <f t="shared" si="7"/>
        <v>4.7787499999999997E-2</v>
      </c>
      <c r="BO457" s="77">
        <f>SUM(H457:BC457)</f>
        <v>11469</v>
      </c>
      <c r="BP457" s="127" t="str">
        <f>IF(D457="Supra-regional","abrange-cidade",IF(D457="Em definição","sem-mapa",IF(F457&lt;&gt;0,"local-def","local-em-def")))</f>
        <v>abrange-cidade</v>
      </c>
    </row>
    <row r="458" spans="1:68" ht="30" hidden="1" x14ac:dyDescent="0.25">
      <c r="A458" s="182">
        <v>87</v>
      </c>
      <c r="B458" s="183" t="s">
        <v>1047</v>
      </c>
      <c r="C458" s="131">
        <v>32</v>
      </c>
      <c r="D458" s="288" t="s">
        <v>211</v>
      </c>
      <c r="E458" s="183" t="s">
        <v>229</v>
      </c>
      <c r="F458" s="183"/>
      <c r="G458" s="288"/>
      <c r="H458" s="284">
        <v>0</v>
      </c>
      <c r="I458" s="284">
        <v>0</v>
      </c>
      <c r="J458" s="284">
        <v>0</v>
      </c>
      <c r="K458" s="284">
        <v>0</v>
      </c>
      <c r="L458" s="284">
        <v>0</v>
      </c>
      <c r="M458" s="284">
        <v>0</v>
      </c>
      <c r="N458" s="284">
        <v>0</v>
      </c>
      <c r="O458" s="284">
        <v>0</v>
      </c>
      <c r="P458" s="284">
        <v>0</v>
      </c>
      <c r="Q458" s="284">
        <v>0</v>
      </c>
      <c r="R458" s="284">
        <v>0</v>
      </c>
      <c r="S458" s="284">
        <v>5</v>
      </c>
      <c r="T458" s="284">
        <v>0</v>
      </c>
      <c r="U458" s="284">
        <v>2</v>
      </c>
      <c r="V458" s="284">
        <v>1</v>
      </c>
      <c r="W458" s="284">
        <v>8</v>
      </c>
      <c r="X458" s="284"/>
      <c r="Y458" s="284"/>
      <c r="Z458" s="284"/>
      <c r="AA458" s="284"/>
      <c r="AB458" s="284"/>
      <c r="AC458" s="284"/>
      <c r="AD458" s="284"/>
      <c r="AE458" s="284"/>
      <c r="AF458" s="284"/>
      <c r="AG458" s="284"/>
      <c r="AH458" s="284"/>
      <c r="AI458" s="284"/>
      <c r="AJ458" s="284"/>
      <c r="AK458" s="284"/>
      <c r="AL458" s="284"/>
      <c r="AM458" s="284"/>
      <c r="AN458" s="284"/>
      <c r="AO458" s="284"/>
      <c r="AP458" s="284"/>
      <c r="AQ458" s="284"/>
      <c r="AR458" s="284"/>
      <c r="AS458" s="284"/>
      <c r="AT458" s="284"/>
      <c r="AU458" s="284"/>
      <c r="AV458" s="284"/>
      <c r="AW458" s="284"/>
      <c r="AX458" s="284"/>
      <c r="AY458" s="284"/>
      <c r="AZ458" s="284"/>
      <c r="BA458" s="284"/>
      <c r="BB458" s="284"/>
      <c r="BC458" s="284"/>
      <c r="BD458" s="1035">
        <v>0.5</v>
      </c>
      <c r="BE458" s="283">
        <v>960000</v>
      </c>
      <c r="BF458" s="296">
        <v>0</v>
      </c>
      <c r="BG458" s="183"/>
      <c r="BH458" s="183"/>
      <c r="BI458" s="183"/>
      <c r="BJ458" s="183"/>
      <c r="BK458" s="183"/>
      <c r="BL458" s="183"/>
      <c r="BM458" s="871"/>
      <c r="BN458" s="557">
        <f t="shared" si="7"/>
        <v>0.25</v>
      </c>
      <c r="BO458" s="77">
        <f>SUM(H458:BC458)</f>
        <v>16</v>
      </c>
      <c r="BP458" s="127" t="str">
        <f>IF(D458="Supra-regional","abrange-cidade",IF(D458="Em definição","sem-mapa",IF(F458&lt;&gt;0,"local-def","local-em-def")))</f>
        <v>abrange-cidade</v>
      </c>
    </row>
    <row r="459" spans="1:68" hidden="1" x14ac:dyDescent="0.25">
      <c r="A459" s="182">
        <v>88</v>
      </c>
      <c r="B459" s="183" t="s">
        <v>1044</v>
      </c>
      <c r="C459" s="185">
        <v>900000</v>
      </c>
      <c r="D459" s="288" t="s">
        <v>211</v>
      </c>
      <c r="E459" s="183" t="s">
        <v>229</v>
      </c>
      <c r="F459" s="183"/>
      <c r="G459" s="288"/>
      <c r="H459" s="284"/>
      <c r="I459" s="284"/>
      <c r="J459" s="284"/>
      <c r="K459" s="284"/>
      <c r="L459" s="284"/>
      <c r="M459" s="284"/>
      <c r="N459" s="284"/>
      <c r="O459" s="284"/>
      <c r="P459" s="284"/>
      <c r="Q459" s="284"/>
      <c r="R459" s="284"/>
      <c r="S459" s="284">
        <v>126000</v>
      </c>
      <c r="T459" s="284"/>
      <c r="U459" s="284"/>
      <c r="V459" s="284"/>
      <c r="W459" s="284">
        <v>32000</v>
      </c>
      <c r="X459" s="284"/>
      <c r="Y459" s="284"/>
      <c r="Z459" s="284"/>
      <c r="AA459" s="284"/>
      <c r="AB459" s="284"/>
      <c r="AC459" s="284"/>
      <c r="AD459" s="284"/>
      <c r="AE459" s="284"/>
      <c r="AF459" s="284"/>
      <c r="AG459" s="284"/>
      <c r="AH459" s="284"/>
      <c r="AI459" s="284"/>
      <c r="AJ459" s="284"/>
      <c r="AK459" s="284"/>
      <c r="AL459" s="284"/>
      <c r="AM459" s="284"/>
      <c r="AN459" s="284"/>
      <c r="AO459" s="284"/>
      <c r="AP459" s="284"/>
      <c r="AQ459" s="284"/>
      <c r="AR459" s="284"/>
      <c r="AS459" s="284"/>
      <c r="AT459" s="284"/>
      <c r="AU459" s="284"/>
      <c r="AV459" s="284"/>
      <c r="AW459" s="284"/>
      <c r="AX459" s="284"/>
      <c r="AY459" s="284"/>
      <c r="AZ459" s="284"/>
      <c r="BA459" s="284"/>
      <c r="BB459" s="284"/>
      <c r="BC459" s="284"/>
      <c r="BD459" s="1035">
        <v>1</v>
      </c>
      <c r="BE459" s="283">
        <v>500593.58</v>
      </c>
      <c r="BF459" s="855">
        <v>0</v>
      </c>
      <c r="BG459" s="183"/>
      <c r="BH459" s="183"/>
      <c r="BI459" s="183"/>
      <c r="BJ459" s="183"/>
      <c r="BK459" s="183"/>
      <c r="BL459" s="183"/>
      <c r="BM459" s="871"/>
      <c r="BN459" s="557">
        <f t="shared" si="7"/>
        <v>0.17555555555555555</v>
      </c>
      <c r="BO459" s="77">
        <f>SUM(H459:BC459)</f>
        <v>158000</v>
      </c>
      <c r="BP459" s="127" t="str">
        <f>IF(D459="Supra-regional","abrange-cidade",IF(D459="Em definição","sem-mapa",IF(F459&lt;&gt;0,"local-def","local-em-def")))</f>
        <v>abrange-cidade</v>
      </c>
    </row>
    <row r="460" spans="1:68" ht="30" hidden="1" x14ac:dyDescent="0.25">
      <c r="A460" s="293">
        <v>89</v>
      </c>
      <c r="B460" s="288" t="s">
        <v>2952</v>
      </c>
      <c r="C460" s="318">
        <v>21</v>
      </c>
      <c r="D460" s="288" t="s">
        <v>168</v>
      </c>
      <c r="E460" s="183" t="s">
        <v>2740</v>
      </c>
      <c r="F460" s="288"/>
      <c r="G460" s="294"/>
      <c r="H460" s="284">
        <v>0</v>
      </c>
      <c r="I460" s="284">
        <v>0</v>
      </c>
      <c r="J460" s="284">
        <v>0</v>
      </c>
      <c r="K460" s="284">
        <v>0</v>
      </c>
      <c r="L460" s="284">
        <v>0</v>
      </c>
      <c r="M460" s="284">
        <v>0</v>
      </c>
      <c r="N460" s="284">
        <v>0</v>
      </c>
      <c r="O460" s="284">
        <v>0</v>
      </c>
      <c r="P460" s="284">
        <v>0</v>
      </c>
      <c r="Q460" s="284">
        <v>0</v>
      </c>
      <c r="R460" s="284">
        <v>0</v>
      </c>
      <c r="S460" s="290">
        <v>0</v>
      </c>
      <c r="T460" s="290">
        <v>0</v>
      </c>
      <c r="U460" s="290">
        <v>0</v>
      </c>
      <c r="V460" s="290">
        <v>0</v>
      </c>
      <c r="W460" s="290">
        <v>0</v>
      </c>
      <c r="X460" s="290"/>
      <c r="Y460" s="290"/>
      <c r="Z460" s="290"/>
      <c r="AA460" s="290"/>
      <c r="AB460" s="290">
        <v>0</v>
      </c>
      <c r="AC460" s="290"/>
      <c r="AD460" s="290"/>
      <c r="AE460" s="290"/>
      <c r="AF460" s="290"/>
      <c r="AG460" s="290"/>
      <c r="AH460" s="290"/>
      <c r="AI460" s="290"/>
      <c r="AJ460" s="290"/>
      <c r="AK460" s="290"/>
      <c r="AL460" s="290"/>
      <c r="AM460" s="290"/>
      <c r="AN460" s="290"/>
      <c r="AO460" s="290"/>
      <c r="AP460" s="290"/>
      <c r="AQ460" s="290"/>
      <c r="AR460" s="290"/>
      <c r="AS460" s="290"/>
      <c r="AT460" s="290"/>
      <c r="AU460" s="290"/>
      <c r="AV460" s="290"/>
      <c r="AW460" s="290"/>
      <c r="AX460" s="290"/>
      <c r="AY460" s="290"/>
      <c r="AZ460" s="290"/>
      <c r="BA460" s="290"/>
      <c r="BB460" s="290"/>
      <c r="BC460" s="290"/>
      <c r="BD460" s="1035">
        <v>1</v>
      </c>
      <c r="BE460" s="186">
        <v>0</v>
      </c>
      <c r="BF460" s="303">
        <v>0</v>
      </c>
      <c r="BG460" s="288"/>
      <c r="BH460" s="288"/>
      <c r="BI460" s="288"/>
      <c r="BJ460" s="288"/>
      <c r="BK460" s="288"/>
      <c r="BL460" s="288"/>
      <c r="BM460" s="301"/>
      <c r="BN460" s="557">
        <f t="shared" si="7"/>
        <v>0</v>
      </c>
      <c r="BO460" s="77">
        <f>SUM(H460:BC460)</f>
        <v>0</v>
      </c>
      <c r="BP460" s="127" t="str">
        <f>IF(D460="Supra-regional","abrange-cidade",IF(D460="Em definição","sem-mapa",IF(F460&lt;&gt;0,"local-def","local-em-def")))</f>
        <v>local-em-def</v>
      </c>
    </row>
    <row r="461" spans="1:68" ht="30" hidden="1" x14ac:dyDescent="0.25">
      <c r="A461" s="293">
        <v>89</v>
      </c>
      <c r="B461" s="288" t="s">
        <v>2953</v>
      </c>
      <c r="C461" s="318">
        <v>21</v>
      </c>
      <c r="D461" s="288" t="s">
        <v>144</v>
      </c>
      <c r="E461" s="183" t="s">
        <v>637</v>
      </c>
      <c r="F461" s="288"/>
      <c r="G461" s="294"/>
      <c r="H461" s="284">
        <v>0</v>
      </c>
      <c r="I461" s="284">
        <v>0</v>
      </c>
      <c r="J461" s="284">
        <v>0</v>
      </c>
      <c r="K461" s="284">
        <v>0</v>
      </c>
      <c r="L461" s="284">
        <v>0</v>
      </c>
      <c r="M461" s="284">
        <v>0</v>
      </c>
      <c r="N461" s="284">
        <v>0</v>
      </c>
      <c r="O461" s="284">
        <v>0</v>
      </c>
      <c r="P461" s="284">
        <v>0</v>
      </c>
      <c r="Q461" s="284">
        <v>0</v>
      </c>
      <c r="R461" s="284">
        <v>0</v>
      </c>
      <c r="S461" s="290">
        <v>0</v>
      </c>
      <c r="T461" s="290">
        <v>0</v>
      </c>
      <c r="U461" s="290">
        <v>0</v>
      </c>
      <c r="V461" s="290">
        <v>0</v>
      </c>
      <c r="W461" s="290">
        <v>0</v>
      </c>
      <c r="X461" s="290"/>
      <c r="Y461" s="290"/>
      <c r="Z461" s="290"/>
      <c r="AA461" s="290"/>
      <c r="AB461" s="290">
        <v>0</v>
      </c>
      <c r="AC461" s="290"/>
      <c r="AD461" s="290"/>
      <c r="AE461" s="290"/>
      <c r="AF461" s="290"/>
      <c r="AG461" s="290"/>
      <c r="AH461" s="290"/>
      <c r="AI461" s="290"/>
      <c r="AJ461" s="290"/>
      <c r="AK461" s="290"/>
      <c r="AL461" s="290"/>
      <c r="AM461" s="290"/>
      <c r="AN461" s="290"/>
      <c r="AO461" s="290"/>
      <c r="AP461" s="290"/>
      <c r="AQ461" s="290"/>
      <c r="AR461" s="290"/>
      <c r="AS461" s="290"/>
      <c r="AT461" s="290"/>
      <c r="AU461" s="290"/>
      <c r="AV461" s="290"/>
      <c r="AW461" s="290"/>
      <c r="AX461" s="290"/>
      <c r="AY461" s="290"/>
      <c r="AZ461" s="290"/>
      <c r="BA461" s="290"/>
      <c r="BB461" s="290"/>
      <c r="BC461" s="290"/>
      <c r="BD461" s="1035">
        <v>1</v>
      </c>
      <c r="BE461" s="186">
        <v>0</v>
      </c>
      <c r="BF461" s="303">
        <v>0</v>
      </c>
      <c r="BG461" s="288"/>
      <c r="BH461" s="288"/>
      <c r="BI461" s="288"/>
      <c r="BJ461" s="288"/>
      <c r="BK461" s="288"/>
      <c r="BL461" s="288"/>
      <c r="BM461" s="301"/>
      <c r="BN461" s="557">
        <f t="shared" si="7"/>
        <v>0</v>
      </c>
      <c r="BO461" s="77">
        <f>SUM(H461:BC461)</f>
        <v>0</v>
      </c>
      <c r="BP461" s="127" t="str">
        <f>IF(D461="Supra-regional","abrange-cidade",IF(D461="Em definição","sem-mapa",IF(F461&lt;&gt;0,"local-def","local-em-def")))</f>
        <v>local-em-def</v>
      </c>
    </row>
    <row r="462" spans="1:68" ht="45" hidden="1" x14ac:dyDescent="0.25">
      <c r="A462" s="293">
        <v>89</v>
      </c>
      <c r="B462" s="288" t="s">
        <v>2954</v>
      </c>
      <c r="C462" s="318">
        <v>21</v>
      </c>
      <c r="D462" s="288" t="s">
        <v>136</v>
      </c>
      <c r="E462" s="183" t="s">
        <v>554</v>
      </c>
      <c r="F462" s="288"/>
      <c r="G462" s="294"/>
      <c r="H462" s="284">
        <v>0</v>
      </c>
      <c r="I462" s="284">
        <v>0</v>
      </c>
      <c r="J462" s="284">
        <v>0</v>
      </c>
      <c r="K462" s="284">
        <v>0</v>
      </c>
      <c r="L462" s="284">
        <v>0</v>
      </c>
      <c r="M462" s="284">
        <v>0</v>
      </c>
      <c r="N462" s="284">
        <v>0</v>
      </c>
      <c r="O462" s="284">
        <v>0</v>
      </c>
      <c r="P462" s="284">
        <v>0</v>
      </c>
      <c r="Q462" s="284">
        <v>0</v>
      </c>
      <c r="R462" s="284">
        <v>0</v>
      </c>
      <c r="S462" s="290">
        <v>0</v>
      </c>
      <c r="T462" s="290">
        <v>0</v>
      </c>
      <c r="U462" s="290">
        <v>0</v>
      </c>
      <c r="V462" s="290">
        <v>0</v>
      </c>
      <c r="W462" s="290">
        <v>0</v>
      </c>
      <c r="X462" s="290"/>
      <c r="Y462" s="290"/>
      <c r="Z462" s="290"/>
      <c r="AA462" s="290"/>
      <c r="AB462" s="290">
        <v>0</v>
      </c>
      <c r="AC462" s="290"/>
      <c r="AD462" s="290"/>
      <c r="AE462" s="290"/>
      <c r="AF462" s="290"/>
      <c r="AG462" s="290"/>
      <c r="AH462" s="290"/>
      <c r="AI462" s="290"/>
      <c r="AJ462" s="290"/>
      <c r="AK462" s="290"/>
      <c r="AL462" s="290"/>
      <c r="AM462" s="290"/>
      <c r="AN462" s="290"/>
      <c r="AO462" s="290"/>
      <c r="AP462" s="290"/>
      <c r="AQ462" s="290"/>
      <c r="AR462" s="290"/>
      <c r="AS462" s="290"/>
      <c r="AT462" s="290"/>
      <c r="AU462" s="290"/>
      <c r="AV462" s="290"/>
      <c r="AW462" s="290"/>
      <c r="AX462" s="290"/>
      <c r="AY462" s="290"/>
      <c r="AZ462" s="290"/>
      <c r="BA462" s="290"/>
      <c r="BB462" s="290"/>
      <c r="BC462" s="290"/>
      <c r="BD462" s="1035">
        <v>1</v>
      </c>
      <c r="BE462" s="186">
        <v>0</v>
      </c>
      <c r="BF462" s="303">
        <v>0</v>
      </c>
      <c r="BG462" s="288"/>
      <c r="BH462" s="288"/>
      <c r="BI462" s="288"/>
      <c r="BJ462" s="288"/>
      <c r="BK462" s="288"/>
      <c r="BL462" s="288"/>
      <c r="BM462" s="301"/>
      <c r="BN462" s="557">
        <f t="shared" si="7"/>
        <v>0</v>
      </c>
      <c r="BO462" s="77">
        <f>SUM(H462:BC462)</f>
        <v>0</v>
      </c>
      <c r="BP462" s="127" t="str">
        <f>IF(D462="Supra-regional","abrange-cidade",IF(D462="Em definição","sem-mapa",IF(F462&lt;&gt;0,"local-def","local-em-def")))</f>
        <v>local-em-def</v>
      </c>
    </row>
    <row r="463" spans="1:68" ht="30" hidden="1" x14ac:dyDescent="0.25">
      <c r="A463" s="293">
        <v>89</v>
      </c>
      <c r="B463" s="288" t="s">
        <v>2964</v>
      </c>
      <c r="C463" s="318">
        <v>21</v>
      </c>
      <c r="D463" s="288" t="s">
        <v>132</v>
      </c>
      <c r="E463" s="183" t="s">
        <v>132</v>
      </c>
      <c r="F463" s="288"/>
      <c r="G463" s="294"/>
      <c r="H463" s="284">
        <v>0</v>
      </c>
      <c r="I463" s="284">
        <v>0</v>
      </c>
      <c r="J463" s="284">
        <v>0</v>
      </c>
      <c r="K463" s="284">
        <v>0</v>
      </c>
      <c r="L463" s="284">
        <v>0</v>
      </c>
      <c r="M463" s="284">
        <v>0</v>
      </c>
      <c r="N463" s="284">
        <v>0</v>
      </c>
      <c r="O463" s="284">
        <v>0</v>
      </c>
      <c r="P463" s="284">
        <v>0</v>
      </c>
      <c r="Q463" s="284">
        <v>0</v>
      </c>
      <c r="R463" s="284">
        <v>0</v>
      </c>
      <c r="S463" s="290">
        <v>0</v>
      </c>
      <c r="T463" s="290">
        <v>0</v>
      </c>
      <c r="U463" s="290">
        <v>0</v>
      </c>
      <c r="V463" s="290">
        <v>0</v>
      </c>
      <c r="W463" s="290">
        <v>0</v>
      </c>
      <c r="X463" s="290"/>
      <c r="Y463" s="290"/>
      <c r="Z463" s="290"/>
      <c r="AA463" s="290"/>
      <c r="AB463" s="290">
        <v>1</v>
      </c>
      <c r="AC463" s="290"/>
      <c r="AD463" s="290"/>
      <c r="AE463" s="290"/>
      <c r="AF463" s="290"/>
      <c r="AG463" s="290"/>
      <c r="AH463" s="290"/>
      <c r="AI463" s="290"/>
      <c r="AJ463" s="290"/>
      <c r="AK463" s="290"/>
      <c r="AL463" s="290"/>
      <c r="AM463" s="290"/>
      <c r="AN463" s="290"/>
      <c r="AO463" s="290"/>
      <c r="AP463" s="290"/>
      <c r="AQ463" s="290"/>
      <c r="AR463" s="290"/>
      <c r="AS463" s="290"/>
      <c r="AT463" s="290"/>
      <c r="AU463" s="290"/>
      <c r="AV463" s="290"/>
      <c r="AW463" s="290"/>
      <c r="AX463" s="290"/>
      <c r="AY463" s="290"/>
      <c r="AZ463" s="290"/>
      <c r="BA463" s="290"/>
      <c r="BB463" s="290"/>
      <c r="BC463" s="290"/>
      <c r="BD463" s="1035">
        <v>1</v>
      </c>
      <c r="BE463" s="186">
        <v>0</v>
      </c>
      <c r="BF463" s="303">
        <v>0</v>
      </c>
      <c r="BG463" s="288"/>
      <c r="BH463" s="288"/>
      <c r="BI463" s="288"/>
      <c r="BJ463" s="288"/>
      <c r="BK463" s="288"/>
      <c r="BL463" s="288"/>
      <c r="BM463" s="301"/>
      <c r="BN463" s="557">
        <f t="shared" si="7"/>
        <v>4.7619047619047616E-2</v>
      </c>
      <c r="BO463" s="77">
        <f>SUM(H463:BC463)</f>
        <v>1</v>
      </c>
      <c r="BP463" s="127" t="str">
        <f>IF(D463="Supra-regional","abrange-cidade",IF(D463="Em definição","sem-mapa",IF(F463&lt;&gt;0,"local-def","local-em-def")))</f>
        <v>local-em-def</v>
      </c>
    </row>
    <row r="464" spans="1:68" ht="30" hidden="1" x14ac:dyDescent="0.25">
      <c r="A464" s="293">
        <v>89</v>
      </c>
      <c r="B464" s="288" t="s">
        <v>2965</v>
      </c>
      <c r="C464" s="318">
        <v>21</v>
      </c>
      <c r="D464" s="288" t="s">
        <v>132</v>
      </c>
      <c r="E464" s="183" t="s">
        <v>582</v>
      </c>
      <c r="F464" s="288"/>
      <c r="G464" s="294"/>
      <c r="H464" s="284">
        <v>0</v>
      </c>
      <c r="I464" s="284">
        <v>0</v>
      </c>
      <c r="J464" s="284">
        <v>0</v>
      </c>
      <c r="K464" s="284">
        <v>0</v>
      </c>
      <c r="L464" s="284">
        <v>0</v>
      </c>
      <c r="M464" s="284">
        <v>0</v>
      </c>
      <c r="N464" s="284">
        <v>0</v>
      </c>
      <c r="O464" s="284">
        <v>0</v>
      </c>
      <c r="P464" s="284">
        <v>0</v>
      </c>
      <c r="Q464" s="284">
        <v>0</v>
      </c>
      <c r="R464" s="284">
        <v>0</v>
      </c>
      <c r="S464" s="290">
        <v>0</v>
      </c>
      <c r="T464" s="290">
        <v>0</v>
      </c>
      <c r="U464" s="290">
        <v>0</v>
      </c>
      <c r="V464" s="290">
        <v>0</v>
      </c>
      <c r="W464" s="290">
        <v>0</v>
      </c>
      <c r="X464" s="290"/>
      <c r="Y464" s="290"/>
      <c r="Z464" s="290"/>
      <c r="AA464" s="290"/>
      <c r="AB464" s="290">
        <v>1</v>
      </c>
      <c r="AC464" s="290"/>
      <c r="AD464" s="290"/>
      <c r="AE464" s="290"/>
      <c r="AF464" s="290"/>
      <c r="AG464" s="290"/>
      <c r="AH464" s="290"/>
      <c r="AI464" s="290"/>
      <c r="AJ464" s="290"/>
      <c r="AK464" s="290"/>
      <c r="AL464" s="290"/>
      <c r="AM464" s="290"/>
      <c r="AN464" s="290"/>
      <c r="AO464" s="290"/>
      <c r="AP464" s="290"/>
      <c r="AQ464" s="290"/>
      <c r="AR464" s="290"/>
      <c r="AS464" s="290"/>
      <c r="AT464" s="290"/>
      <c r="AU464" s="290"/>
      <c r="AV464" s="290"/>
      <c r="AW464" s="290"/>
      <c r="AX464" s="290"/>
      <c r="AY464" s="290"/>
      <c r="AZ464" s="290"/>
      <c r="BA464" s="290"/>
      <c r="BB464" s="290"/>
      <c r="BC464" s="290"/>
      <c r="BD464" s="1035">
        <v>1</v>
      </c>
      <c r="BE464" s="186">
        <v>0</v>
      </c>
      <c r="BF464" s="303">
        <v>0</v>
      </c>
      <c r="BG464" s="288"/>
      <c r="BH464" s="288"/>
      <c r="BI464" s="288"/>
      <c r="BJ464" s="288"/>
      <c r="BK464" s="288"/>
      <c r="BL464" s="288"/>
      <c r="BM464" s="301"/>
      <c r="BN464" s="557">
        <f t="shared" si="7"/>
        <v>4.7619047619047616E-2</v>
      </c>
      <c r="BO464" s="77">
        <f>SUM(H464:BC464)</f>
        <v>1</v>
      </c>
      <c r="BP464" s="127" t="str">
        <f>IF(D464="Supra-regional","abrange-cidade",IF(D464="Em definição","sem-mapa",IF(F464&lt;&gt;0,"local-def","local-em-def")))</f>
        <v>local-em-def</v>
      </c>
    </row>
    <row r="465" spans="1:68" ht="30" hidden="1" x14ac:dyDescent="0.25">
      <c r="A465" s="293">
        <v>89</v>
      </c>
      <c r="B465" s="792" t="s">
        <v>5785</v>
      </c>
      <c r="C465" s="970">
        <v>21</v>
      </c>
      <c r="D465" s="792" t="s">
        <v>138</v>
      </c>
      <c r="E465" s="792" t="s">
        <v>138</v>
      </c>
      <c r="F465" s="183"/>
      <c r="G465" s="288"/>
      <c r="H465" s="284">
        <v>0</v>
      </c>
      <c r="I465" s="284">
        <v>0</v>
      </c>
      <c r="J465" s="284">
        <v>0</v>
      </c>
      <c r="K465" s="284">
        <v>0</v>
      </c>
      <c r="L465" s="284">
        <v>0</v>
      </c>
      <c r="M465" s="284">
        <v>0</v>
      </c>
      <c r="N465" s="284">
        <v>0</v>
      </c>
      <c r="O465" s="284">
        <v>0</v>
      </c>
      <c r="P465" s="284">
        <v>0</v>
      </c>
      <c r="Q465" s="284">
        <v>0</v>
      </c>
      <c r="R465" s="284">
        <v>0</v>
      </c>
      <c r="S465" s="290">
        <v>0</v>
      </c>
      <c r="T465" s="290">
        <v>0</v>
      </c>
      <c r="U465" s="290">
        <v>0</v>
      </c>
      <c r="V465" s="290">
        <v>0</v>
      </c>
      <c r="W465" s="290">
        <v>0</v>
      </c>
      <c r="X465" s="290"/>
      <c r="Y465" s="290"/>
      <c r="Z465" s="290"/>
      <c r="AA465" s="290"/>
      <c r="AB465" s="290">
        <v>1</v>
      </c>
      <c r="AC465" s="290"/>
      <c r="AD465" s="290"/>
      <c r="AE465" s="290"/>
      <c r="AF465" s="290"/>
      <c r="AG465" s="290"/>
      <c r="AH465" s="290"/>
      <c r="AI465" s="290"/>
      <c r="AJ465" s="290"/>
      <c r="AK465" s="290"/>
      <c r="AL465" s="290"/>
      <c r="AM465" s="290"/>
      <c r="AN465" s="290"/>
      <c r="AO465" s="290"/>
      <c r="AP465" s="290"/>
      <c r="AQ465" s="290"/>
      <c r="AR465" s="290"/>
      <c r="AS465" s="290"/>
      <c r="AT465" s="290"/>
      <c r="AU465" s="290"/>
      <c r="AV465" s="290"/>
      <c r="AW465" s="290"/>
      <c r="AX465" s="290"/>
      <c r="AY465" s="290"/>
      <c r="AZ465" s="290"/>
      <c r="BA465" s="290"/>
      <c r="BB465" s="290"/>
      <c r="BC465" s="290"/>
      <c r="BD465" s="1035">
        <v>1</v>
      </c>
      <c r="BE465" s="186">
        <v>0</v>
      </c>
      <c r="BF465" s="798">
        <v>0</v>
      </c>
      <c r="BG465" s="288"/>
      <c r="BH465" s="288"/>
      <c r="BI465" s="288"/>
      <c r="BJ465" s="288"/>
      <c r="BK465" s="288"/>
      <c r="BL465" s="288"/>
      <c r="BM465" s="301"/>
      <c r="BN465" s="557">
        <f t="shared" si="7"/>
        <v>4.7619047619047616E-2</v>
      </c>
      <c r="BO465" s="77">
        <f>SUM(H465:BC465)</f>
        <v>1</v>
      </c>
      <c r="BP465" s="127" t="str">
        <f>IF(D465="Supra-regional","abrange-cidade",IF(D465="Em definição","sem-mapa",IF(F465&lt;&gt;0,"local-def","local-em-def")))</f>
        <v>local-em-def</v>
      </c>
    </row>
    <row r="466" spans="1:68" ht="30" hidden="1" x14ac:dyDescent="0.25">
      <c r="A466" s="293">
        <v>89</v>
      </c>
      <c r="B466" s="792" t="s">
        <v>5783</v>
      </c>
      <c r="C466" s="971">
        <v>21</v>
      </c>
      <c r="D466" s="792" t="s">
        <v>134</v>
      </c>
      <c r="E466" s="792" t="s">
        <v>664</v>
      </c>
      <c r="F466" s="183"/>
      <c r="G466" s="288"/>
      <c r="H466" s="284">
        <v>0</v>
      </c>
      <c r="I466" s="284">
        <v>0</v>
      </c>
      <c r="J466" s="284">
        <v>0</v>
      </c>
      <c r="K466" s="284">
        <v>0</v>
      </c>
      <c r="L466" s="284">
        <v>0</v>
      </c>
      <c r="M466" s="284">
        <v>0</v>
      </c>
      <c r="N466" s="284">
        <v>0</v>
      </c>
      <c r="O466" s="284">
        <v>0</v>
      </c>
      <c r="P466" s="284">
        <v>0</v>
      </c>
      <c r="Q466" s="284">
        <v>0</v>
      </c>
      <c r="R466" s="284">
        <v>0</v>
      </c>
      <c r="S466" s="290">
        <v>0</v>
      </c>
      <c r="T466" s="290">
        <v>0</v>
      </c>
      <c r="U466" s="290">
        <v>0</v>
      </c>
      <c r="V466" s="290">
        <v>0</v>
      </c>
      <c r="W466" s="290">
        <v>0</v>
      </c>
      <c r="X466" s="290"/>
      <c r="Y466" s="290"/>
      <c r="Z466" s="290"/>
      <c r="AA466" s="290"/>
      <c r="AB466" s="290">
        <v>1</v>
      </c>
      <c r="AC466" s="290"/>
      <c r="AD466" s="290"/>
      <c r="AE466" s="290"/>
      <c r="AF466" s="290"/>
      <c r="AG466" s="290"/>
      <c r="AH466" s="290"/>
      <c r="AI466" s="290"/>
      <c r="AJ466" s="290"/>
      <c r="AK466" s="290"/>
      <c r="AL466" s="290"/>
      <c r="AM466" s="290"/>
      <c r="AN466" s="290"/>
      <c r="AO466" s="290"/>
      <c r="AP466" s="290"/>
      <c r="AQ466" s="290"/>
      <c r="AR466" s="290"/>
      <c r="AS466" s="290"/>
      <c r="AT466" s="290"/>
      <c r="AU466" s="290"/>
      <c r="AV466" s="290"/>
      <c r="AW466" s="290"/>
      <c r="AX466" s="290"/>
      <c r="AY466" s="290"/>
      <c r="AZ466" s="290"/>
      <c r="BA466" s="290"/>
      <c r="BB466" s="290"/>
      <c r="BC466" s="290"/>
      <c r="BD466" s="1035">
        <v>1</v>
      </c>
      <c r="BE466" s="186">
        <v>0</v>
      </c>
      <c r="BF466" s="798">
        <v>0</v>
      </c>
      <c r="BG466" s="288"/>
      <c r="BH466" s="288"/>
      <c r="BI466" s="288"/>
      <c r="BJ466" s="288"/>
      <c r="BK466" s="288"/>
      <c r="BL466" s="288"/>
      <c r="BM466" s="301"/>
      <c r="BN466" s="557">
        <f t="shared" si="7"/>
        <v>4.7619047619047616E-2</v>
      </c>
      <c r="BO466" s="77">
        <f>SUM(H466:BC466)</f>
        <v>1</v>
      </c>
      <c r="BP466" s="127" t="str">
        <f>IF(D466="Supra-regional","abrange-cidade",IF(D466="Em definição","sem-mapa",IF(F466&lt;&gt;0,"local-def","local-em-def")))</f>
        <v>local-em-def</v>
      </c>
    </row>
    <row r="467" spans="1:68" ht="45" hidden="1" x14ac:dyDescent="0.25">
      <c r="A467" s="293">
        <v>89</v>
      </c>
      <c r="B467" s="288" t="s">
        <v>2956</v>
      </c>
      <c r="C467" s="318">
        <v>21</v>
      </c>
      <c r="D467" s="288" t="s">
        <v>142</v>
      </c>
      <c r="E467" s="183" t="s">
        <v>142</v>
      </c>
      <c r="F467" s="288"/>
      <c r="G467" s="294"/>
      <c r="H467" s="284">
        <v>0</v>
      </c>
      <c r="I467" s="284">
        <v>0</v>
      </c>
      <c r="J467" s="284">
        <v>0</v>
      </c>
      <c r="K467" s="284">
        <v>0</v>
      </c>
      <c r="L467" s="284">
        <v>0</v>
      </c>
      <c r="M467" s="284">
        <v>0</v>
      </c>
      <c r="N467" s="284">
        <v>0</v>
      </c>
      <c r="O467" s="284">
        <v>0</v>
      </c>
      <c r="P467" s="284">
        <v>0</v>
      </c>
      <c r="Q467" s="284">
        <v>0</v>
      </c>
      <c r="R467" s="284">
        <v>0</v>
      </c>
      <c r="S467" s="290">
        <v>0</v>
      </c>
      <c r="T467" s="290">
        <v>0</v>
      </c>
      <c r="U467" s="290">
        <v>0</v>
      </c>
      <c r="V467" s="290">
        <v>0</v>
      </c>
      <c r="W467" s="290">
        <v>0</v>
      </c>
      <c r="X467" s="290"/>
      <c r="Y467" s="290"/>
      <c r="Z467" s="290"/>
      <c r="AA467" s="290"/>
      <c r="AB467" s="290">
        <v>1</v>
      </c>
      <c r="AC467" s="290"/>
      <c r="AD467" s="290"/>
      <c r="AE467" s="290"/>
      <c r="AF467" s="290"/>
      <c r="AG467" s="290"/>
      <c r="AH467" s="290"/>
      <c r="AI467" s="290"/>
      <c r="AJ467" s="290"/>
      <c r="AK467" s="290"/>
      <c r="AL467" s="290"/>
      <c r="AM467" s="290"/>
      <c r="AN467" s="290"/>
      <c r="AO467" s="290"/>
      <c r="AP467" s="290"/>
      <c r="AQ467" s="290"/>
      <c r="AR467" s="290"/>
      <c r="AS467" s="290"/>
      <c r="AT467" s="290"/>
      <c r="AU467" s="290"/>
      <c r="AV467" s="290"/>
      <c r="AW467" s="290"/>
      <c r="AX467" s="290"/>
      <c r="AY467" s="290"/>
      <c r="AZ467" s="290"/>
      <c r="BA467" s="290"/>
      <c r="BB467" s="290"/>
      <c r="BC467" s="290"/>
      <c r="BD467" s="1035">
        <v>1</v>
      </c>
      <c r="BE467" s="186">
        <v>0</v>
      </c>
      <c r="BF467" s="303">
        <v>0</v>
      </c>
      <c r="BG467" s="288"/>
      <c r="BH467" s="288"/>
      <c r="BI467" s="288"/>
      <c r="BJ467" s="288"/>
      <c r="BK467" s="288"/>
      <c r="BL467" s="288"/>
      <c r="BM467" s="301"/>
      <c r="BN467" s="557">
        <f t="shared" si="7"/>
        <v>4.7619047619047616E-2</v>
      </c>
      <c r="BO467" s="77">
        <f>SUM(H467:BC467)</f>
        <v>1</v>
      </c>
      <c r="BP467" s="127" t="str">
        <f>IF(D467="Supra-regional","abrange-cidade",IF(D467="Em definição","sem-mapa",IF(F467&lt;&gt;0,"local-def","local-em-def")))</f>
        <v>local-em-def</v>
      </c>
    </row>
    <row r="468" spans="1:68" ht="30" hidden="1" x14ac:dyDescent="0.25">
      <c r="A468" s="293">
        <v>89</v>
      </c>
      <c r="B468" s="288" t="s">
        <v>2969</v>
      </c>
      <c r="C468" s="474">
        <v>21</v>
      </c>
      <c r="D468" s="288" t="s">
        <v>134</v>
      </c>
      <c r="E468" s="183" t="s">
        <v>1062</v>
      </c>
      <c r="F468" s="288"/>
      <c r="G468" s="294"/>
      <c r="H468" s="284">
        <v>0</v>
      </c>
      <c r="I468" s="284">
        <v>0</v>
      </c>
      <c r="J468" s="284">
        <v>0</v>
      </c>
      <c r="K468" s="284">
        <v>0</v>
      </c>
      <c r="L468" s="284">
        <v>0</v>
      </c>
      <c r="M468" s="284">
        <v>0</v>
      </c>
      <c r="N468" s="284">
        <v>0</v>
      </c>
      <c r="O468" s="284">
        <v>0</v>
      </c>
      <c r="P468" s="284">
        <v>0</v>
      </c>
      <c r="Q468" s="284">
        <v>0</v>
      </c>
      <c r="R468" s="284">
        <v>0</v>
      </c>
      <c r="S468" s="290">
        <v>0</v>
      </c>
      <c r="T468" s="290">
        <v>0</v>
      </c>
      <c r="U468" s="290">
        <v>0</v>
      </c>
      <c r="V468" s="290">
        <v>0</v>
      </c>
      <c r="W468" s="290">
        <v>0</v>
      </c>
      <c r="X468" s="290"/>
      <c r="Y468" s="290"/>
      <c r="Z468" s="290"/>
      <c r="AA468" s="290"/>
      <c r="AB468" s="290">
        <v>1</v>
      </c>
      <c r="AC468" s="290"/>
      <c r="AD468" s="290"/>
      <c r="AE468" s="290"/>
      <c r="AF468" s="290"/>
      <c r="AG468" s="290"/>
      <c r="AH468" s="290"/>
      <c r="AI468" s="290"/>
      <c r="AJ468" s="290"/>
      <c r="AK468" s="290"/>
      <c r="AL468" s="290"/>
      <c r="AM468" s="290"/>
      <c r="AN468" s="290"/>
      <c r="AO468" s="290"/>
      <c r="AP468" s="290"/>
      <c r="AQ468" s="290"/>
      <c r="AR468" s="290"/>
      <c r="AS468" s="290"/>
      <c r="AT468" s="290"/>
      <c r="AU468" s="290"/>
      <c r="AV468" s="290"/>
      <c r="AW468" s="290"/>
      <c r="AX468" s="290"/>
      <c r="AY468" s="290"/>
      <c r="AZ468" s="290"/>
      <c r="BA468" s="290"/>
      <c r="BB468" s="290"/>
      <c r="BC468" s="290"/>
      <c r="BD468" s="1035">
        <v>1</v>
      </c>
      <c r="BE468" s="186">
        <v>0</v>
      </c>
      <c r="BF468" s="303">
        <v>0</v>
      </c>
      <c r="BG468" s="288"/>
      <c r="BH468" s="288"/>
      <c r="BI468" s="288"/>
      <c r="BJ468" s="288"/>
      <c r="BK468" s="288"/>
      <c r="BL468" s="288"/>
      <c r="BM468" s="301"/>
      <c r="BN468" s="557">
        <f t="shared" si="7"/>
        <v>4.7619047619047616E-2</v>
      </c>
      <c r="BO468" s="77">
        <f>SUM(H468:BC468)</f>
        <v>1</v>
      </c>
      <c r="BP468" s="127" t="str">
        <f>IF(D468="Supra-regional","abrange-cidade",IF(D468="Em definição","sem-mapa",IF(F468&lt;&gt;0,"local-def","local-em-def")))</f>
        <v>local-em-def</v>
      </c>
    </row>
    <row r="469" spans="1:68" ht="30" hidden="1" x14ac:dyDescent="0.25">
      <c r="A469" s="293">
        <v>89</v>
      </c>
      <c r="B469" s="288" t="s">
        <v>5787</v>
      </c>
      <c r="C469" s="474">
        <v>21</v>
      </c>
      <c r="D469" s="288" t="s">
        <v>146</v>
      </c>
      <c r="E469" s="183" t="s">
        <v>146</v>
      </c>
      <c r="F469" s="288"/>
      <c r="G469" s="294"/>
      <c r="H469" s="284">
        <v>0</v>
      </c>
      <c r="I469" s="284">
        <v>0</v>
      </c>
      <c r="J469" s="284">
        <v>0</v>
      </c>
      <c r="K469" s="284">
        <v>0</v>
      </c>
      <c r="L469" s="284">
        <v>0</v>
      </c>
      <c r="M469" s="284">
        <v>0</v>
      </c>
      <c r="N469" s="284">
        <v>0</v>
      </c>
      <c r="O469" s="284">
        <v>0</v>
      </c>
      <c r="P469" s="284">
        <v>0</v>
      </c>
      <c r="Q469" s="284">
        <v>0</v>
      </c>
      <c r="R469" s="284">
        <v>0</v>
      </c>
      <c r="S469" s="290">
        <v>0</v>
      </c>
      <c r="T469" s="290">
        <v>0</v>
      </c>
      <c r="U469" s="290">
        <v>0</v>
      </c>
      <c r="V469" s="290">
        <v>0</v>
      </c>
      <c r="W469" s="290">
        <v>0</v>
      </c>
      <c r="X469" s="290"/>
      <c r="Y469" s="290"/>
      <c r="Z469" s="290"/>
      <c r="AA469" s="290"/>
      <c r="AB469" s="290">
        <v>0</v>
      </c>
      <c r="AC469" s="290"/>
      <c r="AD469" s="290"/>
      <c r="AE469" s="290"/>
      <c r="AF469" s="290"/>
      <c r="AG469" s="290"/>
      <c r="AH469" s="290"/>
      <c r="AI469" s="290"/>
      <c r="AJ469" s="290"/>
      <c r="AK469" s="290"/>
      <c r="AL469" s="290"/>
      <c r="AM469" s="290"/>
      <c r="AN469" s="290"/>
      <c r="AO469" s="290"/>
      <c r="AP469" s="290"/>
      <c r="AQ469" s="290"/>
      <c r="AR469" s="290"/>
      <c r="AS469" s="290"/>
      <c r="AT469" s="290"/>
      <c r="AU469" s="290"/>
      <c r="AV469" s="290"/>
      <c r="AW469" s="290"/>
      <c r="AX469" s="290"/>
      <c r="AY469" s="290"/>
      <c r="AZ469" s="290"/>
      <c r="BA469" s="290"/>
      <c r="BB469" s="290"/>
      <c r="BC469" s="290"/>
      <c r="BD469" s="1035">
        <v>1</v>
      </c>
      <c r="BE469" s="186">
        <v>0</v>
      </c>
      <c r="BF469" s="303">
        <v>0</v>
      </c>
      <c r="BG469" s="288"/>
      <c r="BH469" s="288"/>
      <c r="BI469" s="288"/>
      <c r="BJ469" s="288"/>
      <c r="BK469" s="288"/>
      <c r="BL469" s="288"/>
      <c r="BM469" s="301"/>
      <c r="BN469" s="557">
        <f t="shared" si="7"/>
        <v>0</v>
      </c>
      <c r="BO469" s="77">
        <f>SUM(H469:BC469)</f>
        <v>0</v>
      </c>
      <c r="BP469" s="127" t="str">
        <f>IF(D469="Supra-regional","abrange-cidade",IF(D469="Em definição","sem-mapa",IF(F469&lt;&gt;0,"local-def","local-em-def")))</f>
        <v>local-em-def</v>
      </c>
    </row>
    <row r="470" spans="1:68" ht="30" hidden="1" x14ac:dyDescent="0.25">
      <c r="A470" s="293">
        <v>89</v>
      </c>
      <c r="B470" s="288" t="s">
        <v>2968</v>
      </c>
      <c r="C470" s="318">
        <v>21</v>
      </c>
      <c r="D470" s="761" t="s">
        <v>160</v>
      </c>
      <c r="E470" s="183" t="s">
        <v>693</v>
      </c>
      <c r="F470" s="288"/>
      <c r="G470" s="294"/>
      <c r="H470" s="284">
        <v>0</v>
      </c>
      <c r="I470" s="284">
        <v>0</v>
      </c>
      <c r="J470" s="284">
        <v>0</v>
      </c>
      <c r="K470" s="284">
        <v>0</v>
      </c>
      <c r="L470" s="284">
        <v>0</v>
      </c>
      <c r="M470" s="284">
        <v>0</v>
      </c>
      <c r="N470" s="284">
        <v>0</v>
      </c>
      <c r="O470" s="284">
        <v>0</v>
      </c>
      <c r="P470" s="284">
        <v>0</v>
      </c>
      <c r="Q470" s="284">
        <v>0</v>
      </c>
      <c r="R470" s="284">
        <v>0</v>
      </c>
      <c r="S470" s="290">
        <v>0</v>
      </c>
      <c r="T470" s="290">
        <v>0</v>
      </c>
      <c r="U470" s="290">
        <v>0</v>
      </c>
      <c r="V470" s="290">
        <v>0</v>
      </c>
      <c r="W470" s="290">
        <v>0</v>
      </c>
      <c r="X470" s="290"/>
      <c r="Y470" s="290"/>
      <c r="Z470" s="290"/>
      <c r="AA470" s="290"/>
      <c r="AB470" s="290">
        <v>0</v>
      </c>
      <c r="AC470" s="290"/>
      <c r="AD470" s="290"/>
      <c r="AE470" s="290"/>
      <c r="AF470" s="290"/>
      <c r="AG470" s="290"/>
      <c r="AH470" s="290"/>
      <c r="AI470" s="290"/>
      <c r="AJ470" s="290"/>
      <c r="AK470" s="290"/>
      <c r="AL470" s="290"/>
      <c r="AM470" s="290"/>
      <c r="AN470" s="290"/>
      <c r="AO470" s="290"/>
      <c r="AP470" s="290"/>
      <c r="AQ470" s="290"/>
      <c r="AR470" s="290"/>
      <c r="AS470" s="290"/>
      <c r="AT470" s="290"/>
      <c r="AU470" s="290"/>
      <c r="AV470" s="290"/>
      <c r="AW470" s="290"/>
      <c r="AX470" s="290"/>
      <c r="AY470" s="290"/>
      <c r="AZ470" s="290"/>
      <c r="BA470" s="290"/>
      <c r="BB470" s="290"/>
      <c r="BC470" s="290"/>
      <c r="BD470" s="1035">
        <v>1</v>
      </c>
      <c r="BE470" s="186">
        <v>0</v>
      </c>
      <c r="BF470" s="303">
        <v>0</v>
      </c>
      <c r="BG470" s="288"/>
      <c r="BH470" s="288"/>
      <c r="BI470" s="288"/>
      <c r="BJ470" s="288"/>
      <c r="BK470" s="288"/>
      <c r="BL470" s="288"/>
      <c r="BM470" s="301"/>
      <c r="BN470" s="557">
        <f t="shared" si="7"/>
        <v>0</v>
      </c>
      <c r="BO470" s="77">
        <f>SUM(H470:BC470)</f>
        <v>0</v>
      </c>
      <c r="BP470" s="127" t="str">
        <f>IF(D470="Supra-regional","abrange-cidade",IF(D470="Em definição","sem-mapa",IF(F470&lt;&gt;0,"local-def","local-em-def")))</f>
        <v>local-em-def</v>
      </c>
    </row>
    <row r="471" spans="1:68" ht="30" hidden="1" x14ac:dyDescent="0.25">
      <c r="A471" s="293">
        <v>89</v>
      </c>
      <c r="B471" s="288" t="s">
        <v>2957</v>
      </c>
      <c r="C471" s="318">
        <v>21</v>
      </c>
      <c r="D471" s="288" t="s">
        <v>180</v>
      </c>
      <c r="E471" s="183" t="s">
        <v>2094</v>
      </c>
      <c r="F471" s="288"/>
      <c r="G471" s="294"/>
      <c r="H471" s="284">
        <v>0</v>
      </c>
      <c r="I471" s="284">
        <v>0</v>
      </c>
      <c r="J471" s="284">
        <v>0</v>
      </c>
      <c r="K471" s="284">
        <v>0</v>
      </c>
      <c r="L471" s="284">
        <v>0</v>
      </c>
      <c r="M471" s="284">
        <v>0</v>
      </c>
      <c r="N471" s="284">
        <v>0</v>
      </c>
      <c r="O471" s="284">
        <v>0</v>
      </c>
      <c r="P471" s="284">
        <v>0</v>
      </c>
      <c r="Q471" s="284">
        <v>0</v>
      </c>
      <c r="R471" s="284">
        <v>0</v>
      </c>
      <c r="S471" s="290">
        <v>0</v>
      </c>
      <c r="T471" s="290">
        <v>0</v>
      </c>
      <c r="U471" s="290">
        <v>0</v>
      </c>
      <c r="V471" s="290">
        <v>0</v>
      </c>
      <c r="W471" s="290">
        <v>0</v>
      </c>
      <c r="X471" s="290"/>
      <c r="Y471" s="290"/>
      <c r="Z471" s="290"/>
      <c r="AA471" s="290"/>
      <c r="AB471" s="290">
        <v>0</v>
      </c>
      <c r="AC471" s="290"/>
      <c r="AD471" s="290"/>
      <c r="AE471" s="290"/>
      <c r="AF471" s="290"/>
      <c r="AG471" s="290"/>
      <c r="AH471" s="290"/>
      <c r="AI471" s="290"/>
      <c r="AJ471" s="290"/>
      <c r="AK471" s="290"/>
      <c r="AL471" s="290"/>
      <c r="AM471" s="290"/>
      <c r="AN471" s="290"/>
      <c r="AO471" s="290"/>
      <c r="AP471" s="290"/>
      <c r="AQ471" s="290"/>
      <c r="AR471" s="290"/>
      <c r="AS471" s="290"/>
      <c r="AT471" s="290"/>
      <c r="AU471" s="290"/>
      <c r="AV471" s="290"/>
      <c r="AW471" s="290"/>
      <c r="AX471" s="290"/>
      <c r="AY471" s="290"/>
      <c r="AZ471" s="290"/>
      <c r="BA471" s="290"/>
      <c r="BB471" s="290"/>
      <c r="BC471" s="290"/>
      <c r="BD471" s="1035">
        <v>1</v>
      </c>
      <c r="BE471" s="186">
        <v>0</v>
      </c>
      <c r="BF471" s="303">
        <v>0</v>
      </c>
      <c r="BG471" s="288"/>
      <c r="BH471" s="288"/>
      <c r="BI471" s="288"/>
      <c r="BJ471" s="288"/>
      <c r="BK471" s="288"/>
      <c r="BL471" s="288"/>
      <c r="BM471" s="301"/>
      <c r="BN471" s="557">
        <f t="shared" si="7"/>
        <v>0</v>
      </c>
      <c r="BO471" s="77">
        <f>SUM(H471:BC471)</f>
        <v>0</v>
      </c>
      <c r="BP471" s="127" t="str">
        <f>IF(D471="Supra-regional","abrange-cidade",IF(D471="Em definição","sem-mapa",IF(F471&lt;&gt;0,"local-def","local-em-def")))</f>
        <v>local-em-def</v>
      </c>
    </row>
    <row r="472" spans="1:68" ht="30" hidden="1" x14ac:dyDescent="0.25">
      <c r="A472" s="293">
        <v>89</v>
      </c>
      <c r="B472" s="288" t="s">
        <v>2966</v>
      </c>
      <c r="C472" s="318">
        <v>21</v>
      </c>
      <c r="D472" s="288" t="s">
        <v>160</v>
      </c>
      <c r="E472" s="183" t="s">
        <v>2967</v>
      </c>
      <c r="F472" s="288"/>
      <c r="G472" s="294"/>
      <c r="H472" s="284">
        <v>0</v>
      </c>
      <c r="I472" s="284">
        <v>0</v>
      </c>
      <c r="J472" s="284">
        <v>0</v>
      </c>
      <c r="K472" s="284">
        <v>0</v>
      </c>
      <c r="L472" s="284">
        <v>0</v>
      </c>
      <c r="M472" s="284">
        <v>0</v>
      </c>
      <c r="N472" s="284">
        <v>0</v>
      </c>
      <c r="O472" s="284">
        <v>0</v>
      </c>
      <c r="P472" s="284">
        <v>0</v>
      </c>
      <c r="Q472" s="284">
        <v>0</v>
      </c>
      <c r="R472" s="284">
        <v>0</v>
      </c>
      <c r="S472" s="290">
        <v>0</v>
      </c>
      <c r="T472" s="290">
        <v>0</v>
      </c>
      <c r="U472" s="290">
        <v>0</v>
      </c>
      <c r="V472" s="290">
        <v>0</v>
      </c>
      <c r="W472" s="290">
        <v>0</v>
      </c>
      <c r="X472" s="290"/>
      <c r="Y472" s="290"/>
      <c r="Z472" s="290"/>
      <c r="AA472" s="290"/>
      <c r="AB472" s="290">
        <v>1</v>
      </c>
      <c r="AC472" s="290"/>
      <c r="AD472" s="290"/>
      <c r="AE472" s="290"/>
      <c r="AF472" s="290"/>
      <c r="AG472" s="290"/>
      <c r="AH472" s="290"/>
      <c r="AI472" s="290"/>
      <c r="AJ472" s="290"/>
      <c r="AK472" s="290"/>
      <c r="AL472" s="290"/>
      <c r="AM472" s="290"/>
      <c r="AN472" s="290"/>
      <c r="AO472" s="290"/>
      <c r="AP472" s="290"/>
      <c r="AQ472" s="290"/>
      <c r="AR472" s="290"/>
      <c r="AS472" s="290"/>
      <c r="AT472" s="290"/>
      <c r="AU472" s="290"/>
      <c r="AV472" s="290"/>
      <c r="AW472" s="290"/>
      <c r="AX472" s="290"/>
      <c r="AY472" s="290"/>
      <c r="AZ472" s="290"/>
      <c r="BA472" s="290"/>
      <c r="BB472" s="290"/>
      <c r="BC472" s="290"/>
      <c r="BD472" s="1035">
        <v>1</v>
      </c>
      <c r="BE472" s="186">
        <v>0</v>
      </c>
      <c r="BF472" s="303">
        <v>0</v>
      </c>
      <c r="BG472" s="288"/>
      <c r="BH472" s="288"/>
      <c r="BI472" s="288"/>
      <c r="BJ472" s="288"/>
      <c r="BK472" s="288"/>
      <c r="BL472" s="288"/>
      <c r="BM472" s="301"/>
      <c r="BN472" s="557">
        <f t="shared" si="7"/>
        <v>4.7619047619047616E-2</v>
      </c>
      <c r="BO472" s="77">
        <f>SUM(H472:BC472)</f>
        <v>1</v>
      </c>
      <c r="BP472" s="127" t="str">
        <f>IF(D472="Supra-regional","abrange-cidade",IF(D472="Em definição","sem-mapa",IF(F472&lt;&gt;0,"local-def","local-em-def")))</f>
        <v>local-em-def</v>
      </c>
    </row>
    <row r="473" spans="1:68" ht="30" hidden="1" x14ac:dyDescent="0.25">
      <c r="A473" s="293">
        <v>89</v>
      </c>
      <c r="B473" s="288" t="s">
        <v>2959</v>
      </c>
      <c r="C473" s="318">
        <v>21</v>
      </c>
      <c r="D473" s="288" t="s">
        <v>146</v>
      </c>
      <c r="E473" s="183" t="s">
        <v>2960</v>
      </c>
      <c r="F473" s="288"/>
      <c r="G473" s="294"/>
      <c r="H473" s="284">
        <v>0</v>
      </c>
      <c r="I473" s="284">
        <v>0</v>
      </c>
      <c r="J473" s="284">
        <v>0</v>
      </c>
      <c r="K473" s="284">
        <v>0</v>
      </c>
      <c r="L473" s="284">
        <v>0</v>
      </c>
      <c r="M473" s="284">
        <v>0</v>
      </c>
      <c r="N473" s="284">
        <v>0</v>
      </c>
      <c r="O473" s="284">
        <v>0</v>
      </c>
      <c r="P473" s="284">
        <v>0</v>
      </c>
      <c r="Q473" s="284">
        <v>0</v>
      </c>
      <c r="R473" s="284">
        <v>0</v>
      </c>
      <c r="S473" s="290">
        <v>0</v>
      </c>
      <c r="T473" s="290">
        <v>0</v>
      </c>
      <c r="U473" s="290">
        <v>0</v>
      </c>
      <c r="V473" s="290">
        <v>0</v>
      </c>
      <c r="W473" s="290">
        <v>0</v>
      </c>
      <c r="X473" s="290"/>
      <c r="Y473" s="290"/>
      <c r="Z473" s="290"/>
      <c r="AA473" s="290"/>
      <c r="AB473" s="290">
        <v>0</v>
      </c>
      <c r="AC473" s="290"/>
      <c r="AD473" s="290"/>
      <c r="AE473" s="290"/>
      <c r="AF473" s="290"/>
      <c r="AG473" s="290"/>
      <c r="AH473" s="290"/>
      <c r="AI473" s="290"/>
      <c r="AJ473" s="290"/>
      <c r="AK473" s="290"/>
      <c r="AL473" s="290"/>
      <c r="AM473" s="290"/>
      <c r="AN473" s="290"/>
      <c r="AO473" s="290"/>
      <c r="AP473" s="290"/>
      <c r="AQ473" s="290"/>
      <c r="AR473" s="290"/>
      <c r="AS473" s="290"/>
      <c r="AT473" s="290"/>
      <c r="AU473" s="290"/>
      <c r="AV473" s="290"/>
      <c r="AW473" s="290"/>
      <c r="AX473" s="290"/>
      <c r="AY473" s="290"/>
      <c r="AZ473" s="290"/>
      <c r="BA473" s="290"/>
      <c r="BB473" s="290"/>
      <c r="BC473" s="290"/>
      <c r="BD473" s="1035">
        <v>1</v>
      </c>
      <c r="BE473" s="186">
        <v>0</v>
      </c>
      <c r="BF473" s="303">
        <v>0</v>
      </c>
      <c r="BG473" s="288"/>
      <c r="BH473" s="288"/>
      <c r="BI473" s="288"/>
      <c r="BJ473" s="288"/>
      <c r="BK473" s="288"/>
      <c r="BL473" s="288"/>
      <c r="BM473" s="301"/>
      <c r="BN473" s="557">
        <f t="shared" si="7"/>
        <v>0</v>
      </c>
      <c r="BO473" s="77">
        <f>SUM(H473:BC473)</f>
        <v>0</v>
      </c>
      <c r="BP473" s="127" t="str">
        <f>IF(D473="Supra-regional","abrange-cidade",IF(D473="Em definição","sem-mapa",IF(F473&lt;&gt;0,"local-def","local-em-def")))</f>
        <v>local-em-def</v>
      </c>
    </row>
    <row r="474" spans="1:68" ht="30" hidden="1" x14ac:dyDescent="0.25">
      <c r="A474" s="293">
        <v>89</v>
      </c>
      <c r="B474" s="288" t="s">
        <v>2971</v>
      </c>
      <c r="C474" s="318">
        <v>21</v>
      </c>
      <c r="D474" s="288" t="s">
        <v>164</v>
      </c>
      <c r="E474" s="183" t="s">
        <v>2972</v>
      </c>
      <c r="F474" s="288"/>
      <c r="G474" s="294"/>
      <c r="H474" s="284">
        <v>0</v>
      </c>
      <c r="I474" s="284">
        <v>0</v>
      </c>
      <c r="J474" s="284">
        <v>0</v>
      </c>
      <c r="K474" s="284">
        <v>0</v>
      </c>
      <c r="L474" s="284">
        <v>0</v>
      </c>
      <c r="M474" s="284">
        <v>0</v>
      </c>
      <c r="N474" s="284">
        <v>0</v>
      </c>
      <c r="O474" s="284">
        <v>0</v>
      </c>
      <c r="P474" s="284">
        <v>0</v>
      </c>
      <c r="Q474" s="284">
        <v>0</v>
      </c>
      <c r="R474" s="284">
        <v>0</v>
      </c>
      <c r="S474" s="290">
        <v>0</v>
      </c>
      <c r="T474" s="290">
        <v>0</v>
      </c>
      <c r="U474" s="290">
        <v>0</v>
      </c>
      <c r="V474" s="290">
        <v>0</v>
      </c>
      <c r="W474" s="290">
        <v>0</v>
      </c>
      <c r="X474" s="290"/>
      <c r="Y474" s="290"/>
      <c r="Z474" s="290"/>
      <c r="AA474" s="290"/>
      <c r="AB474" s="290">
        <v>0</v>
      </c>
      <c r="AC474" s="290"/>
      <c r="AD474" s="290"/>
      <c r="AE474" s="290"/>
      <c r="AF474" s="290"/>
      <c r="AG474" s="290"/>
      <c r="AH474" s="290"/>
      <c r="AI474" s="290"/>
      <c r="AJ474" s="290"/>
      <c r="AK474" s="290"/>
      <c r="AL474" s="290"/>
      <c r="AM474" s="290"/>
      <c r="AN474" s="290"/>
      <c r="AO474" s="290"/>
      <c r="AP474" s="290"/>
      <c r="AQ474" s="290"/>
      <c r="AR474" s="290"/>
      <c r="AS474" s="290"/>
      <c r="AT474" s="290"/>
      <c r="AU474" s="290"/>
      <c r="AV474" s="290"/>
      <c r="AW474" s="290"/>
      <c r="AX474" s="290"/>
      <c r="AY474" s="290"/>
      <c r="AZ474" s="290"/>
      <c r="BA474" s="290"/>
      <c r="BB474" s="290"/>
      <c r="BC474" s="290"/>
      <c r="BD474" s="1035">
        <v>1</v>
      </c>
      <c r="BE474" s="186">
        <v>0</v>
      </c>
      <c r="BF474" s="303">
        <v>0</v>
      </c>
      <c r="BG474" s="288"/>
      <c r="BH474" s="288"/>
      <c r="BI474" s="288"/>
      <c r="BJ474" s="288"/>
      <c r="BK474" s="288"/>
      <c r="BL474" s="288"/>
      <c r="BM474" s="301"/>
      <c r="BN474" s="557">
        <f t="shared" si="7"/>
        <v>0</v>
      </c>
      <c r="BO474" s="77">
        <f>SUM(H474:BC474)</f>
        <v>0</v>
      </c>
      <c r="BP474" s="127" t="str">
        <f>IF(D474="Supra-regional","abrange-cidade",IF(D474="Em definição","sem-mapa",IF(F474&lt;&gt;0,"local-def","local-em-def")))</f>
        <v>local-em-def</v>
      </c>
    </row>
    <row r="475" spans="1:68" ht="30" hidden="1" x14ac:dyDescent="0.25">
      <c r="A475" s="293">
        <v>89</v>
      </c>
      <c r="B475" s="288" t="s">
        <v>2970</v>
      </c>
      <c r="C475" s="318">
        <v>21</v>
      </c>
      <c r="D475" s="288" t="s">
        <v>164</v>
      </c>
      <c r="E475" s="183" t="s">
        <v>164</v>
      </c>
      <c r="F475" s="288"/>
      <c r="G475" s="294"/>
      <c r="H475" s="284">
        <v>0</v>
      </c>
      <c r="I475" s="284">
        <v>0</v>
      </c>
      <c r="J475" s="284">
        <v>0</v>
      </c>
      <c r="K475" s="284">
        <v>0</v>
      </c>
      <c r="L475" s="284">
        <v>0</v>
      </c>
      <c r="M475" s="284">
        <v>0</v>
      </c>
      <c r="N475" s="284">
        <v>0</v>
      </c>
      <c r="O475" s="284">
        <v>0</v>
      </c>
      <c r="P475" s="284">
        <v>0</v>
      </c>
      <c r="Q475" s="284">
        <v>0</v>
      </c>
      <c r="R475" s="284">
        <v>0</v>
      </c>
      <c r="S475" s="290">
        <v>0</v>
      </c>
      <c r="T475" s="290">
        <v>0</v>
      </c>
      <c r="U475" s="290">
        <v>0</v>
      </c>
      <c r="V475" s="290">
        <v>0</v>
      </c>
      <c r="W475" s="290">
        <v>0</v>
      </c>
      <c r="X475" s="290"/>
      <c r="Y475" s="290"/>
      <c r="Z475" s="290"/>
      <c r="AA475" s="290"/>
      <c r="AB475" s="290">
        <v>0</v>
      </c>
      <c r="AC475" s="290"/>
      <c r="AD475" s="290"/>
      <c r="AE475" s="290"/>
      <c r="AF475" s="290"/>
      <c r="AG475" s="290"/>
      <c r="AH475" s="290"/>
      <c r="AI475" s="290"/>
      <c r="AJ475" s="290"/>
      <c r="AK475" s="290"/>
      <c r="AL475" s="290"/>
      <c r="AM475" s="290"/>
      <c r="AN475" s="290"/>
      <c r="AO475" s="290"/>
      <c r="AP475" s="290"/>
      <c r="AQ475" s="290"/>
      <c r="AR475" s="290"/>
      <c r="AS475" s="290"/>
      <c r="AT475" s="290"/>
      <c r="AU475" s="290"/>
      <c r="AV475" s="290"/>
      <c r="AW475" s="290"/>
      <c r="AX475" s="290"/>
      <c r="AY475" s="290"/>
      <c r="AZ475" s="290"/>
      <c r="BA475" s="290"/>
      <c r="BB475" s="290"/>
      <c r="BC475" s="290"/>
      <c r="BD475" s="1035">
        <v>1</v>
      </c>
      <c r="BE475" s="186">
        <v>0</v>
      </c>
      <c r="BF475" s="303">
        <v>0</v>
      </c>
      <c r="BG475" s="288"/>
      <c r="BH475" s="288"/>
      <c r="BI475" s="288"/>
      <c r="BJ475" s="288"/>
      <c r="BK475" s="288"/>
      <c r="BL475" s="288"/>
      <c r="BM475" s="301"/>
      <c r="BN475" s="557">
        <f t="shared" si="7"/>
        <v>0</v>
      </c>
      <c r="BO475" s="77">
        <f>SUM(H475:BC475)</f>
        <v>0</v>
      </c>
      <c r="BP475" s="127" t="str">
        <f>IF(D475="Supra-regional","abrange-cidade",IF(D475="Em definição","sem-mapa",IF(F475&lt;&gt;0,"local-def","local-em-def")))</f>
        <v>local-em-def</v>
      </c>
    </row>
    <row r="476" spans="1:68" ht="30" hidden="1" x14ac:dyDescent="0.25">
      <c r="A476" s="293">
        <v>89</v>
      </c>
      <c r="B476" s="288" t="s">
        <v>2955</v>
      </c>
      <c r="C476" s="318">
        <v>21</v>
      </c>
      <c r="D476" s="288" t="s">
        <v>168</v>
      </c>
      <c r="E476" s="183" t="s">
        <v>168</v>
      </c>
      <c r="F476" s="288"/>
      <c r="G476" s="294"/>
      <c r="H476" s="284">
        <v>0</v>
      </c>
      <c r="I476" s="284">
        <v>0</v>
      </c>
      <c r="J476" s="284">
        <v>0</v>
      </c>
      <c r="K476" s="284">
        <v>0</v>
      </c>
      <c r="L476" s="284">
        <v>0</v>
      </c>
      <c r="M476" s="284">
        <v>0</v>
      </c>
      <c r="N476" s="284">
        <v>0</v>
      </c>
      <c r="O476" s="284">
        <v>0</v>
      </c>
      <c r="P476" s="284">
        <v>0</v>
      </c>
      <c r="Q476" s="284">
        <v>0</v>
      </c>
      <c r="R476" s="284">
        <v>0</v>
      </c>
      <c r="S476" s="290">
        <v>0</v>
      </c>
      <c r="T476" s="290">
        <v>0</v>
      </c>
      <c r="U476" s="290">
        <v>0</v>
      </c>
      <c r="V476" s="290">
        <v>0</v>
      </c>
      <c r="W476" s="290">
        <v>0</v>
      </c>
      <c r="X476" s="290"/>
      <c r="Y476" s="290"/>
      <c r="Z476" s="290"/>
      <c r="AA476" s="290"/>
      <c r="AB476" s="290">
        <v>0</v>
      </c>
      <c r="AC476" s="290"/>
      <c r="AD476" s="290"/>
      <c r="AE476" s="290"/>
      <c r="AF476" s="290"/>
      <c r="AG476" s="290"/>
      <c r="AH476" s="290"/>
      <c r="AI476" s="290"/>
      <c r="AJ476" s="290"/>
      <c r="AK476" s="290"/>
      <c r="AL476" s="290"/>
      <c r="AM476" s="290"/>
      <c r="AN476" s="290"/>
      <c r="AO476" s="290"/>
      <c r="AP476" s="290"/>
      <c r="AQ476" s="290"/>
      <c r="AR476" s="290"/>
      <c r="AS476" s="290"/>
      <c r="AT476" s="290"/>
      <c r="AU476" s="290"/>
      <c r="AV476" s="290"/>
      <c r="AW476" s="290"/>
      <c r="AX476" s="290"/>
      <c r="AY476" s="290"/>
      <c r="AZ476" s="290"/>
      <c r="BA476" s="290"/>
      <c r="BB476" s="290"/>
      <c r="BC476" s="290"/>
      <c r="BD476" s="1035">
        <v>1</v>
      </c>
      <c r="BE476" s="186">
        <v>0</v>
      </c>
      <c r="BF476" s="303">
        <v>0</v>
      </c>
      <c r="BG476" s="288"/>
      <c r="BH476" s="288"/>
      <c r="BI476" s="288"/>
      <c r="BJ476" s="288"/>
      <c r="BK476" s="288"/>
      <c r="BL476" s="288"/>
      <c r="BM476" s="301"/>
      <c r="BN476" s="557">
        <f t="shared" si="7"/>
        <v>0</v>
      </c>
      <c r="BO476" s="77">
        <f>SUM(H476:BC476)</f>
        <v>0</v>
      </c>
      <c r="BP476" s="127" t="str">
        <f>IF(D476="Supra-regional","abrange-cidade",IF(D476="Em definição","sem-mapa",IF(F476&lt;&gt;0,"local-def","local-em-def")))</f>
        <v>local-em-def</v>
      </c>
    </row>
    <row r="477" spans="1:68" ht="30" hidden="1" x14ac:dyDescent="0.25">
      <c r="A477" s="293">
        <v>89</v>
      </c>
      <c r="B477" s="288" t="s">
        <v>2958</v>
      </c>
      <c r="C477" s="318">
        <v>21</v>
      </c>
      <c r="D477" s="288" t="s">
        <v>142</v>
      </c>
      <c r="E477" s="183" t="s">
        <v>2710</v>
      </c>
      <c r="F477" s="288"/>
      <c r="G477" s="294"/>
      <c r="H477" s="284">
        <v>0</v>
      </c>
      <c r="I477" s="284">
        <v>0</v>
      </c>
      <c r="J477" s="284">
        <v>0</v>
      </c>
      <c r="K477" s="284">
        <v>0</v>
      </c>
      <c r="L477" s="284">
        <v>0</v>
      </c>
      <c r="M477" s="284">
        <v>0</v>
      </c>
      <c r="N477" s="284">
        <v>0</v>
      </c>
      <c r="O477" s="284">
        <v>0</v>
      </c>
      <c r="P477" s="284">
        <v>0</v>
      </c>
      <c r="Q477" s="284">
        <v>0</v>
      </c>
      <c r="R477" s="284">
        <v>0</v>
      </c>
      <c r="S477" s="290">
        <v>0</v>
      </c>
      <c r="T477" s="290">
        <v>0</v>
      </c>
      <c r="U477" s="290">
        <v>0</v>
      </c>
      <c r="V477" s="290">
        <v>0</v>
      </c>
      <c r="W477" s="290">
        <v>0</v>
      </c>
      <c r="X477" s="290"/>
      <c r="Y477" s="290"/>
      <c r="Z477" s="290"/>
      <c r="AA477" s="290"/>
      <c r="AB477" s="290">
        <v>1</v>
      </c>
      <c r="AC477" s="290"/>
      <c r="AD477" s="290"/>
      <c r="AE477" s="290"/>
      <c r="AF477" s="290"/>
      <c r="AG477" s="290"/>
      <c r="AH477" s="290"/>
      <c r="AI477" s="290"/>
      <c r="AJ477" s="290"/>
      <c r="AK477" s="290"/>
      <c r="AL477" s="290"/>
      <c r="AM477" s="290"/>
      <c r="AN477" s="290"/>
      <c r="AO477" s="290"/>
      <c r="AP477" s="290"/>
      <c r="AQ477" s="290"/>
      <c r="AR477" s="290"/>
      <c r="AS477" s="290"/>
      <c r="AT477" s="290"/>
      <c r="AU477" s="290"/>
      <c r="AV477" s="290"/>
      <c r="AW477" s="290"/>
      <c r="AX477" s="290"/>
      <c r="AY477" s="290"/>
      <c r="AZ477" s="290"/>
      <c r="BA477" s="290"/>
      <c r="BB477" s="290"/>
      <c r="BC477" s="290"/>
      <c r="BD477" s="1035">
        <v>1</v>
      </c>
      <c r="BE477" s="186">
        <v>0</v>
      </c>
      <c r="BF477" s="303">
        <v>0</v>
      </c>
      <c r="BG477" s="288"/>
      <c r="BH477" s="288"/>
      <c r="BI477" s="288"/>
      <c r="BJ477" s="288"/>
      <c r="BK477" s="288"/>
      <c r="BL477" s="288"/>
      <c r="BM477" s="301"/>
      <c r="BN477" s="557">
        <f t="shared" si="7"/>
        <v>4.7619047619047616E-2</v>
      </c>
      <c r="BO477" s="77">
        <f>SUM(H477:BC477)</f>
        <v>1</v>
      </c>
      <c r="BP477" s="127" t="str">
        <f>IF(D477="Supra-regional","abrange-cidade",IF(D477="Em definição","sem-mapa",IF(F477&lt;&gt;0,"local-def","local-em-def")))</f>
        <v>local-em-def</v>
      </c>
    </row>
    <row r="478" spans="1:68" s="539" customFormat="1" ht="30" hidden="1" x14ac:dyDescent="0.25">
      <c r="A478" s="293">
        <v>89</v>
      </c>
      <c r="B478" s="288" t="s">
        <v>2962</v>
      </c>
      <c r="C478" s="718">
        <v>21</v>
      </c>
      <c r="D478" s="715" t="s">
        <v>130</v>
      </c>
      <c r="E478" s="523" t="s">
        <v>2963</v>
      </c>
      <c r="F478" s="715"/>
      <c r="G478" s="765"/>
      <c r="H478" s="284">
        <v>0</v>
      </c>
      <c r="I478" s="284">
        <v>0</v>
      </c>
      <c r="J478" s="284">
        <v>0</v>
      </c>
      <c r="K478" s="284">
        <v>0</v>
      </c>
      <c r="L478" s="284">
        <v>0</v>
      </c>
      <c r="M478" s="284">
        <v>0</v>
      </c>
      <c r="N478" s="284">
        <v>0</v>
      </c>
      <c r="O478" s="284">
        <v>0</v>
      </c>
      <c r="P478" s="284">
        <v>0</v>
      </c>
      <c r="Q478" s="284">
        <v>0</v>
      </c>
      <c r="R478" s="284">
        <v>0</v>
      </c>
      <c r="S478" s="290">
        <v>0</v>
      </c>
      <c r="T478" s="290">
        <v>0</v>
      </c>
      <c r="U478" s="290">
        <v>0</v>
      </c>
      <c r="V478" s="290">
        <v>0</v>
      </c>
      <c r="W478" s="290">
        <v>0</v>
      </c>
      <c r="X478" s="726"/>
      <c r="Y478" s="726"/>
      <c r="Z478" s="726"/>
      <c r="AA478" s="726"/>
      <c r="AB478" s="726">
        <v>0</v>
      </c>
      <c r="AC478" s="726"/>
      <c r="AD478" s="726"/>
      <c r="AE478" s="726"/>
      <c r="AF478" s="726"/>
      <c r="AG478" s="726"/>
      <c r="AH478" s="726"/>
      <c r="AI478" s="726"/>
      <c r="AJ478" s="726"/>
      <c r="AK478" s="726"/>
      <c r="AL478" s="726"/>
      <c r="AM478" s="726"/>
      <c r="AN478" s="726"/>
      <c r="AO478" s="726"/>
      <c r="AP478" s="726"/>
      <c r="AQ478" s="726"/>
      <c r="AR478" s="726"/>
      <c r="AS478" s="726"/>
      <c r="AT478" s="726"/>
      <c r="AU478" s="726"/>
      <c r="AV478" s="726"/>
      <c r="AW478" s="726"/>
      <c r="AX478" s="726"/>
      <c r="AY478" s="726"/>
      <c r="AZ478" s="726"/>
      <c r="BA478" s="726"/>
      <c r="BB478" s="726"/>
      <c r="BC478" s="726"/>
      <c r="BD478" s="1035">
        <v>1</v>
      </c>
      <c r="BE478" s="186">
        <v>0</v>
      </c>
      <c r="BF478" s="303">
        <v>0</v>
      </c>
      <c r="BG478" s="715"/>
      <c r="BH478" s="715"/>
      <c r="BI478" s="715"/>
      <c r="BJ478" s="715"/>
      <c r="BK478" s="715"/>
      <c r="BL478" s="715"/>
      <c r="BM478" s="787"/>
      <c r="BN478" s="557">
        <f t="shared" si="7"/>
        <v>0</v>
      </c>
      <c r="BO478" s="476">
        <f>SUM(H478:BC478)</f>
        <v>0</v>
      </c>
      <c r="BP478" s="477" t="str">
        <f>IF(D478="Supra-regional","abrange-cidade",IF(D478="Em definição","sem-mapa",IF(F478&lt;&gt;0,"local-def","local-em-def")))</f>
        <v>local-em-def</v>
      </c>
    </row>
    <row r="479" spans="1:68" s="539" customFormat="1" ht="30" hidden="1" x14ac:dyDescent="0.25">
      <c r="A479" s="293">
        <v>89</v>
      </c>
      <c r="B479" s="288" t="s">
        <v>2961</v>
      </c>
      <c r="C479" s="718">
        <v>21</v>
      </c>
      <c r="D479" s="715" t="s">
        <v>130</v>
      </c>
      <c r="E479" s="523" t="s">
        <v>1362</v>
      </c>
      <c r="F479" s="715"/>
      <c r="G479" s="765"/>
      <c r="H479" s="284">
        <v>0</v>
      </c>
      <c r="I479" s="284">
        <v>0</v>
      </c>
      <c r="J479" s="284">
        <v>0</v>
      </c>
      <c r="K479" s="284">
        <v>0</v>
      </c>
      <c r="L479" s="284">
        <v>0</v>
      </c>
      <c r="M479" s="284">
        <v>0</v>
      </c>
      <c r="N479" s="284">
        <v>0</v>
      </c>
      <c r="O479" s="284">
        <v>0</v>
      </c>
      <c r="P479" s="284">
        <v>0</v>
      </c>
      <c r="Q479" s="284">
        <v>0</v>
      </c>
      <c r="R479" s="284">
        <v>0</v>
      </c>
      <c r="S479" s="290">
        <v>0</v>
      </c>
      <c r="T479" s="290">
        <v>0</v>
      </c>
      <c r="U479" s="290">
        <v>0</v>
      </c>
      <c r="V479" s="290">
        <v>0</v>
      </c>
      <c r="W479" s="290">
        <v>0</v>
      </c>
      <c r="X479" s="726"/>
      <c r="Y479" s="726"/>
      <c r="Z479" s="726"/>
      <c r="AA479" s="726"/>
      <c r="AB479" s="726">
        <v>0</v>
      </c>
      <c r="AC479" s="726"/>
      <c r="AD479" s="726"/>
      <c r="AE479" s="726"/>
      <c r="AF479" s="726"/>
      <c r="AG479" s="726"/>
      <c r="AH479" s="726"/>
      <c r="AI479" s="726"/>
      <c r="AJ479" s="726"/>
      <c r="AK479" s="726"/>
      <c r="AL479" s="726"/>
      <c r="AM479" s="726"/>
      <c r="AN479" s="726"/>
      <c r="AO479" s="726"/>
      <c r="AP479" s="726"/>
      <c r="AQ479" s="726"/>
      <c r="AR479" s="726"/>
      <c r="AS479" s="726"/>
      <c r="AT479" s="726"/>
      <c r="AU479" s="726"/>
      <c r="AV479" s="726"/>
      <c r="AW479" s="726"/>
      <c r="AX479" s="726"/>
      <c r="AY479" s="726"/>
      <c r="AZ479" s="726"/>
      <c r="BA479" s="726"/>
      <c r="BB479" s="726"/>
      <c r="BC479" s="726"/>
      <c r="BD479" s="1035">
        <v>0</v>
      </c>
      <c r="BE479" s="186">
        <v>0</v>
      </c>
      <c r="BF479" s="303">
        <v>0</v>
      </c>
      <c r="BG479" s="715"/>
      <c r="BH479" s="715"/>
      <c r="BI479" s="715"/>
      <c r="BJ479" s="715"/>
      <c r="BK479" s="715"/>
      <c r="BL479" s="715"/>
      <c r="BM479" s="787"/>
      <c r="BN479" s="557">
        <f t="shared" si="7"/>
        <v>0</v>
      </c>
      <c r="BO479" s="476">
        <f>SUM(H479:BC479)</f>
        <v>0</v>
      </c>
      <c r="BP479" s="477" t="str">
        <f>IF(D479="Supra-regional","abrange-cidade",IF(D479="Em definição","sem-mapa",IF(F479&lt;&gt;0,"local-def","local-em-def")))</f>
        <v>local-em-def</v>
      </c>
    </row>
    <row r="480" spans="1:68" s="539" customFormat="1" ht="30" hidden="1" x14ac:dyDescent="0.25">
      <c r="A480" s="293">
        <v>89</v>
      </c>
      <c r="B480" s="288" t="s">
        <v>5790</v>
      </c>
      <c r="C480" s="732">
        <v>21</v>
      </c>
      <c r="D480" s="715" t="s">
        <v>180</v>
      </c>
      <c r="E480" s="523" t="s">
        <v>5789</v>
      </c>
      <c r="F480" s="523"/>
      <c r="G480" s="715"/>
      <c r="H480" s="284">
        <v>0</v>
      </c>
      <c r="I480" s="284">
        <v>0</v>
      </c>
      <c r="J480" s="284">
        <v>0</v>
      </c>
      <c r="K480" s="284">
        <v>0</v>
      </c>
      <c r="L480" s="284">
        <v>0</v>
      </c>
      <c r="M480" s="284">
        <v>0</v>
      </c>
      <c r="N480" s="284">
        <v>0</v>
      </c>
      <c r="O480" s="284">
        <v>0</v>
      </c>
      <c r="P480" s="284">
        <v>0</v>
      </c>
      <c r="Q480" s="284">
        <v>0</v>
      </c>
      <c r="R480" s="284">
        <v>0</v>
      </c>
      <c r="S480" s="290">
        <v>0</v>
      </c>
      <c r="T480" s="290">
        <v>0</v>
      </c>
      <c r="U480" s="290">
        <v>0</v>
      </c>
      <c r="V480" s="290">
        <v>0</v>
      </c>
      <c r="W480" s="290">
        <v>0</v>
      </c>
      <c r="X480" s="726"/>
      <c r="Y480" s="726"/>
      <c r="Z480" s="726"/>
      <c r="AA480" s="726"/>
      <c r="AB480" s="726">
        <v>0</v>
      </c>
      <c r="AC480" s="726"/>
      <c r="AD480" s="726"/>
      <c r="AE480" s="726"/>
      <c r="AF480" s="726"/>
      <c r="AG480" s="726"/>
      <c r="AH480" s="726"/>
      <c r="AI480" s="726"/>
      <c r="AJ480" s="726"/>
      <c r="AK480" s="726"/>
      <c r="AL480" s="726"/>
      <c r="AM480" s="726"/>
      <c r="AN480" s="726"/>
      <c r="AO480" s="726"/>
      <c r="AP480" s="726"/>
      <c r="AQ480" s="726"/>
      <c r="AR480" s="726"/>
      <c r="AS480" s="726"/>
      <c r="AT480" s="726"/>
      <c r="AU480" s="726"/>
      <c r="AV480" s="726"/>
      <c r="AW480" s="726"/>
      <c r="AX480" s="726"/>
      <c r="AY480" s="726"/>
      <c r="AZ480" s="726"/>
      <c r="BA480" s="726"/>
      <c r="BB480" s="726"/>
      <c r="BC480" s="726"/>
      <c r="BD480" s="1035">
        <v>0</v>
      </c>
      <c r="BE480" s="781">
        <v>0</v>
      </c>
      <c r="BF480" s="737">
        <v>0</v>
      </c>
      <c r="BG480" s="715"/>
      <c r="BH480" s="715"/>
      <c r="BI480" s="715"/>
      <c r="BJ480" s="715"/>
      <c r="BK480" s="715"/>
      <c r="BL480" s="715"/>
      <c r="BM480" s="787"/>
      <c r="BN480" s="557">
        <f t="shared" si="7"/>
        <v>0</v>
      </c>
      <c r="BO480" s="476">
        <f>SUM(H480:BC480)</f>
        <v>0</v>
      </c>
      <c r="BP480" s="555" t="str">
        <f>IF(D480="Supra-regional","abrange-cidade",IF(D480="Em definição","sem-mapa",IF(F480&lt;&gt;0,"local-def","local-em-def")))</f>
        <v>local-em-def</v>
      </c>
    </row>
    <row r="481" spans="1:68" ht="30" hidden="1" x14ac:dyDescent="0.25">
      <c r="A481" s="293">
        <v>89</v>
      </c>
      <c r="B481" s="288" t="s">
        <v>5791</v>
      </c>
      <c r="C481" s="474">
        <v>21</v>
      </c>
      <c r="D481" s="288" t="s">
        <v>166</v>
      </c>
      <c r="E481" s="183" t="s">
        <v>2071</v>
      </c>
      <c r="F481" s="183"/>
      <c r="G481" s="288"/>
      <c r="H481" s="284">
        <v>0</v>
      </c>
      <c r="I481" s="284">
        <v>0</v>
      </c>
      <c r="J481" s="284">
        <v>0</v>
      </c>
      <c r="K481" s="284">
        <v>0</v>
      </c>
      <c r="L481" s="284">
        <v>0</v>
      </c>
      <c r="M481" s="284">
        <v>0</v>
      </c>
      <c r="N481" s="284">
        <v>0</v>
      </c>
      <c r="O481" s="284">
        <v>0</v>
      </c>
      <c r="P481" s="284">
        <v>0</v>
      </c>
      <c r="Q481" s="284">
        <v>0</v>
      </c>
      <c r="R481" s="284">
        <v>0</v>
      </c>
      <c r="S481" s="290">
        <v>0</v>
      </c>
      <c r="T481" s="290">
        <v>0</v>
      </c>
      <c r="U481" s="290">
        <v>0</v>
      </c>
      <c r="V481" s="290">
        <v>0</v>
      </c>
      <c r="W481" s="290">
        <v>0</v>
      </c>
      <c r="X481" s="290"/>
      <c r="Y481" s="290"/>
      <c r="Z481" s="290"/>
      <c r="AA481" s="290"/>
      <c r="AB481" s="290">
        <v>0</v>
      </c>
      <c r="AC481" s="290"/>
      <c r="AD481" s="290"/>
      <c r="AE481" s="290"/>
      <c r="AF481" s="290"/>
      <c r="AG481" s="290"/>
      <c r="AH481" s="290"/>
      <c r="AI481" s="290"/>
      <c r="AJ481" s="290"/>
      <c r="AK481" s="290"/>
      <c r="AL481" s="290"/>
      <c r="AM481" s="290"/>
      <c r="AN481" s="290"/>
      <c r="AO481" s="290"/>
      <c r="AP481" s="290"/>
      <c r="AQ481" s="290"/>
      <c r="AR481" s="290"/>
      <c r="AS481" s="290"/>
      <c r="AT481" s="290"/>
      <c r="AU481" s="290"/>
      <c r="AV481" s="290"/>
      <c r="AW481" s="290"/>
      <c r="AX481" s="290"/>
      <c r="AY481" s="290"/>
      <c r="AZ481" s="290"/>
      <c r="BA481" s="290"/>
      <c r="BB481" s="290"/>
      <c r="BC481" s="290"/>
      <c r="BD481" s="1035">
        <v>0</v>
      </c>
      <c r="BE481" s="186">
        <v>0</v>
      </c>
      <c r="BF481" s="303">
        <v>0</v>
      </c>
      <c r="BG481" s="288"/>
      <c r="BH481" s="288"/>
      <c r="BI481" s="288"/>
      <c r="BJ481" s="288"/>
      <c r="BK481" s="288"/>
      <c r="BL481" s="288"/>
      <c r="BM481" s="301"/>
      <c r="BN481" s="557">
        <f t="shared" si="7"/>
        <v>0</v>
      </c>
      <c r="BO481" s="77">
        <f>SUM(H481:BC481)</f>
        <v>0</v>
      </c>
      <c r="BP481" s="127" t="str">
        <f>IF(D481="Supra-regional","abrange-cidade",IF(D481="Em definição","sem-mapa",IF(F481&lt;&gt;0,"local-def","local-em-def")))</f>
        <v>local-em-def</v>
      </c>
    </row>
    <row r="482" spans="1:68" ht="30" hidden="1" x14ac:dyDescent="0.25">
      <c r="A482" s="293">
        <v>89</v>
      </c>
      <c r="B482" s="792" t="s">
        <v>5784</v>
      </c>
      <c r="C482" s="971">
        <v>21</v>
      </c>
      <c r="D482" s="792" t="s">
        <v>134</v>
      </c>
      <c r="E482" s="792" t="s">
        <v>2864</v>
      </c>
      <c r="F482" s="183"/>
      <c r="G482" s="288"/>
      <c r="H482" s="284">
        <v>0</v>
      </c>
      <c r="I482" s="284">
        <v>0</v>
      </c>
      <c r="J482" s="284">
        <v>0</v>
      </c>
      <c r="K482" s="284">
        <v>0</v>
      </c>
      <c r="L482" s="284">
        <v>0</v>
      </c>
      <c r="M482" s="284">
        <v>0</v>
      </c>
      <c r="N482" s="284">
        <v>0</v>
      </c>
      <c r="O482" s="284">
        <v>0</v>
      </c>
      <c r="P482" s="284">
        <v>0</v>
      </c>
      <c r="Q482" s="284">
        <v>0</v>
      </c>
      <c r="R482" s="284">
        <v>0</v>
      </c>
      <c r="S482" s="290">
        <v>0</v>
      </c>
      <c r="T482" s="290">
        <v>0</v>
      </c>
      <c r="U482" s="290">
        <v>0</v>
      </c>
      <c r="V482" s="290">
        <v>0</v>
      </c>
      <c r="W482" s="290">
        <v>0</v>
      </c>
      <c r="X482" s="290"/>
      <c r="Y482" s="290"/>
      <c r="Z482" s="290"/>
      <c r="AA482" s="290"/>
      <c r="AB482" s="290">
        <v>1</v>
      </c>
      <c r="AC482" s="290"/>
      <c r="AD482" s="290"/>
      <c r="AE482" s="290"/>
      <c r="AF482" s="290"/>
      <c r="AG482" s="290"/>
      <c r="AH482" s="290"/>
      <c r="AI482" s="290"/>
      <c r="AJ482" s="290"/>
      <c r="AK482" s="290"/>
      <c r="AL482" s="290"/>
      <c r="AM482" s="290"/>
      <c r="AN482" s="290"/>
      <c r="AO482" s="290"/>
      <c r="AP482" s="290"/>
      <c r="AQ482" s="290"/>
      <c r="AR482" s="290"/>
      <c r="AS482" s="290"/>
      <c r="AT482" s="290"/>
      <c r="AU482" s="290"/>
      <c r="AV482" s="290"/>
      <c r="AW482" s="290"/>
      <c r="AX482" s="290"/>
      <c r="AY482" s="290"/>
      <c r="AZ482" s="290"/>
      <c r="BA482" s="290"/>
      <c r="BB482" s="290"/>
      <c r="BC482" s="290"/>
      <c r="BD482" s="1035">
        <v>1</v>
      </c>
      <c r="BE482" s="186">
        <v>0</v>
      </c>
      <c r="BF482" s="798">
        <v>0</v>
      </c>
      <c r="BG482" s="288"/>
      <c r="BH482" s="288"/>
      <c r="BI482" s="288"/>
      <c r="BJ482" s="288"/>
      <c r="BK482" s="288"/>
      <c r="BL482" s="288"/>
      <c r="BM482" s="301"/>
      <c r="BN482" s="557">
        <f t="shared" si="7"/>
        <v>4.7619047619047616E-2</v>
      </c>
      <c r="BO482" s="77">
        <f>SUM(H482:BC482)</f>
        <v>1</v>
      </c>
      <c r="BP482" s="477" t="str">
        <f>IF(D482="Supra-regional","abrange-cidade",IF(D482="Em definição","sem-mapa",IF(F482&lt;&gt;0,"local-def","local-em-def")))</f>
        <v>local-em-def</v>
      </c>
    </row>
    <row r="483" spans="1:68" ht="30" hidden="1" x14ac:dyDescent="0.25">
      <c r="A483" s="293">
        <v>89</v>
      </c>
      <c r="B483" s="792" t="s">
        <v>5786</v>
      </c>
      <c r="C483" s="971">
        <v>21</v>
      </c>
      <c r="D483" s="792" t="s">
        <v>174</v>
      </c>
      <c r="E483" s="792" t="s">
        <v>608</v>
      </c>
      <c r="F483" s="183"/>
      <c r="G483" s="288"/>
      <c r="H483" s="284">
        <v>0</v>
      </c>
      <c r="I483" s="284">
        <v>0</v>
      </c>
      <c r="J483" s="284">
        <v>0</v>
      </c>
      <c r="K483" s="284">
        <v>0</v>
      </c>
      <c r="L483" s="284">
        <v>0</v>
      </c>
      <c r="M483" s="284">
        <v>0</v>
      </c>
      <c r="N483" s="284">
        <v>0</v>
      </c>
      <c r="O483" s="284">
        <v>0</v>
      </c>
      <c r="P483" s="284">
        <v>0</v>
      </c>
      <c r="Q483" s="284">
        <v>0</v>
      </c>
      <c r="R483" s="284">
        <v>0</v>
      </c>
      <c r="S483" s="290">
        <v>0</v>
      </c>
      <c r="T483" s="290">
        <v>0</v>
      </c>
      <c r="U483" s="290">
        <v>0</v>
      </c>
      <c r="V483" s="290">
        <v>0</v>
      </c>
      <c r="W483" s="290">
        <v>0</v>
      </c>
      <c r="X483" s="290"/>
      <c r="Y483" s="290"/>
      <c r="Z483" s="290"/>
      <c r="AA483" s="290"/>
      <c r="AB483" s="290">
        <v>1</v>
      </c>
      <c r="AC483" s="290"/>
      <c r="AD483" s="290"/>
      <c r="AE483" s="290"/>
      <c r="AF483" s="290"/>
      <c r="AG483" s="290"/>
      <c r="AH483" s="290"/>
      <c r="AI483" s="290"/>
      <c r="AJ483" s="290"/>
      <c r="AK483" s="290"/>
      <c r="AL483" s="290"/>
      <c r="AM483" s="290"/>
      <c r="AN483" s="290"/>
      <c r="AO483" s="290"/>
      <c r="AP483" s="290"/>
      <c r="AQ483" s="290"/>
      <c r="AR483" s="290"/>
      <c r="AS483" s="290"/>
      <c r="AT483" s="290"/>
      <c r="AU483" s="290"/>
      <c r="AV483" s="290"/>
      <c r="AW483" s="290"/>
      <c r="AX483" s="290"/>
      <c r="AY483" s="290"/>
      <c r="AZ483" s="290"/>
      <c r="BA483" s="290"/>
      <c r="BB483" s="290"/>
      <c r="BC483" s="290"/>
      <c r="BD483" s="1035">
        <v>1</v>
      </c>
      <c r="BE483" s="186">
        <v>0</v>
      </c>
      <c r="BF483" s="798">
        <v>0</v>
      </c>
      <c r="BG483" s="288"/>
      <c r="BH483" s="288"/>
      <c r="BI483" s="288"/>
      <c r="BJ483" s="288"/>
      <c r="BK483" s="288"/>
      <c r="BL483" s="288"/>
      <c r="BM483" s="301"/>
      <c r="BN483" s="557">
        <f t="shared" si="7"/>
        <v>4.7619047619047616E-2</v>
      </c>
      <c r="BO483" s="77">
        <f>SUM(H483:BC483)</f>
        <v>1</v>
      </c>
      <c r="BP483" s="127" t="str">
        <f>IF(D483="Supra-regional","abrange-cidade",IF(D483="Em definição","sem-mapa",IF(F483&lt;&gt;0,"local-def","local-em-def")))</f>
        <v>local-em-def</v>
      </c>
    </row>
    <row r="484" spans="1:68" ht="75" hidden="1" x14ac:dyDescent="0.25">
      <c r="A484" s="182">
        <v>92</v>
      </c>
      <c r="B484" s="183" t="s">
        <v>2973</v>
      </c>
      <c r="C484" s="319">
        <v>900</v>
      </c>
      <c r="D484" s="288" t="s">
        <v>211</v>
      </c>
      <c r="E484" s="183"/>
      <c r="F484" s="183"/>
      <c r="G484" s="288"/>
      <c r="H484" s="284">
        <v>0</v>
      </c>
      <c r="I484" s="284">
        <v>0</v>
      </c>
      <c r="J484" s="284">
        <v>0</v>
      </c>
      <c r="K484" s="284">
        <v>0</v>
      </c>
      <c r="L484" s="284">
        <v>0</v>
      </c>
      <c r="M484" s="284">
        <v>0</v>
      </c>
      <c r="N484" s="284">
        <v>0</v>
      </c>
      <c r="O484" s="284">
        <v>0</v>
      </c>
      <c r="P484" s="284">
        <v>0</v>
      </c>
      <c r="Q484" s="284">
        <v>1</v>
      </c>
      <c r="R484" s="284">
        <v>0</v>
      </c>
      <c r="S484" s="284">
        <v>0</v>
      </c>
      <c r="T484" s="284">
        <v>0</v>
      </c>
      <c r="U484" s="284">
        <v>0</v>
      </c>
      <c r="V484" s="284">
        <v>0</v>
      </c>
      <c r="W484" s="284">
        <v>0</v>
      </c>
      <c r="X484" s="284"/>
      <c r="Y484" s="284"/>
      <c r="Z484" s="284"/>
      <c r="AA484" s="284"/>
      <c r="AB484" s="284"/>
      <c r="AC484" s="284"/>
      <c r="AD484" s="284"/>
      <c r="AE484" s="284"/>
      <c r="AF484" s="284"/>
      <c r="AG484" s="284"/>
      <c r="AH484" s="284"/>
      <c r="AI484" s="284"/>
      <c r="AJ484" s="284"/>
      <c r="AK484" s="284"/>
      <c r="AL484" s="284"/>
      <c r="AM484" s="284"/>
      <c r="AN484" s="284"/>
      <c r="AO484" s="284"/>
      <c r="AP484" s="284"/>
      <c r="AQ484" s="284"/>
      <c r="AR484" s="284"/>
      <c r="AS484" s="284"/>
      <c r="AT484" s="284"/>
      <c r="AU484" s="284"/>
      <c r="AV484" s="284"/>
      <c r="AW484" s="284"/>
      <c r="AX484" s="284"/>
      <c r="AY484" s="284"/>
      <c r="AZ484" s="284"/>
      <c r="BA484" s="284"/>
      <c r="BB484" s="284"/>
      <c r="BC484" s="284"/>
      <c r="BD484" s="1035">
        <v>0.5</v>
      </c>
      <c r="BE484" s="186">
        <v>0</v>
      </c>
      <c r="BF484" s="303">
        <v>0</v>
      </c>
      <c r="BG484" s="183" t="s">
        <v>2974</v>
      </c>
      <c r="BH484" s="183"/>
      <c r="BI484" s="183"/>
      <c r="BJ484" s="183"/>
      <c r="BK484" s="183"/>
      <c r="BL484" s="183"/>
      <c r="BM484" s="301"/>
      <c r="BN484" s="557">
        <f t="shared" si="7"/>
        <v>5.5555555555555556E-4</v>
      </c>
      <c r="BO484" s="77">
        <f>SUM(H484:BC484)</f>
        <v>1</v>
      </c>
      <c r="BP484" s="127" t="str">
        <f>IF(D484="Supra-regional","abrange-cidade",IF(D484="Em definição","sem-mapa",IF(F484&lt;&gt;0,"local-def","local-em-def")))</f>
        <v>abrange-cidade</v>
      </c>
    </row>
    <row r="485" spans="1:68" ht="30" x14ac:dyDescent="0.25">
      <c r="A485" s="1011">
        <v>96</v>
      </c>
      <c r="B485" s="1012" t="s">
        <v>2754</v>
      </c>
      <c r="C485" s="1013">
        <v>151</v>
      </c>
      <c r="D485" s="1014" t="s">
        <v>128</v>
      </c>
      <c r="E485" s="1015"/>
      <c r="F485" s="1016" t="s">
        <v>2755</v>
      </c>
      <c r="G485" s="1017"/>
      <c r="H485" s="1018"/>
      <c r="I485" s="1018"/>
      <c r="J485" s="1018"/>
      <c r="K485" s="1018"/>
      <c r="L485" s="1018"/>
      <c r="M485" s="1018"/>
      <c r="N485" s="1018"/>
      <c r="O485" s="1018"/>
      <c r="P485" s="1018"/>
      <c r="Q485" s="1018"/>
      <c r="R485" s="1018"/>
      <c r="S485" s="1018"/>
      <c r="T485" s="1018"/>
      <c r="U485" s="1018"/>
      <c r="V485" s="1018"/>
      <c r="W485" s="1018"/>
      <c r="X485" s="1019"/>
      <c r="Y485" s="1019"/>
      <c r="Z485" s="1019">
        <v>0.6</v>
      </c>
      <c r="AA485" s="1019"/>
      <c r="AB485" s="1019"/>
      <c r="AC485" s="1019"/>
      <c r="AD485" s="1019"/>
      <c r="AE485" s="1019"/>
      <c r="AF485" s="1019"/>
      <c r="AG485" s="1019"/>
      <c r="AH485" s="1018"/>
      <c r="AI485" s="1018"/>
      <c r="AJ485" s="1018"/>
      <c r="AK485" s="1018"/>
      <c r="AL485" s="1018"/>
      <c r="AM485" s="1018"/>
      <c r="AN485" s="1018"/>
      <c r="AO485" s="1018"/>
      <c r="AP485" s="1018"/>
      <c r="AQ485" s="1018"/>
      <c r="AR485" s="1018"/>
      <c r="AS485" s="1018"/>
      <c r="AT485" s="1018"/>
      <c r="AU485" s="1018"/>
      <c r="AV485" s="1018"/>
      <c r="AW485" s="1018"/>
      <c r="AX485" s="1018"/>
      <c r="AY485" s="1018"/>
      <c r="AZ485" s="1018"/>
      <c r="BA485" s="1018"/>
      <c r="BB485" s="1018"/>
      <c r="BC485" s="1018"/>
      <c r="BD485" s="1035">
        <v>1</v>
      </c>
      <c r="BE485" s="300">
        <v>45000000</v>
      </c>
      <c r="BF485" s="303">
        <v>0</v>
      </c>
      <c r="BG485" s="304" t="s">
        <v>2756</v>
      </c>
      <c r="BH485" s="316"/>
      <c r="BI485" s="316"/>
      <c r="BJ485" s="316"/>
      <c r="BK485" s="316"/>
      <c r="BL485" s="316"/>
      <c r="BM485" s="316"/>
      <c r="BN485" s="557">
        <f t="shared" si="7"/>
        <v>3.9735099337748344E-3</v>
      </c>
      <c r="BO485" s="77">
        <f>SUM(H485:BC485)</f>
        <v>0.6</v>
      </c>
      <c r="BP485" s="127" t="str">
        <f>IF(D485="Supra-regional","abrange-cidade",IF(D485="Em definição","sem-mapa",IF(F485&lt;&gt;0,"local-def","local-em-def")))</f>
        <v>local-def</v>
      </c>
    </row>
    <row r="486" spans="1:68" ht="30" x14ac:dyDescent="0.25">
      <c r="A486" s="1011">
        <v>96</v>
      </c>
      <c r="B486" s="1012" t="s">
        <v>2754</v>
      </c>
      <c r="C486" s="1013">
        <v>150</v>
      </c>
      <c r="D486" s="1020" t="s">
        <v>156</v>
      </c>
      <c r="E486" s="1015"/>
      <c r="F486" s="1016" t="s">
        <v>2777</v>
      </c>
      <c r="G486" s="1017"/>
      <c r="H486" s="1018"/>
      <c r="I486" s="1018"/>
      <c r="J486" s="1018"/>
      <c r="K486" s="1018"/>
      <c r="L486" s="1018"/>
      <c r="M486" s="1018"/>
      <c r="N486" s="1018"/>
      <c r="O486" s="1018"/>
      <c r="P486" s="1018"/>
      <c r="Q486" s="1018"/>
      <c r="R486" s="1018"/>
      <c r="S486" s="1018"/>
      <c r="T486" s="1018"/>
      <c r="U486" s="1018"/>
      <c r="V486" s="1018"/>
      <c r="W486" s="1018"/>
      <c r="X486" s="1019"/>
      <c r="Y486" s="1019"/>
      <c r="Z486" s="1019">
        <v>1.1000000000000001</v>
      </c>
      <c r="AA486" s="1019"/>
      <c r="AB486" s="1019"/>
      <c r="AC486" s="1019"/>
      <c r="AD486" s="1019"/>
      <c r="AE486" s="1019"/>
      <c r="AF486" s="1019"/>
      <c r="AG486" s="1019"/>
      <c r="AH486" s="1018"/>
      <c r="AI486" s="1018"/>
      <c r="AJ486" s="1018"/>
      <c r="AK486" s="1018"/>
      <c r="AL486" s="1018"/>
      <c r="AM486" s="1018"/>
      <c r="AN486" s="1018"/>
      <c r="AO486" s="1018"/>
      <c r="AP486" s="1018"/>
      <c r="AQ486" s="1018"/>
      <c r="AR486" s="1018"/>
      <c r="AS486" s="1018"/>
      <c r="AT486" s="1018"/>
      <c r="AU486" s="1018"/>
      <c r="AV486" s="1018"/>
      <c r="AW486" s="1018"/>
      <c r="AX486" s="1018"/>
      <c r="AY486" s="1018"/>
      <c r="AZ486" s="1018"/>
      <c r="BA486" s="1018"/>
      <c r="BB486" s="1018"/>
      <c r="BC486" s="1018"/>
      <c r="BD486" s="1035">
        <v>1</v>
      </c>
      <c r="BE486" s="300">
        <v>45000000</v>
      </c>
      <c r="BF486" s="303">
        <v>0</v>
      </c>
      <c r="BG486" s="304" t="s">
        <v>2756</v>
      </c>
      <c r="BH486" s="316"/>
      <c r="BI486" s="316"/>
      <c r="BJ486" s="316"/>
      <c r="BK486" s="316"/>
      <c r="BL486" s="316"/>
      <c r="BM486" s="316"/>
      <c r="BN486" s="557">
        <f t="shared" si="7"/>
        <v>7.3333333333333341E-3</v>
      </c>
      <c r="BO486" s="77">
        <f>SUM(H486:BC486)</f>
        <v>1.1000000000000001</v>
      </c>
      <c r="BP486" s="127" t="str">
        <f>IF(D486="Supra-regional","abrange-cidade",IF(D486="Em definição","sem-mapa",IF(F486&lt;&gt;0,"local-def","local-em-def")))</f>
        <v>local-def</v>
      </c>
    </row>
    <row r="487" spans="1:68" ht="45" x14ac:dyDescent="0.25">
      <c r="A487" s="1011">
        <v>96</v>
      </c>
      <c r="B487" s="1012" t="s">
        <v>2754</v>
      </c>
      <c r="C487" s="1013">
        <v>150</v>
      </c>
      <c r="D487" s="1021" t="s">
        <v>136</v>
      </c>
      <c r="E487" s="1015"/>
      <c r="F487" s="1016" t="s">
        <v>2760</v>
      </c>
      <c r="G487" s="1017"/>
      <c r="H487" s="1018"/>
      <c r="I487" s="1018"/>
      <c r="J487" s="1018"/>
      <c r="K487" s="1018"/>
      <c r="L487" s="1018"/>
      <c r="M487" s="1018"/>
      <c r="N487" s="1018"/>
      <c r="O487" s="1018"/>
      <c r="P487" s="1018"/>
      <c r="Q487" s="1018"/>
      <c r="R487" s="1018"/>
      <c r="S487" s="1018"/>
      <c r="T487" s="1018"/>
      <c r="U487" s="1018"/>
      <c r="V487" s="1018"/>
      <c r="W487" s="1018"/>
      <c r="X487" s="1019"/>
      <c r="Y487" s="1019">
        <v>0.3</v>
      </c>
      <c r="Z487" s="1019"/>
      <c r="AA487" s="1019"/>
      <c r="AB487" s="1019"/>
      <c r="AC487" s="1019"/>
      <c r="AD487" s="1019"/>
      <c r="AE487" s="1019"/>
      <c r="AF487" s="1019"/>
      <c r="AG487" s="1019"/>
      <c r="AH487" s="1018"/>
      <c r="AI487" s="1018"/>
      <c r="AJ487" s="1018"/>
      <c r="AK487" s="1018"/>
      <c r="AL487" s="1018"/>
      <c r="AM487" s="1018"/>
      <c r="AN487" s="1018"/>
      <c r="AO487" s="1018"/>
      <c r="AP487" s="1018"/>
      <c r="AQ487" s="1018"/>
      <c r="AR487" s="1018"/>
      <c r="AS487" s="1018"/>
      <c r="AT487" s="1018"/>
      <c r="AU487" s="1018"/>
      <c r="AV487" s="1018"/>
      <c r="AW487" s="1018"/>
      <c r="AX487" s="1018"/>
      <c r="AY487" s="1018"/>
      <c r="AZ487" s="1018"/>
      <c r="BA487" s="1018"/>
      <c r="BB487" s="1018"/>
      <c r="BC487" s="1018"/>
      <c r="BD487" s="1035">
        <v>1</v>
      </c>
      <c r="BE487" s="300">
        <v>45000000</v>
      </c>
      <c r="BF487" s="303">
        <v>0</v>
      </c>
      <c r="BG487" s="304" t="s">
        <v>2756</v>
      </c>
      <c r="BH487" s="316"/>
      <c r="BI487" s="316"/>
      <c r="BJ487" s="316"/>
      <c r="BK487" s="316"/>
      <c r="BL487" s="316"/>
      <c r="BM487" s="316"/>
      <c r="BN487" s="557">
        <f t="shared" si="7"/>
        <v>2E-3</v>
      </c>
      <c r="BO487" s="77">
        <f>SUM(H487:BC487)</f>
        <v>0.3</v>
      </c>
      <c r="BP487" s="127" t="str">
        <f>IF(D487="Supra-regional","abrange-cidade",IF(D487="Em definição","sem-mapa",IF(F487&lt;&gt;0,"local-def","local-em-def")))</f>
        <v>local-def</v>
      </c>
    </row>
    <row r="488" spans="1:68" ht="30" x14ac:dyDescent="0.25">
      <c r="A488" s="1011">
        <v>96</v>
      </c>
      <c r="B488" s="1012" t="s">
        <v>2754</v>
      </c>
      <c r="C488" s="1013">
        <v>150</v>
      </c>
      <c r="D488" s="1020" t="s">
        <v>170</v>
      </c>
      <c r="E488" s="1015"/>
      <c r="F488" s="1016" t="s">
        <v>2768</v>
      </c>
      <c r="G488" s="1017"/>
      <c r="H488" s="1018"/>
      <c r="I488" s="1018"/>
      <c r="J488" s="1018"/>
      <c r="K488" s="1018"/>
      <c r="L488" s="1018"/>
      <c r="M488" s="1018"/>
      <c r="N488" s="1018"/>
      <c r="O488" s="1018"/>
      <c r="P488" s="1018"/>
      <c r="Q488" s="1018"/>
      <c r="R488" s="1018"/>
      <c r="S488" s="1018"/>
      <c r="T488" s="1018"/>
      <c r="U488" s="1018"/>
      <c r="V488" s="1018"/>
      <c r="W488" s="1018"/>
      <c r="X488" s="1019"/>
      <c r="Y488" s="1019">
        <v>0.4</v>
      </c>
      <c r="Z488" s="1019"/>
      <c r="AA488" s="1019"/>
      <c r="AB488" s="1019"/>
      <c r="AC488" s="1019"/>
      <c r="AD488" s="1019"/>
      <c r="AE488" s="1019"/>
      <c r="AF488" s="1019"/>
      <c r="AG488" s="1019"/>
      <c r="AH488" s="1018"/>
      <c r="AI488" s="1018"/>
      <c r="AJ488" s="1018"/>
      <c r="AK488" s="1018"/>
      <c r="AL488" s="1018"/>
      <c r="AM488" s="1018"/>
      <c r="AN488" s="1018"/>
      <c r="AO488" s="1018"/>
      <c r="AP488" s="1018"/>
      <c r="AQ488" s="1018"/>
      <c r="AR488" s="1018"/>
      <c r="AS488" s="1018"/>
      <c r="AT488" s="1018"/>
      <c r="AU488" s="1018"/>
      <c r="AV488" s="1018"/>
      <c r="AW488" s="1018"/>
      <c r="AX488" s="1018"/>
      <c r="AY488" s="1018"/>
      <c r="AZ488" s="1018"/>
      <c r="BA488" s="1018"/>
      <c r="BB488" s="1018"/>
      <c r="BC488" s="1018"/>
      <c r="BD488" s="1035">
        <v>1</v>
      </c>
      <c r="BE488" s="300">
        <v>45000000</v>
      </c>
      <c r="BF488" s="303">
        <v>0</v>
      </c>
      <c r="BG488" s="304" t="s">
        <v>2756</v>
      </c>
      <c r="BH488" s="316"/>
      <c r="BI488" s="316"/>
      <c r="BJ488" s="316"/>
      <c r="BK488" s="316"/>
      <c r="BL488" s="316"/>
      <c r="BM488" s="316"/>
      <c r="BN488" s="557">
        <f t="shared" si="7"/>
        <v>2.666666666666667E-3</v>
      </c>
      <c r="BO488" s="77">
        <f>SUM(H488:BC488)</f>
        <v>0.4</v>
      </c>
      <c r="BP488" s="127" t="str">
        <f>IF(D488="Supra-regional","abrange-cidade",IF(D488="Em definição","sem-mapa",IF(F488&lt;&gt;0,"local-def","local-em-def")))</f>
        <v>local-def</v>
      </c>
    </row>
    <row r="489" spans="1:68" ht="30" x14ac:dyDescent="0.25">
      <c r="A489" s="1011">
        <v>96</v>
      </c>
      <c r="B489" s="1012" t="s">
        <v>2754</v>
      </c>
      <c r="C489" s="1013">
        <v>150</v>
      </c>
      <c r="D489" s="1020" t="s">
        <v>130</v>
      </c>
      <c r="E489" s="1015"/>
      <c r="F489" s="1016" t="s">
        <v>2757</v>
      </c>
      <c r="G489" s="1017"/>
      <c r="H489" s="1018"/>
      <c r="I489" s="1018"/>
      <c r="J489" s="1018"/>
      <c r="K489" s="1018"/>
      <c r="L489" s="1018"/>
      <c r="M489" s="1018"/>
      <c r="N489" s="1018"/>
      <c r="O489" s="1018"/>
      <c r="P489" s="1018"/>
      <c r="Q489" s="1018"/>
      <c r="R489" s="1018"/>
      <c r="S489" s="1018"/>
      <c r="T489" s="1018"/>
      <c r="U489" s="1018"/>
      <c r="V489" s="1018"/>
      <c r="W489" s="1018"/>
      <c r="X489" s="1019"/>
      <c r="Y489" s="1019"/>
      <c r="Z489" s="1019"/>
      <c r="AA489" s="1019">
        <v>1.8</v>
      </c>
      <c r="AB489" s="1019"/>
      <c r="AC489" s="1019"/>
      <c r="AD489" s="1019"/>
      <c r="AE489" s="1019"/>
      <c r="AF489" s="1019"/>
      <c r="AG489" s="1019"/>
      <c r="AH489" s="1018"/>
      <c r="AI489" s="1018"/>
      <c r="AJ489" s="1018"/>
      <c r="AK489" s="1018"/>
      <c r="AL489" s="1018"/>
      <c r="AM489" s="1018"/>
      <c r="AN489" s="1018"/>
      <c r="AO489" s="1018"/>
      <c r="AP489" s="1018"/>
      <c r="AQ489" s="1018"/>
      <c r="AR489" s="1018"/>
      <c r="AS489" s="1018"/>
      <c r="AT489" s="1018"/>
      <c r="AU489" s="1018"/>
      <c r="AV489" s="1018"/>
      <c r="AW489" s="1018"/>
      <c r="AX489" s="1018"/>
      <c r="AY489" s="1018"/>
      <c r="AZ489" s="1018"/>
      <c r="BA489" s="1018"/>
      <c r="BB489" s="1018"/>
      <c r="BC489" s="1018"/>
      <c r="BD489" s="1035">
        <v>1</v>
      </c>
      <c r="BE489" s="300">
        <v>45000000</v>
      </c>
      <c r="BF489" s="303">
        <v>0</v>
      </c>
      <c r="BG489" s="304" t="s">
        <v>2756</v>
      </c>
      <c r="BH489" s="316"/>
      <c r="BI489" s="316"/>
      <c r="BJ489" s="316"/>
      <c r="BK489" s="316"/>
      <c r="BL489" s="316"/>
      <c r="BM489" s="316"/>
      <c r="BN489" s="557">
        <f t="shared" si="7"/>
        <v>1.2E-2</v>
      </c>
      <c r="BO489" s="77">
        <f>SUM(H489:BC489)</f>
        <v>1.8</v>
      </c>
      <c r="BP489" s="127" t="str">
        <f>IF(D489="Supra-regional","abrange-cidade",IF(D489="Em definição","sem-mapa",IF(F489&lt;&gt;0,"local-def","local-em-def")))</f>
        <v>local-def</v>
      </c>
    </row>
    <row r="490" spans="1:68" ht="30" x14ac:dyDescent="0.25">
      <c r="A490" s="1011">
        <v>96</v>
      </c>
      <c r="B490" s="1012" t="s">
        <v>2754</v>
      </c>
      <c r="C490" s="1022">
        <v>150</v>
      </c>
      <c r="D490" s="1020" t="s">
        <v>134</v>
      </c>
      <c r="E490" s="1015"/>
      <c r="F490" s="1016" t="s">
        <v>2759</v>
      </c>
      <c r="G490" s="1017"/>
      <c r="H490" s="1018"/>
      <c r="I490" s="1018"/>
      <c r="J490" s="1018"/>
      <c r="K490" s="1018"/>
      <c r="L490" s="1018"/>
      <c r="M490" s="1018"/>
      <c r="N490" s="1018"/>
      <c r="O490" s="1018"/>
      <c r="P490" s="1018"/>
      <c r="Q490" s="1018"/>
      <c r="R490" s="1018"/>
      <c r="S490" s="1018"/>
      <c r="T490" s="1018"/>
      <c r="U490" s="1018"/>
      <c r="V490" s="1018"/>
      <c r="W490" s="1018"/>
      <c r="X490" s="1019"/>
      <c r="Y490" s="1019">
        <v>1.4</v>
      </c>
      <c r="Z490" s="1019"/>
      <c r="AA490" s="1019"/>
      <c r="AB490" s="1019"/>
      <c r="AC490" s="1019"/>
      <c r="AD490" s="1019"/>
      <c r="AE490" s="1019"/>
      <c r="AF490" s="1019"/>
      <c r="AG490" s="1019"/>
      <c r="AH490" s="1018"/>
      <c r="AI490" s="1018"/>
      <c r="AJ490" s="1018"/>
      <c r="AK490" s="1018"/>
      <c r="AL490" s="1018"/>
      <c r="AM490" s="1018"/>
      <c r="AN490" s="1018"/>
      <c r="AO490" s="1018"/>
      <c r="AP490" s="1018"/>
      <c r="AQ490" s="1018"/>
      <c r="AR490" s="1018"/>
      <c r="AS490" s="1018"/>
      <c r="AT490" s="1018"/>
      <c r="AU490" s="1018"/>
      <c r="AV490" s="1018"/>
      <c r="AW490" s="1018"/>
      <c r="AX490" s="1018"/>
      <c r="AY490" s="1018"/>
      <c r="AZ490" s="1018"/>
      <c r="BA490" s="1018"/>
      <c r="BB490" s="1018"/>
      <c r="BC490" s="1018"/>
      <c r="BD490" s="1035">
        <v>1</v>
      </c>
      <c r="BE490" s="300">
        <v>45000000</v>
      </c>
      <c r="BF490" s="303">
        <v>0</v>
      </c>
      <c r="BG490" s="304" t="s">
        <v>2756</v>
      </c>
      <c r="BH490" s="316"/>
      <c r="BI490" s="316"/>
      <c r="BJ490" s="316"/>
      <c r="BK490" s="316"/>
      <c r="BL490" s="316"/>
      <c r="BM490" s="316"/>
      <c r="BN490" s="557">
        <f t="shared" si="7"/>
        <v>9.3333333333333324E-3</v>
      </c>
      <c r="BO490" s="77">
        <f>SUM(H490:BC490)</f>
        <v>1.4</v>
      </c>
      <c r="BP490" s="127" t="str">
        <f>IF(D490="Supra-regional","abrange-cidade",IF(D490="Em definição","sem-mapa",IF(F490&lt;&gt;0,"local-def","local-em-def")))</f>
        <v>local-def</v>
      </c>
    </row>
    <row r="491" spans="1:68" ht="30" x14ac:dyDescent="0.25">
      <c r="A491" s="1011">
        <v>96</v>
      </c>
      <c r="B491" s="1012" t="s">
        <v>2754</v>
      </c>
      <c r="C491" s="1022">
        <v>150</v>
      </c>
      <c r="D491" s="1020" t="s">
        <v>134</v>
      </c>
      <c r="E491" s="1015"/>
      <c r="F491" s="1016" t="s">
        <v>2759</v>
      </c>
      <c r="G491" s="1017"/>
      <c r="H491" s="1018"/>
      <c r="I491" s="1018"/>
      <c r="J491" s="1018"/>
      <c r="K491" s="1018"/>
      <c r="L491" s="1018"/>
      <c r="M491" s="1018"/>
      <c r="N491" s="1018"/>
      <c r="O491" s="1018"/>
      <c r="P491" s="1018"/>
      <c r="Q491" s="1018"/>
      <c r="R491" s="1018"/>
      <c r="S491" s="1018"/>
      <c r="T491" s="1018"/>
      <c r="U491" s="1018"/>
      <c r="V491" s="1018"/>
      <c r="W491" s="1018"/>
      <c r="X491" s="1019"/>
      <c r="Y491" s="1019"/>
      <c r="Z491" s="1019"/>
      <c r="AA491" s="1019">
        <v>1.7</v>
      </c>
      <c r="AB491" s="1019"/>
      <c r="AC491" s="1019"/>
      <c r="AD491" s="1019"/>
      <c r="AE491" s="1019"/>
      <c r="AF491" s="1019"/>
      <c r="AG491" s="1019"/>
      <c r="AH491" s="1018"/>
      <c r="AI491" s="1018"/>
      <c r="AJ491" s="1018"/>
      <c r="AK491" s="1018"/>
      <c r="AL491" s="1018"/>
      <c r="AM491" s="1018"/>
      <c r="AN491" s="1018"/>
      <c r="AO491" s="1018"/>
      <c r="AP491" s="1018"/>
      <c r="AQ491" s="1018"/>
      <c r="AR491" s="1018"/>
      <c r="AS491" s="1018"/>
      <c r="AT491" s="1018"/>
      <c r="AU491" s="1018"/>
      <c r="AV491" s="1018"/>
      <c r="AW491" s="1018"/>
      <c r="AX491" s="1018"/>
      <c r="AY491" s="1018"/>
      <c r="AZ491" s="1018"/>
      <c r="BA491" s="1018"/>
      <c r="BB491" s="1018"/>
      <c r="BC491" s="1018"/>
      <c r="BD491" s="1035">
        <v>1</v>
      </c>
      <c r="BE491" s="300">
        <v>45000000</v>
      </c>
      <c r="BF491" s="303">
        <v>0</v>
      </c>
      <c r="BG491" s="304" t="s">
        <v>2756</v>
      </c>
      <c r="BH491" s="316"/>
      <c r="BI491" s="316"/>
      <c r="BJ491" s="316"/>
      <c r="BK491" s="316"/>
      <c r="BL491" s="316"/>
      <c r="BM491" s="316"/>
      <c r="BN491" s="557">
        <f t="shared" si="7"/>
        <v>1.1333333333333332E-2</v>
      </c>
      <c r="BO491" s="77">
        <f>SUM(H491:BC491)</f>
        <v>1.7</v>
      </c>
      <c r="BP491" s="127" t="str">
        <f>IF(D491="Supra-regional","abrange-cidade",IF(D491="Em definição","sem-mapa",IF(F491&lt;&gt;0,"local-def","local-em-def")))</f>
        <v>local-def</v>
      </c>
    </row>
    <row r="492" spans="1:68" ht="30" x14ac:dyDescent="0.25">
      <c r="A492" s="1011">
        <v>96</v>
      </c>
      <c r="B492" s="1012" t="s">
        <v>2754</v>
      </c>
      <c r="C492" s="1022">
        <v>150</v>
      </c>
      <c r="D492" s="1020" t="s">
        <v>158</v>
      </c>
      <c r="E492" s="1015"/>
      <c r="F492" s="1016" t="s">
        <v>2765</v>
      </c>
      <c r="G492" s="1017"/>
      <c r="H492" s="1018"/>
      <c r="I492" s="1018"/>
      <c r="J492" s="1018"/>
      <c r="K492" s="1018"/>
      <c r="L492" s="1018"/>
      <c r="M492" s="1018"/>
      <c r="N492" s="1018"/>
      <c r="O492" s="1018"/>
      <c r="P492" s="1018"/>
      <c r="Q492" s="1018"/>
      <c r="R492" s="1018"/>
      <c r="S492" s="1018"/>
      <c r="T492" s="1018"/>
      <c r="U492" s="1018"/>
      <c r="V492" s="1018"/>
      <c r="W492" s="1018"/>
      <c r="X492" s="1019"/>
      <c r="Y492" s="1019">
        <v>1.7</v>
      </c>
      <c r="Z492" s="1019"/>
      <c r="AA492" s="1019"/>
      <c r="AB492" s="1019"/>
      <c r="AC492" s="1019"/>
      <c r="AD492" s="1019"/>
      <c r="AE492" s="1019"/>
      <c r="AF492" s="1019"/>
      <c r="AG492" s="1019"/>
      <c r="AH492" s="1018"/>
      <c r="AI492" s="1018"/>
      <c r="AJ492" s="1018"/>
      <c r="AK492" s="1018"/>
      <c r="AL492" s="1018"/>
      <c r="AM492" s="1018"/>
      <c r="AN492" s="1018"/>
      <c r="AO492" s="1018"/>
      <c r="AP492" s="1018"/>
      <c r="AQ492" s="1018"/>
      <c r="AR492" s="1018"/>
      <c r="AS492" s="1018"/>
      <c r="AT492" s="1018"/>
      <c r="AU492" s="1018"/>
      <c r="AV492" s="1018"/>
      <c r="AW492" s="1018"/>
      <c r="AX492" s="1018"/>
      <c r="AY492" s="1018"/>
      <c r="AZ492" s="1018"/>
      <c r="BA492" s="1018"/>
      <c r="BB492" s="1018"/>
      <c r="BC492" s="1018"/>
      <c r="BD492" s="1035">
        <v>1</v>
      </c>
      <c r="BE492" s="300">
        <v>45000000</v>
      </c>
      <c r="BF492" s="303">
        <v>0</v>
      </c>
      <c r="BG492" s="304" t="s">
        <v>2756</v>
      </c>
      <c r="BH492" s="316"/>
      <c r="BI492" s="316"/>
      <c r="BJ492" s="316"/>
      <c r="BK492" s="316"/>
      <c r="BL492" s="316"/>
      <c r="BM492" s="316"/>
      <c r="BN492" s="557">
        <f t="shared" si="7"/>
        <v>1.1333333333333332E-2</v>
      </c>
      <c r="BO492" s="77">
        <f>SUM(H492:BC492)</f>
        <v>1.7</v>
      </c>
      <c r="BP492" s="127" t="str">
        <f>IF(D492="Supra-regional","abrange-cidade",IF(D492="Em definição","sem-mapa",IF(F492&lt;&gt;0,"local-def","local-em-def")))</f>
        <v>local-def</v>
      </c>
    </row>
    <row r="493" spans="1:68" ht="30" x14ac:dyDescent="0.25">
      <c r="A493" s="1011">
        <v>96</v>
      </c>
      <c r="B493" s="1012" t="s">
        <v>2754</v>
      </c>
      <c r="C493" s="1022">
        <v>150</v>
      </c>
      <c r="D493" s="1023" t="s">
        <v>144</v>
      </c>
      <c r="E493" s="1015"/>
      <c r="F493" s="1016" t="s">
        <v>2762</v>
      </c>
      <c r="G493" s="1017"/>
      <c r="H493" s="1018"/>
      <c r="I493" s="1018"/>
      <c r="J493" s="1018"/>
      <c r="K493" s="1018"/>
      <c r="L493" s="1018"/>
      <c r="M493" s="1018"/>
      <c r="N493" s="1018"/>
      <c r="O493" s="1018"/>
      <c r="P493" s="1018"/>
      <c r="Q493" s="1018"/>
      <c r="R493" s="1018"/>
      <c r="S493" s="1018"/>
      <c r="T493" s="1018"/>
      <c r="U493" s="1018"/>
      <c r="V493" s="1018"/>
      <c r="W493" s="1018"/>
      <c r="X493" s="1019"/>
      <c r="Y493" s="1019"/>
      <c r="Z493" s="1019"/>
      <c r="AA493" s="1019">
        <v>2.7</v>
      </c>
      <c r="AB493" s="1019"/>
      <c r="AC493" s="1019"/>
      <c r="AD493" s="1019"/>
      <c r="AE493" s="1019"/>
      <c r="AF493" s="1019"/>
      <c r="AG493" s="1019"/>
      <c r="AH493" s="1018"/>
      <c r="AI493" s="1018"/>
      <c r="AJ493" s="1018"/>
      <c r="AK493" s="1018"/>
      <c r="AL493" s="1018"/>
      <c r="AM493" s="1018"/>
      <c r="AN493" s="1018"/>
      <c r="AO493" s="1018"/>
      <c r="AP493" s="1018"/>
      <c r="AQ493" s="1018"/>
      <c r="AR493" s="1018"/>
      <c r="AS493" s="1018"/>
      <c r="AT493" s="1018"/>
      <c r="AU493" s="1018"/>
      <c r="AV493" s="1018"/>
      <c r="AW493" s="1018"/>
      <c r="AX493" s="1018"/>
      <c r="AY493" s="1018"/>
      <c r="AZ493" s="1018"/>
      <c r="BA493" s="1018"/>
      <c r="BB493" s="1018"/>
      <c r="BC493" s="1018"/>
      <c r="BD493" s="1035">
        <v>1</v>
      </c>
      <c r="BE493" s="300">
        <v>45000000</v>
      </c>
      <c r="BF493" s="303">
        <v>0</v>
      </c>
      <c r="BG493" s="304" t="s">
        <v>2756</v>
      </c>
      <c r="BH493" s="316"/>
      <c r="BI493" s="316"/>
      <c r="BJ493" s="316"/>
      <c r="BK493" s="316"/>
      <c r="BL493" s="316"/>
      <c r="BM493" s="316"/>
      <c r="BN493" s="557">
        <f t="shared" si="7"/>
        <v>1.8000000000000002E-2</v>
      </c>
      <c r="BO493" s="77">
        <f>SUM(H493:BC493)</f>
        <v>2.7</v>
      </c>
      <c r="BP493" s="127" t="str">
        <f>IF(D493="Supra-regional","abrange-cidade",IF(D493="Em definição","sem-mapa",IF(F493&lt;&gt;0,"local-def","local-em-def")))</f>
        <v>local-def</v>
      </c>
    </row>
    <row r="494" spans="1:68" ht="30" x14ac:dyDescent="0.25">
      <c r="A494" s="1011">
        <v>96</v>
      </c>
      <c r="B494" s="1012" t="s">
        <v>2754</v>
      </c>
      <c r="C494" s="1022">
        <v>150</v>
      </c>
      <c r="D494" s="1020" t="s">
        <v>182</v>
      </c>
      <c r="E494" s="1015"/>
      <c r="F494" s="1016" t="s">
        <v>2775</v>
      </c>
      <c r="G494" s="1017"/>
      <c r="H494" s="1018"/>
      <c r="I494" s="1018"/>
      <c r="J494" s="1018"/>
      <c r="K494" s="1018"/>
      <c r="L494" s="1018"/>
      <c r="M494" s="1018"/>
      <c r="N494" s="1018"/>
      <c r="O494" s="1018"/>
      <c r="P494" s="1018"/>
      <c r="Q494" s="1018"/>
      <c r="R494" s="1018"/>
      <c r="S494" s="1018"/>
      <c r="T494" s="1018"/>
      <c r="U494" s="1018"/>
      <c r="V494" s="1018"/>
      <c r="W494" s="1018"/>
      <c r="X494" s="1019"/>
      <c r="Y494" s="1019"/>
      <c r="Z494" s="1019"/>
      <c r="AA494" s="1019">
        <v>0.7</v>
      </c>
      <c r="AB494" s="1019"/>
      <c r="AC494" s="1019"/>
      <c r="AD494" s="1019"/>
      <c r="AE494" s="1019"/>
      <c r="AF494" s="1019"/>
      <c r="AG494" s="1019"/>
      <c r="AH494" s="1018"/>
      <c r="AI494" s="1018"/>
      <c r="AJ494" s="1018"/>
      <c r="AK494" s="1018"/>
      <c r="AL494" s="1018"/>
      <c r="AM494" s="1018"/>
      <c r="AN494" s="1018"/>
      <c r="AO494" s="1018"/>
      <c r="AP494" s="1018"/>
      <c r="AQ494" s="1018"/>
      <c r="AR494" s="1018"/>
      <c r="AS494" s="1018"/>
      <c r="AT494" s="1018"/>
      <c r="AU494" s="1018"/>
      <c r="AV494" s="1018"/>
      <c r="AW494" s="1018"/>
      <c r="AX494" s="1018"/>
      <c r="AY494" s="1018"/>
      <c r="AZ494" s="1018"/>
      <c r="BA494" s="1018"/>
      <c r="BB494" s="1018"/>
      <c r="BC494" s="1018"/>
      <c r="BD494" s="1035">
        <v>1</v>
      </c>
      <c r="BE494" s="300">
        <v>45000000</v>
      </c>
      <c r="BF494" s="303">
        <v>0</v>
      </c>
      <c r="BG494" s="304" t="s">
        <v>2756</v>
      </c>
      <c r="BH494" s="316"/>
      <c r="BI494" s="316"/>
      <c r="BJ494" s="316"/>
      <c r="BK494" s="316"/>
      <c r="BL494" s="316"/>
      <c r="BM494" s="316"/>
      <c r="BN494" s="557">
        <f t="shared" si="7"/>
        <v>4.6666666666666662E-3</v>
      </c>
      <c r="BO494" s="77">
        <f>SUM(H494:BC494)</f>
        <v>0.7</v>
      </c>
      <c r="BP494" s="127" t="str">
        <f>IF(D494="Supra-regional","abrange-cidade",IF(D494="Em definição","sem-mapa",IF(F494&lt;&gt;0,"local-def","local-em-def")))</f>
        <v>local-def</v>
      </c>
    </row>
    <row r="495" spans="1:68" ht="30" x14ac:dyDescent="0.25">
      <c r="A495" s="1011">
        <v>96</v>
      </c>
      <c r="B495" s="1012" t="s">
        <v>2754</v>
      </c>
      <c r="C495" s="1022">
        <v>150</v>
      </c>
      <c r="D495" s="1023" t="s">
        <v>144</v>
      </c>
      <c r="E495" s="1015"/>
      <c r="F495" s="1016" t="s">
        <v>2761</v>
      </c>
      <c r="G495" s="1017"/>
      <c r="H495" s="1018"/>
      <c r="I495" s="1018"/>
      <c r="J495" s="1018"/>
      <c r="K495" s="1018"/>
      <c r="L495" s="1018"/>
      <c r="M495" s="1018"/>
      <c r="N495" s="1018"/>
      <c r="O495" s="1018"/>
      <c r="P495" s="1018"/>
      <c r="Q495" s="1018"/>
      <c r="R495" s="1018"/>
      <c r="S495" s="1018"/>
      <c r="T495" s="1018"/>
      <c r="U495" s="1018"/>
      <c r="V495" s="1018"/>
      <c r="W495" s="1018"/>
      <c r="X495" s="1019"/>
      <c r="Y495" s="1019"/>
      <c r="Z495" s="1019"/>
      <c r="AA495" s="1019">
        <v>0.8</v>
      </c>
      <c r="AB495" s="1019"/>
      <c r="AC495" s="1019"/>
      <c r="AD495" s="1019"/>
      <c r="AE495" s="1019"/>
      <c r="AF495" s="1019"/>
      <c r="AG495" s="1019"/>
      <c r="AH495" s="1018"/>
      <c r="AI495" s="1018"/>
      <c r="AJ495" s="1018"/>
      <c r="AK495" s="1018"/>
      <c r="AL495" s="1018"/>
      <c r="AM495" s="1018"/>
      <c r="AN495" s="1018"/>
      <c r="AO495" s="1018"/>
      <c r="AP495" s="1018"/>
      <c r="AQ495" s="1018"/>
      <c r="AR495" s="1018"/>
      <c r="AS495" s="1018"/>
      <c r="AT495" s="1018"/>
      <c r="AU495" s="1018"/>
      <c r="AV495" s="1018"/>
      <c r="AW495" s="1018"/>
      <c r="AX495" s="1018"/>
      <c r="AY495" s="1018"/>
      <c r="AZ495" s="1018"/>
      <c r="BA495" s="1018"/>
      <c r="BB495" s="1018"/>
      <c r="BC495" s="1018"/>
      <c r="BD495" s="1035">
        <v>1</v>
      </c>
      <c r="BE495" s="300">
        <v>45000000</v>
      </c>
      <c r="BF495" s="303">
        <v>0</v>
      </c>
      <c r="BG495" s="304" t="s">
        <v>2756</v>
      </c>
      <c r="BH495" s="316"/>
      <c r="BI495" s="316"/>
      <c r="BJ495" s="316"/>
      <c r="BK495" s="316"/>
      <c r="BL495" s="316"/>
      <c r="BM495" s="316"/>
      <c r="BN495" s="557">
        <f t="shared" si="7"/>
        <v>5.333333333333334E-3</v>
      </c>
      <c r="BO495" s="77">
        <f>SUM(H495:BC495)</f>
        <v>0.8</v>
      </c>
      <c r="BP495" s="127" t="str">
        <f>IF(D495="Supra-regional","abrange-cidade",IF(D495="Em definição","sem-mapa",IF(F495&lt;&gt;0,"local-def","local-em-def")))</f>
        <v>local-def</v>
      </c>
    </row>
    <row r="496" spans="1:68" ht="30" x14ac:dyDescent="0.25">
      <c r="A496" s="1011">
        <v>96</v>
      </c>
      <c r="B496" s="1012" t="s">
        <v>2754</v>
      </c>
      <c r="C496" s="1022">
        <v>150</v>
      </c>
      <c r="D496" s="1020" t="s">
        <v>152</v>
      </c>
      <c r="E496" s="1015"/>
      <c r="F496" s="1016" t="s">
        <v>2764</v>
      </c>
      <c r="G496" s="1017"/>
      <c r="H496" s="1018"/>
      <c r="I496" s="1018"/>
      <c r="J496" s="1018"/>
      <c r="K496" s="1018"/>
      <c r="L496" s="1018"/>
      <c r="M496" s="1018"/>
      <c r="N496" s="1018"/>
      <c r="O496" s="1018"/>
      <c r="P496" s="1018"/>
      <c r="Q496" s="1018"/>
      <c r="R496" s="1018"/>
      <c r="S496" s="1018"/>
      <c r="T496" s="1018"/>
      <c r="U496" s="1018"/>
      <c r="V496" s="1018"/>
      <c r="W496" s="1018"/>
      <c r="X496" s="1019"/>
      <c r="Y496" s="1019"/>
      <c r="Z496" s="1019">
        <v>1.1000000000000001</v>
      </c>
      <c r="AA496" s="1019"/>
      <c r="AB496" s="1019"/>
      <c r="AC496" s="1019"/>
      <c r="AD496" s="1019"/>
      <c r="AE496" s="1019"/>
      <c r="AF496" s="1019"/>
      <c r="AG496" s="1019"/>
      <c r="AH496" s="1018"/>
      <c r="AI496" s="1018"/>
      <c r="AJ496" s="1018"/>
      <c r="AK496" s="1018"/>
      <c r="AL496" s="1018"/>
      <c r="AM496" s="1018"/>
      <c r="AN496" s="1018"/>
      <c r="AO496" s="1018"/>
      <c r="AP496" s="1018"/>
      <c r="AQ496" s="1018"/>
      <c r="AR496" s="1018"/>
      <c r="AS496" s="1018"/>
      <c r="AT496" s="1018"/>
      <c r="AU496" s="1018"/>
      <c r="AV496" s="1018"/>
      <c r="AW496" s="1018"/>
      <c r="AX496" s="1018"/>
      <c r="AY496" s="1018"/>
      <c r="AZ496" s="1018"/>
      <c r="BA496" s="1018"/>
      <c r="BB496" s="1018"/>
      <c r="BC496" s="1018"/>
      <c r="BD496" s="1035">
        <v>1</v>
      </c>
      <c r="BE496" s="300">
        <v>45000000</v>
      </c>
      <c r="BF496" s="303">
        <v>0</v>
      </c>
      <c r="BG496" s="304" t="s">
        <v>2756</v>
      </c>
      <c r="BH496" s="316"/>
      <c r="BI496" s="316"/>
      <c r="BJ496" s="316"/>
      <c r="BK496" s="316"/>
      <c r="BL496" s="316"/>
      <c r="BM496" s="316"/>
      <c r="BN496" s="557">
        <f t="shared" si="7"/>
        <v>7.3333333333333341E-3</v>
      </c>
      <c r="BO496" s="77">
        <f>SUM(H496:BC496)</f>
        <v>1.1000000000000001</v>
      </c>
      <c r="BP496" s="127" t="str">
        <f>IF(D496="Supra-regional","abrange-cidade",IF(D496="Em definição","sem-mapa",IF(F496&lt;&gt;0,"local-def","local-em-def")))</f>
        <v>local-def</v>
      </c>
    </row>
    <row r="497" spans="1:68" ht="30" x14ac:dyDescent="0.25">
      <c r="A497" s="1011">
        <v>96</v>
      </c>
      <c r="B497" s="1012" t="s">
        <v>2754</v>
      </c>
      <c r="C497" s="1022">
        <v>150</v>
      </c>
      <c r="D497" s="1020" t="s">
        <v>172</v>
      </c>
      <c r="E497" s="1015"/>
      <c r="F497" s="1016" t="s">
        <v>2770</v>
      </c>
      <c r="G497" s="1017"/>
      <c r="H497" s="1018"/>
      <c r="I497" s="1018"/>
      <c r="J497" s="1018"/>
      <c r="K497" s="1018"/>
      <c r="L497" s="1018"/>
      <c r="M497" s="1018"/>
      <c r="N497" s="1018"/>
      <c r="O497" s="1018"/>
      <c r="P497" s="1018"/>
      <c r="Q497" s="1018"/>
      <c r="R497" s="1018"/>
      <c r="S497" s="1018"/>
      <c r="T497" s="1018"/>
      <c r="U497" s="1018"/>
      <c r="V497" s="1018"/>
      <c r="W497" s="1018"/>
      <c r="X497" s="1019"/>
      <c r="Y497" s="1019"/>
      <c r="Z497" s="1019"/>
      <c r="AA497" s="1019">
        <v>1.5</v>
      </c>
      <c r="AB497" s="1019"/>
      <c r="AC497" s="1019"/>
      <c r="AD497" s="1019"/>
      <c r="AE497" s="1019"/>
      <c r="AF497" s="1019"/>
      <c r="AG497" s="1019"/>
      <c r="AH497" s="1018"/>
      <c r="AI497" s="1018"/>
      <c r="AJ497" s="1018"/>
      <c r="AK497" s="1018"/>
      <c r="AL497" s="1018"/>
      <c r="AM497" s="1018"/>
      <c r="AN497" s="1018"/>
      <c r="AO497" s="1018"/>
      <c r="AP497" s="1018"/>
      <c r="AQ497" s="1018"/>
      <c r="AR497" s="1018"/>
      <c r="AS497" s="1018"/>
      <c r="AT497" s="1018"/>
      <c r="AU497" s="1018"/>
      <c r="AV497" s="1018"/>
      <c r="AW497" s="1018"/>
      <c r="AX497" s="1018"/>
      <c r="AY497" s="1018"/>
      <c r="AZ497" s="1018"/>
      <c r="BA497" s="1018"/>
      <c r="BB497" s="1018"/>
      <c r="BC497" s="1018"/>
      <c r="BD497" s="1035">
        <v>1</v>
      </c>
      <c r="BE497" s="300">
        <v>45000000</v>
      </c>
      <c r="BF497" s="303">
        <v>0</v>
      </c>
      <c r="BG497" s="304" t="s">
        <v>2756</v>
      </c>
      <c r="BH497" s="316"/>
      <c r="BI497" s="316"/>
      <c r="BJ497" s="316"/>
      <c r="BK497" s="316"/>
      <c r="BL497" s="316"/>
      <c r="BM497" s="316"/>
      <c r="BN497" s="557">
        <f t="shared" si="7"/>
        <v>0.01</v>
      </c>
      <c r="BO497" s="77">
        <f>SUM(H497:BC497)</f>
        <v>1.5</v>
      </c>
      <c r="BP497" s="127" t="str">
        <f>IF(D497="Supra-regional","abrange-cidade",IF(D497="Em definição","sem-mapa",IF(F497&lt;&gt;0,"local-def","local-em-def")))</f>
        <v>local-def</v>
      </c>
    </row>
    <row r="498" spans="1:68" ht="30" x14ac:dyDescent="0.25">
      <c r="A498" s="1011">
        <v>96</v>
      </c>
      <c r="B498" s="1012" t="s">
        <v>2754</v>
      </c>
      <c r="C498" s="1022">
        <v>150</v>
      </c>
      <c r="D498" s="1020" t="s">
        <v>182</v>
      </c>
      <c r="E498" s="1015"/>
      <c r="F498" s="1016" t="s">
        <v>2774</v>
      </c>
      <c r="G498" s="1017"/>
      <c r="H498" s="1018"/>
      <c r="I498" s="1018"/>
      <c r="J498" s="1018"/>
      <c r="K498" s="1018"/>
      <c r="L498" s="1018"/>
      <c r="M498" s="1018"/>
      <c r="N498" s="1018"/>
      <c r="O498" s="1018"/>
      <c r="P498" s="1018"/>
      <c r="Q498" s="1018"/>
      <c r="R498" s="1018"/>
      <c r="S498" s="1018"/>
      <c r="T498" s="1018"/>
      <c r="U498" s="1018"/>
      <c r="V498" s="1018"/>
      <c r="W498" s="1018"/>
      <c r="X498" s="1019"/>
      <c r="Y498" s="1019">
        <v>0.4</v>
      </c>
      <c r="Z498" s="1019"/>
      <c r="AA498" s="1019"/>
      <c r="AB498" s="1019"/>
      <c r="AC498" s="1019"/>
      <c r="AD498" s="1019"/>
      <c r="AE498" s="1019"/>
      <c r="AF498" s="1019"/>
      <c r="AG498" s="1019"/>
      <c r="AH498" s="1018"/>
      <c r="AI498" s="1018"/>
      <c r="AJ498" s="1018"/>
      <c r="AK498" s="1018"/>
      <c r="AL498" s="1018"/>
      <c r="AM498" s="1018"/>
      <c r="AN498" s="1018"/>
      <c r="AO498" s="1018"/>
      <c r="AP498" s="1018"/>
      <c r="AQ498" s="1018"/>
      <c r="AR498" s="1018"/>
      <c r="AS498" s="1018"/>
      <c r="AT498" s="1018"/>
      <c r="AU498" s="1018"/>
      <c r="AV498" s="1018"/>
      <c r="AW498" s="1018"/>
      <c r="AX498" s="1018"/>
      <c r="AY498" s="1018"/>
      <c r="AZ498" s="1018"/>
      <c r="BA498" s="1018"/>
      <c r="BB498" s="1018"/>
      <c r="BC498" s="1018"/>
      <c r="BD498" s="1035">
        <v>1</v>
      </c>
      <c r="BE498" s="300">
        <v>45000000</v>
      </c>
      <c r="BF498" s="303">
        <v>0</v>
      </c>
      <c r="BG498" s="304" t="s">
        <v>2756</v>
      </c>
      <c r="BH498" s="316"/>
      <c r="BI498" s="316"/>
      <c r="BJ498" s="316"/>
      <c r="BK498" s="316"/>
      <c r="BL498" s="316"/>
      <c r="BM498" s="316"/>
      <c r="BN498" s="557">
        <f t="shared" si="7"/>
        <v>2.666666666666667E-3</v>
      </c>
      <c r="BO498" s="77">
        <f>SUM(H498:BC498)</f>
        <v>0.4</v>
      </c>
      <c r="BP498" s="127" t="str">
        <f>IF(D498="Supra-regional","abrange-cidade",IF(D498="Em definição","sem-mapa",IF(F498&lt;&gt;0,"local-def","local-em-def")))</f>
        <v>local-def</v>
      </c>
    </row>
    <row r="499" spans="1:68" ht="30" x14ac:dyDescent="0.25">
      <c r="A499" s="1011">
        <v>96</v>
      </c>
      <c r="B499" s="1012" t="s">
        <v>2754</v>
      </c>
      <c r="C499" s="1013">
        <v>150</v>
      </c>
      <c r="D499" s="1020" t="s">
        <v>188</v>
      </c>
      <c r="E499" s="1015"/>
      <c r="F499" s="1016" t="s">
        <v>2779</v>
      </c>
      <c r="G499" s="1017"/>
      <c r="H499" s="1018"/>
      <c r="I499" s="1018"/>
      <c r="J499" s="1018"/>
      <c r="K499" s="1018"/>
      <c r="L499" s="1018"/>
      <c r="M499" s="1018"/>
      <c r="N499" s="1018"/>
      <c r="O499" s="1018"/>
      <c r="P499" s="1018"/>
      <c r="Q499" s="1018"/>
      <c r="R499" s="1018"/>
      <c r="S499" s="1018"/>
      <c r="T499" s="1018"/>
      <c r="U499" s="1018"/>
      <c r="V499" s="1018"/>
      <c r="W499" s="1018"/>
      <c r="X499" s="1019"/>
      <c r="Y499" s="1019"/>
      <c r="Z499" s="1019">
        <v>2.2999999999999998</v>
      </c>
      <c r="AA499" s="1019"/>
      <c r="AB499" s="1019"/>
      <c r="AC499" s="1019"/>
      <c r="AD499" s="1019"/>
      <c r="AE499" s="1019"/>
      <c r="AF499" s="1019"/>
      <c r="AG499" s="1019"/>
      <c r="AH499" s="1018"/>
      <c r="AI499" s="1018"/>
      <c r="AJ499" s="1018"/>
      <c r="AK499" s="1018"/>
      <c r="AL499" s="1018"/>
      <c r="AM499" s="1018"/>
      <c r="AN499" s="1018"/>
      <c r="AO499" s="1018"/>
      <c r="AP499" s="1018"/>
      <c r="AQ499" s="1018"/>
      <c r="AR499" s="1018"/>
      <c r="AS499" s="1018"/>
      <c r="AT499" s="1018"/>
      <c r="AU499" s="1018"/>
      <c r="AV499" s="1018"/>
      <c r="AW499" s="1018"/>
      <c r="AX499" s="1018"/>
      <c r="AY499" s="1018"/>
      <c r="AZ499" s="1018"/>
      <c r="BA499" s="1018"/>
      <c r="BB499" s="1018"/>
      <c r="BC499" s="1018"/>
      <c r="BD499" s="1035">
        <v>1</v>
      </c>
      <c r="BE499" s="300">
        <v>45000000</v>
      </c>
      <c r="BF499" s="303">
        <v>0</v>
      </c>
      <c r="BG499" s="304" t="s">
        <v>2756</v>
      </c>
      <c r="BH499" s="316"/>
      <c r="BI499" s="316"/>
      <c r="BJ499" s="316"/>
      <c r="BK499" s="316"/>
      <c r="BL499" s="316"/>
      <c r="BM499" s="316"/>
      <c r="BN499" s="557">
        <f t="shared" si="7"/>
        <v>1.5333333333333332E-2</v>
      </c>
      <c r="BO499" s="77">
        <f>SUM(H499:BC499)</f>
        <v>2.2999999999999998</v>
      </c>
      <c r="BP499" s="127" t="str">
        <f>IF(D499="Supra-regional","abrange-cidade",IF(D499="Em definição","sem-mapa",IF(F499&lt;&gt;0,"local-def","local-em-def")))</f>
        <v>local-def</v>
      </c>
    </row>
    <row r="500" spans="1:68" ht="30" x14ac:dyDescent="0.25">
      <c r="A500" s="1011">
        <v>96</v>
      </c>
      <c r="B500" s="1012" t="s">
        <v>2754</v>
      </c>
      <c r="C500" s="1013">
        <v>150</v>
      </c>
      <c r="D500" s="1023" t="s">
        <v>174</v>
      </c>
      <c r="E500" s="1015"/>
      <c r="F500" s="1016" t="s">
        <v>2771</v>
      </c>
      <c r="G500" s="1017"/>
      <c r="H500" s="1018"/>
      <c r="I500" s="1018"/>
      <c r="J500" s="1018"/>
      <c r="K500" s="1018"/>
      <c r="L500" s="1018"/>
      <c r="M500" s="1018"/>
      <c r="N500" s="1018"/>
      <c r="O500" s="1018"/>
      <c r="P500" s="1018"/>
      <c r="Q500" s="1018"/>
      <c r="R500" s="1018"/>
      <c r="S500" s="1018"/>
      <c r="T500" s="1018"/>
      <c r="U500" s="1018"/>
      <c r="V500" s="1018"/>
      <c r="W500" s="1018"/>
      <c r="X500" s="1019">
        <v>1.9</v>
      </c>
      <c r="Y500" s="1019"/>
      <c r="Z500" s="1019"/>
      <c r="AA500" s="1019"/>
      <c r="AB500" s="1019"/>
      <c r="AC500" s="1019"/>
      <c r="AD500" s="1019"/>
      <c r="AE500" s="1019"/>
      <c r="AF500" s="1019"/>
      <c r="AG500" s="1019"/>
      <c r="AH500" s="1018"/>
      <c r="AI500" s="1018"/>
      <c r="AJ500" s="1018"/>
      <c r="AK500" s="1018"/>
      <c r="AL500" s="1018"/>
      <c r="AM500" s="1018"/>
      <c r="AN500" s="1018"/>
      <c r="AO500" s="1018"/>
      <c r="AP500" s="1018"/>
      <c r="AQ500" s="1018"/>
      <c r="AR500" s="1018"/>
      <c r="AS500" s="1018"/>
      <c r="AT500" s="1018"/>
      <c r="AU500" s="1018"/>
      <c r="AV500" s="1018"/>
      <c r="AW500" s="1018"/>
      <c r="AX500" s="1018"/>
      <c r="AY500" s="1018"/>
      <c r="AZ500" s="1018"/>
      <c r="BA500" s="1018"/>
      <c r="BB500" s="1018"/>
      <c r="BC500" s="1018"/>
      <c r="BD500" s="1035">
        <v>1</v>
      </c>
      <c r="BE500" s="300">
        <v>45000000</v>
      </c>
      <c r="BF500" s="303">
        <v>0</v>
      </c>
      <c r="BG500" s="304" t="s">
        <v>2756</v>
      </c>
      <c r="BH500" s="316"/>
      <c r="BI500" s="316"/>
      <c r="BJ500" s="316"/>
      <c r="BK500" s="316"/>
      <c r="BL500" s="316"/>
      <c r="BM500" s="316"/>
      <c r="BN500" s="557">
        <f t="shared" si="7"/>
        <v>1.2666666666666666E-2</v>
      </c>
      <c r="BO500" s="77">
        <f>SUM(H500:BC500)</f>
        <v>1.9</v>
      </c>
      <c r="BP500" s="127" t="str">
        <f>IF(D500="Supra-regional","abrange-cidade",IF(D500="Em definição","sem-mapa",IF(F500&lt;&gt;0,"local-def","local-em-def")))</f>
        <v>local-def</v>
      </c>
    </row>
    <row r="501" spans="1:68" ht="30" x14ac:dyDescent="0.25">
      <c r="A501" s="1011">
        <v>96</v>
      </c>
      <c r="B501" s="1012" t="s">
        <v>2754</v>
      </c>
      <c r="C501" s="1013">
        <v>150</v>
      </c>
      <c r="D501" s="1020" t="s">
        <v>170</v>
      </c>
      <c r="E501" s="1015"/>
      <c r="F501" s="1016" t="s">
        <v>2767</v>
      </c>
      <c r="G501" s="1017"/>
      <c r="H501" s="1018"/>
      <c r="I501" s="1018"/>
      <c r="J501" s="1018"/>
      <c r="K501" s="1018"/>
      <c r="L501" s="1018"/>
      <c r="M501" s="1018"/>
      <c r="N501" s="1018"/>
      <c r="O501" s="1018"/>
      <c r="P501" s="1018"/>
      <c r="Q501" s="1018"/>
      <c r="R501" s="1018"/>
      <c r="S501" s="1018"/>
      <c r="T501" s="1018"/>
      <c r="U501" s="1018"/>
      <c r="V501" s="1018"/>
      <c r="W501" s="1018"/>
      <c r="X501" s="1019">
        <v>0.9</v>
      </c>
      <c r="Y501" s="1019"/>
      <c r="Z501" s="1019"/>
      <c r="AA501" s="1019"/>
      <c r="AB501" s="1019"/>
      <c r="AC501" s="1019"/>
      <c r="AD501" s="1019"/>
      <c r="AE501" s="1019"/>
      <c r="AF501" s="1019"/>
      <c r="AG501" s="1019"/>
      <c r="AH501" s="1018"/>
      <c r="AI501" s="1018"/>
      <c r="AJ501" s="1018"/>
      <c r="AK501" s="1018"/>
      <c r="AL501" s="1018"/>
      <c r="AM501" s="1018"/>
      <c r="AN501" s="1018"/>
      <c r="AO501" s="1018"/>
      <c r="AP501" s="1018"/>
      <c r="AQ501" s="1018"/>
      <c r="AR501" s="1018"/>
      <c r="AS501" s="1018"/>
      <c r="AT501" s="1018"/>
      <c r="AU501" s="1018"/>
      <c r="AV501" s="1018"/>
      <c r="AW501" s="1018"/>
      <c r="AX501" s="1018"/>
      <c r="AY501" s="1018"/>
      <c r="AZ501" s="1018"/>
      <c r="BA501" s="1018"/>
      <c r="BB501" s="1018"/>
      <c r="BC501" s="1018"/>
      <c r="BD501" s="1035">
        <v>1</v>
      </c>
      <c r="BE501" s="300">
        <v>45000000</v>
      </c>
      <c r="BF501" s="303">
        <v>0</v>
      </c>
      <c r="BG501" s="304" t="s">
        <v>2756</v>
      </c>
      <c r="BH501" s="316"/>
      <c r="BI501" s="316"/>
      <c r="BJ501" s="316"/>
      <c r="BK501" s="316"/>
      <c r="BL501" s="316"/>
      <c r="BM501" s="316"/>
      <c r="BN501" s="557">
        <f t="shared" si="7"/>
        <v>6.0000000000000001E-3</v>
      </c>
      <c r="BO501" s="77">
        <f>SUM(H501:BC501)</f>
        <v>0.9</v>
      </c>
      <c r="BP501" s="127" t="str">
        <f>IF(D501="Supra-regional","abrange-cidade",IF(D501="Em definição","sem-mapa",IF(F501&lt;&gt;0,"local-def","local-em-def")))</f>
        <v>local-def</v>
      </c>
    </row>
    <row r="502" spans="1:68" ht="30" x14ac:dyDescent="0.25">
      <c r="A502" s="1011">
        <v>96</v>
      </c>
      <c r="B502" s="1012" t="s">
        <v>2754</v>
      </c>
      <c r="C502" s="1013">
        <v>150</v>
      </c>
      <c r="D502" s="1020" t="s">
        <v>176</v>
      </c>
      <c r="E502" s="1015"/>
      <c r="F502" s="1016" t="s">
        <v>2773</v>
      </c>
      <c r="G502" s="1017"/>
      <c r="H502" s="1018"/>
      <c r="I502" s="1018"/>
      <c r="J502" s="1018"/>
      <c r="K502" s="1018"/>
      <c r="L502" s="1018"/>
      <c r="M502" s="1018"/>
      <c r="N502" s="1018"/>
      <c r="O502" s="1018"/>
      <c r="P502" s="1018"/>
      <c r="Q502" s="1018"/>
      <c r="R502" s="1018"/>
      <c r="S502" s="1018"/>
      <c r="T502" s="1018"/>
      <c r="U502" s="1018"/>
      <c r="V502" s="1018"/>
      <c r="W502" s="1018"/>
      <c r="X502" s="1019">
        <v>0.8</v>
      </c>
      <c r="Y502" s="1019"/>
      <c r="Z502" s="1019"/>
      <c r="AA502" s="1019"/>
      <c r="AB502" s="1019"/>
      <c r="AC502" s="1019"/>
      <c r="AD502" s="1019"/>
      <c r="AE502" s="1019"/>
      <c r="AF502" s="1019"/>
      <c r="AG502" s="1019"/>
      <c r="AH502" s="1018"/>
      <c r="AI502" s="1018"/>
      <c r="AJ502" s="1018"/>
      <c r="AK502" s="1018"/>
      <c r="AL502" s="1018"/>
      <c r="AM502" s="1018"/>
      <c r="AN502" s="1018"/>
      <c r="AO502" s="1018"/>
      <c r="AP502" s="1018"/>
      <c r="AQ502" s="1018"/>
      <c r="AR502" s="1018"/>
      <c r="AS502" s="1018"/>
      <c r="AT502" s="1018"/>
      <c r="AU502" s="1018"/>
      <c r="AV502" s="1018"/>
      <c r="AW502" s="1018"/>
      <c r="AX502" s="1018"/>
      <c r="AY502" s="1018"/>
      <c r="AZ502" s="1018"/>
      <c r="BA502" s="1018"/>
      <c r="BB502" s="1018"/>
      <c r="BC502" s="1018"/>
      <c r="BD502" s="1035">
        <v>1</v>
      </c>
      <c r="BE502" s="300">
        <v>45000000</v>
      </c>
      <c r="BF502" s="303">
        <v>0</v>
      </c>
      <c r="BG502" s="304" t="s">
        <v>2756</v>
      </c>
      <c r="BH502" s="316"/>
      <c r="BI502" s="316"/>
      <c r="BJ502" s="316"/>
      <c r="BK502" s="316"/>
      <c r="BL502" s="316"/>
      <c r="BM502" s="316"/>
      <c r="BN502" s="557">
        <f t="shared" si="7"/>
        <v>5.333333333333334E-3</v>
      </c>
      <c r="BO502" s="77">
        <f>SUM(H502:BC502)</f>
        <v>0.8</v>
      </c>
      <c r="BP502" s="127" t="str">
        <f>IF(D502="Supra-regional","abrange-cidade",IF(D502="Em definição","sem-mapa",IF(F502&lt;&gt;0,"local-def","local-em-def")))</f>
        <v>local-def</v>
      </c>
    </row>
    <row r="503" spans="1:68" ht="30" x14ac:dyDescent="0.25">
      <c r="A503" s="1011">
        <v>96</v>
      </c>
      <c r="B503" s="1012" t="s">
        <v>2754</v>
      </c>
      <c r="C503" s="1013">
        <v>150</v>
      </c>
      <c r="D503" s="1020" t="s">
        <v>134</v>
      </c>
      <c r="E503" s="1015"/>
      <c r="F503" s="1016" t="s">
        <v>2758</v>
      </c>
      <c r="G503" s="1017"/>
      <c r="H503" s="1018"/>
      <c r="I503" s="1018"/>
      <c r="J503" s="1018"/>
      <c r="K503" s="1018"/>
      <c r="L503" s="1018"/>
      <c r="M503" s="1018"/>
      <c r="N503" s="1018"/>
      <c r="O503" s="1018"/>
      <c r="P503" s="1018"/>
      <c r="Q503" s="1018"/>
      <c r="R503" s="1018"/>
      <c r="S503" s="1018"/>
      <c r="T503" s="1018"/>
      <c r="U503" s="1018"/>
      <c r="V503" s="1018"/>
      <c r="W503" s="1018"/>
      <c r="X503" s="1019">
        <v>0.7</v>
      </c>
      <c r="Y503" s="1019"/>
      <c r="Z503" s="1019"/>
      <c r="AA503" s="1019"/>
      <c r="AB503" s="1019"/>
      <c r="AC503" s="1019"/>
      <c r="AD503" s="1019"/>
      <c r="AE503" s="1019"/>
      <c r="AF503" s="1019"/>
      <c r="AG503" s="1019"/>
      <c r="AH503" s="1018"/>
      <c r="AI503" s="1018"/>
      <c r="AJ503" s="1018"/>
      <c r="AK503" s="1018"/>
      <c r="AL503" s="1018"/>
      <c r="AM503" s="1018"/>
      <c r="AN503" s="1018"/>
      <c r="AO503" s="1018"/>
      <c r="AP503" s="1018"/>
      <c r="AQ503" s="1018"/>
      <c r="AR503" s="1018"/>
      <c r="AS503" s="1018"/>
      <c r="AT503" s="1018"/>
      <c r="AU503" s="1018"/>
      <c r="AV503" s="1018"/>
      <c r="AW503" s="1018"/>
      <c r="AX503" s="1018"/>
      <c r="AY503" s="1018"/>
      <c r="AZ503" s="1018"/>
      <c r="BA503" s="1018"/>
      <c r="BB503" s="1018"/>
      <c r="BC503" s="1018"/>
      <c r="BD503" s="1035">
        <v>1</v>
      </c>
      <c r="BE503" s="300">
        <v>45000000</v>
      </c>
      <c r="BF503" s="303">
        <v>0</v>
      </c>
      <c r="BG503" s="304" t="s">
        <v>2756</v>
      </c>
      <c r="BH503" s="316"/>
      <c r="BI503" s="316"/>
      <c r="BJ503" s="316"/>
      <c r="BK503" s="316"/>
      <c r="BL503" s="316"/>
      <c r="BM503" s="316"/>
      <c r="BN503" s="557">
        <f t="shared" si="7"/>
        <v>4.6666666666666662E-3</v>
      </c>
      <c r="BO503" s="77">
        <f>SUM(H503:BC503)</f>
        <v>0.7</v>
      </c>
      <c r="BP503" s="127" t="str">
        <f>IF(D503="Supra-regional","abrange-cidade",IF(D503="Em definição","sem-mapa",IF(F503&lt;&gt;0,"local-def","local-em-def")))</f>
        <v>local-def</v>
      </c>
    </row>
    <row r="504" spans="1:68" ht="30" x14ac:dyDescent="0.25">
      <c r="A504" s="1011">
        <v>96</v>
      </c>
      <c r="B504" s="1012" t="s">
        <v>2754</v>
      </c>
      <c r="C504" s="1013">
        <v>150</v>
      </c>
      <c r="D504" s="1020" t="s">
        <v>158</v>
      </c>
      <c r="E504" s="1015"/>
      <c r="F504" s="1016" t="s">
        <v>2766</v>
      </c>
      <c r="G504" s="1017"/>
      <c r="H504" s="1018"/>
      <c r="I504" s="1018"/>
      <c r="J504" s="1018"/>
      <c r="K504" s="1018"/>
      <c r="L504" s="1018"/>
      <c r="M504" s="1018"/>
      <c r="N504" s="1018"/>
      <c r="O504" s="1018"/>
      <c r="P504" s="1018"/>
      <c r="Q504" s="1018"/>
      <c r="R504" s="1018"/>
      <c r="S504" s="1018"/>
      <c r="T504" s="1018"/>
      <c r="U504" s="1018"/>
      <c r="V504" s="1018"/>
      <c r="W504" s="1018"/>
      <c r="X504" s="1019"/>
      <c r="Y504" s="1019"/>
      <c r="Z504" s="1019">
        <v>1.5</v>
      </c>
      <c r="AA504" s="1019"/>
      <c r="AB504" s="1019"/>
      <c r="AC504" s="1019"/>
      <c r="AD504" s="1019"/>
      <c r="AE504" s="1019"/>
      <c r="AF504" s="1019"/>
      <c r="AG504" s="1019"/>
      <c r="AH504" s="1018"/>
      <c r="AI504" s="1018"/>
      <c r="AJ504" s="1018"/>
      <c r="AK504" s="1018"/>
      <c r="AL504" s="1018"/>
      <c r="AM504" s="1018"/>
      <c r="AN504" s="1018"/>
      <c r="AO504" s="1018"/>
      <c r="AP504" s="1018"/>
      <c r="AQ504" s="1018"/>
      <c r="AR504" s="1018"/>
      <c r="AS504" s="1018"/>
      <c r="AT504" s="1018"/>
      <c r="AU504" s="1018"/>
      <c r="AV504" s="1018"/>
      <c r="AW504" s="1018"/>
      <c r="AX504" s="1018"/>
      <c r="AY504" s="1018"/>
      <c r="AZ504" s="1018"/>
      <c r="BA504" s="1018"/>
      <c r="BB504" s="1018"/>
      <c r="BC504" s="1018"/>
      <c r="BD504" s="1035">
        <v>1</v>
      </c>
      <c r="BE504" s="300">
        <v>45000000</v>
      </c>
      <c r="BF504" s="303">
        <v>0</v>
      </c>
      <c r="BG504" s="304" t="s">
        <v>2756</v>
      </c>
      <c r="BH504" s="316"/>
      <c r="BI504" s="316"/>
      <c r="BJ504" s="316"/>
      <c r="BK504" s="316"/>
      <c r="BL504" s="316"/>
      <c r="BM504" s="316"/>
      <c r="BN504" s="557">
        <f t="shared" si="7"/>
        <v>0.01</v>
      </c>
      <c r="BO504" s="77">
        <f>SUM(H504:BC504)</f>
        <v>1.5</v>
      </c>
      <c r="BP504" s="127" t="str">
        <f>IF(D504="Supra-regional","abrange-cidade",IF(D504="Em definição","sem-mapa",IF(F504&lt;&gt;0,"local-def","local-em-def")))</f>
        <v>local-def</v>
      </c>
    </row>
    <row r="505" spans="1:68" ht="30" x14ac:dyDescent="0.25">
      <c r="A505" s="1011">
        <v>96</v>
      </c>
      <c r="B505" s="1012" t="s">
        <v>2754</v>
      </c>
      <c r="C505" s="1013">
        <v>150</v>
      </c>
      <c r="D505" s="1023" t="s">
        <v>174</v>
      </c>
      <c r="E505" s="1015"/>
      <c r="F505" s="1016" t="s">
        <v>2772</v>
      </c>
      <c r="G505" s="1017"/>
      <c r="H505" s="1018"/>
      <c r="I505" s="1018"/>
      <c r="J505" s="1018"/>
      <c r="K505" s="1018"/>
      <c r="L505" s="1018"/>
      <c r="M505" s="1018"/>
      <c r="N505" s="1018"/>
      <c r="O505" s="1018"/>
      <c r="P505" s="1018"/>
      <c r="Q505" s="1018"/>
      <c r="R505" s="1018"/>
      <c r="S505" s="1018"/>
      <c r="T505" s="1018"/>
      <c r="U505" s="1018"/>
      <c r="V505" s="1018"/>
      <c r="W505" s="1018"/>
      <c r="X505" s="1019"/>
      <c r="Y505" s="1019">
        <v>0.5</v>
      </c>
      <c r="Z505" s="1019"/>
      <c r="AA505" s="1019"/>
      <c r="AB505" s="1019"/>
      <c r="AC505" s="1019"/>
      <c r="AD505" s="1019"/>
      <c r="AE505" s="1019"/>
      <c r="AF505" s="1019"/>
      <c r="AG505" s="1019"/>
      <c r="AH505" s="1018"/>
      <c r="AI505" s="1018"/>
      <c r="AJ505" s="1018"/>
      <c r="AK505" s="1018"/>
      <c r="AL505" s="1018"/>
      <c r="AM505" s="1018"/>
      <c r="AN505" s="1018"/>
      <c r="AO505" s="1018"/>
      <c r="AP505" s="1018"/>
      <c r="AQ505" s="1018"/>
      <c r="AR505" s="1018"/>
      <c r="AS505" s="1018"/>
      <c r="AT505" s="1018"/>
      <c r="AU505" s="1018"/>
      <c r="AV505" s="1018"/>
      <c r="AW505" s="1018"/>
      <c r="AX505" s="1018"/>
      <c r="AY505" s="1018"/>
      <c r="AZ505" s="1018"/>
      <c r="BA505" s="1018"/>
      <c r="BB505" s="1018"/>
      <c r="BC505" s="1018"/>
      <c r="BD505" s="1035">
        <v>1</v>
      </c>
      <c r="BE505" s="300">
        <v>45000000</v>
      </c>
      <c r="BF505" s="303">
        <v>0</v>
      </c>
      <c r="BG505" s="304" t="s">
        <v>2756</v>
      </c>
      <c r="BH505" s="316"/>
      <c r="BI505" s="316"/>
      <c r="BJ505" s="316"/>
      <c r="BK505" s="316"/>
      <c r="BL505" s="316"/>
      <c r="BM505" s="316"/>
      <c r="BN505" s="557">
        <f t="shared" si="7"/>
        <v>3.3333333333333335E-3</v>
      </c>
      <c r="BO505" s="77">
        <f>SUM(H505:BC505)</f>
        <v>0.5</v>
      </c>
      <c r="BP505" s="127" t="str">
        <f>IF(D505="Supra-regional","abrange-cidade",IF(D505="Em definição","sem-mapa",IF(F505&lt;&gt;0,"local-def","local-em-def")))</f>
        <v>local-def</v>
      </c>
    </row>
    <row r="506" spans="1:68" ht="30" x14ac:dyDescent="0.25">
      <c r="A506" s="1011">
        <v>96</v>
      </c>
      <c r="B506" s="1012" t="s">
        <v>2754</v>
      </c>
      <c r="C506" s="1013">
        <v>150</v>
      </c>
      <c r="D506" s="1020" t="s">
        <v>184</v>
      </c>
      <c r="E506" s="1015"/>
      <c r="F506" s="1016" t="s">
        <v>2778</v>
      </c>
      <c r="G506" s="1017"/>
      <c r="H506" s="1018"/>
      <c r="I506" s="1018"/>
      <c r="J506" s="1018"/>
      <c r="K506" s="1018"/>
      <c r="L506" s="1018"/>
      <c r="M506" s="1018"/>
      <c r="N506" s="1018"/>
      <c r="O506" s="1018"/>
      <c r="P506" s="1018"/>
      <c r="Q506" s="1018"/>
      <c r="R506" s="1018"/>
      <c r="S506" s="1018"/>
      <c r="T506" s="1018"/>
      <c r="U506" s="1018"/>
      <c r="V506" s="1018"/>
      <c r="W506" s="1018"/>
      <c r="X506" s="1019">
        <v>1.3</v>
      </c>
      <c r="Y506" s="1019"/>
      <c r="Z506" s="1019"/>
      <c r="AA506" s="1019"/>
      <c r="AB506" s="1019"/>
      <c r="AC506" s="1019"/>
      <c r="AD506" s="1019"/>
      <c r="AE506" s="1019"/>
      <c r="AF506" s="1019"/>
      <c r="AG506" s="1019"/>
      <c r="AH506" s="1018"/>
      <c r="AI506" s="1018"/>
      <c r="AJ506" s="1018"/>
      <c r="AK506" s="1018"/>
      <c r="AL506" s="1018"/>
      <c r="AM506" s="1018"/>
      <c r="AN506" s="1018"/>
      <c r="AO506" s="1018"/>
      <c r="AP506" s="1018"/>
      <c r="AQ506" s="1018"/>
      <c r="AR506" s="1018"/>
      <c r="AS506" s="1018"/>
      <c r="AT506" s="1018"/>
      <c r="AU506" s="1018"/>
      <c r="AV506" s="1018"/>
      <c r="AW506" s="1018"/>
      <c r="AX506" s="1018"/>
      <c r="AY506" s="1018"/>
      <c r="AZ506" s="1018"/>
      <c r="BA506" s="1018"/>
      <c r="BB506" s="1018"/>
      <c r="BC506" s="1018"/>
      <c r="BD506" s="1035">
        <v>1</v>
      </c>
      <c r="BE506" s="300">
        <v>45000000</v>
      </c>
      <c r="BF506" s="303">
        <v>0</v>
      </c>
      <c r="BG506" s="304" t="s">
        <v>2756</v>
      </c>
      <c r="BH506" s="316"/>
      <c r="BI506" s="316"/>
      <c r="BJ506" s="316"/>
      <c r="BK506" s="316"/>
      <c r="BL506" s="316"/>
      <c r="BM506" s="316"/>
      <c r="BN506" s="557">
        <f t="shared" si="7"/>
        <v>8.6666666666666663E-3</v>
      </c>
      <c r="BO506" s="77">
        <f>SUM(H506:BC506)</f>
        <v>1.3</v>
      </c>
      <c r="BP506" s="127" t="str">
        <f>IF(D506="Supra-regional","abrange-cidade",IF(D506="Em definição","sem-mapa",IF(F506&lt;&gt;0,"local-def","local-em-def")))</f>
        <v>local-def</v>
      </c>
    </row>
    <row r="507" spans="1:68" ht="30" x14ac:dyDescent="0.25">
      <c r="A507" s="1011">
        <v>96</v>
      </c>
      <c r="B507" s="1012" t="s">
        <v>2754</v>
      </c>
      <c r="C507" s="1013">
        <v>150</v>
      </c>
      <c r="D507" s="1020" t="s">
        <v>156</v>
      </c>
      <c r="E507" s="1015"/>
      <c r="F507" s="1016" t="s">
        <v>2776</v>
      </c>
      <c r="G507" s="1017"/>
      <c r="H507" s="1018"/>
      <c r="I507" s="1018"/>
      <c r="J507" s="1018"/>
      <c r="K507" s="1018"/>
      <c r="L507" s="1018"/>
      <c r="M507" s="1018"/>
      <c r="N507" s="1018"/>
      <c r="O507" s="1018"/>
      <c r="P507" s="1018"/>
      <c r="Q507" s="1018"/>
      <c r="R507" s="1018"/>
      <c r="S507" s="1018"/>
      <c r="T507" s="1018"/>
      <c r="U507" s="1018"/>
      <c r="V507" s="1018"/>
      <c r="W507" s="1018"/>
      <c r="X507" s="1019"/>
      <c r="Y507" s="1019">
        <v>0.3</v>
      </c>
      <c r="Z507" s="1019"/>
      <c r="AA507" s="1019"/>
      <c r="AB507" s="1019"/>
      <c r="AC507" s="1019"/>
      <c r="AD507" s="1019"/>
      <c r="AE507" s="1019"/>
      <c r="AF507" s="1019"/>
      <c r="AG507" s="1019"/>
      <c r="AH507" s="1018"/>
      <c r="AI507" s="1018"/>
      <c r="AJ507" s="1018"/>
      <c r="AK507" s="1018"/>
      <c r="AL507" s="1018"/>
      <c r="AM507" s="1018"/>
      <c r="AN507" s="1018"/>
      <c r="AO507" s="1018"/>
      <c r="AP507" s="1018"/>
      <c r="AQ507" s="1018"/>
      <c r="AR507" s="1018"/>
      <c r="AS507" s="1018"/>
      <c r="AT507" s="1018"/>
      <c r="AU507" s="1018"/>
      <c r="AV507" s="1018"/>
      <c r="AW507" s="1018"/>
      <c r="AX507" s="1018"/>
      <c r="AY507" s="1018"/>
      <c r="AZ507" s="1018"/>
      <c r="BA507" s="1018"/>
      <c r="BB507" s="1018"/>
      <c r="BC507" s="1018"/>
      <c r="BD507" s="1035">
        <v>1</v>
      </c>
      <c r="BE507" s="300">
        <v>45000000</v>
      </c>
      <c r="BF507" s="303">
        <v>0</v>
      </c>
      <c r="BG507" s="304" t="s">
        <v>2756</v>
      </c>
      <c r="BH507" s="316"/>
      <c r="BI507" s="316"/>
      <c r="BJ507" s="316"/>
      <c r="BK507" s="316"/>
      <c r="BL507" s="316"/>
      <c r="BM507" s="316"/>
      <c r="BN507" s="557">
        <f t="shared" si="7"/>
        <v>2E-3</v>
      </c>
      <c r="BO507" s="77">
        <f>SUM(H507:BC507)</f>
        <v>0.3</v>
      </c>
      <c r="BP507" s="127" t="str">
        <f>IF(D507="Supra-regional","abrange-cidade",IF(D507="Em definição","sem-mapa",IF(F507&lt;&gt;0,"local-def","local-em-def")))</f>
        <v>local-def</v>
      </c>
    </row>
    <row r="508" spans="1:68" ht="30" x14ac:dyDescent="0.25">
      <c r="A508" s="1011">
        <v>96</v>
      </c>
      <c r="B508" s="1012" t="s">
        <v>2754</v>
      </c>
      <c r="C508" s="1013">
        <v>150</v>
      </c>
      <c r="D508" s="1020" t="s">
        <v>170</v>
      </c>
      <c r="E508" s="1015"/>
      <c r="F508" s="1016" t="s">
        <v>2769</v>
      </c>
      <c r="G508" s="1017"/>
      <c r="H508" s="1018"/>
      <c r="I508" s="1018"/>
      <c r="J508" s="1018"/>
      <c r="K508" s="1018"/>
      <c r="L508" s="1018"/>
      <c r="M508" s="1018"/>
      <c r="N508" s="1018"/>
      <c r="O508" s="1018"/>
      <c r="P508" s="1018"/>
      <c r="Q508" s="1018"/>
      <c r="R508" s="1018"/>
      <c r="S508" s="1018"/>
      <c r="T508" s="1018"/>
      <c r="U508" s="1018"/>
      <c r="V508" s="1018"/>
      <c r="W508" s="1018"/>
      <c r="X508" s="1019"/>
      <c r="Y508" s="1019">
        <v>0.6</v>
      </c>
      <c r="Z508" s="1019"/>
      <c r="AA508" s="1019"/>
      <c r="AB508" s="1019"/>
      <c r="AC508" s="1019"/>
      <c r="AD508" s="1019"/>
      <c r="AE508" s="1019"/>
      <c r="AF508" s="1019"/>
      <c r="AG508" s="1019"/>
      <c r="AH508" s="1018"/>
      <c r="AI508" s="1018"/>
      <c r="AJ508" s="1018"/>
      <c r="AK508" s="1018"/>
      <c r="AL508" s="1018"/>
      <c r="AM508" s="1018"/>
      <c r="AN508" s="1018"/>
      <c r="AO508" s="1018"/>
      <c r="AP508" s="1018"/>
      <c r="AQ508" s="1018"/>
      <c r="AR508" s="1018"/>
      <c r="AS508" s="1018"/>
      <c r="AT508" s="1018"/>
      <c r="AU508" s="1018"/>
      <c r="AV508" s="1018"/>
      <c r="AW508" s="1018"/>
      <c r="AX508" s="1018"/>
      <c r="AY508" s="1018"/>
      <c r="AZ508" s="1018"/>
      <c r="BA508" s="1018"/>
      <c r="BB508" s="1018"/>
      <c r="BC508" s="1018"/>
      <c r="BD508" s="1035">
        <v>1</v>
      </c>
      <c r="BE508" s="300">
        <v>45000000</v>
      </c>
      <c r="BF508" s="303">
        <v>0</v>
      </c>
      <c r="BG508" s="304" t="s">
        <v>2756</v>
      </c>
      <c r="BH508" s="316"/>
      <c r="BI508" s="316"/>
      <c r="BJ508" s="316"/>
      <c r="BK508" s="316"/>
      <c r="BL508" s="316"/>
      <c r="BM508" s="316"/>
      <c r="BN508" s="557">
        <f t="shared" si="7"/>
        <v>4.0000000000000001E-3</v>
      </c>
      <c r="BO508" s="77">
        <f>SUM(H508:BC508)</f>
        <v>0.6</v>
      </c>
      <c r="BP508" s="127" t="str">
        <f>IF(D508="Supra-regional","abrange-cidade",IF(D508="Em definição","sem-mapa",IF(F508&lt;&gt;0,"local-def","local-em-def")))</f>
        <v>local-def</v>
      </c>
    </row>
    <row r="509" spans="1:68" ht="30" x14ac:dyDescent="0.25">
      <c r="A509" s="1011">
        <v>96</v>
      </c>
      <c r="B509" s="1012" t="s">
        <v>2754</v>
      </c>
      <c r="C509" s="1013">
        <v>150</v>
      </c>
      <c r="D509" s="1020" t="s">
        <v>148</v>
      </c>
      <c r="E509" s="1015"/>
      <c r="F509" s="1016" t="s">
        <v>2763</v>
      </c>
      <c r="G509" s="1017"/>
      <c r="H509" s="1018"/>
      <c r="I509" s="1018"/>
      <c r="J509" s="1018"/>
      <c r="K509" s="1018"/>
      <c r="L509" s="1018"/>
      <c r="M509" s="1018"/>
      <c r="N509" s="1018"/>
      <c r="O509" s="1018"/>
      <c r="P509" s="1018"/>
      <c r="Q509" s="1018"/>
      <c r="R509" s="1018"/>
      <c r="S509" s="1018"/>
      <c r="T509" s="1018"/>
      <c r="U509" s="1018"/>
      <c r="V509" s="1018"/>
      <c r="W509" s="1018"/>
      <c r="X509" s="1019"/>
      <c r="Y509" s="1019"/>
      <c r="Z509" s="1019"/>
      <c r="AA509" s="1019">
        <v>1.5</v>
      </c>
      <c r="AB509" s="1019"/>
      <c r="AC509" s="1019"/>
      <c r="AD509" s="1019"/>
      <c r="AE509" s="1019"/>
      <c r="AF509" s="1019"/>
      <c r="AG509" s="1019"/>
      <c r="AH509" s="1018"/>
      <c r="AI509" s="1018"/>
      <c r="AJ509" s="1018"/>
      <c r="AK509" s="1018"/>
      <c r="AL509" s="1018"/>
      <c r="AM509" s="1018"/>
      <c r="AN509" s="1018"/>
      <c r="AO509" s="1018"/>
      <c r="AP509" s="1018"/>
      <c r="AQ509" s="1018"/>
      <c r="AR509" s="1018"/>
      <c r="AS509" s="1018"/>
      <c r="AT509" s="1018"/>
      <c r="AU509" s="1018"/>
      <c r="AV509" s="1018"/>
      <c r="AW509" s="1018"/>
      <c r="AX509" s="1018"/>
      <c r="AY509" s="1018"/>
      <c r="AZ509" s="1018"/>
      <c r="BA509" s="1018"/>
      <c r="BB509" s="1018"/>
      <c r="BC509" s="1018"/>
      <c r="BD509" s="1035">
        <v>1</v>
      </c>
      <c r="BE509" s="300">
        <v>45000000</v>
      </c>
      <c r="BF509" s="303">
        <v>0</v>
      </c>
      <c r="BG509" s="304" t="s">
        <v>2756</v>
      </c>
      <c r="BH509" s="316"/>
      <c r="BI509" s="316"/>
      <c r="BJ509" s="316"/>
      <c r="BK509" s="316"/>
      <c r="BL509" s="316"/>
      <c r="BM509" s="316"/>
      <c r="BN509" s="557">
        <f t="shared" si="7"/>
        <v>0.01</v>
      </c>
      <c r="BO509" s="77">
        <f>SUM(H509:BC509)</f>
        <v>1.5</v>
      </c>
      <c r="BP509" s="127" t="str">
        <f>IF(D509="Supra-regional","abrange-cidade",IF(D509="Em definição","sem-mapa",IF(F509&lt;&gt;0,"local-def","local-em-def")))</f>
        <v>local-def</v>
      </c>
    </row>
    <row r="510" spans="1:68" ht="79.5" customHeight="1" x14ac:dyDescent="0.25">
      <c r="A510" s="1011">
        <v>96</v>
      </c>
      <c r="B510" s="1012" t="s">
        <v>2754</v>
      </c>
      <c r="C510" s="1013">
        <v>150</v>
      </c>
      <c r="D510" s="1012" t="s">
        <v>128</v>
      </c>
      <c r="E510" s="1024"/>
      <c r="F510" s="1024"/>
      <c r="G510" s="1012"/>
      <c r="H510" s="1025"/>
      <c r="I510" s="1025"/>
      <c r="J510" s="1025"/>
      <c r="K510" s="1025">
        <v>3.2</v>
      </c>
      <c r="L510" s="1025"/>
      <c r="M510" s="1025"/>
      <c r="N510" s="1025"/>
      <c r="O510" s="1025"/>
      <c r="P510" s="1025">
        <v>8.1000000000000014</v>
      </c>
      <c r="Q510" s="1025"/>
      <c r="R510" s="1025"/>
      <c r="S510" s="1025"/>
      <c r="T510" s="1025"/>
      <c r="U510" s="1025"/>
      <c r="V510" s="1025"/>
      <c r="W510" s="1025"/>
      <c r="X510" s="1025"/>
      <c r="Y510" s="1025"/>
      <c r="Z510" s="1025"/>
      <c r="AA510" s="1025"/>
      <c r="AB510" s="1025">
        <v>1</v>
      </c>
      <c r="AC510" s="1025"/>
      <c r="AD510" s="1025"/>
      <c r="AE510" s="1025"/>
      <c r="AF510" s="1025"/>
      <c r="AG510" s="1025"/>
      <c r="AH510" s="1025"/>
      <c r="AI510" s="1025"/>
      <c r="AJ510" s="1025"/>
      <c r="AK510" s="1025"/>
      <c r="AL510" s="1025"/>
      <c r="AM510" s="1025"/>
      <c r="AN510" s="1025"/>
      <c r="AO510" s="1025"/>
      <c r="AP510" s="1025"/>
      <c r="AQ510" s="1025"/>
      <c r="AR510" s="1025"/>
      <c r="AS510" s="1025"/>
      <c r="AT510" s="1025"/>
      <c r="AU510" s="1025"/>
      <c r="AV510" s="1025"/>
      <c r="AW510" s="1025"/>
      <c r="AX510" s="1025"/>
      <c r="AY510" s="1025"/>
      <c r="AZ510" s="1025"/>
      <c r="BA510" s="1025"/>
      <c r="BB510" s="1026"/>
      <c r="BC510" s="1025"/>
      <c r="BD510" s="1035">
        <v>1</v>
      </c>
      <c r="BE510" s="300">
        <v>45000000</v>
      </c>
      <c r="BF510" s="303">
        <v>0</v>
      </c>
      <c r="BG510" s="183"/>
      <c r="BH510" s="183"/>
      <c r="BI510" s="183"/>
      <c r="BJ510" s="183"/>
      <c r="BK510" s="183"/>
      <c r="BL510" s="183"/>
      <c r="BM510" s="213"/>
      <c r="BN510" s="557">
        <f t="shared" si="7"/>
        <v>8.2000000000000003E-2</v>
      </c>
      <c r="BO510" s="77">
        <f>SUM(H510:BC510)</f>
        <v>12.3</v>
      </c>
      <c r="BP510" s="127" t="str">
        <f>IF(D510="Supra-regional","abrange-cidade",IF(D510="Em definição","sem-mapa",IF(F510&lt;&gt;0,"local-def","local-em-def")))</f>
        <v>local-em-def</v>
      </c>
    </row>
    <row r="511" spans="1:68" ht="30" x14ac:dyDescent="0.25">
      <c r="A511" s="1011">
        <v>96</v>
      </c>
      <c r="B511" s="1012" t="s">
        <v>2754</v>
      </c>
      <c r="C511" s="1013">
        <v>150</v>
      </c>
      <c r="D511" s="1012" t="s">
        <v>130</v>
      </c>
      <c r="E511" s="1024"/>
      <c r="F511" s="1024"/>
      <c r="G511" s="1012"/>
      <c r="H511" s="1025"/>
      <c r="I511" s="1025"/>
      <c r="J511" s="1025"/>
      <c r="K511" s="1025">
        <v>5.4</v>
      </c>
      <c r="L511" s="1025"/>
      <c r="M511" s="1025">
        <v>0.60000000000000009</v>
      </c>
      <c r="N511" s="1025">
        <v>2.6</v>
      </c>
      <c r="O511" s="1025"/>
      <c r="P511" s="1025">
        <v>2.4</v>
      </c>
      <c r="Q511" s="1025"/>
      <c r="R511" s="1025">
        <v>5</v>
      </c>
      <c r="S511" s="1025">
        <v>1.9</v>
      </c>
      <c r="T511" s="1025"/>
      <c r="U511" s="1025"/>
      <c r="V511" s="1025"/>
      <c r="W511" s="1025"/>
      <c r="X511" s="1025"/>
      <c r="Y511" s="1025"/>
      <c r="Z511" s="1025"/>
      <c r="AA511" s="1025"/>
      <c r="AB511" s="1025">
        <v>0.5</v>
      </c>
      <c r="AC511" s="1025"/>
      <c r="AD511" s="1025"/>
      <c r="AE511" s="1025"/>
      <c r="AF511" s="1025"/>
      <c r="AG511" s="1025"/>
      <c r="AH511" s="1025"/>
      <c r="AI511" s="1025"/>
      <c r="AJ511" s="1025"/>
      <c r="AK511" s="1025"/>
      <c r="AL511" s="1025"/>
      <c r="AM511" s="1025"/>
      <c r="AN511" s="1025"/>
      <c r="AO511" s="1025"/>
      <c r="AP511" s="1025"/>
      <c r="AQ511" s="1025"/>
      <c r="AR511" s="1025"/>
      <c r="AS511" s="1025"/>
      <c r="AT511" s="1025"/>
      <c r="AU511" s="1025"/>
      <c r="AV511" s="1025"/>
      <c r="AW511" s="1025"/>
      <c r="AX511" s="1025"/>
      <c r="AY511" s="1025"/>
      <c r="AZ511" s="1025"/>
      <c r="BA511" s="1025"/>
      <c r="BB511" s="1026"/>
      <c r="BC511" s="1025"/>
      <c r="BD511" s="1035">
        <v>1</v>
      </c>
      <c r="BE511" s="300">
        <v>45000000</v>
      </c>
      <c r="BF511" s="303">
        <v>0</v>
      </c>
      <c r="BG511" s="183"/>
      <c r="BH511" s="183"/>
      <c r="BI511" s="183"/>
      <c r="BJ511" s="183"/>
      <c r="BK511" s="183"/>
      <c r="BL511" s="183"/>
      <c r="BM511" s="213"/>
      <c r="BN511" s="557">
        <f t="shared" si="7"/>
        <v>0.12266666666666666</v>
      </c>
      <c r="BO511" s="77">
        <f>SUM(H511:BC511)</f>
        <v>18.399999999999999</v>
      </c>
      <c r="BP511" s="127" t="str">
        <f>IF(D511="Supra-regional","abrange-cidade",IF(D511="Em definição","sem-mapa",IF(F511&lt;&gt;0,"local-def","local-em-def")))</f>
        <v>local-em-def</v>
      </c>
    </row>
    <row r="512" spans="1:68" ht="30" x14ac:dyDescent="0.25">
      <c r="A512" s="1011">
        <v>96</v>
      </c>
      <c r="B512" s="1012" t="s">
        <v>2754</v>
      </c>
      <c r="C512" s="1013">
        <v>150</v>
      </c>
      <c r="D512" s="1012" t="s">
        <v>132</v>
      </c>
      <c r="E512" s="1024"/>
      <c r="F512" s="1024"/>
      <c r="G512" s="1012"/>
      <c r="H512" s="1025"/>
      <c r="I512" s="1025"/>
      <c r="J512" s="1025"/>
      <c r="K512" s="1025"/>
      <c r="L512" s="1025"/>
      <c r="M512" s="1025"/>
      <c r="N512" s="1025">
        <v>4</v>
      </c>
      <c r="O512" s="1025"/>
      <c r="P512" s="1025"/>
      <c r="Q512" s="1025"/>
      <c r="R512" s="1025"/>
      <c r="S512" s="1025"/>
      <c r="T512" s="1025"/>
      <c r="U512" s="1025"/>
      <c r="V512" s="1025"/>
      <c r="W512" s="1025"/>
      <c r="X512" s="1025"/>
      <c r="Y512" s="1025"/>
      <c r="Z512" s="1025"/>
      <c r="AA512" s="1025"/>
      <c r="AB512" s="1025"/>
      <c r="AC512" s="1025"/>
      <c r="AD512" s="1025"/>
      <c r="AE512" s="1025"/>
      <c r="AF512" s="1025"/>
      <c r="AG512" s="1025"/>
      <c r="AH512" s="1025"/>
      <c r="AI512" s="1025"/>
      <c r="AJ512" s="1025"/>
      <c r="AK512" s="1025"/>
      <c r="AL512" s="1025"/>
      <c r="AM512" s="1025"/>
      <c r="AN512" s="1025"/>
      <c r="AO512" s="1025"/>
      <c r="AP512" s="1025"/>
      <c r="AQ512" s="1025"/>
      <c r="AR512" s="1025"/>
      <c r="AS512" s="1025"/>
      <c r="AT512" s="1025"/>
      <c r="AU512" s="1025"/>
      <c r="AV512" s="1025"/>
      <c r="AW512" s="1025"/>
      <c r="AX512" s="1025"/>
      <c r="AY512" s="1025"/>
      <c r="AZ512" s="1025"/>
      <c r="BA512" s="1025"/>
      <c r="BB512" s="1026"/>
      <c r="BC512" s="1025"/>
      <c r="BD512" s="1035">
        <v>1</v>
      </c>
      <c r="BE512" s="300">
        <v>45000000</v>
      </c>
      <c r="BF512" s="303">
        <v>0</v>
      </c>
      <c r="BG512" s="183"/>
      <c r="BH512" s="183"/>
      <c r="BI512" s="183"/>
      <c r="BJ512" s="183"/>
      <c r="BK512" s="183"/>
      <c r="BL512" s="183"/>
      <c r="BM512" s="213"/>
      <c r="BN512" s="557">
        <f t="shared" si="7"/>
        <v>2.6666666666666668E-2</v>
      </c>
      <c r="BO512" s="77">
        <f>SUM(H512:BC512)</f>
        <v>4</v>
      </c>
      <c r="BP512" s="127" t="str">
        <f>IF(D512="Supra-regional","abrange-cidade",IF(D512="Em definição","sem-mapa",IF(F512&lt;&gt;0,"local-def","local-em-def")))</f>
        <v>local-em-def</v>
      </c>
    </row>
    <row r="513" spans="1:68" ht="30" x14ac:dyDescent="0.25">
      <c r="A513" s="1011">
        <v>96</v>
      </c>
      <c r="B513" s="1012" t="s">
        <v>2754</v>
      </c>
      <c r="C513" s="1013">
        <v>150</v>
      </c>
      <c r="D513" s="1012" t="s">
        <v>134</v>
      </c>
      <c r="E513" s="1024"/>
      <c r="F513" s="1024"/>
      <c r="G513" s="1012"/>
      <c r="H513" s="1025"/>
      <c r="I513" s="1025"/>
      <c r="J513" s="1025"/>
      <c r="K513" s="1025"/>
      <c r="L513" s="1025"/>
      <c r="M513" s="1025"/>
      <c r="N513" s="1025"/>
      <c r="O513" s="1025">
        <v>5.9</v>
      </c>
      <c r="P513" s="1025"/>
      <c r="Q513" s="1025"/>
      <c r="R513" s="1025"/>
      <c r="S513" s="1025"/>
      <c r="T513" s="1025"/>
      <c r="U513" s="1025">
        <v>0.2</v>
      </c>
      <c r="V513" s="1025"/>
      <c r="W513" s="1025"/>
      <c r="X513" s="1025"/>
      <c r="Y513" s="1025"/>
      <c r="Z513" s="1025"/>
      <c r="AA513" s="1025"/>
      <c r="AB513" s="1025"/>
      <c r="AC513" s="1025"/>
      <c r="AD513" s="1025"/>
      <c r="AE513" s="1025"/>
      <c r="AF513" s="1025"/>
      <c r="AG513" s="1025"/>
      <c r="AH513" s="1025"/>
      <c r="AI513" s="1025"/>
      <c r="AJ513" s="1025"/>
      <c r="AK513" s="1025"/>
      <c r="AL513" s="1025"/>
      <c r="AM513" s="1025"/>
      <c r="AN513" s="1025"/>
      <c r="AO513" s="1025"/>
      <c r="AP513" s="1025"/>
      <c r="AQ513" s="1025"/>
      <c r="AR513" s="1025"/>
      <c r="AS513" s="1025"/>
      <c r="AT513" s="1025"/>
      <c r="AU513" s="1025"/>
      <c r="AV513" s="1025"/>
      <c r="AW513" s="1025"/>
      <c r="AX513" s="1025"/>
      <c r="AY513" s="1025"/>
      <c r="AZ513" s="1025"/>
      <c r="BA513" s="1025"/>
      <c r="BB513" s="1026"/>
      <c r="BC513" s="1025"/>
      <c r="BD513" s="1035">
        <v>1</v>
      </c>
      <c r="BE513" s="300">
        <v>45000000</v>
      </c>
      <c r="BF513" s="303">
        <v>0</v>
      </c>
      <c r="BG513" s="183"/>
      <c r="BH513" s="183"/>
      <c r="BI513" s="183"/>
      <c r="BJ513" s="183"/>
      <c r="BK513" s="183"/>
      <c r="BL513" s="183"/>
      <c r="BM513" s="213"/>
      <c r="BN513" s="557">
        <f t="shared" si="7"/>
        <v>4.066666666666667E-2</v>
      </c>
      <c r="BO513" s="77">
        <f>SUM(H513:BC513)</f>
        <v>6.1000000000000005</v>
      </c>
      <c r="BP513" s="127" t="str">
        <f>IF(D513="Supra-regional","abrange-cidade",IF(D513="Em definição","sem-mapa",IF(F513&lt;&gt;0,"local-def","local-em-def")))</f>
        <v>local-em-def</v>
      </c>
    </row>
    <row r="514" spans="1:68" ht="45" x14ac:dyDescent="0.25">
      <c r="A514" s="1011">
        <v>96</v>
      </c>
      <c r="B514" s="1012" t="s">
        <v>2754</v>
      </c>
      <c r="C514" s="1013">
        <v>150</v>
      </c>
      <c r="D514" s="1012" t="s">
        <v>136</v>
      </c>
      <c r="E514" s="1024"/>
      <c r="F514" s="1024"/>
      <c r="G514" s="1012"/>
      <c r="H514" s="1025"/>
      <c r="I514" s="1025"/>
      <c r="J514" s="1025"/>
      <c r="K514" s="1025">
        <v>1.5</v>
      </c>
      <c r="L514" s="1025">
        <v>0.2</v>
      </c>
      <c r="M514" s="1025"/>
      <c r="N514" s="1025"/>
      <c r="O514" s="1025">
        <v>0.1</v>
      </c>
      <c r="P514" s="1025"/>
      <c r="Q514" s="1025">
        <v>1.8</v>
      </c>
      <c r="R514" s="1025"/>
      <c r="S514" s="1025"/>
      <c r="T514" s="1025"/>
      <c r="U514" s="1025"/>
      <c r="V514" s="1025"/>
      <c r="W514" s="1025"/>
      <c r="X514" s="1025"/>
      <c r="Y514" s="1025"/>
      <c r="Z514" s="1025"/>
      <c r="AA514" s="1025"/>
      <c r="AB514" s="1025"/>
      <c r="AC514" s="1025"/>
      <c r="AD514" s="1025"/>
      <c r="AE514" s="1025"/>
      <c r="AF514" s="1025"/>
      <c r="AG514" s="1025"/>
      <c r="AH514" s="1025"/>
      <c r="AI514" s="1025"/>
      <c r="AJ514" s="1025"/>
      <c r="AK514" s="1025"/>
      <c r="AL514" s="1025"/>
      <c r="AM514" s="1025"/>
      <c r="AN514" s="1025"/>
      <c r="AO514" s="1025"/>
      <c r="AP514" s="1025"/>
      <c r="AQ514" s="1025"/>
      <c r="AR514" s="1025"/>
      <c r="AS514" s="1025"/>
      <c r="AT514" s="1025"/>
      <c r="AU514" s="1025"/>
      <c r="AV514" s="1025"/>
      <c r="AW514" s="1025"/>
      <c r="AX514" s="1025"/>
      <c r="AY514" s="1025"/>
      <c r="AZ514" s="1025"/>
      <c r="BA514" s="1025"/>
      <c r="BB514" s="1026"/>
      <c r="BC514" s="1025"/>
      <c r="BD514" s="1035">
        <v>1</v>
      </c>
      <c r="BE514" s="300">
        <v>45000000</v>
      </c>
      <c r="BF514" s="303">
        <v>0</v>
      </c>
      <c r="BG514" s="183"/>
      <c r="BH514" s="183"/>
      <c r="BI514" s="183"/>
      <c r="BJ514" s="183"/>
      <c r="BK514" s="183"/>
      <c r="BL514" s="183"/>
      <c r="BM514" s="213"/>
      <c r="BN514" s="557">
        <f t="shared" ref="BN514:BN577" si="8">SUM(H514:BC514)*BD514/C514</f>
        <v>2.4E-2</v>
      </c>
      <c r="BO514" s="77">
        <f>SUM(H514:BC514)</f>
        <v>3.6</v>
      </c>
      <c r="BP514" s="127" t="str">
        <f>IF(D514="Supra-regional","abrange-cidade",IF(D514="Em definição","sem-mapa",IF(F514&lt;&gt;0,"local-def","local-em-def")))</f>
        <v>local-em-def</v>
      </c>
    </row>
    <row r="515" spans="1:68" ht="30" x14ac:dyDescent="0.25">
      <c r="A515" s="1011">
        <v>96</v>
      </c>
      <c r="B515" s="1012" t="s">
        <v>2754</v>
      </c>
      <c r="C515" s="1013">
        <v>150</v>
      </c>
      <c r="D515" s="1012" t="s">
        <v>140</v>
      </c>
      <c r="E515" s="1024"/>
      <c r="F515" s="1024"/>
      <c r="G515" s="1012"/>
      <c r="H515" s="1025"/>
      <c r="I515" s="1025"/>
      <c r="J515" s="1025"/>
      <c r="K515" s="1025"/>
      <c r="L515" s="1025"/>
      <c r="M515" s="1025"/>
      <c r="N515" s="1025"/>
      <c r="O515" s="1025"/>
      <c r="P515" s="1025">
        <v>0.7</v>
      </c>
      <c r="Q515" s="1025"/>
      <c r="R515" s="1025"/>
      <c r="S515" s="1025"/>
      <c r="T515" s="1025"/>
      <c r="U515" s="1025"/>
      <c r="V515" s="1025"/>
      <c r="W515" s="1025"/>
      <c r="X515" s="1025"/>
      <c r="Y515" s="1025"/>
      <c r="Z515" s="1025"/>
      <c r="AA515" s="1025"/>
      <c r="AB515" s="1025"/>
      <c r="AC515" s="1025"/>
      <c r="AD515" s="1025"/>
      <c r="AE515" s="1025"/>
      <c r="AF515" s="1025"/>
      <c r="AG515" s="1025"/>
      <c r="AH515" s="1025"/>
      <c r="AI515" s="1025"/>
      <c r="AJ515" s="1025"/>
      <c r="AK515" s="1025"/>
      <c r="AL515" s="1025"/>
      <c r="AM515" s="1025"/>
      <c r="AN515" s="1025"/>
      <c r="AO515" s="1025"/>
      <c r="AP515" s="1025"/>
      <c r="AQ515" s="1025"/>
      <c r="AR515" s="1025"/>
      <c r="AS515" s="1025"/>
      <c r="AT515" s="1025"/>
      <c r="AU515" s="1025"/>
      <c r="AV515" s="1025"/>
      <c r="AW515" s="1025"/>
      <c r="AX515" s="1025"/>
      <c r="AY515" s="1025"/>
      <c r="AZ515" s="1025"/>
      <c r="BA515" s="1025"/>
      <c r="BB515" s="1026"/>
      <c r="BC515" s="1025"/>
      <c r="BD515" s="1035">
        <v>1</v>
      </c>
      <c r="BE515" s="300">
        <v>45000000</v>
      </c>
      <c r="BF515" s="303">
        <v>0</v>
      </c>
      <c r="BG515" s="183"/>
      <c r="BH515" s="183"/>
      <c r="BI515" s="183"/>
      <c r="BJ515" s="183"/>
      <c r="BK515" s="183"/>
      <c r="BL515" s="183"/>
      <c r="BM515" s="213"/>
      <c r="BN515" s="557">
        <f t="shared" si="8"/>
        <v>4.6666666666666662E-3</v>
      </c>
      <c r="BO515" s="77">
        <f>SUM(H515:BC515)</f>
        <v>0.7</v>
      </c>
      <c r="BP515" s="127" t="str">
        <f>IF(D515="Supra-regional","abrange-cidade",IF(D515="Em definição","sem-mapa",IF(F515&lt;&gt;0,"local-def","local-em-def")))</f>
        <v>local-em-def</v>
      </c>
    </row>
    <row r="516" spans="1:68" ht="30" x14ac:dyDescent="0.25">
      <c r="A516" s="1011">
        <v>96</v>
      </c>
      <c r="B516" s="1012" t="s">
        <v>2754</v>
      </c>
      <c r="C516" s="1013">
        <v>150</v>
      </c>
      <c r="D516" s="1012" t="s">
        <v>142</v>
      </c>
      <c r="E516" s="1024"/>
      <c r="F516" s="1024"/>
      <c r="G516" s="1012"/>
      <c r="H516" s="1025"/>
      <c r="I516" s="1025"/>
      <c r="J516" s="1025"/>
      <c r="K516" s="1025">
        <v>3</v>
      </c>
      <c r="L516" s="1025"/>
      <c r="M516" s="1025"/>
      <c r="N516" s="1025"/>
      <c r="O516" s="1025">
        <v>1.9</v>
      </c>
      <c r="P516" s="1025"/>
      <c r="Q516" s="1025">
        <v>3.5</v>
      </c>
      <c r="R516" s="1025"/>
      <c r="S516" s="1025">
        <v>3.1</v>
      </c>
      <c r="T516" s="1025"/>
      <c r="U516" s="1025"/>
      <c r="V516" s="1025"/>
      <c r="W516" s="1025"/>
      <c r="X516" s="1025"/>
      <c r="Y516" s="1025"/>
      <c r="Z516" s="1025"/>
      <c r="AA516" s="1025"/>
      <c r="AB516" s="1025"/>
      <c r="AC516" s="1025"/>
      <c r="AD516" s="1025"/>
      <c r="AE516" s="1025"/>
      <c r="AF516" s="1025"/>
      <c r="AG516" s="1025"/>
      <c r="AH516" s="1025"/>
      <c r="AI516" s="1025"/>
      <c r="AJ516" s="1025"/>
      <c r="AK516" s="1025"/>
      <c r="AL516" s="1025"/>
      <c r="AM516" s="1025"/>
      <c r="AN516" s="1025"/>
      <c r="AO516" s="1025"/>
      <c r="AP516" s="1025"/>
      <c r="AQ516" s="1025"/>
      <c r="AR516" s="1025"/>
      <c r="AS516" s="1025"/>
      <c r="AT516" s="1025"/>
      <c r="AU516" s="1025"/>
      <c r="AV516" s="1025"/>
      <c r="AW516" s="1025"/>
      <c r="AX516" s="1025"/>
      <c r="AY516" s="1025"/>
      <c r="AZ516" s="1025"/>
      <c r="BA516" s="1025"/>
      <c r="BB516" s="1026"/>
      <c r="BC516" s="1025"/>
      <c r="BD516" s="1035">
        <v>1</v>
      </c>
      <c r="BE516" s="300">
        <v>45000000</v>
      </c>
      <c r="BF516" s="303">
        <v>0</v>
      </c>
      <c r="BG516" s="183"/>
      <c r="BH516" s="183"/>
      <c r="BI516" s="183"/>
      <c r="BJ516" s="183"/>
      <c r="BK516" s="183"/>
      <c r="BL516" s="183"/>
      <c r="BM516" s="213"/>
      <c r="BN516" s="557">
        <f t="shared" si="8"/>
        <v>7.6666666666666661E-2</v>
      </c>
      <c r="BO516" s="77">
        <f>SUM(H516:BC516)</f>
        <v>11.5</v>
      </c>
      <c r="BP516" s="127" t="str">
        <f>IF(D516="Supra-regional","abrange-cidade",IF(D516="Em definição","sem-mapa",IF(F516&lt;&gt;0,"local-def","local-em-def")))</f>
        <v>local-em-def</v>
      </c>
    </row>
    <row r="517" spans="1:68" ht="30" x14ac:dyDescent="0.25">
      <c r="A517" s="1011">
        <v>96</v>
      </c>
      <c r="B517" s="1012" t="s">
        <v>2754</v>
      </c>
      <c r="C517" s="1013">
        <v>150</v>
      </c>
      <c r="D517" s="1012" t="s">
        <v>144</v>
      </c>
      <c r="E517" s="1024"/>
      <c r="F517" s="1024"/>
      <c r="G517" s="1012"/>
      <c r="H517" s="1025"/>
      <c r="I517" s="1025"/>
      <c r="J517" s="1025">
        <v>3.1</v>
      </c>
      <c r="K517" s="1025"/>
      <c r="L517" s="1025"/>
      <c r="M517" s="1025"/>
      <c r="N517" s="1025"/>
      <c r="O517" s="1025"/>
      <c r="P517" s="1025"/>
      <c r="Q517" s="1025"/>
      <c r="R517" s="1025"/>
      <c r="S517" s="1025"/>
      <c r="T517" s="1025">
        <v>0.8</v>
      </c>
      <c r="U517" s="1025">
        <v>1.2</v>
      </c>
      <c r="V517" s="1025">
        <v>1.5</v>
      </c>
      <c r="W517" s="1025"/>
      <c r="X517" s="1025"/>
      <c r="Y517" s="1025"/>
      <c r="Z517" s="1025"/>
      <c r="AA517" s="1025"/>
      <c r="AB517" s="1025"/>
      <c r="AC517" s="1025"/>
      <c r="AD517" s="1025"/>
      <c r="AE517" s="1025"/>
      <c r="AF517" s="1025"/>
      <c r="AG517" s="1025"/>
      <c r="AH517" s="1025"/>
      <c r="AI517" s="1025"/>
      <c r="AJ517" s="1025"/>
      <c r="AK517" s="1025"/>
      <c r="AL517" s="1025"/>
      <c r="AM517" s="1025"/>
      <c r="AN517" s="1025"/>
      <c r="AO517" s="1025"/>
      <c r="AP517" s="1025"/>
      <c r="AQ517" s="1025"/>
      <c r="AR517" s="1025"/>
      <c r="AS517" s="1025"/>
      <c r="AT517" s="1025"/>
      <c r="AU517" s="1025"/>
      <c r="AV517" s="1025"/>
      <c r="AW517" s="1025"/>
      <c r="AX517" s="1025"/>
      <c r="AY517" s="1025"/>
      <c r="AZ517" s="1025"/>
      <c r="BA517" s="1025"/>
      <c r="BB517" s="1026"/>
      <c r="BC517" s="1025"/>
      <c r="BD517" s="1035">
        <v>1</v>
      </c>
      <c r="BE517" s="300">
        <v>45000000</v>
      </c>
      <c r="BF517" s="303">
        <v>0</v>
      </c>
      <c r="BG517" s="183"/>
      <c r="BH517" s="183"/>
      <c r="BI517" s="183"/>
      <c r="BJ517" s="183"/>
      <c r="BK517" s="183"/>
      <c r="BL517" s="183"/>
      <c r="BM517" s="213"/>
      <c r="BN517" s="557">
        <f t="shared" si="8"/>
        <v>4.4000000000000004E-2</v>
      </c>
      <c r="BO517" s="77">
        <f>SUM(H517:BC517)</f>
        <v>6.6000000000000005</v>
      </c>
      <c r="BP517" s="127" t="str">
        <f>IF(D517="Supra-regional","abrange-cidade",IF(D517="Em definição","sem-mapa",IF(F517&lt;&gt;0,"local-def","local-em-def")))</f>
        <v>local-em-def</v>
      </c>
    </row>
    <row r="518" spans="1:68" ht="30" x14ac:dyDescent="0.25">
      <c r="A518" s="1011">
        <v>96</v>
      </c>
      <c r="B518" s="1012" t="s">
        <v>2754</v>
      </c>
      <c r="C518" s="1013">
        <v>150</v>
      </c>
      <c r="D518" s="1012" t="s">
        <v>146</v>
      </c>
      <c r="E518" s="1024"/>
      <c r="F518" s="1024"/>
      <c r="G518" s="1012"/>
      <c r="H518" s="1025"/>
      <c r="I518" s="1025"/>
      <c r="J518" s="1025"/>
      <c r="K518" s="1025"/>
      <c r="L518" s="1025"/>
      <c r="M518" s="1025"/>
      <c r="N518" s="1025"/>
      <c r="O518" s="1025"/>
      <c r="P518" s="1025">
        <v>0.2</v>
      </c>
      <c r="Q518" s="1025"/>
      <c r="R518" s="1025"/>
      <c r="S518" s="1025"/>
      <c r="T518" s="1025"/>
      <c r="U518" s="1025"/>
      <c r="V518" s="1025"/>
      <c r="W518" s="1025"/>
      <c r="X518" s="1025"/>
      <c r="Y518" s="1025"/>
      <c r="Z518" s="1025"/>
      <c r="AA518" s="1025"/>
      <c r="AB518" s="1025"/>
      <c r="AC518" s="1025"/>
      <c r="AD518" s="1025"/>
      <c r="AE518" s="1025"/>
      <c r="AF518" s="1025"/>
      <c r="AG518" s="1025"/>
      <c r="AH518" s="1025"/>
      <c r="AI518" s="1025"/>
      <c r="AJ518" s="1025"/>
      <c r="AK518" s="1025"/>
      <c r="AL518" s="1025"/>
      <c r="AM518" s="1025"/>
      <c r="AN518" s="1025"/>
      <c r="AO518" s="1025"/>
      <c r="AP518" s="1025"/>
      <c r="AQ518" s="1025"/>
      <c r="AR518" s="1025"/>
      <c r="AS518" s="1025"/>
      <c r="AT518" s="1025"/>
      <c r="AU518" s="1025"/>
      <c r="AV518" s="1025"/>
      <c r="AW518" s="1025"/>
      <c r="AX518" s="1025"/>
      <c r="AY518" s="1025"/>
      <c r="AZ518" s="1025"/>
      <c r="BA518" s="1025"/>
      <c r="BB518" s="1026"/>
      <c r="BC518" s="1025"/>
      <c r="BD518" s="1035">
        <v>1</v>
      </c>
      <c r="BE518" s="300">
        <v>45000000</v>
      </c>
      <c r="BF518" s="303">
        <v>0</v>
      </c>
      <c r="BG518" s="183"/>
      <c r="BH518" s="183"/>
      <c r="BI518" s="183"/>
      <c r="BJ518" s="183"/>
      <c r="BK518" s="183"/>
      <c r="BL518" s="183"/>
      <c r="BM518" s="213"/>
      <c r="BN518" s="557">
        <f t="shared" si="8"/>
        <v>1.3333333333333335E-3</v>
      </c>
      <c r="BO518" s="77">
        <f>SUM(H518:BC518)</f>
        <v>0.2</v>
      </c>
      <c r="BP518" s="127" t="str">
        <f>IF(D518="Supra-regional","abrange-cidade",IF(D518="Em definição","sem-mapa",IF(F518&lt;&gt;0,"local-def","local-em-def")))</f>
        <v>local-em-def</v>
      </c>
    </row>
    <row r="519" spans="1:68" ht="30" x14ac:dyDescent="0.25">
      <c r="A519" s="1011">
        <v>96</v>
      </c>
      <c r="B519" s="1012" t="s">
        <v>2754</v>
      </c>
      <c r="C519" s="1013">
        <v>150</v>
      </c>
      <c r="D519" s="1012" t="s">
        <v>148</v>
      </c>
      <c r="E519" s="1024"/>
      <c r="F519" s="1024"/>
      <c r="G519" s="1012"/>
      <c r="H519" s="1025"/>
      <c r="I519" s="1025"/>
      <c r="J519" s="1025"/>
      <c r="K519" s="1025"/>
      <c r="L519" s="1025"/>
      <c r="M519" s="1025"/>
      <c r="N519" s="1025"/>
      <c r="O519" s="1025"/>
      <c r="P519" s="1025">
        <v>6</v>
      </c>
      <c r="Q519" s="1025"/>
      <c r="R519" s="1025"/>
      <c r="S519" s="1025"/>
      <c r="T519" s="1025">
        <v>2.4</v>
      </c>
      <c r="U519" s="1025"/>
      <c r="V519" s="1025"/>
      <c r="W519" s="1025"/>
      <c r="X519" s="1025"/>
      <c r="Y519" s="1025"/>
      <c r="Z519" s="1025"/>
      <c r="AA519" s="1025"/>
      <c r="AB519" s="1025"/>
      <c r="AC519" s="1025"/>
      <c r="AD519" s="1025"/>
      <c r="AE519" s="1025"/>
      <c r="AF519" s="1025"/>
      <c r="AG519" s="1025"/>
      <c r="AH519" s="1025"/>
      <c r="AI519" s="1025"/>
      <c r="AJ519" s="1025"/>
      <c r="AK519" s="1025"/>
      <c r="AL519" s="1025"/>
      <c r="AM519" s="1025"/>
      <c r="AN519" s="1025"/>
      <c r="AO519" s="1025"/>
      <c r="AP519" s="1025"/>
      <c r="AQ519" s="1025"/>
      <c r="AR519" s="1025"/>
      <c r="AS519" s="1025"/>
      <c r="AT519" s="1025"/>
      <c r="AU519" s="1025"/>
      <c r="AV519" s="1025"/>
      <c r="AW519" s="1025"/>
      <c r="AX519" s="1025"/>
      <c r="AY519" s="1025"/>
      <c r="AZ519" s="1025"/>
      <c r="BA519" s="1025"/>
      <c r="BB519" s="1026"/>
      <c r="BC519" s="1025"/>
      <c r="BD519" s="1035">
        <v>1</v>
      </c>
      <c r="BE519" s="300">
        <v>45000000</v>
      </c>
      <c r="BF519" s="303">
        <v>0</v>
      </c>
      <c r="BG519" s="183"/>
      <c r="BH519" s="183"/>
      <c r="BI519" s="183"/>
      <c r="BJ519" s="183"/>
      <c r="BK519" s="183"/>
      <c r="BL519" s="183"/>
      <c r="BM519" s="213"/>
      <c r="BN519" s="557">
        <f t="shared" si="8"/>
        <v>5.6000000000000001E-2</v>
      </c>
      <c r="BO519" s="77">
        <f>SUM(H519:BC519)</f>
        <v>8.4</v>
      </c>
      <c r="BP519" s="127" t="str">
        <f>IF(D519="Supra-regional","abrange-cidade",IF(D519="Em definição","sem-mapa",IF(F519&lt;&gt;0,"local-def","local-em-def")))</f>
        <v>local-em-def</v>
      </c>
    </row>
    <row r="520" spans="1:68" ht="30" x14ac:dyDescent="0.25">
      <c r="A520" s="1011">
        <v>96</v>
      </c>
      <c r="B520" s="1012" t="s">
        <v>2754</v>
      </c>
      <c r="C520" s="1013">
        <v>150</v>
      </c>
      <c r="D520" s="1012" t="s">
        <v>150</v>
      </c>
      <c r="E520" s="1024"/>
      <c r="F520" s="1024"/>
      <c r="G520" s="1012"/>
      <c r="H520" s="1025"/>
      <c r="I520" s="1025"/>
      <c r="J520" s="1025"/>
      <c r="K520" s="1025"/>
      <c r="L520" s="1025"/>
      <c r="M520" s="1025"/>
      <c r="N520" s="1025"/>
      <c r="O520" s="1025"/>
      <c r="P520" s="1025">
        <v>0.4</v>
      </c>
      <c r="Q520" s="1025"/>
      <c r="R520" s="1025"/>
      <c r="S520" s="1025"/>
      <c r="T520" s="1025"/>
      <c r="U520" s="1025">
        <v>1.6</v>
      </c>
      <c r="V520" s="1025"/>
      <c r="W520" s="1025"/>
      <c r="X520" s="1025"/>
      <c r="Y520" s="1025"/>
      <c r="Z520" s="1025"/>
      <c r="AA520" s="1025"/>
      <c r="AB520" s="1025"/>
      <c r="AC520" s="1025"/>
      <c r="AD520" s="1025"/>
      <c r="AE520" s="1025"/>
      <c r="AF520" s="1025"/>
      <c r="AG520" s="1025"/>
      <c r="AH520" s="1025"/>
      <c r="AI520" s="1025"/>
      <c r="AJ520" s="1025"/>
      <c r="AK520" s="1025"/>
      <c r="AL520" s="1025"/>
      <c r="AM520" s="1025"/>
      <c r="AN520" s="1025"/>
      <c r="AO520" s="1025"/>
      <c r="AP520" s="1025"/>
      <c r="AQ520" s="1025"/>
      <c r="AR520" s="1025"/>
      <c r="AS520" s="1025"/>
      <c r="AT520" s="1025"/>
      <c r="AU520" s="1025"/>
      <c r="AV520" s="1025"/>
      <c r="AW520" s="1025"/>
      <c r="AX520" s="1025"/>
      <c r="AY520" s="1025"/>
      <c r="AZ520" s="1025"/>
      <c r="BA520" s="1025"/>
      <c r="BB520" s="1026"/>
      <c r="BC520" s="1025"/>
      <c r="BD520" s="1035">
        <v>1</v>
      </c>
      <c r="BE520" s="300">
        <v>45000000</v>
      </c>
      <c r="BF520" s="303">
        <v>0</v>
      </c>
      <c r="BG520" s="183"/>
      <c r="BH520" s="183"/>
      <c r="BI520" s="183"/>
      <c r="BJ520" s="183"/>
      <c r="BK520" s="183"/>
      <c r="BL520" s="183"/>
      <c r="BM520" s="213"/>
      <c r="BN520" s="557">
        <f t="shared" si="8"/>
        <v>1.3333333333333334E-2</v>
      </c>
      <c r="BO520" s="77">
        <f>SUM(H520:BC520)</f>
        <v>2</v>
      </c>
      <c r="BP520" s="127" t="str">
        <f>IF(D520="Supra-regional","abrange-cidade",IF(D520="Em definição","sem-mapa",IF(F520&lt;&gt;0,"local-def","local-em-def")))</f>
        <v>local-em-def</v>
      </c>
    </row>
    <row r="521" spans="1:68" ht="30" x14ac:dyDescent="0.25">
      <c r="A521" s="1011">
        <v>96</v>
      </c>
      <c r="B521" s="1012" t="s">
        <v>2754</v>
      </c>
      <c r="C521" s="1013">
        <v>150</v>
      </c>
      <c r="D521" s="1012" t="s">
        <v>152</v>
      </c>
      <c r="E521" s="1024"/>
      <c r="F521" s="1024"/>
      <c r="G521" s="1012"/>
      <c r="H521" s="1025"/>
      <c r="I521" s="1025"/>
      <c r="J521" s="1025"/>
      <c r="K521" s="1025"/>
      <c r="L521" s="1025"/>
      <c r="M521" s="1025"/>
      <c r="N521" s="1025"/>
      <c r="O521" s="1025"/>
      <c r="P521" s="1025">
        <v>4.4000000000000004</v>
      </c>
      <c r="Q521" s="1025">
        <v>5.5</v>
      </c>
      <c r="R521" s="1025"/>
      <c r="S521" s="1025">
        <v>2.6</v>
      </c>
      <c r="T521" s="1025">
        <v>3.3</v>
      </c>
      <c r="U521" s="1025"/>
      <c r="V521" s="1025"/>
      <c r="W521" s="1025"/>
      <c r="X521" s="1025"/>
      <c r="Y521" s="1025"/>
      <c r="Z521" s="1025"/>
      <c r="AA521" s="1025"/>
      <c r="AB521" s="1025"/>
      <c r="AC521" s="1025"/>
      <c r="AD521" s="1025"/>
      <c r="AE521" s="1025"/>
      <c r="AF521" s="1025"/>
      <c r="AG521" s="1025"/>
      <c r="AH521" s="1025"/>
      <c r="AI521" s="1025"/>
      <c r="AJ521" s="1025"/>
      <c r="AK521" s="1025"/>
      <c r="AL521" s="1025"/>
      <c r="AM521" s="1025"/>
      <c r="AN521" s="1025"/>
      <c r="AO521" s="1025"/>
      <c r="AP521" s="1025"/>
      <c r="AQ521" s="1025"/>
      <c r="AR521" s="1025"/>
      <c r="AS521" s="1025"/>
      <c r="AT521" s="1025"/>
      <c r="AU521" s="1025"/>
      <c r="AV521" s="1025"/>
      <c r="AW521" s="1025"/>
      <c r="AX521" s="1025"/>
      <c r="AY521" s="1025"/>
      <c r="AZ521" s="1025"/>
      <c r="BA521" s="1025"/>
      <c r="BB521" s="1026"/>
      <c r="BC521" s="1025"/>
      <c r="BD521" s="1035">
        <v>1</v>
      </c>
      <c r="BE521" s="300">
        <v>45000000</v>
      </c>
      <c r="BF521" s="303">
        <v>0</v>
      </c>
      <c r="BG521" s="183"/>
      <c r="BH521" s="183"/>
      <c r="BI521" s="183"/>
      <c r="BJ521" s="183"/>
      <c r="BK521" s="183"/>
      <c r="BL521" s="183"/>
      <c r="BM521" s="213"/>
      <c r="BN521" s="557">
        <f t="shared" si="8"/>
        <v>0.10533333333333333</v>
      </c>
      <c r="BO521" s="77">
        <f>SUM(H521:BC521)</f>
        <v>15.8</v>
      </c>
      <c r="BP521" s="127" t="str">
        <f>IF(D521="Supra-regional","abrange-cidade",IF(D521="Em definição","sem-mapa",IF(F521&lt;&gt;0,"local-def","local-em-def")))</f>
        <v>local-em-def</v>
      </c>
    </row>
    <row r="522" spans="1:68" ht="30" x14ac:dyDescent="0.25">
      <c r="A522" s="1011">
        <v>96</v>
      </c>
      <c r="B522" s="1012" t="s">
        <v>2754</v>
      </c>
      <c r="C522" s="1013">
        <v>150</v>
      </c>
      <c r="D522" s="1012" t="s">
        <v>154</v>
      </c>
      <c r="E522" s="1024"/>
      <c r="F522" s="1024"/>
      <c r="G522" s="1012"/>
      <c r="H522" s="1025"/>
      <c r="I522" s="1025"/>
      <c r="J522" s="1025"/>
      <c r="K522" s="1025">
        <v>1.7000000000000002</v>
      </c>
      <c r="L522" s="1025"/>
      <c r="M522" s="1025"/>
      <c r="N522" s="1025"/>
      <c r="O522" s="1025"/>
      <c r="P522" s="1025"/>
      <c r="Q522" s="1025">
        <v>7</v>
      </c>
      <c r="R522" s="1025"/>
      <c r="S522" s="1025"/>
      <c r="T522" s="1025"/>
      <c r="U522" s="1025"/>
      <c r="V522" s="1025"/>
      <c r="W522" s="1025"/>
      <c r="X522" s="1025"/>
      <c r="Y522" s="1025"/>
      <c r="Z522" s="1025"/>
      <c r="AA522" s="1025"/>
      <c r="AB522" s="1025"/>
      <c r="AC522" s="1025"/>
      <c r="AD522" s="1025"/>
      <c r="AE522" s="1025"/>
      <c r="AF522" s="1025"/>
      <c r="AG522" s="1025"/>
      <c r="AH522" s="1025"/>
      <c r="AI522" s="1025"/>
      <c r="AJ522" s="1025"/>
      <c r="AK522" s="1025"/>
      <c r="AL522" s="1025"/>
      <c r="AM522" s="1025"/>
      <c r="AN522" s="1025"/>
      <c r="AO522" s="1025"/>
      <c r="AP522" s="1025"/>
      <c r="AQ522" s="1025"/>
      <c r="AR522" s="1025"/>
      <c r="AS522" s="1025"/>
      <c r="AT522" s="1025"/>
      <c r="AU522" s="1025"/>
      <c r="AV522" s="1025"/>
      <c r="AW522" s="1025"/>
      <c r="AX522" s="1025"/>
      <c r="AY522" s="1025"/>
      <c r="AZ522" s="1025"/>
      <c r="BA522" s="1025"/>
      <c r="BB522" s="1026"/>
      <c r="BC522" s="1025"/>
      <c r="BD522" s="1035">
        <v>1</v>
      </c>
      <c r="BE522" s="300">
        <v>45000000</v>
      </c>
      <c r="BF522" s="303">
        <v>0</v>
      </c>
      <c r="BG522" s="183"/>
      <c r="BH522" s="183"/>
      <c r="BI522" s="183"/>
      <c r="BJ522" s="183"/>
      <c r="BK522" s="183"/>
      <c r="BL522" s="183"/>
      <c r="BM522" s="213"/>
      <c r="BN522" s="557">
        <f t="shared" si="8"/>
        <v>5.7999999999999996E-2</v>
      </c>
      <c r="BO522" s="77">
        <f>SUM(H522:BC522)</f>
        <v>8.6999999999999993</v>
      </c>
      <c r="BP522" s="127" t="str">
        <f>IF(D522="Supra-regional","abrange-cidade",IF(D522="Em definição","sem-mapa",IF(F522&lt;&gt;0,"local-def","local-em-def")))</f>
        <v>local-em-def</v>
      </c>
    </row>
    <row r="523" spans="1:68" ht="30" x14ac:dyDescent="0.25">
      <c r="A523" s="1011">
        <v>96</v>
      </c>
      <c r="B523" s="1012" t="s">
        <v>2754</v>
      </c>
      <c r="C523" s="1013">
        <v>150</v>
      </c>
      <c r="D523" s="764" t="s">
        <v>158</v>
      </c>
      <c r="E523" s="1024"/>
      <c r="F523" s="1024"/>
      <c r="G523" s="1012"/>
      <c r="H523" s="1025"/>
      <c r="I523" s="1025"/>
      <c r="J523" s="1025"/>
      <c r="K523" s="1025"/>
      <c r="L523" s="1025"/>
      <c r="M523" s="1025"/>
      <c r="N523" s="1025">
        <v>0.5</v>
      </c>
      <c r="O523" s="1025">
        <v>0.5</v>
      </c>
      <c r="P523" s="1025"/>
      <c r="Q523" s="1025">
        <v>0.9</v>
      </c>
      <c r="R523" s="1025">
        <v>3.9</v>
      </c>
      <c r="S523" s="1025">
        <v>1.4</v>
      </c>
      <c r="T523" s="1025">
        <v>1.4</v>
      </c>
      <c r="U523" s="1025">
        <v>0.8</v>
      </c>
      <c r="V523" s="1025">
        <v>0.60000000000000009</v>
      </c>
      <c r="W523" s="1025"/>
      <c r="X523" s="1025"/>
      <c r="Y523" s="1025"/>
      <c r="Z523" s="1025"/>
      <c r="AA523" s="1025"/>
      <c r="AB523" s="1025"/>
      <c r="AC523" s="1025"/>
      <c r="AD523" s="1025"/>
      <c r="AE523" s="1025"/>
      <c r="AF523" s="1025"/>
      <c r="AG523" s="1025"/>
      <c r="AH523" s="1025"/>
      <c r="AI523" s="1025"/>
      <c r="AJ523" s="1025"/>
      <c r="AK523" s="1025"/>
      <c r="AL523" s="1025"/>
      <c r="AM523" s="1025"/>
      <c r="AN523" s="1025"/>
      <c r="AO523" s="1025"/>
      <c r="AP523" s="1025"/>
      <c r="AQ523" s="1025"/>
      <c r="AR523" s="1025"/>
      <c r="AS523" s="1025"/>
      <c r="AT523" s="1025"/>
      <c r="AU523" s="1025"/>
      <c r="AV523" s="1025"/>
      <c r="AW523" s="1025"/>
      <c r="AX523" s="1025"/>
      <c r="AY523" s="1025"/>
      <c r="AZ523" s="1025"/>
      <c r="BA523" s="1025"/>
      <c r="BB523" s="1026"/>
      <c r="BC523" s="1025"/>
      <c r="BD523" s="1035">
        <v>1</v>
      </c>
      <c r="BE523" s="300">
        <v>45000000</v>
      </c>
      <c r="BF523" s="303">
        <v>0</v>
      </c>
      <c r="BG523" s="183"/>
      <c r="BH523" s="183"/>
      <c r="BI523" s="183"/>
      <c r="BJ523" s="183"/>
      <c r="BK523" s="183"/>
      <c r="BL523" s="183"/>
      <c r="BM523" s="213"/>
      <c r="BN523" s="557">
        <f t="shared" si="8"/>
        <v>6.6666666666666666E-2</v>
      </c>
      <c r="BO523" s="77">
        <f>SUM(H523:BC523)</f>
        <v>10</v>
      </c>
      <c r="BP523" s="127" t="str">
        <f>IF(D523="Supra-regional","abrange-cidade",IF(D523="Em definição","sem-mapa",IF(F523&lt;&gt;0,"local-def","local-em-def")))</f>
        <v>local-em-def</v>
      </c>
    </row>
    <row r="524" spans="1:68" ht="30" x14ac:dyDescent="0.25">
      <c r="A524" s="1011">
        <v>96</v>
      </c>
      <c r="B524" s="1012" t="s">
        <v>2754</v>
      </c>
      <c r="C524" s="1013">
        <v>150</v>
      </c>
      <c r="D524" s="1012" t="s">
        <v>160</v>
      </c>
      <c r="E524" s="1024"/>
      <c r="F524" s="1024"/>
      <c r="G524" s="1012"/>
      <c r="H524" s="1025"/>
      <c r="I524" s="1025"/>
      <c r="J524" s="1025"/>
      <c r="K524" s="1025"/>
      <c r="L524" s="1025"/>
      <c r="M524" s="1025"/>
      <c r="N524" s="1025"/>
      <c r="O524" s="1025"/>
      <c r="P524" s="1025">
        <v>0.1</v>
      </c>
      <c r="Q524" s="1025"/>
      <c r="R524" s="1025"/>
      <c r="S524" s="1025"/>
      <c r="T524" s="1025">
        <v>2</v>
      </c>
      <c r="U524" s="1025"/>
      <c r="V524" s="1025"/>
      <c r="W524" s="1025"/>
      <c r="X524" s="1025"/>
      <c r="Y524" s="1025"/>
      <c r="Z524" s="1025"/>
      <c r="AA524" s="1025"/>
      <c r="AB524" s="1025"/>
      <c r="AC524" s="1025"/>
      <c r="AD524" s="1025"/>
      <c r="AE524" s="1025"/>
      <c r="AF524" s="1025"/>
      <c r="AG524" s="1025"/>
      <c r="AH524" s="1025"/>
      <c r="AI524" s="1025"/>
      <c r="AJ524" s="1025"/>
      <c r="AK524" s="1025"/>
      <c r="AL524" s="1025"/>
      <c r="AM524" s="1025"/>
      <c r="AN524" s="1025"/>
      <c r="AO524" s="1025"/>
      <c r="AP524" s="1025"/>
      <c r="AQ524" s="1025"/>
      <c r="AR524" s="1025"/>
      <c r="AS524" s="1025"/>
      <c r="AT524" s="1025"/>
      <c r="AU524" s="1025"/>
      <c r="AV524" s="1025"/>
      <c r="AW524" s="1025"/>
      <c r="AX524" s="1025"/>
      <c r="AY524" s="1025"/>
      <c r="AZ524" s="1025"/>
      <c r="BA524" s="1025"/>
      <c r="BB524" s="1026"/>
      <c r="BC524" s="1025"/>
      <c r="BD524" s="1035">
        <v>1</v>
      </c>
      <c r="BE524" s="300">
        <v>45000000</v>
      </c>
      <c r="BF524" s="303">
        <v>0</v>
      </c>
      <c r="BG524" s="183"/>
      <c r="BH524" s="183"/>
      <c r="BI524" s="183"/>
      <c r="BJ524" s="183"/>
      <c r="BK524" s="183"/>
      <c r="BL524" s="183"/>
      <c r="BM524" s="213"/>
      <c r="BN524" s="557">
        <f t="shared" si="8"/>
        <v>1.4E-2</v>
      </c>
      <c r="BO524" s="77">
        <f>SUM(H524:BC524)</f>
        <v>2.1</v>
      </c>
      <c r="BP524" s="127" t="str">
        <f>IF(D524="Supra-regional","abrange-cidade",IF(D524="Em definição","sem-mapa",IF(F524&lt;&gt;0,"local-def","local-em-def")))</f>
        <v>local-em-def</v>
      </c>
    </row>
    <row r="525" spans="1:68" ht="30" x14ac:dyDescent="0.25">
      <c r="A525" s="1011">
        <v>96</v>
      </c>
      <c r="B525" s="1012" t="s">
        <v>2754</v>
      </c>
      <c r="C525" s="1013">
        <v>150</v>
      </c>
      <c r="D525" s="1012" t="s">
        <v>162</v>
      </c>
      <c r="E525" s="1024"/>
      <c r="F525" s="1024"/>
      <c r="G525" s="1012"/>
      <c r="H525" s="1025"/>
      <c r="I525" s="1025">
        <v>1.1000000000000001</v>
      </c>
      <c r="J525" s="1025"/>
      <c r="K525" s="1025">
        <v>2.1</v>
      </c>
      <c r="L525" s="1025"/>
      <c r="M525" s="1025"/>
      <c r="N525" s="1025"/>
      <c r="O525" s="1025"/>
      <c r="P525" s="1025">
        <v>9.1999999999999993</v>
      </c>
      <c r="Q525" s="1025"/>
      <c r="R525" s="1025">
        <v>1.3</v>
      </c>
      <c r="S525" s="1025">
        <v>6.8000000000000007</v>
      </c>
      <c r="T525" s="1025">
        <v>1.5</v>
      </c>
      <c r="U525" s="1025"/>
      <c r="V525" s="1025"/>
      <c r="W525" s="1025"/>
      <c r="X525" s="1025"/>
      <c r="Y525" s="1025"/>
      <c r="Z525" s="1025"/>
      <c r="AA525" s="1025"/>
      <c r="AB525" s="1025">
        <v>1.1000000000000001</v>
      </c>
      <c r="AC525" s="1025">
        <v>1.3</v>
      </c>
      <c r="AD525" s="1025"/>
      <c r="AE525" s="1025"/>
      <c r="AF525" s="1025"/>
      <c r="AG525" s="1025"/>
      <c r="AH525" s="1025"/>
      <c r="AI525" s="1025"/>
      <c r="AJ525" s="1025"/>
      <c r="AK525" s="1025"/>
      <c r="AL525" s="1025"/>
      <c r="AM525" s="1025"/>
      <c r="AN525" s="1025"/>
      <c r="AO525" s="1025"/>
      <c r="AP525" s="1025"/>
      <c r="AQ525" s="1025"/>
      <c r="AR525" s="1025"/>
      <c r="AS525" s="1025"/>
      <c r="AT525" s="1025"/>
      <c r="AU525" s="1025"/>
      <c r="AV525" s="1025"/>
      <c r="AW525" s="1025"/>
      <c r="AX525" s="1025"/>
      <c r="AY525" s="1025"/>
      <c r="AZ525" s="1025"/>
      <c r="BA525" s="1025"/>
      <c r="BB525" s="1026"/>
      <c r="BC525" s="1025"/>
      <c r="BD525" s="1035">
        <v>1</v>
      </c>
      <c r="BE525" s="300">
        <v>45000000</v>
      </c>
      <c r="BF525" s="303">
        <v>0</v>
      </c>
      <c r="BG525" s="183"/>
      <c r="BH525" s="183"/>
      <c r="BI525" s="183"/>
      <c r="BJ525" s="183"/>
      <c r="BK525" s="183"/>
      <c r="BL525" s="183"/>
      <c r="BM525" s="213"/>
      <c r="BN525" s="557">
        <f t="shared" si="8"/>
        <v>0.16266666666666668</v>
      </c>
      <c r="BO525" s="77">
        <f>SUM(H525:BC525)</f>
        <v>24.400000000000002</v>
      </c>
      <c r="BP525" s="127" t="str">
        <f>IF(D525="Supra-regional","abrange-cidade",IF(D525="Em definição","sem-mapa",IF(F525&lt;&gt;0,"local-def","local-em-def")))</f>
        <v>local-em-def</v>
      </c>
    </row>
    <row r="526" spans="1:68" ht="30" x14ac:dyDescent="0.25">
      <c r="A526" s="1011">
        <v>96</v>
      </c>
      <c r="B526" s="1012" t="s">
        <v>2754</v>
      </c>
      <c r="C526" s="1013">
        <v>150</v>
      </c>
      <c r="D526" s="1012" t="s">
        <v>166</v>
      </c>
      <c r="E526" s="1024"/>
      <c r="F526" s="1024"/>
      <c r="G526" s="1012"/>
      <c r="H526" s="1025"/>
      <c r="I526" s="1025"/>
      <c r="J526" s="1025"/>
      <c r="K526" s="1025"/>
      <c r="L526" s="1025"/>
      <c r="M526" s="1025"/>
      <c r="N526" s="1025"/>
      <c r="O526" s="1025">
        <v>2.4</v>
      </c>
      <c r="P526" s="1025">
        <v>13.599999999999998</v>
      </c>
      <c r="Q526" s="1025">
        <v>7.9</v>
      </c>
      <c r="R526" s="1025"/>
      <c r="S526" s="1025">
        <v>5.5</v>
      </c>
      <c r="T526" s="1025"/>
      <c r="U526" s="1025"/>
      <c r="V526" s="1025"/>
      <c r="W526" s="1025"/>
      <c r="X526" s="1025"/>
      <c r="Y526" s="1025"/>
      <c r="Z526" s="1025"/>
      <c r="AA526" s="1025"/>
      <c r="AB526" s="1025"/>
      <c r="AC526" s="1025"/>
      <c r="AD526" s="1025"/>
      <c r="AE526" s="1025"/>
      <c r="AF526" s="1025"/>
      <c r="AG526" s="1025"/>
      <c r="AH526" s="1025"/>
      <c r="AI526" s="1025"/>
      <c r="AJ526" s="1025"/>
      <c r="AK526" s="1025"/>
      <c r="AL526" s="1025"/>
      <c r="AM526" s="1025"/>
      <c r="AN526" s="1025"/>
      <c r="AO526" s="1025"/>
      <c r="AP526" s="1025"/>
      <c r="AQ526" s="1025"/>
      <c r="AR526" s="1025"/>
      <c r="AS526" s="1025"/>
      <c r="AT526" s="1025"/>
      <c r="AU526" s="1025"/>
      <c r="AV526" s="1025"/>
      <c r="AW526" s="1025"/>
      <c r="AX526" s="1025"/>
      <c r="AY526" s="1025"/>
      <c r="AZ526" s="1025"/>
      <c r="BA526" s="1025"/>
      <c r="BB526" s="1026"/>
      <c r="BC526" s="1025"/>
      <c r="BD526" s="1035">
        <v>1</v>
      </c>
      <c r="BE526" s="300">
        <v>45000000</v>
      </c>
      <c r="BF526" s="303">
        <v>0</v>
      </c>
      <c r="BG526" s="183"/>
      <c r="BH526" s="183"/>
      <c r="BI526" s="183"/>
      <c r="BJ526" s="183"/>
      <c r="BK526" s="183"/>
      <c r="BL526" s="183"/>
      <c r="BM526" s="213"/>
      <c r="BN526" s="557">
        <f t="shared" si="8"/>
        <v>0.19599999999999998</v>
      </c>
      <c r="BO526" s="77">
        <f>SUM(H526:BC526)</f>
        <v>29.4</v>
      </c>
      <c r="BP526" s="127" t="str">
        <f>IF(D526="Supra-regional","abrange-cidade",IF(D526="Em definição","sem-mapa",IF(F526&lt;&gt;0,"local-def","local-em-def")))</f>
        <v>local-em-def</v>
      </c>
    </row>
    <row r="527" spans="1:68" ht="30" x14ac:dyDescent="0.25">
      <c r="A527" s="1011">
        <v>96</v>
      </c>
      <c r="B527" s="1012" t="s">
        <v>2754</v>
      </c>
      <c r="C527" s="1013">
        <v>150</v>
      </c>
      <c r="D527" s="1012" t="s">
        <v>170</v>
      </c>
      <c r="E527" s="1024"/>
      <c r="F527" s="1024"/>
      <c r="G527" s="1012"/>
      <c r="H527" s="1025"/>
      <c r="I527" s="1025"/>
      <c r="J527" s="1025"/>
      <c r="K527" s="1025"/>
      <c r="L527" s="1025"/>
      <c r="M527" s="1025">
        <v>0.30000000000000004</v>
      </c>
      <c r="N527" s="1025">
        <v>1.3</v>
      </c>
      <c r="O527" s="1025">
        <v>2.8</v>
      </c>
      <c r="P527" s="1025">
        <v>3.0999999999999996</v>
      </c>
      <c r="Q527" s="1025"/>
      <c r="R527" s="1025">
        <v>4.5999999999999996</v>
      </c>
      <c r="S527" s="1025">
        <v>2.6</v>
      </c>
      <c r="T527" s="1025">
        <v>2.7</v>
      </c>
      <c r="U527" s="1025"/>
      <c r="V527" s="1025"/>
      <c r="W527" s="1025">
        <v>0.9</v>
      </c>
      <c r="X527" s="1025"/>
      <c r="Y527" s="1025"/>
      <c r="Z527" s="1025"/>
      <c r="AA527" s="1025"/>
      <c r="AB527" s="1025"/>
      <c r="AC527" s="1025"/>
      <c r="AD527" s="1025"/>
      <c r="AE527" s="1025"/>
      <c r="AF527" s="1025"/>
      <c r="AG527" s="1025"/>
      <c r="AH527" s="1025"/>
      <c r="AI527" s="1025"/>
      <c r="AJ527" s="1025"/>
      <c r="AK527" s="1025"/>
      <c r="AL527" s="1025"/>
      <c r="AM527" s="1025"/>
      <c r="AN527" s="1025"/>
      <c r="AO527" s="1025"/>
      <c r="AP527" s="1025"/>
      <c r="AQ527" s="1025"/>
      <c r="AR527" s="1025"/>
      <c r="AS527" s="1025"/>
      <c r="AT527" s="1025"/>
      <c r="AU527" s="1025"/>
      <c r="AV527" s="1025"/>
      <c r="AW527" s="1025"/>
      <c r="AX527" s="1025"/>
      <c r="AY527" s="1025"/>
      <c r="AZ527" s="1025"/>
      <c r="BA527" s="1025"/>
      <c r="BB527" s="1026"/>
      <c r="BC527" s="1025"/>
      <c r="BD527" s="1035">
        <v>1</v>
      </c>
      <c r="BE527" s="300">
        <v>45000000</v>
      </c>
      <c r="BF527" s="303">
        <v>0</v>
      </c>
      <c r="BG527" s="183"/>
      <c r="BH527" s="183"/>
      <c r="BI527" s="183"/>
      <c r="BJ527" s="183"/>
      <c r="BK527" s="183"/>
      <c r="BL527" s="183"/>
      <c r="BM527" s="213"/>
      <c r="BN527" s="557">
        <f t="shared" si="8"/>
        <v>0.12199999999999998</v>
      </c>
      <c r="BO527" s="77">
        <f>SUM(H527:BC527)</f>
        <v>18.299999999999997</v>
      </c>
      <c r="BP527" s="127" t="str">
        <f>IF(D527="Supra-regional","abrange-cidade",IF(D527="Em definição","sem-mapa",IF(F527&lt;&gt;0,"local-def","local-em-def")))</f>
        <v>local-em-def</v>
      </c>
    </row>
    <row r="528" spans="1:68" ht="30" x14ac:dyDescent="0.25">
      <c r="A528" s="1011">
        <v>96</v>
      </c>
      <c r="B528" s="1012" t="s">
        <v>2754</v>
      </c>
      <c r="C528" s="1013">
        <v>150</v>
      </c>
      <c r="D528" s="1012" t="s">
        <v>172</v>
      </c>
      <c r="E528" s="1024"/>
      <c r="F528" s="1024"/>
      <c r="G528" s="1012"/>
      <c r="H528" s="1025"/>
      <c r="I528" s="1025"/>
      <c r="J528" s="1025"/>
      <c r="K528" s="1025"/>
      <c r="L528" s="1025"/>
      <c r="M528" s="1025"/>
      <c r="N528" s="1025"/>
      <c r="O528" s="1025"/>
      <c r="P528" s="1025">
        <v>1</v>
      </c>
      <c r="Q528" s="1025"/>
      <c r="R528" s="1025">
        <v>1.6</v>
      </c>
      <c r="S528" s="1025">
        <v>0.4</v>
      </c>
      <c r="T528" s="1025"/>
      <c r="U528" s="1025"/>
      <c r="V528" s="1025"/>
      <c r="W528" s="1025"/>
      <c r="X528" s="1025"/>
      <c r="Y528" s="1025"/>
      <c r="Z528" s="1025"/>
      <c r="AA528" s="1025"/>
      <c r="AB528" s="1025"/>
      <c r="AC528" s="1025"/>
      <c r="AD528" s="1025"/>
      <c r="AE528" s="1025"/>
      <c r="AF528" s="1025"/>
      <c r="AG528" s="1025"/>
      <c r="AH528" s="1025"/>
      <c r="AI528" s="1025"/>
      <c r="AJ528" s="1025"/>
      <c r="AK528" s="1025"/>
      <c r="AL528" s="1025"/>
      <c r="AM528" s="1025"/>
      <c r="AN528" s="1025"/>
      <c r="AO528" s="1025"/>
      <c r="AP528" s="1025"/>
      <c r="AQ528" s="1025"/>
      <c r="AR528" s="1025"/>
      <c r="AS528" s="1025"/>
      <c r="AT528" s="1025"/>
      <c r="AU528" s="1025"/>
      <c r="AV528" s="1025"/>
      <c r="AW528" s="1025"/>
      <c r="AX528" s="1025"/>
      <c r="AY528" s="1025"/>
      <c r="AZ528" s="1025"/>
      <c r="BA528" s="1025"/>
      <c r="BB528" s="1026"/>
      <c r="BC528" s="1025"/>
      <c r="BD528" s="1035">
        <v>1</v>
      </c>
      <c r="BE528" s="300">
        <v>45000000</v>
      </c>
      <c r="BF528" s="303">
        <v>0</v>
      </c>
      <c r="BG528" s="183"/>
      <c r="BH528" s="183"/>
      <c r="BI528" s="183"/>
      <c r="BJ528" s="183"/>
      <c r="BK528" s="183"/>
      <c r="BL528" s="183"/>
      <c r="BM528" s="213"/>
      <c r="BN528" s="557">
        <f t="shared" si="8"/>
        <v>0.02</v>
      </c>
      <c r="BO528" s="77">
        <f>SUM(H528:BC528)</f>
        <v>3</v>
      </c>
      <c r="BP528" s="127" t="str">
        <f>IF(D528="Supra-regional","abrange-cidade",IF(D528="Em definição","sem-mapa",IF(F528&lt;&gt;0,"local-def","local-em-def")))</f>
        <v>local-em-def</v>
      </c>
    </row>
    <row r="529" spans="1:68" ht="30" x14ac:dyDescent="0.25">
      <c r="A529" s="1011">
        <v>96</v>
      </c>
      <c r="B529" s="1012" t="s">
        <v>2754</v>
      </c>
      <c r="C529" s="1013">
        <v>150</v>
      </c>
      <c r="D529" s="1012" t="s">
        <v>174</v>
      </c>
      <c r="E529" s="1024"/>
      <c r="F529" s="1024"/>
      <c r="G529" s="1012"/>
      <c r="H529" s="1025"/>
      <c r="I529" s="1025"/>
      <c r="J529" s="1025"/>
      <c r="K529" s="1025"/>
      <c r="L529" s="1025"/>
      <c r="M529" s="1025"/>
      <c r="N529" s="1025">
        <v>0.4</v>
      </c>
      <c r="O529" s="1025">
        <v>3.2</v>
      </c>
      <c r="P529" s="1025">
        <v>2.0999999999999996</v>
      </c>
      <c r="Q529" s="1025">
        <v>4.0999999999999996</v>
      </c>
      <c r="R529" s="1025">
        <v>4.9000000000000004</v>
      </c>
      <c r="S529" s="1025">
        <v>2.2000000000000002</v>
      </c>
      <c r="T529" s="1025">
        <v>1</v>
      </c>
      <c r="U529" s="1025"/>
      <c r="V529" s="1025"/>
      <c r="W529" s="1025"/>
      <c r="X529" s="1025"/>
      <c r="Y529" s="1025"/>
      <c r="Z529" s="1025"/>
      <c r="AA529" s="1025"/>
      <c r="AB529" s="1025">
        <v>0.4</v>
      </c>
      <c r="AC529" s="1025"/>
      <c r="AD529" s="1025"/>
      <c r="AE529" s="1025"/>
      <c r="AF529" s="1025"/>
      <c r="AG529" s="1025"/>
      <c r="AH529" s="1025"/>
      <c r="AI529" s="1025"/>
      <c r="AJ529" s="1025"/>
      <c r="AK529" s="1025"/>
      <c r="AL529" s="1025"/>
      <c r="AM529" s="1025"/>
      <c r="AN529" s="1025"/>
      <c r="AO529" s="1025"/>
      <c r="AP529" s="1025"/>
      <c r="AQ529" s="1025"/>
      <c r="AR529" s="1025"/>
      <c r="AS529" s="1025"/>
      <c r="AT529" s="1025"/>
      <c r="AU529" s="1025"/>
      <c r="AV529" s="1025"/>
      <c r="AW529" s="1025"/>
      <c r="AX529" s="1025"/>
      <c r="AY529" s="1025"/>
      <c r="AZ529" s="1025"/>
      <c r="BA529" s="1025"/>
      <c r="BB529" s="1026"/>
      <c r="BC529" s="1025"/>
      <c r="BD529" s="1035">
        <v>1</v>
      </c>
      <c r="BE529" s="300">
        <v>45000000</v>
      </c>
      <c r="BF529" s="303">
        <v>0</v>
      </c>
      <c r="BG529" s="183"/>
      <c r="BH529" s="183"/>
      <c r="BI529" s="183"/>
      <c r="BJ529" s="183"/>
      <c r="BK529" s="183"/>
      <c r="BL529" s="183"/>
      <c r="BM529" s="213"/>
      <c r="BN529" s="557">
        <f t="shared" si="8"/>
        <v>0.12199999999999998</v>
      </c>
      <c r="BO529" s="77">
        <f>SUM(H529:BC529)</f>
        <v>18.299999999999997</v>
      </c>
      <c r="BP529" s="127" t="str">
        <f>IF(D529="Supra-regional","abrange-cidade",IF(D529="Em definição","sem-mapa",IF(F529&lt;&gt;0,"local-def","local-em-def")))</f>
        <v>local-em-def</v>
      </c>
    </row>
    <row r="530" spans="1:68" ht="30" x14ac:dyDescent="0.25">
      <c r="A530" s="1011">
        <v>96</v>
      </c>
      <c r="B530" s="1012" t="s">
        <v>2754</v>
      </c>
      <c r="C530" s="1013">
        <v>150</v>
      </c>
      <c r="D530" s="1012" t="s">
        <v>176</v>
      </c>
      <c r="E530" s="1024"/>
      <c r="F530" s="1024"/>
      <c r="G530" s="1012"/>
      <c r="H530" s="1025"/>
      <c r="I530" s="1025">
        <v>0.30000000000000004</v>
      </c>
      <c r="J530" s="1025"/>
      <c r="K530" s="1025">
        <v>2.7</v>
      </c>
      <c r="L530" s="1025">
        <v>0.5</v>
      </c>
      <c r="M530" s="1025"/>
      <c r="N530" s="1025">
        <v>9.5</v>
      </c>
      <c r="O530" s="1025">
        <v>10.9</v>
      </c>
      <c r="P530" s="1025"/>
      <c r="Q530" s="1025"/>
      <c r="R530" s="1025"/>
      <c r="S530" s="1025"/>
      <c r="T530" s="1025">
        <v>1.1000000000000001</v>
      </c>
      <c r="U530" s="1025">
        <v>2.8</v>
      </c>
      <c r="V530" s="1025"/>
      <c r="W530" s="1025"/>
      <c r="X530" s="1025"/>
      <c r="Y530" s="1025"/>
      <c r="Z530" s="1025"/>
      <c r="AA530" s="1025"/>
      <c r="AB530" s="1025">
        <v>0.6</v>
      </c>
      <c r="AC530" s="1025">
        <v>0.1</v>
      </c>
      <c r="AD530" s="1025"/>
      <c r="AE530" s="1025"/>
      <c r="AF530" s="1025"/>
      <c r="AG530" s="1025"/>
      <c r="AH530" s="1025"/>
      <c r="AI530" s="1025"/>
      <c r="AJ530" s="1025"/>
      <c r="AK530" s="1025"/>
      <c r="AL530" s="1025"/>
      <c r="AM530" s="1025"/>
      <c r="AN530" s="1025"/>
      <c r="AO530" s="1025"/>
      <c r="AP530" s="1025"/>
      <c r="AQ530" s="1025"/>
      <c r="AR530" s="1025"/>
      <c r="AS530" s="1025"/>
      <c r="AT530" s="1025"/>
      <c r="AU530" s="1025"/>
      <c r="AV530" s="1025"/>
      <c r="AW530" s="1025"/>
      <c r="AX530" s="1025"/>
      <c r="AY530" s="1025"/>
      <c r="AZ530" s="1025"/>
      <c r="BA530" s="1025"/>
      <c r="BB530" s="1026"/>
      <c r="BC530" s="1025"/>
      <c r="BD530" s="1035">
        <v>1</v>
      </c>
      <c r="BE530" s="300">
        <v>45000000</v>
      </c>
      <c r="BF530" s="303">
        <v>0</v>
      </c>
      <c r="BG530" s="183"/>
      <c r="BH530" s="183"/>
      <c r="BI530" s="183"/>
      <c r="BJ530" s="183"/>
      <c r="BK530" s="183"/>
      <c r="BL530" s="183"/>
      <c r="BM530" s="213"/>
      <c r="BN530" s="557">
        <f t="shared" si="8"/>
        <v>0.19000000000000003</v>
      </c>
      <c r="BO530" s="77">
        <f>SUM(H530:BC530)</f>
        <v>28.500000000000004</v>
      </c>
      <c r="BP530" s="127" t="str">
        <f>IF(D530="Supra-regional","abrange-cidade",IF(D530="Em definição","sem-mapa",IF(F530&lt;&gt;0,"local-def","local-em-def")))</f>
        <v>local-em-def</v>
      </c>
    </row>
    <row r="531" spans="1:68" ht="30" x14ac:dyDescent="0.25">
      <c r="A531" s="1011">
        <v>96</v>
      </c>
      <c r="B531" s="1012" t="s">
        <v>2754</v>
      </c>
      <c r="C531" s="1013">
        <v>150</v>
      </c>
      <c r="D531" s="1012" t="s">
        <v>178</v>
      </c>
      <c r="E531" s="1024"/>
      <c r="F531" s="1024"/>
      <c r="G531" s="1012"/>
      <c r="H531" s="1025"/>
      <c r="I531" s="1025"/>
      <c r="J531" s="1025"/>
      <c r="K531" s="1025">
        <v>4.5999999999999996</v>
      </c>
      <c r="L531" s="1025"/>
      <c r="M531" s="1025"/>
      <c r="N531" s="1025">
        <v>4.5999999999999996</v>
      </c>
      <c r="O531" s="1025"/>
      <c r="P531" s="1025">
        <v>9.6999999999999993</v>
      </c>
      <c r="Q531" s="1025">
        <v>3.7</v>
      </c>
      <c r="R531" s="1025"/>
      <c r="S531" s="1025">
        <v>0.30000000000000004</v>
      </c>
      <c r="T531" s="1025"/>
      <c r="U531" s="1025"/>
      <c r="V531" s="1025"/>
      <c r="W531" s="1025"/>
      <c r="X531" s="1025"/>
      <c r="Y531" s="1025"/>
      <c r="Z531" s="1025"/>
      <c r="AA531" s="1025"/>
      <c r="AB531" s="1025"/>
      <c r="AC531" s="1025"/>
      <c r="AD531" s="1025"/>
      <c r="AE531" s="1025"/>
      <c r="AF531" s="1025"/>
      <c r="AG531" s="1025"/>
      <c r="AH531" s="1025"/>
      <c r="AI531" s="1025"/>
      <c r="AJ531" s="1025"/>
      <c r="AK531" s="1025"/>
      <c r="AL531" s="1025"/>
      <c r="AM531" s="1025"/>
      <c r="AN531" s="1025"/>
      <c r="AO531" s="1025"/>
      <c r="AP531" s="1025"/>
      <c r="AQ531" s="1025"/>
      <c r="AR531" s="1025"/>
      <c r="AS531" s="1025"/>
      <c r="AT531" s="1025"/>
      <c r="AU531" s="1025"/>
      <c r="AV531" s="1025"/>
      <c r="AW531" s="1025"/>
      <c r="AX531" s="1025"/>
      <c r="AY531" s="1025"/>
      <c r="AZ531" s="1025"/>
      <c r="BA531" s="1025"/>
      <c r="BB531" s="1026"/>
      <c r="BC531" s="1025"/>
      <c r="BD531" s="1035">
        <v>1</v>
      </c>
      <c r="BE531" s="300">
        <v>45000000</v>
      </c>
      <c r="BF531" s="303">
        <v>0</v>
      </c>
      <c r="BG531" s="183"/>
      <c r="BH531" s="183"/>
      <c r="BI531" s="183"/>
      <c r="BJ531" s="183"/>
      <c r="BK531" s="183"/>
      <c r="BL531" s="183"/>
      <c r="BM531" s="213"/>
      <c r="BN531" s="557">
        <f t="shared" si="8"/>
        <v>0.15266666666666664</v>
      </c>
      <c r="BO531" s="77">
        <f>SUM(H531:BC531)</f>
        <v>22.9</v>
      </c>
      <c r="BP531" s="127" t="str">
        <f>IF(D531="Supra-regional","abrange-cidade",IF(D531="Em definição","sem-mapa",IF(F531&lt;&gt;0,"local-def","local-em-def")))</f>
        <v>local-em-def</v>
      </c>
    </row>
    <row r="532" spans="1:68" ht="30" x14ac:dyDescent="0.25">
      <c r="A532" s="1011">
        <v>96</v>
      </c>
      <c r="B532" s="1012" t="s">
        <v>2754</v>
      </c>
      <c r="C532" s="1013">
        <v>150</v>
      </c>
      <c r="D532" s="1012" t="s">
        <v>180</v>
      </c>
      <c r="E532" s="1024"/>
      <c r="F532" s="1024"/>
      <c r="G532" s="1012"/>
      <c r="H532" s="1025"/>
      <c r="I532" s="1025"/>
      <c r="J532" s="1025"/>
      <c r="K532" s="1025">
        <v>3.6</v>
      </c>
      <c r="L532" s="1025"/>
      <c r="M532" s="1025"/>
      <c r="N532" s="1025"/>
      <c r="O532" s="1025"/>
      <c r="P532" s="1025">
        <v>0.60000000000000009</v>
      </c>
      <c r="Q532" s="1025">
        <v>1.4</v>
      </c>
      <c r="R532" s="1025"/>
      <c r="S532" s="1025"/>
      <c r="T532" s="1025"/>
      <c r="U532" s="1025"/>
      <c r="V532" s="1025"/>
      <c r="W532" s="1025">
        <v>2</v>
      </c>
      <c r="X532" s="1025"/>
      <c r="Y532" s="1025"/>
      <c r="Z532" s="1025"/>
      <c r="AA532" s="1025"/>
      <c r="AB532" s="1025"/>
      <c r="AC532" s="1025"/>
      <c r="AD532" s="1025"/>
      <c r="AE532" s="1025"/>
      <c r="AF532" s="1025"/>
      <c r="AG532" s="1025"/>
      <c r="AH532" s="1025"/>
      <c r="AI532" s="1025"/>
      <c r="AJ532" s="1025"/>
      <c r="AK532" s="1025"/>
      <c r="AL532" s="1025"/>
      <c r="AM532" s="1025"/>
      <c r="AN532" s="1025"/>
      <c r="AO532" s="1025"/>
      <c r="AP532" s="1025"/>
      <c r="AQ532" s="1025"/>
      <c r="AR532" s="1025"/>
      <c r="AS532" s="1025"/>
      <c r="AT532" s="1025"/>
      <c r="AU532" s="1025"/>
      <c r="AV532" s="1025"/>
      <c r="AW532" s="1025"/>
      <c r="AX532" s="1025"/>
      <c r="AY532" s="1025"/>
      <c r="AZ532" s="1025"/>
      <c r="BA532" s="1025"/>
      <c r="BB532" s="1026"/>
      <c r="BC532" s="1025"/>
      <c r="BD532" s="1035">
        <v>1</v>
      </c>
      <c r="BE532" s="300">
        <v>45000000</v>
      </c>
      <c r="BF532" s="303">
        <v>0</v>
      </c>
      <c r="BG532" s="183"/>
      <c r="BH532" s="183"/>
      <c r="BI532" s="183"/>
      <c r="BJ532" s="183"/>
      <c r="BK532" s="183"/>
      <c r="BL532" s="183"/>
      <c r="BM532" s="213"/>
      <c r="BN532" s="557">
        <f t="shared" si="8"/>
        <v>5.0666666666666665E-2</v>
      </c>
      <c r="BO532" s="77">
        <f>SUM(H532:BC532)</f>
        <v>7.6</v>
      </c>
      <c r="BP532" s="127" t="str">
        <f>IF(D532="Supra-regional","abrange-cidade",IF(D532="Em definição","sem-mapa",IF(F532&lt;&gt;0,"local-def","local-em-def")))</f>
        <v>local-em-def</v>
      </c>
    </row>
    <row r="533" spans="1:68" ht="30" x14ac:dyDescent="0.25">
      <c r="A533" s="1011">
        <v>96</v>
      </c>
      <c r="B533" s="1012" t="s">
        <v>2754</v>
      </c>
      <c r="C533" s="1013">
        <v>150</v>
      </c>
      <c r="D533" s="1012" t="s">
        <v>182</v>
      </c>
      <c r="E533" s="1024"/>
      <c r="F533" s="1024"/>
      <c r="G533" s="1012"/>
      <c r="H533" s="1025"/>
      <c r="I533" s="1025"/>
      <c r="J533" s="1025">
        <v>0.7</v>
      </c>
      <c r="K533" s="1025"/>
      <c r="L533" s="1025"/>
      <c r="M533" s="1025"/>
      <c r="N533" s="1025">
        <v>5.8000000000000007</v>
      </c>
      <c r="O533" s="1025">
        <v>7</v>
      </c>
      <c r="P533" s="1025">
        <v>9.4</v>
      </c>
      <c r="Q533" s="1025">
        <v>2</v>
      </c>
      <c r="R533" s="1025">
        <v>2.9</v>
      </c>
      <c r="S533" s="1025">
        <v>0.30000000000000004</v>
      </c>
      <c r="T533" s="1025"/>
      <c r="U533" s="1025"/>
      <c r="V533" s="1025">
        <v>1.1000000000000001</v>
      </c>
      <c r="W533" s="1025">
        <v>2</v>
      </c>
      <c r="X533" s="1025"/>
      <c r="Y533" s="1025"/>
      <c r="Z533" s="1025"/>
      <c r="AA533" s="1025"/>
      <c r="AB533" s="1025"/>
      <c r="AC533" s="1025">
        <v>1.1000000000000001</v>
      </c>
      <c r="AD533" s="1025"/>
      <c r="AE533" s="1025"/>
      <c r="AF533" s="1025"/>
      <c r="AG533" s="1025"/>
      <c r="AH533" s="1025"/>
      <c r="AI533" s="1025"/>
      <c r="AJ533" s="1025"/>
      <c r="AK533" s="1025"/>
      <c r="AL533" s="1025"/>
      <c r="AM533" s="1025"/>
      <c r="AN533" s="1025"/>
      <c r="AO533" s="1025"/>
      <c r="AP533" s="1025"/>
      <c r="AQ533" s="1025"/>
      <c r="AR533" s="1025"/>
      <c r="AS533" s="1025"/>
      <c r="AT533" s="1025"/>
      <c r="AU533" s="1025"/>
      <c r="AV533" s="1025"/>
      <c r="AW533" s="1025"/>
      <c r="AX533" s="1025"/>
      <c r="AY533" s="1025"/>
      <c r="AZ533" s="1025"/>
      <c r="BA533" s="1025"/>
      <c r="BB533" s="1026"/>
      <c r="BC533" s="1025"/>
      <c r="BD533" s="1035">
        <v>1</v>
      </c>
      <c r="BE533" s="300">
        <v>45000000</v>
      </c>
      <c r="BF533" s="303">
        <v>0</v>
      </c>
      <c r="BG533" s="183"/>
      <c r="BH533" s="183"/>
      <c r="BI533" s="183"/>
      <c r="BJ533" s="183"/>
      <c r="BK533" s="183"/>
      <c r="BL533" s="183"/>
      <c r="BM533" s="213"/>
      <c r="BN533" s="557">
        <f t="shared" si="8"/>
        <v>0.21533333333333332</v>
      </c>
      <c r="BO533" s="77">
        <f>SUM(H533:BC533)</f>
        <v>32.299999999999997</v>
      </c>
      <c r="BP533" s="127" t="str">
        <f>IF(D533="Supra-regional","abrange-cidade",IF(D533="Em definição","sem-mapa",IF(F533&lt;&gt;0,"local-def","local-em-def")))</f>
        <v>local-em-def</v>
      </c>
    </row>
    <row r="534" spans="1:68" ht="30" x14ac:dyDescent="0.25">
      <c r="A534" s="1011">
        <v>96</v>
      </c>
      <c r="B534" s="1012" t="s">
        <v>2754</v>
      </c>
      <c r="C534" s="1013">
        <v>150</v>
      </c>
      <c r="D534" s="1012" t="s">
        <v>184</v>
      </c>
      <c r="E534" s="1024"/>
      <c r="F534" s="1024"/>
      <c r="G534" s="1012"/>
      <c r="H534" s="1025"/>
      <c r="I534" s="1025"/>
      <c r="J534" s="1025"/>
      <c r="K534" s="1025">
        <v>1.7000000000000002</v>
      </c>
      <c r="L534" s="1025"/>
      <c r="M534" s="1025"/>
      <c r="N534" s="1025"/>
      <c r="O534" s="1025"/>
      <c r="P534" s="1025">
        <v>0.2</v>
      </c>
      <c r="Q534" s="1025"/>
      <c r="R534" s="1025">
        <v>0.4</v>
      </c>
      <c r="S534" s="1025">
        <v>6.5</v>
      </c>
      <c r="T534" s="1025">
        <v>0.7</v>
      </c>
      <c r="U534" s="1025"/>
      <c r="V534" s="1025"/>
      <c r="W534" s="1025"/>
      <c r="X534" s="1025"/>
      <c r="Y534" s="1025"/>
      <c r="Z534" s="1025"/>
      <c r="AA534" s="1025"/>
      <c r="AB534" s="1025"/>
      <c r="AC534" s="1025"/>
      <c r="AD534" s="1025"/>
      <c r="AE534" s="1025"/>
      <c r="AF534" s="1025"/>
      <c r="AG534" s="1025"/>
      <c r="AH534" s="1025"/>
      <c r="AI534" s="1025"/>
      <c r="AJ534" s="1025"/>
      <c r="AK534" s="1025"/>
      <c r="AL534" s="1025"/>
      <c r="AM534" s="1025"/>
      <c r="AN534" s="1025"/>
      <c r="AO534" s="1025"/>
      <c r="AP534" s="1025"/>
      <c r="AQ534" s="1025"/>
      <c r="AR534" s="1025"/>
      <c r="AS534" s="1025"/>
      <c r="AT534" s="1025"/>
      <c r="AU534" s="1025"/>
      <c r="AV534" s="1025"/>
      <c r="AW534" s="1025"/>
      <c r="AX534" s="1025"/>
      <c r="AY534" s="1025"/>
      <c r="AZ534" s="1025"/>
      <c r="BA534" s="1025"/>
      <c r="BB534" s="1026"/>
      <c r="BC534" s="1025"/>
      <c r="BD534" s="1035">
        <v>1</v>
      </c>
      <c r="BE534" s="300">
        <v>45000000</v>
      </c>
      <c r="BF534" s="303">
        <v>0</v>
      </c>
      <c r="BG534" s="183"/>
      <c r="BH534" s="183"/>
      <c r="BI534" s="183"/>
      <c r="BJ534" s="183"/>
      <c r="BK534" s="183"/>
      <c r="BL534" s="183"/>
      <c r="BM534" s="213"/>
      <c r="BN534" s="557">
        <f t="shared" si="8"/>
        <v>6.3333333333333339E-2</v>
      </c>
      <c r="BO534" s="476">
        <f>SUM(H534:BC534)</f>
        <v>9.5</v>
      </c>
      <c r="BP534" s="477" t="str">
        <f>IF(D534="Supra-regional","abrange-cidade",IF(D534="Em definição","sem-mapa",IF(F534&lt;&gt;0,"local-def","local-em-def")))</f>
        <v>local-em-def</v>
      </c>
    </row>
    <row r="535" spans="1:68" ht="60" customHeight="1" x14ac:dyDescent="0.25">
      <c r="A535" s="1011">
        <v>96</v>
      </c>
      <c r="B535" s="1012" t="s">
        <v>2754</v>
      </c>
      <c r="C535" s="1013">
        <v>150</v>
      </c>
      <c r="D535" s="1012" t="s">
        <v>186</v>
      </c>
      <c r="E535" s="1024"/>
      <c r="F535" s="1024"/>
      <c r="G535" s="1012"/>
      <c r="H535" s="1025"/>
      <c r="I535" s="1025"/>
      <c r="J535" s="1025">
        <v>0.30000000000000004</v>
      </c>
      <c r="K535" s="1025">
        <v>5.1000000000000005</v>
      </c>
      <c r="L535" s="1025"/>
      <c r="M535" s="1025"/>
      <c r="N535" s="1025">
        <v>1</v>
      </c>
      <c r="O535" s="1025">
        <v>3</v>
      </c>
      <c r="P535" s="1025">
        <v>0.8</v>
      </c>
      <c r="Q535" s="1025">
        <v>4.8</v>
      </c>
      <c r="R535" s="1025">
        <v>0.4</v>
      </c>
      <c r="S535" s="1025">
        <v>2.1</v>
      </c>
      <c r="T535" s="1025"/>
      <c r="U535" s="1025"/>
      <c r="V535" s="1025">
        <v>0.7</v>
      </c>
      <c r="W535" s="1025"/>
      <c r="X535" s="1025"/>
      <c r="Y535" s="1025"/>
      <c r="Z535" s="1025"/>
      <c r="AA535" s="1025"/>
      <c r="AB535" s="1025"/>
      <c r="AC535" s="1025">
        <v>0.4</v>
      </c>
      <c r="AD535" s="1025"/>
      <c r="AE535" s="1025"/>
      <c r="AF535" s="1025"/>
      <c r="AG535" s="1025"/>
      <c r="AH535" s="1025"/>
      <c r="AI535" s="1025"/>
      <c r="AJ535" s="1025"/>
      <c r="AK535" s="1025"/>
      <c r="AL535" s="1025"/>
      <c r="AM535" s="1025"/>
      <c r="AN535" s="1025"/>
      <c r="AO535" s="1025"/>
      <c r="AP535" s="1025"/>
      <c r="AQ535" s="1025"/>
      <c r="AR535" s="1025"/>
      <c r="AS535" s="1025"/>
      <c r="AT535" s="1025"/>
      <c r="AU535" s="1025"/>
      <c r="AV535" s="1025"/>
      <c r="AW535" s="1025"/>
      <c r="AX535" s="1025"/>
      <c r="AY535" s="1025"/>
      <c r="AZ535" s="1025"/>
      <c r="BA535" s="1025"/>
      <c r="BB535" s="1026"/>
      <c r="BC535" s="1025"/>
      <c r="BD535" s="1035">
        <v>1</v>
      </c>
      <c r="BE535" s="300">
        <v>45000000</v>
      </c>
      <c r="BF535" s="303">
        <v>0</v>
      </c>
      <c r="BG535" s="183"/>
      <c r="BH535" s="183"/>
      <c r="BI535" s="183"/>
      <c r="BJ535" s="183"/>
      <c r="BK535" s="183"/>
      <c r="BL535" s="183"/>
      <c r="BM535" s="213"/>
      <c r="BN535" s="557">
        <f t="shared" si="8"/>
        <v>0.12399999999999999</v>
      </c>
      <c r="BO535" s="476">
        <f>SUM(H535:BC535)</f>
        <v>18.599999999999998</v>
      </c>
      <c r="BP535" s="477" t="str">
        <f>IF(D535="Supra-regional","abrange-cidade",IF(D535="Em definição","sem-mapa",IF(F535&lt;&gt;0,"local-def","local-em-def")))</f>
        <v>local-em-def</v>
      </c>
    </row>
    <row r="536" spans="1:68" ht="74.25" customHeight="1" x14ac:dyDescent="0.25">
      <c r="A536" s="1011">
        <v>96</v>
      </c>
      <c r="B536" s="1012" t="s">
        <v>2754</v>
      </c>
      <c r="C536" s="1013">
        <v>150</v>
      </c>
      <c r="D536" s="1012" t="s">
        <v>188</v>
      </c>
      <c r="E536" s="1024"/>
      <c r="F536" s="1024"/>
      <c r="G536" s="1012"/>
      <c r="H536" s="1025"/>
      <c r="I536" s="1025"/>
      <c r="J536" s="1025"/>
      <c r="K536" s="1025"/>
      <c r="L536" s="1025"/>
      <c r="M536" s="1025"/>
      <c r="N536" s="1025">
        <v>0.30000000000000004</v>
      </c>
      <c r="O536" s="1025"/>
      <c r="P536" s="1025">
        <v>5.4</v>
      </c>
      <c r="Q536" s="1025"/>
      <c r="R536" s="1025">
        <v>1.3</v>
      </c>
      <c r="S536" s="1025"/>
      <c r="T536" s="1025"/>
      <c r="U536" s="1025">
        <v>3.1</v>
      </c>
      <c r="V536" s="1025"/>
      <c r="W536" s="1025"/>
      <c r="X536" s="1025"/>
      <c r="Y536" s="1025"/>
      <c r="Z536" s="1025"/>
      <c r="AA536" s="1025"/>
      <c r="AB536" s="1025"/>
      <c r="AC536" s="1025"/>
      <c r="AD536" s="1025"/>
      <c r="AE536" s="1025"/>
      <c r="AF536" s="1025"/>
      <c r="AG536" s="1025"/>
      <c r="AH536" s="1025"/>
      <c r="AI536" s="1025"/>
      <c r="AJ536" s="1025"/>
      <c r="AK536" s="1025"/>
      <c r="AL536" s="1025"/>
      <c r="AM536" s="1025"/>
      <c r="AN536" s="1025"/>
      <c r="AO536" s="1025"/>
      <c r="AP536" s="1025"/>
      <c r="AQ536" s="1025"/>
      <c r="AR536" s="1025"/>
      <c r="AS536" s="1025"/>
      <c r="AT536" s="1025"/>
      <c r="AU536" s="1025"/>
      <c r="AV536" s="1025"/>
      <c r="AW536" s="1025"/>
      <c r="AX536" s="1025"/>
      <c r="AY536" s="1025"/>
      <c r="AZ536" s="1025"/>
      <c r="BA536" s="1025"/>
      <c r="BB536" s="1026"/>
      <c r="BC536" s="1025"/>
      <c r="BD536" s="1035">
        <v>1</v>
      </c>
      <c r="BE536" s="300">
        <v>45000000</v>
      </c>
      <c r="BF536" s="303">
        <v>0</v>
      </c>
      <c r="BG536" s="183"/>
      <c r="BH536" s="183"/>
      <c r="BI536" s="183"/>
      <c r="BJ536" s="183"/>
      <c r="BK536" s="183"/>
      <c r="BL536" s="183"/>
      <c r="BM536" s="213"/>
      <c r="BN536" s="557">
        <f t="shared" si="8"/>
        <v>6.7333333333333328E-2</v>
      </c>
      <c r="BO536" s="476">
        <f>SUM(H536:BC536)</f>
        <v>10.1</v>
      </c>
      <c r="BP536" s="477" t="str">
        <f>IF(D536="Supra-regional","abrange-cidade",IF(D536="Em definição","sem-mapa",IF(F536&lt;&gt;0,"local-def","local-em-def")))</f>
        <v>local-em-def</v>
      </c>
    </row>
    <row r="537" spans="1:68" ht="30" hidden="1" x14ac:dyDescent="0.25">
      <c r="A537" s="182">
        <v>97</v>
      </c>
      <c r="B537" s="1004" t="s">
        <v>4640</v>
      </c>
      <c r="C537" s="321">
        <v>400</v>
      </c>
      <c r="D537" s="181" t="s">
        <v>128</v>
      </c>
      <c r="E537" s="316"/>
      <c r="F537" s="187"/>
      <c r="G537" s="771"/>
      <c r="H537" s="317"/>
      <c r="I537" s="317"/>
      <c r="J537" s="317"/>
      <c r="K537" s="317"/>
      <c r="L537" s="317"/>
      <c r="M537" s="317"/>
      <c r="N537" s="317"/>
      <c r="O537" s="317"/>
      <c r="P537" s="317"/>
      <c r="Q537" s="317"/>
      <c r="R537" s="317"/>
      <c r="S537" s="317"/>
      <c r="T537" s="317"/>
      <c r="U537" s="317"/>
      <c r="V537" s="317"/>
      <c r="W537" s="317"/>
      <c r="X537" s="317"/>
      <c r="Y537" s="317"/>
      <c r="Z537" s="317"/>
      <c r="AA537" s="317">
        <v>1</v>
      </c>
      <c r="AB537" s="317"/>
      <c r="AC537" s="317"/>
      <c r="AD537" s="317"/>
      <c r="AE537" s="317"/>
      <c r="AF537" s="317"/>
      <c r="AG537" s="317"/>
      <c r="AH537" s="317"/>
      <c r="AI537" s="317"/>
      <c r="AJ537" s="317"/>
      <c r="AK537" s="317"/>
      <c r="AL537" s="317"/>
      <c r="AM537" s="317"/>
      <c r="AN537" s="317"/>
      <c r="AO537" s="317"/>
      <c r="AP537" s="317"/>
      <c r="AQ537" s="317"/>
      <c r="AR537" s="317"/>
      <c r="AS537" s="317"/>
      <c r="AT537" s="317"/>
      <c r="AU537" s="317"/>
      <c r="AV537" s="317"/>
      <c r="AW537" s="317"/>
      <c r="AX537" s="317"/>
      <c r="AY537" s="317"/>
      <c r="AZ537" s="317"/>
      <c r="BA537" s="317"/>
      <c r="BB537" s="317"/>
      <c r="BC537" s="317"/>
      <c r="BD537" s="1035">
        <v>1</v>
      </c>
      <c r="BE537" s="317">
        <v>0</v>
      </c>
      <c r="BF537" s="303">
        <v>0</v>
      </c>
      <c r="BG537" s="316"/>
      <c r="BH537" s="316"/>
      <c r="BI537" s="316"/>
      <c r="BJ537" s="316"/>
      <c r="BK537" s="316"/>
      <c r="BL537" s="316"/>
      <c r="BM537" s="316"/>
      <c r="BN537" s="557">
        <f t="shared" si="8"/>
        <v>2.5000000000000001E-3</v>
      </c>
      <c r="BO537" s="476">
        <f>SUM(H537:BC537)</f>
        <v>1</v>
      </c>
      <c r="BP537" s="477" t="str">
        <f>IF(D537="Supra-regional","abrange-cidade",IF(D537="Em definição","sem-mapa",IF(F537&lt;&gt;0,"local-def","local-em-def")))</f>
        <v>local-em-def</v>
      </c>
    </row>
    <row r="538" spans="1:68" ht="30" hidden="1" x14ac:dyDescent="0.25">
      <c r="A538" s="224">
        <v>97</v>
      </c>
      <c r="B538" s="1005" t="s">
        <v>4621</v>
      </c>
      <c r="C538" s="717">
        <v>400</v>
      </c>
      <c r="D538" s="340" t="s">
        <v>130</v>
      </c>
      <c r="E538" s="719"/>
      <c r="F538" s="340" t="s">
        <v>4622</v>
      </c>
      <c r="G538" s="826"/>
      <c r="H538" s="725"/>
      <c r="I538" s="725"/>
      <c r="J538" s="725"/>
      <c r="K538" s="725"/>
      <c r="L538" s="725"/>
      <c r="M538" s="725"/>
      <c r="N538" s="725"/>
      <c r="O538" s="725"/>
      <c r="P538" s="725"/>
      <c r="Q538" s="725"/>
      <c r="R538" s="725"/>
      <c r="S538" s="725"/>
      <c r="T538" s="725"/>
      <c r="U538" s="725"/>
      <c r="V538" s="725"/>
      <c r="W538" s="725"/>
      <c r="X538" s="725"/>
      <c r="Y538" s="635">
        <v>2.1</v>
      </c>
      <c r="Z538" s="725"/>
      <c r="AA538" s="725"/>
      <c r="AB538" s="725"/>
      <c r="AC538" s="725"/>
      <c r="AD538" s="725"/>
      <c r="AE538" s="725"/>
      <c r="AF538" s="725"/>
      <c r="AG538" s="725"/>
      <c r="AH538" s="725"/>
      <c r="AI538" s="725"/>
      <c r="AJ538" s="725"/>
      <c r="AK538" s="725"/>
      <c r="AL538" s="725"/>
      <c r="AM538" s="725"/>
      <c r="AN538" s="725"/>
      <c r="AO538" s="725"/>
      <c r="AP538" s="725"/>
      <c r="AQ538" s="725"/>
      <c r="AR538" s="725"/>
      <c r="AS538" s="725"/>
      <c r="AT538" s="725"/>
      <c r="AU538" s="725"/>
      <c r="AV538" s="725"/>
      <c r="AW538" s="725"/>
      <c r="AX538" s="725"/>
      <c r="AY538" s="725"/>
      <c r="AZ538" s="725"/>
      <c r="BA538" s="725"/>
      <c r="BB538" s="725"/>
      <c r="BC538" s="725"/>
      <c r="BD538" s="1035">
        <v>1</v>
      </c>
      <c r="BE538" s="317">
        <v>0</v>
      </c>
      <c r="BF538" s="303">
        <v>0</v>
      </c>
      <c r="BG538" s="719"/>
      <c r="BH538" s="719"/>
      <c r="BI538" s="719"/>
      <c r="BJ538" s="719"/>
      <c r="BK538" s="719"/>
      <c r="BL538" s="719"/>
      <c r="BM538" s="719"/>
      <c r="BN538" s="557">
        <f t="shared" si="8"/>
        <v>5.2500000000000003E-3</v>
      </c>
      <c r="BO538" s="476">
        <f>SUM(H538:BC538)</f>
        <v>2.1</v>
      </c>
      <c r="BP538" s="477" t="str">
        <f>IF(D538="Supra-regional","abrange-cidade",IF(D538="Em definição","sem-mapa",IF(F538&lt;&gt;0,"local-def","local-em-def")))</f>
        <v>local-def</v>
      </c>
    </row>
    <row r="539" spans="1:68" ht="60" hidden="1" x14ac:dyDescent="0.25">
      <c r="A539" s="224">
        <v>97</v>
      </c>
      <c r="B539" s="1005" t="s">
        <v>5998</v>
      </c>
      <c r="C539" s="717">
        <v>400</v>
      </c>
      <c r="D539" s="340" t="s">
        <v>130</v>
      </c>
      <c r="E539" s="719"/>
      <c r="F539" s="340" t="s">
        <v>4623</v>
      </c>
      <c r="G539" s="826"/>
      <c r="H539" s="725"/>
      <c r="I539" s="725"/>
      <c r="J539" s="725"/>
      <c r="K539" s="725"/>
      <c r="L539" s="725"/>
      <c r="M539" s="725"/>
      <c r="N539" s="725"/>
      <c r="O539" s="725"/>
      <c r="P539" s="725"/>
      <c r="Q539" s="725"/>
      <c r="R539" s="725"/>
      <c r="S539" s="725"/>
      <c r="T539" s="725"/>
      <c r="U539" s="725"/>
      <c r="V539" s="725"/>
      <c r="W539" s="725"/>
      <c r="X539" s="725"/>
      <c r="Y539" s="635">
        <v>1.7</v>
      </c>
      <c r="Z539" s="725"/>
      <c r="AA539" s="725"/>
      <c r="AB539" s="725"/>
      <c r="AC539" s="725"/>
      <c r="AD539" s="725"/>
      <c r="AE539" s="725"/>
      <c r="AF539" s="725"/>
      <c r="AG539" s="725"/>
      <c r="AH539" s="725"/>
      <c r="AI539" s="725"/>
      <c r="AJ539" s="725"/>
      <c r="AK539" s="725"/>
      <c r="AL539" s="725"/>
      <c r="AM539" s="725"/>
      <c r="AN539" s="725"/>
      <c r="AO539" s="725"/>
      <c r="AP539" s="725"/>
      <c r="AQ539" s="725"/>
      <c r="AR539" s="725"/>
      <c r="AS539" s="725"/>
      <c r="AT539" s="725"/>
      <c r="AU539" s="725"/>
      <c r="AV539" s="725"/>
      <c r="AW539" s="725"/>
      <c r="AX539" s="725"/>
      <c r="AY539" s="725"/>
      <c r="AZ539" s="725"/>
      <c r="BA539" s="725"/>
      <c r="BB539" s="725"/>
      <c r="BC539" s="725"/>
      <c r="BD539" s="1035">
        <v>1</v>
      </c>
      <c r="BE539" s="317">
        <v>0</v>
      </c>
      <c r="BF539" s="303">
        <v>0</v>
      </c>
      <c r="BG539" s="719"/>
      <c r="BH539" s="719"/>
      <c r="BI539" s="719"/>
      <c r="BJ539" s="719"/>
      <c r="BK539" s="719"/>
      <c r="BL539" s="719"/>
      <c r="BM539" s="719"/>
      <c r="BN539" s="557">
        <f t="shared" si="8"/>
        <v>4.2500000000000003E-3</v>
      </c>
      <c r="BO539" s="476">
        <f>SUM(H539:BC539)</f>
        <v>1.7</v>
      </c>
      <c r="BP539" s="477" t="str">
        <f>IF(D539="Supra-regional","abrange-cidade",IF(D539="Em definição","sem-mapa",IF(F539&lt;&gt;0,"local-def","local-em-def")))</f>
        <v>local-def</v>
      </c>
    </row>
    <row r="540" spans="1:68" s="539" customFormat="1" hidden="1" x14ac:dyDescent="0.25">
      <c r="A540" s="998">
        <v>97</v>
      </c>
      <c r="B540" s="1006" t="s">
        <v>5999</v>
      </c>
      <c r="C540" s="1000">
        <v>400</v>
      </c>
      <c r="D540" s="823"/>
      <c r="E540" s="992"/>
      <c r="F540" s="823"/>
      <c r="G540" s="993"/>
      <c r="H540" s="994"/>
      <c r="I540" s="994"/>
      <c r="J540" s="994"/>
      <c r="K540" s="994"/>
      <c r="L540" s="994"/>
      <c r="M540" s="994"/>
      <c r="N540" s="994"/>
      <c r="O540" s="994"/>
      <c r="P540" s="994"/>
      <c r="Q540" s="994"/>
      <c r="R540" s="994"/>
      <c r="S540" s="994"/>
      <c r="T540" s="994"/>
      <c r="U540" s="994"/>
      <c r="V540" s="994"/>
      <c r="W540" s="994"/>
      <c r="X540" s="994"/>
      <c r="Y540" s="1003"/>
      <c r="Z540" s="994"/>
      <c r="AA540" s="994"/>
      <c r="AB540" s="994">
        <v>4.2</v>
      </c>
      <c r="AC540" s="994"/>
      <c r="AD540" s="994"/>
      <c r="AE540" s="994"/>
      <c r="AF540" s="994"/>
      <c r="AG540" s="994"/>
      <c r="AH540" s="994"/>
      <c r="AI540" s="994"/>
      <c r="AJ540" s="994"/>
      <c r="AK540" s="994"/>
      <c r="AL540" s="994"/>
      <c r="AM540" s="994"/>
      <c r="AN540" s="994"/>
      <c r="AO540" s="994"/>
      <c r="AP540" s="994"/>
      <c r="AQ540" s="994"/>
      <c r="AR540" s="994"/>
      <c r="AS540" s="994"/>
      <c r="AT540" s="994"/>
      <c r="AU540" s="994"/>
      <c r="AV540" s="994"/>
      <c r="AW540" s="994"/>
      <c r="AX540" s="994"/>
      <c r="AY540" s="994"/>
      <c r="AZ540" s="994"/>
      <c r="BA540" s="994"/>
      <c r="BB540" s="994"/>
      <c r="BC540" s="994"/>
      <c r="BD540" s="1035">
        <v>1</v>
      </c>
      <c r="BE540" s="317">
        <v>0</v>
      </c>
      <c r="BF540" s="303">
        <v>0</v>
      </c>
      <c r="BG540" s="992"/>
      <c r="BH540" s="992"/>
      <c r="BI540" s="992"/>
      <c r="BJ540" s="992"/>
      <c r="BK540" s="992"/>
      <c r="BL540" s="992"/>
      <c r="BM540" s="992"/>
      <c r="BN540" s="557">
        <f t="shared" si="8"/>
        <v>1.0500000000000001E-2</v>
      </c>
      <c r="BO540" s="476">
        <f>SUM(H540:BC540)</f>
        <v>4.2</v>
      </c>
      <c r="BP540" s="477" t="str">
        <f>IF(D540="Supra-regional","abrange-cidade",IF(D540="Em definição","sem-mapa",IF(F540&lt;&gt;0,"local-def","local-em-def")))</f>
        <v>local-em-def</v>
      </c>
    </row>
    <row r="541" spans="1:68" ht="60" hidden="1" x14ac:dyDescent="0.25">
      <c r="A541" s="224">
        <v>97</v>
      </c>
      <c r="B541" s="1007" t="s">
        <v>4643</v>
      </c>
      <c r="C541" s="717">
        <v>400</v>
      </c>
      <c r="D541" s="340" t="s">
        <v>134</v>
      </c>
      <c r="E541" s="719"/>
      <c r="F541" s="254" t="s">
        <v>4644</v>
      </c>
      <c r="G541" s="721"/>
      <c r="H541" s="725"/>
      <c r="I541" s="725"/>
      <c r="J541" s="725"/>
      <c r="K541" s="725"/>
      <c r="L541" s="725"/>
      <c r="M541" s="725"/>
      <c r="N541" s="725"/>
      <c r="O541" s="725"/>
      <c r="P541" s="725"/>
      <c r="Q541" s="725"/>
      <c r="R541" s="725"/>
      <c r="S541" s="725"/>
      <c r="T541" s="725"/>
      <c r="U541" s="725"/>
      <c r="V541" s="725"/>
      <c r="W541" s="725"/>
      <c r="X541" s="725"/>
      <c r="Y541" s="725"/>
      <c r="Z541" s="725"/>
      <c r="AA541" s="725">
        <v>1.5</v>
      </c>
      <c r="AB541" s="725"/>
      <c r="AC541" s="725"/>
      <c r="AD541" s="725"/>
      <c r="AE541" s="725"/>
      <c r="AF541" s="725"/>
      <c r="AG541" s="725"/>
      <c r="AH541" s="725"/>
      <c r="AI541" s="725"/>
      <c r="AJ541" s="725"/>
      <c r="AK541" s="725"/>
      <c r="AL541" s="725"/>
      <c r="AM541" s="725"/>
      <c r="AN541" s="725"/>
      <c r="AO541" s="725"/>
      <c r="AP541" s="725"/>
      <c r="AQ541" s="725"/>
      <c r="AR541" s="725"/>
      <c r="AS541" s="725"/>
      <c r="AT541" s="725"/>
      <c r="AU541" s="725"/>
      <c r="AV541" s="725"/>
      <c r="AW541" s="725"/>
      <c r="AX541" s="725"/>
      <c r="AY541" s="725"/>
      <c r="AZ541" s="725"/>
      <c r="BA541" s="725"/>
      <c r="BB541" s="725"/>
      <c r="BC541" s="725"/>
      <c r="BD541" s="1035">
        <v>1</v>
      </c>
      <c r="BE541" s="317">
        <v>0</v>
      </c>
      <c r="BF541" s="303">
        <v>0</v>
      </c>
      <c r="BG541" s="719"/>
      <c r="BH541" s="719"/>
      <c r="BI541" s="719"/>
      <c r="BJ541" s="719"/>
      <c r="BK541" s="719"/>
      <c r="BL541" s="719"/>
      <c r="BM541" s="719"/>
      <c r="BN541" s="557">
        <f t="shared" si="8"/>
        <v>3.7499999999999999E-3</v>
      </c>
      <c r="BO541" s="476">
        <f>SUM(H541:BC541)</f>
        <v>1.5</v>
      </c>
      <c r="BP541" s="477" t="str">
        <f>IF(D541="Supra-regional","abrange-cidade",IF(D541="Em definição","sem-mapa",IF(F541&lt;&gt;0,"local-def","local-em-def")))</f>
        <v>local-def</v>
      </c>
    </row>
    <row r="542" spans="1:68" ht="45" hidden="1" x14ac:dyDescent="0.25">
      <c r="A542" s="224">
        <v>97</v>
      </c>
      <c r="B542" s="1007" t="s">
        <v>6000</v>
      </c>
      <c r="C542" s="717">
        <v>400</v>
      </c>
      <c r="D542" s="340" t="s">
        <v>134</v>
      </c>
      <c r="E542" s="719"/>
      <c r="F542" s="254" t="s">
        <v>4646</v>
      </c>
      <c r="G542" s="721"/>
      <c r="H542" s="725"/>
      <c r="I542" s="725"/>
      <c r="J542" s="725"/>
      <c r="K542" s="725"/>
      <c r="L542" s="725"/>
      <c r="M542" s="725"/>
      <c r="N542" s="725"/>
      <c r="O542" s="725"/>
      <c r="P542" s="725"/>
      <c r="Q542" s="725"/>
      <c r="R542" s="725"/>
      <c r="S542" s="725"/>
      <c r="T542" s="725"/>
      <c r="U542" s="725"/>
      <c r="V542" s="725"/>
      <c r="W542" s="725"/>
      <c r="X542" s="725"/>
      <c r="Y542" s="725"/>
      <c r="Z542" s="725"/>
      <c r="AA542" s="725">
        <v>1.5</v>
      </c>
      <c r="AB542" s="725"/>
      <c r="AC542" s="725"/>
      <c r="AD542" s="725"/>
      <c r="AE542" s="725"/>
      <c r="AF542" s="725"/>
      <c r="AG542" s="725"/>
      <c r="AH542" s="725"/>
      <c r="AI542" s="725"/>
      <c r="AJ542" s="725"/>
      <c r="AK542" s="725"/>
      <c r="AL542" s="725"/>
      <c r="AM542" s="725"/>
      <c r="AN542" s="725"/>
      <c r="AO542" s="725"/>
      <c r="AP542" s="725"/>
      <c r="AQ542" s="725"/>
      <c r="AR542" s="725"/>
      <c r="AS542" s="725"/>
      <c r="AT542" s="725"/>
      <c r="AU542" s="725"/>
      <c r="AV542" s="725"/>
      <c r="AW542" s="725"/>
      <c r="AX542" s="725"/>
      <c r="AY542" s="725"/>
      <c r="AZ542" s="725"/>
      <c r="BA542" s="725"/>
      <c r="BB542" s="725"/>
      <c r="BC542" s="725"/>
      <c r="BD542" s="1035">
        <v>1</v>
      </c>
      <c r="BE542" s="317">
        <v>0</v>
      </c>
      <c r="BF542" s="303">
        <v>0</v>
      </c>
      <c r="BG542" s="719"/>
      <c r="BH542" s="719"/>
      <c r="BI542" s="719"/>
      <c r="BJ542" s="719"/>
      <c r="BK542" s="719"/>
      <c r="BL542" s="719"/>
      <c r="BM542" s="719"/>
      <c r="BN542" s="557">
        <f t="shared" si="8"/>
        <v>3.7499999999999999E-3</v>
      </c>
      <c r="BO542" s="476">
        <f>SUM(H542:BC542)</f>
        <v>1.5</v>
      </c>
      <c r="BP542" s="477" t="str">
        <f>IF(D542="Supra-regional","abrange-cidade",IF(D542="Em definição","sem-mapa",IF(F542&lt;&gt;0,"local-def","local-em-def")))</f>
        <v>local-def</v>
      </c>
    </row>
    <row r="543" spans="1:68" ht="30" hidden="1" x14ac:dyDescent="0.25">
      <c r="A543" s="224">
        <v>97</v>
      </c>
      <c r="B543" s="1007" t="s">
        <v>5979</v>
      </c>
      <c r="C543" s="717">
        <v>400</v>
      </c>
      <c r="D543" s="340" t="s">
        <v>142</v>
      </c>
      <c r="E543" s="719"/>
      <c r="F543" s="254" t="s">
        <v>4633</v>
      </c>
      <c r="G543" s="721"/>
      <c r="H543" s="725"/>
      <c r="I543" s="725"/>
      <c r="J543" s="725"/>
      <c r="K543" s="725"/>
      <c r="L543" s="725"/>
      <c r="M543" s="725"/>
      <c r="N543" s="725"/>
      <c r="O543" s="725"/>
      <c r="P543" s="725"/>
      <c r="Q543" s="725"/>
      <c r="R543" s="725"/>
      <c r="S543" s="725"/>
      <c r="T543" s="725"/>
      <c r="U543" s="725"/>
      <c r="V543" s="725"/>
      <c r="W543" s="725"/>
      <c r="X543" s="725"/>
      <c r="Y543" s="725"/>
      <c r="Z543" s="725"/>
      <c r="AA543" s="725">
        <v>2.1</v>
      </c>
      <c r="AB543" s="725"/>
      <c r="AC543" s="725"/>
      <c r="AD543" s="725"/>
      <c r="AE543" s="725"/>
      <c r="AF543" s="725"/>
      <c r="AG543" s="725"/>
      <c r="AH543" s="725"/>
      <c r="AI543" s="725"/>
      <c r="AJ543" s="725"/>
      <c r="AK543" s="725"/>
      <c r="AL543" s="725"/>
      <c r="AM543" s="725"/>
      <c r="AN543" s="725"/>
      <c r="AO543" s="725"/>
      <c r="AP543" s="725"/>
      <c r="AQ543" s="725"/>
      <c r="AR543" s="725"/>
      <c r="AS543" s="725"/>
      <c r="AT543" s="725"/>
      <c r="AU543" s="725"/>
      <c r="AV543" s="725"/>
      <c r="AW543" s="725"/>
      <c r="AX543" s="725"/>
      <c r="AY543" s="725"/>
      <c r="AZ543" s="725"/>
      <c r="BA543" s="725"/>
      <c r="BB543" s="725"/>
      <c r="BC543" s="725"/>
      <c r="BD543" s="1035">
        <v>1</v>
      </c>
      <c r="BE543" s="317">
        <v>0</v>
      </c>
      <c r="BF543" s="303">
        <v>0</v>
      </c>
      <c r="BG543" s="719"/>
      <c r="BH543" s="719"/>
      <c r="BI543" s="719"/>
      <c r="BJ543" s="719"/>
      <c r="BK543" s="719"/>
      <c r="BL543" s="719"/>
      <c r="BM543" s="719"/>
      <c r="BN543" s="557">
        <f t="shared" si="8"/>
        <v>5.2500000000000003E-3</v>
      </c>
      <c r="BO543" s="476">
        <f>SUM(H543:BC543)</f>
        <v>2.1</v>
      </c>
      <c r="BP543" s="477" t="str">
        <f>IF(D543="Supra-regional","abrange-cidade",IF(D543="Em definição","sem-mapa",IF(F543&lt;&gt;0,"local-def","local-em-def")))</f>
        <v>local-def</v>
      </c>
    </row>
    <row r="544" spans="1:68" s="539" customFormat="1" ht="30" hidden="1" x14ac:dyDescent="0.25">
      <c r="A544" s="995">
        <v>97</v>
      </c>
      <c r="B544" s="1008" t="s">
        <v>5982</v>
      </c>
      <c r="C544" s="997">
        <v>400</v>
      </c>
      <c r="D544" s="996" t="s">
        <v>142</v>
      </c>
      <c r="E544" s="992"/>
      <c r="F544" s="1001"/>
      <c r="G544" s="1002"/>
      <c r="H544" s="994"/>
      <c r="I544" s="994"/>
      <c r="J544" s="994"/>
      <c r="K544" s="994"/>
      <c r="L544" s="994"/>
      <c r="M544" s="994"/>
      <c r="N544" s="994"/>
      <c r="O544" s="994"/>
      <c r="P544" s="994"/>
      <c r="Q544" s="994"/>
      <c r="R544" s="994"/>
      <c r="S544" s="994"/>
      <c r="T544" s="994"/>
      <c r="U544" s="994"/>
      <c r="V544" s="994"/>
      <c r="W544" s="994"/>
      <c r="X544" s="994"/>
      <c r="Y544" s="994"/>
      <c r="Z544" s="994"/>
      <c r="AA544" s="994"/>
      <c r="AB544" s="994">
        <v>1.7</v>
      </c>
      <c r="AC544" s="994"/>
      <c r="AD544" s="994"/>
      <c r="AE544" s="994"/>
      <c r="AF544" s="994"/>
      <c r="AG544" s="994"/>
      <c r="AH544" s="994"/>
      <c r="AI544" s="994"/>
      <c r="AJ544" s="994"/>
      <c r="AK544" s="994"/>
      <c r="AL544" s="994"/>
      <c r="AM544" s="994"/>
      <c r="AN544" s="994"/>
      <c r="AO544" s="994"/>
      <c r="AP544" s="994"/>
      <c r="AQ544" s="994"/>
      <c r="AR544" s="994"/>
      <c r="AS544" s="994"/>
      <c r="AT544" s="994"/>
      <c r="AU544" s="994"/>
      <c r="AV544" s="994"/>
      <c r="AW544" s="994"/>
      <c r="AX544" s="994"/>
      <c r="AY544" s="994"/>
      <c r="AZ544" s="994"/>
      <c r="BA544" s="994"/>
      <c r="BB544" s="994"/>
      <c r="BC544" s="994"/>
      <c r="BD544" s="1035">
        <v>1</v>
      </c>
      <c r="BE544" s="317">
        <v>0</v>
      </c>
      <c r="BF544" s="303">
        <v>0</v>
      </c>
      <c r="BG544" s="992"/>
      <c r="BH544" s="992"/>
      <c r="BI544" s="992"/>
      <c r="BJ544" s="992"/>
      <c r="BK544" s="992"/>
      <c r="BL544" s="992"/>
      <c r="BM544" s="992"/>
      <c r="BN544" s="557">
        <f t="shared" si="8"/>
        <v>4.2500000000000003E-3</v>
      </c>
      <c r="BO544" s="476">
        <f>SUM(H544:BC544)</f>
        <v>1.7</v>
      </c>
      <c r="BP544" s="477" t="str">
        <f>IF(D544="Supra-regional","abrange-cidade",IF(D544="Em definição","sem-mapa",IF(F544&lt;&gt;0,"local-def","local-em-def")))</f>
        <v>local-em-def</v>
      </c>
    </row>
    <row r="545" spans="1:68" s="539" customFormat="1" ht="30" hidden="1" x14ac:dyDescent="0.25">
      <c r="A545" s="995">
        <v>97</v>
      </c>
      <c r="B545" s="1008" t="s">
        <v>5984</v>
      </c>
      <c r="C545" s="997">
        <v>400</v>
      </c>
      <c r="D545" s="996" t="s">
        <v>142</v>
      </c>
      <c r="E545" s="992"/>
      <c r="F545" s="1001"/>
      <c r="G545" s="1002"/>
      <c r="H545" s="994"/>
      <c r="I545" s="994"/>
      <c r="J545" s="994"/>
      <c r="K545" s="994"/>
      <c r="L545" s="994"/>
      <c r="M545" s="994"/>
      <c r="N545" s="994"/>
      <c r="O545" s="994"/>
      <c r="P545" s="994"/>
      <c r="Q545" s="994"/>
      <c r="R545" s="994"/>
      <c r="S545" s="994"/>
      <c r="T545" s="994"/>
      <c r="U545" s="994"/>
      <c r="V545" s="994"/>
      <c r="W545" s="994"/>
      <c r="X545" s="994"/>
      <c r="Y545" s="994"/>
      <c r="Z545" s="994"/>
      <c r="AA545" s="994"/>
      <c r="AB545" s="994"/>
      <c r="AC545" s="994">
        <v>1.6</v>
      </c>
      <c r="AD545" s="994"/>
      <c r="AE545" s="994"/>
      <c r="AF545" s="994"/>
      <c r="AG545" s="994"/>
      <c r="AH545" s="994"/>
      <c r="AI545" s="994"/>
      <c r="AJ545" s="994"/>
      <c r="AK545" s="994"/>
      <c r="AL545" s="994"/>
      <c r="AM545" s="994"/>
      <c r="AN545" s="994"/>
      <c r="AO545" s="994"/>
      <c r="AP545" s="994"/>
      <c r="AQ545" s="994"/>
      <c r="AR545" s="994"/>
      <c r="AS545" s="994"/>
      <c r="AT545" s="994"/>
      <c r="AU545" s="994"/>
      <c r="AV545" s="994"/>
      <c r="AW545" s="994"/>
      <c r="AX545" s="994"/>
      <c r="AY545" s="994"/>
      <c r="AZ545" s="994"/>
      <c r="BA545" s="994"/>
      <c r="BB545" s="994"/>
      <c r="BC545" s="994"/>
      <c r="BD545" s="1035">
        <v>1</v>
      </c>
      <c r="BE545" s="317">
        <v>0</v>
      </c>
      <c r="BF545" s="303">
        <v>0</v>
      </c>
      <c r="BG545" s="992"/>
      <c r="BH545" s="992"/>
      <c r="BI545" s="992"/>
      <c r="BJ545" s="992"/>
      <c r="BK545" s="992"/>
      <c r="BL545" s="992"/>
      <c r="BM545" s="992"/>
      <c r="BN545" s="557">
        <f t="shared" si="8"/>
        <v>4.0000000000000001E-3</v>
      </c>
      <c r="BO545" s="476">
        <f>SUM(H545:BC545)</f>
        <v>1.6</v>
      </c>
      <c r="BP545" s="477" t="str">
        <f>IF(D545="Supra-regional","abrange-cidade",IF(D545="Em definição","sem-mapa",IF(F545&lt;&gt;0,"local-def","local-em-def")))</f>
        <v>local-em-def</v>
      </c>
    </row>
    <row r="546" spans="1:68" ht="30" hidden="1" x14ac:dyDescent="0.25">
      <c r="A546" s="224">
        <v>97</v>
      </c>
      <c r="B546" s="1005" t="s">
        <v>5993</v>
      </c>
      <c r="C546" s="717">
        <v>400</v>
      </c>
      <c r="D546" s="340" t="s">
        <v>158</v>
      </c>
      <c r="E546" s="719"/>
      <c r="F546" s="340" t="s">
        <v>4636</v>
      </c>
      <c r="G546" s="721"/>
      <c r="H546" s="725"/>
      <c r="I546" s="725"/>
      <c r="J546" s="725"/>
      <c r="K546" s="725"/>
      <c r="L546" s="725"/>
      <c r="M546" s="725"/>
      <c r="N546" s="725"/>
      <c r="O546" s="725"/>
      <c r="P546" s="725"/>
      <c r="Q546" s="725"/>
      <c r="R546" s="725"/>
      <c r="S546" s="725"/>
      <c r="T546" s="725"/>
      <c r="U546" s="725"/>
      <c r="V546" s="725"/>
      <c r="W546" s="725"/>
      <c r="X546" s="725"/>
      <c r="Y546" s="725"/>
      <c r="Z546" s="725"/>
      <c r="AA546" s="725">
        <v>2.7</v>
      </c>
      <c r="AB546" s="725"/>
      <c r="AC546" s="725"/>
      <c r="AD546" s="725"/>
      <c r="AE546" s="725"/>
      <c r="AF546" s="725"/>
      <c r="AG546" s="725"/>
      <c r="AH546" s="725"/>
      <c r="AI546" s="725"/>
      <c r="AJ546" s="725"/>
      <c r="AK546" s="725"/>
      <c r="AL546" s="725"/>
      <c r="AM546" s="725"/>
      <c r="AN546" s="725"/>
      <c r="AO546" s="725"/>
      <c r="AP546" s="725"/>
      <c r="AQ546" s="725"/>
      <c r="AR546" s="725"/>
      <c r="AS546" s="725"/>
      <c r="AT546" s="725"/>
      <c r="AU546" s="725"/>
      <c r="AV546" s="725"/>
      <c r="AW546" s="725"/>
      <c r="AX546" s="725"/>
      <c r="AY546" s="725"/>
      <c r="AZ546" s="725"/>
      <c r="BA546" s="725"/>
      <c r="BB546" s="725"/>
      <c r="BC546" s="725"/>
      <c r="BD546" s="1035">
        <v>1</v>
      </c>
      <c r="BE546" s="317">
        <v>0</v>
      </c>
      <c r="BF546" s="303">
        <v>0</v>
      </c>
      <c r="BG546" s="719"/>
      <c r="BH546" s="719"/>
      <c r="BI546" s="719"/>
      <c r="BJ546" s="719"/>
      <c r="BK546" s="719"/>
      <c r="BL546" s="719"/>
      <c r="BM546" s="719"/>
      <c r="BN546" s="557">
        <f t="shared" si="8"/>
        <v>6.7500000000000008E-3</v>
      </c>
      <c r="BO546" s="476">
        <f>SUM(H546:BC546)</f>
        <v>2.7</v>
      </c>
      <c r="BP546" s="477" t="str">
        <f>IF(D546="Supra-regional","abrange-cidade",IF(D546="Em definição","sem-mapa",IF(F546&lt;&gt;0,"local-def","local-em-def")))</f>
        <v>local-def</v>
      </c>
    </row>
    <row r="547" spans="1:68" s="539" customFormat="1" hidden="1" x14ac:dyDescent="0.25">
      <c r="A547" s="995">
        <v>97</v>
      </c>
      <c r="B547" s="1009" t="s">
        <v>5994</v>
      </c>
      <c r="C547" s="997">
        <v>400</v>
      </c>
      <c r="D547" s="996" t="s">
        <v>158</v>
      </c>
      <c r="E547" s="992"/>
      <c r="F547" s="823"/>
      <c r="G547" s="1002"/>
      <c r="H547" s="994"/>
      <c r="I547" s="994"/>
      <c r="J547" s="994"/>
      <c r="K547" s="994"/>
      <c r="L547" s="994"/>
      <c r="M547" s="994"/>
      <c r="N547" s="994"/>
      <c r="O547" s="994"/>
      <c r="P547" s="994"/>
      <c r="Q547" s="994"/>
      <c r="R547" s="994"/>
      <c r="S547" s="994"/>
      <c r="T547" s="994"/>
      <c r="U547" s="994"/>
      <c r="V547" s="994"/>
      <c r="W547" s="994"/>
      <c r="X547" s="994"/>
      <c r="Y547" s="994"/>
      <c r="Z547" s="994"/>
      <c r="AA547" s="994"/>
      <c r="AB547" s="994">
        <v>0.7</v>
      </c>
      <c r="AC547" s="994"/>
      <c r="AD547" s="994"/>
      <c r="AE547" s="994"/>
      <c r="AF547" s="994"/>
      <c r="AG547" s="994"/>
      <c r="AH547" s="994"/>
      <c r="AI547" s="994"/>
      <c r="AJ547" s="994"/>
      <c r="AK547" s="994"/>
      <c r="AL547" s="994"/>
      <c r="AM547" s="994"/>
      <c r="AN547" s="994"/>
      <c r="AO547" s="994"/>
      <c r="AP547" s="994"/>
      <c r="AQ547" s="994"/>
      <c r="AR547" s="994"/>
      <c r="AS547" s="994"/>
      <c r="AT547" s="994"/>
      <c r="AU547" s="994"/>
      <c r="AV547" s="994"/>
      <c r="AW547" s="994"/>
      <c r="AX547" s="994"/>
      <c r="AY547" s="994"/>
      <c r="AZ547" s="994"/>
      <c r="BA547" s="994"/>
      <c r="BB547" s="994"/>
      <c r="BC547" s="994"/>
      <c r="BD547" s="1035">
        <v>1</v>
      </c>
      <c r="BE547" s="317">
        <v>0</v>
      </c>
      <c r="BF547" s="303">
        <v>0</v>
      </c>
      <c r="BG547" s="992"/>
      <c r="BH547" s="992"/>
      <c r="BI547" s="992"/>
      <c r="BJ547" s="992"/>
      <c r="BK547" s="992"/>
      <c r="BL547" s="992"/>
      <c r="BM547" s="992"/>
      <c r="BN547" s="557">
        <f t="shared" si="8"/>
        <v>1.7499999999999998E-3</v>
      </c>
      <c r="BO547" s="476">
        <f>SUM(H547:BC547)</f>
        <v>0.7</v>
      </c>
      <c r="BP547" s="477" t="str">
        <f>IF(D547="Supra-regional","abrange-cidade",IF(D547="Em definição","sem-mapa",IF(F547&lt;&gt;0,"local-def","local-em-def")))</f>
        <v>local-em-def</v>
      </c>
    </row>
    <row r="548" spans="1:68" ht="75" hidden="1" x14ac:dyDescent="0.25">
      <c r="A548" s="224">
        <v>97</v>
      </c>
      <c r="B548" s="1007" t="s">
        <v>5970</v>
      </c>
      <c r="C548" s="717">
        <v>400</v>
      </c>
      <c r="D548" s="340" t="s">
        <v>4647</v>
      </c>
      <c r="E548" s="719"/>
      <c r="F548" s="254" t="s">
        <v>4648</v>
      </c>
      <c r="G548" s="721"/>
      <c r="H548" s="725"/>
      <c r="I548" s="725"/>
      <c r="J548" s="725"/>
      <c r="K548" s="725"/>
      <c r="L548" s="725"/>
      <c r="M548" s="725"/>
      <c r="N548" s="725"/>
      <c r="O548" s="725"/>
      <c r="P548" s="725"/>
      <c r="Q548" s="725"/>
      <c r="R548" s="725"/>
      <c r="S548" s="725"/>
      <c r="T548" s="725"/>
      <c r="U548" s="725"/>
      <c r="V548" s="725"/>
      <c r="W548" s="725"/>
      <c r="X548" s="725"/>
      <c r="Y548" s="725"/>
      <c r="Z548" s="725"/>
      <c r="AA548" s="725">
        <v>2.9</v>
      </c>
      <c r="AB548" s="725"/>
      <c r="AC548" s="725"/>
      <c r="AD548" s="725"/>
      <c r="AE548" s="725"/>
      <c r="AF548" s="725"/>
      <c r="AG548" s="725"/>
      <c r="AH548" s="725"/>
      <c r="AI548" s="725"/>
      <c r="AJ548" s="725"/>
      <c r="AK548" s="725"/>
      <c r="AL548" s="725"/>
      <c r="AM548" s="725"/>
      <c r="AN548" s="725"/>
      <c r="AO548" s="725"/>
      <c r="AP548" s="725"/>
      <c r="AQ548" s="725"/>
      <c r="AR548" s="725"/>
      <c r="AS548" s="725"/>
      <c r="AT548" s="725"/>
      <c r="AU548" s="725"/>
      <c r="AV548" s="725"/>
      <c r="AW548" s="725"/>
      <c r="AX548" s="725"/>
      <c r="AY548" s="725"/>
      <c r="AZ548" s="725"/>
      <c r="BA548" s="725"/>
      <c r="BB548" s="725"/>
      <c r="BC548" s="725"/>
      <c r="BD548" s="1035">
        <v>1</v>
      </c>
      <c r="BE548" s="317">
        <v>0</v>
      </c>
      <c r="BF548" s="303">
        <v>0</v>
      </c>
      <c r="BG548" s="719"/>
      <c r="BH548" s="719"/>
      <c r="BI548" s="719"/>
      <c r="BJ548" s="719"/>
      <c r="BK548" s="719"/>
      <c r="BL548" s="719"/>
      <c r="BM548" s="719"/>
      <c r="BN548" s="557">
        <f t="shared" si="8"/>
        <v>7.2499999999999995E-3</v>
      </c>
      <c r="BO548" s="476">
        <f>SUM(H548:BC548)</f>
        <v>2.9</v>
      </c>
      <c r="BP548" s="477" t="str">
        <f>IF(D548="Supra-regional","abrange-cidade",IF(D548="Em definição","sem-mapa",IF(F548&lt;&gt;0,"local-def","local-em-def")))</f>
        <v>local-def</v>
      </c>
    </row>
    <row r="549" spans="1:68" ht="30" hidden="1" x14ac:dyDescent="0.25">
      <c r="A549" s="224">
        <v>97</v>
      </c>
      <c r="B549" s="1005" t="s">
        <v>5978</v>
      </c>
      <c r="C549" s="717">
        <v>400</v>
      </c>
      <c r="D549" s="340" t="s">
        <v>162</v>
      </c>
      <c r="E549" s="719"/>
      <c r="F549" s="340" t="s">
        <v>4630</v>
      </c>
      <c r="G549" s="826"/>
      <c r="H549" s="725"/>
      <c r="I549" s="725"/>
      <c r="J549" s="725"/>
      <c r="K549" s="725"/>
      <c r="L549" s="725"/>
      <c r="M549" s="725"/>
      <c r="N549" s="725"/>
      <c r="O549" s="725"/>
      <c r="P549" s="725"/>
      <c r="Q549" s="725"/>
      <c r="R549" s="725"/>
      <c r="S549" s="725"/>
      <c r="T549" s="725"/>
      <c r="U549" s="725"/>
      <c r="V549" s="725"/>
      <c r="W549" s="725"/>
      <c r="X549" s="725"/>
      <c r="Y549" s="725"/>
      <c r="Z549" s="725">
        <v>1.1000000000000001</v>
      </c>
      <c r="AA549" s="725"/>
      <c r="AB549" s="725"/>
      <c r="AC549" s="725"/>
      <c r="AD549" s="725"/>
      <c r="AE549" s="725"/>
      <c r="AF549" s="725"/>
      <c r="AG549" s="725"/>
      <c r="AH549" s="725"/>
      <c r="AI549" s="725"/>
      <c r="AJ549" s="725"/>
      <c r="AK549" s="725"/>
      <c r="AL549" s="725"/>
      <c r="AM549" s="725"/>
      <c r="AN549" s="725"/>
      <c r="AO549" s="725"/>
      <c r="AP549" s="725"/>
      <c r="AQ549" s="725"/>
      <c r="AR549" s="725"/>
      <c r="AS549" s="725"/>
      <c r="AT549" s="725"/>
      <c r="AU549" s="725"/>
      <c r="AV549" s="725"/>
      <c r="AW549" s="725"/>
      <c r="AX549" s="725"/>
      <c r="AY549" s="725"/>
      <c r="AZ549" s="725"/>
      <c r="BA549" s="725"/>
      <c r="BB549" s="725"/>
      <c r="BC549" s="725"/>
      <c r="BD549" s="1035">
        <v>1</v>
      </c>
      <c r="BE549" s="317">
        <v>0</v>
      </c>
      <c r="BF549" s="303">
        <v>0</v>
      </c>
      <c r="BG549" s="719"/>
      <c r="BH549" s="719"/>
      <c r="BI549" s="719"/>
      <c r="BJ549" s="719"/>
      <c r="BK549" s="719"/>
      <c r="BL549" s="719"/>
      <c r="BM549" s="719"/>
      <c r="BN549" s="557">
        <f t="shared" si="8"/>
        <v>2.7500000000000003E-3</v>
      </c>
      <c r="BO549" s="476">
        <f>SUM(H549:BC549)</f>
        <v>1.1000000000000001</v>
      </c>
      <c r="BP549" s="477" t="str">
        <f>IF(D549="Supra-regional","abrange-cidade",IF(D549="Em definição","sem-mapa",IF(F549&lt;&gt;0,"local-def","local-em-def")))</f>
        <v>local-def</v>
      </c>
    </row>
    <row r="550" spans="1:68" hidden="1" x14ac:dyDescent="0.25">
      <c r="A550" s="224">
        <v>97</v>
      </c>
      <c r="B550" s="1010" t="s">
        <v>4642</v>
      </c>
      <c r="C550" s="717">
        <v>400</v>
      </c>
      <c r="D550" s="340" t="s">
        <v>162</v>
      </c>
      <c r="E550" s="719"/>
      <c r="F550" s="808"/>
      <c r="G550" s="721"/>
      <c r="H550" s="725"/>
      <c r="I550" s="725"/>
      <c r="J550" s="725"/>
      <c r="K550" s="725"/>
      <c r="L550" s="725"/>
      <c r="M550" s="725"/>
      <c r="N550" s="725"/>
      <c r="O550" s="725"/>
      <c r="P550" s="725"/>
      <c r="Q550" s="725"/>
      <c r="R550" s="725"/>
      <c r="S550" s="725"/>
      <c r="T550" s="725"/>
      <c r="U550" s="725"/>
      <c r="V550" s="725"/>
      <c r="W550" s="725"/>
      <c r="X550" s="725"/>
      <c r="Y550" s="725"/>
      <c r="Z550" s="725"/>
      <c r="AA550" s="725">
        <v>1.1000000000000001</v>
      </c>
      <c r="AB550" s="725"/>
      <c r="AC550" s="725"/>
      <c r="AD550" s="725"/>
      <c r="AE550" s="725"/>
      <c r="AF550" s="725"/>
      <c r="AG550" s="725"/>
      <c r="AH550" s="725"/>
      <c r="AI550" s="725"/>
      <c r="AJ550" s="725"/>
      <c r="AK550" s="725"/>
      <c r="AL550" s="725"/>
      <c r="AM550" s="725"/>
      <c r="AN550" s="725"/>
      <c r="AO550" s="725"/>
      <c r="AP550" s="725"/>
      <c r="AQ550" s="725"/>
      <c r="AR550" s="725"/>
      <c r="AS550" s="725"/>
      <c r="AT550" s="725"/>
      <c r="AU550" s="725"/>
      <c r="AV550" s="725"/>
      <c r="AW550" s="725"/>
      <c r="AX550" s="725"/>
      <c r="AY550" s="725"/>
      <c r="AZ550" s="725"/>
      <c r="BA550" s="725"/>
      <c r="BB550" s="725"/>
      <c r="BC550" s="725"/>
      <c r="BD550" s="1035">
        <v>1</v>
      </c>
      <c r="BE550" s="317">
        <v>0</v>
      </c>
      <c r="BF550" s="303">
        <v>0</v>
      </c>
      <c r="BG550" s="719"/>
      <c r="BH550" s="719"/>
      <c r="BI550" s="719"/>
      <c r="BJ550" s="719"/>
      <c r="BK550" s="719"/>
      <c r="BL550" s="719"/>
      <c r="BM550" s="719"/>
      <c r="BN550" s="557">
        <f t="shared" si="8"/>
        <v>2.7500000000000003E-3</v>
      </c>
      <c r="BO550" s="476">
        <f>SUM(H550:BC550)</f>
        <v>1.1000000000000001</v>
      </c>
      <c r="BP550" s="477" t="str">
        <f>IF(D550="Supra-regional","abrange-cidade",IF(D550="Em definição","sem-mapa",IF(F550&lt;&gt;0,"local-def","local-em-def")))</f>
        <v>local-em-def</v>
      </c>
    </row>
    <row r="551" spans="1:68" ht="30" hidden="1" x14ac:dyDescent="0.25">
      <c r="A551" s="537">
        <v>97</v>
      </c>
      <c r="B551" s="389" t="s">
        <v>2780</v>
      </c>
      <c r="C551" s="817">
        <v>400</v>
      </c>
      <c r="D551" s="561" t="s">
        <v>170</v>
      </c>
      <c r="E551" s="340" t="s">
        <v>559</v>
      </c>
      <c r="F551" s="389"/>
      <c r="G551" s="561"/>
      <c r="H551" s="833"/>
      <c r="I551" s="833"/>
      <c r="J551" s="833"/>
      <c r="K551" s="833"/>
      <c r="L551" s="833"/>
      <c r="M551" s="833"/>
      <c r="N551" s="833"/>
      <c r="O551" s="833"/>
      <c r="P551" s="833"/>
      <c r="Q551" s="833"/>
      <c r="R551" s="833"/>
      <c r="S551" s="833">
        <v>3</v>
      </c>
      <c r="T551" s="730"/>
      <c r="U551" s="730"/>
      <c r="V551" s="730"/>
      <c r="W551" s="730"/>
      <c r="X551" s="730"/>
      <c r="Y551" s="730"/>
      <c r="Z551" s="730"/>
      <c r="AA551" s="730"/>
      <c r="AB551" s="730"/>
      <c r="AC551" s="730"/>
      <c r="AD551" s="730"/>
      <c r="AE551" s="635"/>
      <c r="AF551" s="635"/>
      <c r="AG551" s="635"/>
      <c r="AH551" s="635"/>
      <c r="AI551" s="635"/>
      <c r="AJ551" s="635"/>
      <c r="AK551" s="635"/>
      <c r="AL551" s="635"/>
      <c r="AM551" s="635"/>
      <c r="AN551" s="635"/>
      <c r="AO551" s="635"/>
      <c r="AP551" s="635"/>
      <c r="AQ551" s="635"/>
      <c r="AR551" s="635"/>
      <c r="AS551" s="635"/>
      <c r="AT551" s="635"/>
      <c r="AU551" s="635"/>
      <c r="AV551" s="635"/>
      <c r="AW551" s="635"/>
      <c r="AX551" s="635"/>
      <c r="AY551" s="635"/>
      <c r="AZ551" s="635"/>
      <c r="BA551" s="635"/>
      <c r="BB551" s="846"/>
      <c r="BC551" s="635"/>
      <c r="BD551" s="1035">
        <v>1</v>
      </c>
      <c r="BE551" s="317">
        <v>0</v>
      </c>
      <c r="BF551" s="303">
        <v>0</v>
      </c>
      <c r="BG551" s="389" t="s">
        <v>2781</v>
      </c>
      <c r="BH551" s="389"/>
      <c r="BI551" s="389"/>
      <c r="BJ551" s="389"/>
      <c r="BK551" s="389"/>
      <c r="BL551" s="389"/>
      <c r="BM551" s="877"/>
      <c r="BN551" s="557">
        <f t="shared" si="8"/>
        <v>7.4999999999999997E-3</v>
      </c>
      <c r="BO551" s="476">
        <f>SUM(H551:BC551)</f>
        <v>3</v>
      </c>
      <c r="BP551" s="477" t="str">
        <f>IF(D551="Supra-regional","abrange-cidade",IF(D551="Em definição","sem-mapa",IF(F551&lt;&gt;0,"local-def","local-em-def")))</f>
        <v>local-em-def</v>
      </c>
    </row>
    <row r="552" spans="1:68" ht="45" hidden="1" x14ac:dyDescent="0.25">
      <c r="A552" s="224">
        <v>97</v>
      </c>
      <c r="B552" s="1005" t="s">
        <v>4628</v>
      </c>
      <c r="C552" s="717">
        <v>400</v>
      </c>
      <c r="D552" s="541" t="s">
        <v>174</v>
      </c>
      <c r="E552" s="719"/>
      <c r="F552" s="340" t="s">
        <v>4629</v>
      </c>
      <c r="G552" s="826"/>
      <c r="H552" s="725"/>
      <c r="I552" s="725"/>
      <c r="J552" s="725"/>
      <c r="K552" s="725"/>
      <c r="L552" s="725"/>
      <c r="M552" s="725"/>
      <c r="N552" s="725"/>
      <c r="O552" s="725"/>
      <c r="P552" s="725"/>
      <c r="Q552" s="725"/>
      <c r="R552" s="725"/>
      <c r="S552" s="725"/>
      <c r="T552" s="725"/>
      <c r="U552" s="725"/>
      <c r="V552" s="725"/>
      <c r="W552" s="725"/>
      <c r="X552" s="725"/>
      <c r="Y552" s="725"/>
      <c r="Z552" s="725">
        <v>0.7</v>
      </c>
      <c r="AA552" s="725"/>
      <c r="AB552" s="725"/>
      <c r="AC552" s="725"/>
      <c r="AD552" s="725"/>
      <c r="AE552" s="725"/>
      <c r="AF552" s="725"/>
      <c r="AG552" s="725"/>
      <c r="AH552" s="725"/>
      <c r="AI552" s="725"/>
      <c r="AJ552" s="725"/>
      <c r="AK552" s="725"/>
      <c r="AL552" s="725"/>
      <c r="AM552" s="725"/>
      <c r="AN552" s="725"/>
      <c r="AO552" s="725"/>
      <c r="AP552" s="725"/>
      <c r="AQ552" s="725"/>
      <c r="AR552" s="725"/>
      <c r="AS552" s="725"/>
      <c r="AT552" s="725"/>
      <c r="AU552" s="725"/>
      <c r="AV552" s="725"/>
      <c r="AW552" s="725"/>
      <c r="AX552" s="725"/>
      <c r="AY552" s="725"/>
      <c r="AZ552" s="725"/>
      <c r="BA552" s="725"/>
      <c r="BB552" s="725"/>
      <c r="BC552" s="725"/>
      <c r="BD552" s="1035">
        <v>1</v>
      </c>
      <c r="BE552" s="317">
        <v>0</v>
      </c>
      <c r="BF552" s="303">
        <v>0</v>
      </c>
      <c r="BG552" s="719"/>
      <c r="BH552" s="719"/>
      <c r="BI552" s="719"/>
      <c r="BJ552" s="719"/>
      <c r="BK552" s="719"/>
      <c r="BL552" s="719"/>
      <c r="BM552" s="719"/>
      <c r="BN552" s="557">
        <f t="shared" si="8"/>
        <v>1.7499999999999998E-3</v>
      </c>
      <c r="BO552" s="476">
        <f>SUM(H552:BC552)</f>
        <v>0.7</v>
      </c>
      <c r="BP552" s="477" t="str">
        <f>IF(D552="Supra-regional","abrange-cidade",IF(D552="Em definição","sem-mapa",IF(F552&lt;&gt;0,"local-def","local-em-def")))</f>
        <v>local-def</v>
      </c>
    </row>
    <row r="553" spans="1:68" ht="30" hidden="1" x14ac:dyDescent="0.25">
      <c r="A553" s="224">
        <v>97</v>
      </c>
      <c r="B553" s="1005" t="s">
        <v>4619</v>
      </c>
      <c r="C553" s="717">
        <v>400</v>
      </c>
      <c r="D553" s="340" t="s">
        <v>182</v>
      </c>
      <c r="E553" s="719"/>
      <c r="F553" s="340" t="s">
        <v>4620</v>
      </c>
      <c r="G553" s="826"/>
      <c r="H553" s="725"/>
      <c r="I553" s="725"/>
      <c r="J553" s="725"/>
      <c r="K553" s="725"/>
      <c r="L553" s="725"/>
      <c r="M553" s="725"/>
      <c r="N553" s="725"/>
      <c r="O553" s="725"/>
      <c r="P553" s="725"/>
      <c r="Q553" s="725"/>
      <c r="R553" s="725"/>
      <c r="S553" s="725"/>
      <c r="T553" s="725"/>
      <c r="U553" s="725"/>
      <c r="V553" s="725"/>
      <c r="W553" s="725"/>
      <c r="X553" s="725"/>
      <c r="Y553" s="635">
        <v>1.4</v>
      </c>
      <c r="Z553" s="725"/>
      <c r="AA553" s="725"/>
      <c r="AB553" s="725"/>
      <c r="AC553" s="725"/>
      <c r="AD553" s="725"/>
      <c r="AE553" s="725"/>
      <c r="AF553" s="725"/>
      <c r="AG553" s="725"/>
      <c r="AH553" s="725"/>
      <c r="AI553" s="725"/>
      <c r="AJ553" s="725"/>
      <c r="AK553" s="725"/>
      <c r="AL553" s="725"/>
      <c r="AM553" s="725"/>
      <c r="AN553" s="725"/>
      <c r="AO553" s="725"/>
      <c r="AP553" s="725"/>
      <c r="AQ553" s="725"/>
      <c r="AR553" s="725"/>
      <c r="AS553" s="725"/>
      <c r="AT553" s="725"/>
      <c r="AU553" s="725"/>
      <c r="AV553" s="725"/>
      <c r="AW553" s="725"/>
      <c r="AX553" s="725"/>
      <c r="AY553" s="725"/>
      <c r="AZ553" s="725"/>
      <c r="BA553" s="725"/>
      <c r="BB553" s="725"/>
      <c r="BC553" s="725"/>
      <c r="BD553" s="1035">
        <v>1</v>
      </c>
      <c r="BE553" s="317">
        <v>0</v>
      </c>
      <c r="BF553" s="303">
        <v>0</v>
      </c>
      <c r="BG553" s="719"/>
      <c r="BH553" s="719"/>
      <c r="BI553" s="719"/>
      <c r="BJ553" s="719"/>
      <c r="BK553" s="719"/>
      <c r="BL553" s="719"/>
      <c r="BM553" s="719"/>
      <c r="BN553" s="557">
        <f t="shared" si="8"/>
        <v>3.4999999999999996E-3</v>
      </c>
      <c r="BO553" s="476">
        <f>SUM(H553:BC553)</f>
        <v>1.4</v>
      </c>
      <c r="BP553" s="477" t="str">
        <f>IF(D553="Supra-regional","abrange-cidade",IF(D553="Em definição","sem-mapa",IF(F553&lt;&gt;0,"local-def","local-em-def")))</f>
        <v>local-def</v>
      </c>
    </row>
    <row r="554" spans="1:68" ht="30" hidden="1" x14ac:dyDescent="0.25">
      <c r="A554" s="224">
        <v>97</v>
      </c>
      <c r="B554" s="1005" t="s">
        <v>4624</v>
      </c>
      <c r="C554" s="717">
        <v>400</v>
      </c>
      <c r="D554" s="340" t="s">
        <v>182</v>
      </c>
      <c r="E554" s="719"/>
      <c r="F554" s="340" t="s">
        <v>4625</v>
      </c>
      <c r="G554" s="826"/>
      <c r="H554" s="725"/>
      <c r="I554" s="725"/>
      <c r="J554" s="725"/>
      <c r="K554" s="725"/>
      <c r="L554" s="725"/>
      <c r="M554" s="725"/>
      <c r="N554" s="725"/>
      <c r="O554" s="725"/>
      <c r="P554" s="725"/>
      <c r="Q554" s="725"/>
      <c r="R554" s="725"/>
      <c r="S554" s="725"/>
      <c r="T554" s="725"/>
      <c r="U554" s="725"/>
      <c r="V554" s="725"/>
      <c r="W554" s="725"/>
      <c r="X554" s="725"/>
      <c r="Y554" s="725"/>
      <c r="Z554" s="725">
        <v>2</v>
      </c>
      <c r="AA554" s="725"/>
      <c r="AB554" s="725"/>
      <c r="AC554" s="725"/>
      <c r="AD554" s="725"/>
      <c r="AE554" s="725"/>
      <c r="AF554" s="725"/>
      <c r="AG554" s="725"/>
      <c r="AH554" s="725"/>
      <c r="AI554" s="725"/>
      <c r="AJ554" s="725"/>
      <c r="AK554" s="725"/>
      <c r="AL554" s="725"/>
      <c r="AM554" s="725"/>
      <c r="AN554" s="725"/>
      <c r="AO554" s="725"/>
      <c r="AP554" s="725"/>
      <c r="AQ554" s="725"/>
      <c r="AR554" s="725"/>
      <c r="AS554" s="725"/>
      <c r="AT554" s="725"/>
      <c r="AU554" s="725"/>
      <c r="AV554" s="725"/>
      <c r="AW554" s="725"/>
      <c r="AX554" s="725"/>
      <c r="AY554" s="725"/>
      <c r="AZ554" s="725"/>
      <c r="BA554" s="725"/>
      <c r="BB554" s="725"/>
      <c r="BC554" s="725"/>
      <c r="BD554" s="1035">
        <v>1</v>
      </c>
      <c r="BE554" s="317">
        <v>0</v>
      </c>
      <c r="BF554" s="303">
        <v>0</v>
      </c>
      <c r="BG554" s="719"/>
      <c r="BH554" s="719"/>
      <c r="BI554" s="719"/>
      <c r="BJ554" s="719"/>
      <c r="BK554" s="719"/>
      <c r="BL554" s="719"/>
      <c r="BM554" s="719"/>
      <c r="BN554" s="557">
        <f t="shared" si="8"/>
        <v>5.0000000000000001E-3</v>
      </c>
      <c r="BO554" s="476">
        <f>SUM(H554:BC554)</f>
        <v>2</v>
      </c>
      <c r="BP554" s="477" t="str">
        <f>IF(D554="Supra-regional","abrange-cidade",IF(D554="Em definição","sem-mapa",IF(F554&lt;&gt;0,"local-def","local-em-def")))</f>
        <v>local-def</v>
      </c>
    </row>
    <row r="555" spans="1:68" ht="150" hidden="1" x14ac:dyDescent="0.25">
      <c r="A555" s="224">
        <v>97</v>
      </c>
      <c r="B555" s="1005" t="s">
        <v>4626</v>
      </c>
      <c r="C555" s="717">
        <v>400</v>
      </c>
      <c r="D555" s="340" t="s">
        <v>182</v>
      </c>
      <c r="E555" s="719"/>
      <c r="F555" s="340" t="s">
        <v>4627</v>
      </c>
      <c r="G555" s="826"/>
      <c r="H555" s="725"/>
      <c r="I555" s="725"/>
      <c r="J555" s="725"/>
      <c r="K555" s="725"/>
      <c r="L555" s="725"/>
      <c r="M555" s="725"/>
      <c r="N555" s="725"/>
      <c r="O555" s="725"/>
      <c r="P555" s="725"/>
      <c r="Q555" s="725"/>
      <c r="R555" s="725"/>
      <c r="S555" s="725"/>
      <c r="T555" s="725"/>
      <c r="U555" s="725"/>
      <c r="V555" s="725"/>
      <c r="W555" s="725"/>
      <c r="X555" s="725"/>
      <c r="Y555" s="725"/>
      <c r="Z555" s="725">
        <v>2.6</v>
      </c>
      <c r="AA555" s="725"/>
      <c r="AB555" s="725"/>
      <c r="AC555" s="725"/>
      <c r="AD555" s="725"/>
      <c r="AE555" s="725"/>
      <c r="AF555" s="725"/>
      <c r="AG555" s="725"/>
      <c r="AH555" s="725"/>
      <c r="AI555" s="725"/>
      <c r="AJ555" s="725"/>
      <c r="AK555" s="725"/>
      <c r="AL555" s="725"/>
      <c r="AM555" s="725"/>
      <c r="AN555" s="725"/>
      <c r="AO555" s="725"/>
      <c r="AP555" s="725"/>
      <c r="AQ555" s="725"/>
      <c r="AR555" s="725"/>
      <c r="AS555" s="725"/>
      <c r="AT555" s="725"/>
      <c r="AU555" s="725"/>
      <c r="AV555" s="725"/>
      <c r="AW555" s="725"/>
      <c r="AX555" s="725"/>
      <c r="AY555" s="725"/>
      <c r="AZ555" s="725"/>
      <c r="BA555" s="725"/>
      <c r="BB555" s="725"/>
      <c r="BC555" s="725"/>
      <c r="BD555" s="1035">
        <v>1</v>
      </c>
      <c r="BE555" s="317">
        <v>0</v>
      </c>
      <c r="BF555" s="303">
        <v>0</v>
      </c>
      <c r="BG555" s="719"/>
      <c r="BH555" s="719"/>
      <c r="BI555" s="719"/>
      <c r="BJ555" s="719"/>
      <c r="BK555" s="719"/>
      <c r="BL555" s="719"/>
      <c r="BM555" s="719"/>
      <c r="BN555" s="557">
        <f t="shared" si="8"/>
        <v>6.5000000000000006E-3</v>
      </c>
      <c r="BO555" s="476">
        <f>SUM(H555:BC555)</f>
        <v>2.6</v>
      </c>
      <c r="BP555" s="477" t="str">
        <f>IF(D555="Supra-regional","abrange-cidade",IF(D555="Em definição","sem-mapa",IF(F555&lt;&gt;0,"local-def","local-em-def")))</f>
        <v>local-def</v>
      </c>
    </row>
    <row r="556" spans="1:68" s="539" customFormat="1" hidden="1" x14ac:dyDescent="0.25">
      <c r="A556" s="995">
        <v>97</v>
      </c>
      <c r="B556" s="1009" t="s">
        <v>5968</v>
      </c>
      <c r="C556" s="997">
        <v>400</v>
      </c>
      <c r="D556" s="996" t="s">
        <v>182</v>
      </c>
      <c r="E556" s="992"/>
      <c r="F556" s="823"/>
      <c r="G556" s="993"/>
      <c r="H556" s="994"/>
      <c r="I556" s="994"/>
      <c r="J556" s="994"/>
      <c r="K556" s="994"/>
      <c r="L556" s="994"/>
      <c r="M556" s="994"/>
      <c r="N556" s="994"/>
      <c r="O556" s="994"/>
      <c r="P556" s="994"/>
      <c r="Q556" s="994"/>
      <c r="R556" s="994"/>
      <c r="S556" s="994"/>
      <c r="T556" s="994"/>
      <c r="U556" s="994"/>
      <c r="V556" s="994"/>
      <c r="W556" s="994"/>
      <c r="X556" s="994"/>
      <c r="Y556" s="994"/>
      <c r="Z556" s="994"/>
      <c r="AA556" s="994">
        <v>2.4</v>
      </c>
      <c r="AB556" s="994"/>
      <c r="AC556" s="994"/>
      <c r="AD556" s="994"/>
      <c r="AE556" s="994"/>
      <c r="AF556" s="994"/>
      <c r="AG556" s="994"/>
      <c r="AH556" s="994"/>
      <c r="AI556" s="994"/>
      <c r="AJ556" s="994"/>
      <c r="AK556" s="994"/>
      <c r="AL556" s="994"/>
      <c r="AM556" s="994"/>
      <c r="AN556" s="994"/>
      <c r="AO556" s="994"/>
      <c r="AP556" s="994"/>
      <c r="AQ556" s="994"/>
      <c r="AR556" s="994"/>
      <c r="AS556" s="994"/>
      <c r="AT556" s="994"/>
      <c r="AU556" s="994"/>
      <c r="AV556" s="994"/>
      <c r="AW556" s="994"/>
      <c r="AX556" s="994"/>
      <c r="AY556" s="994"/>
      <c r="AZ556" s="994"/>
      <c r="BA556" s="994"/>
      <c r="BB556" s="994"/>
      <c r="BC556" s="994"/>
      <c r="BD556" s="1035">
        <v>1</v>
      </c>
      <c r="BE556" s="317">
        <v>0</v>
      </c>
      <c r="BF556" s="303">
        <v>0</v>
      </c>
      <c r="BG556" s="992"/>
      <c r="BH556" s="992"/>
      <c r="BI556" s="992"/>
      <c r="BJ556" s="992"/>
      <c r="BK556" s="992"/>
      <c r="BL556" s="992"/>
      <c r="BM556" s="992"/>
      <c r="BN556" s="557">
        <f t="shared" si="8"/>
        <v>6.0000000000000001E-3</v>
      </c>
      <c r="BO556" s="476">
        <f>SUM(H556:BC556)</f>
        <v>2.4</v>
      </c>
      <c r="BP556" s="477" t="str">
        <f>IF(D556="Supra-regional","abrange-cidade",IF(D556="Em definição","sem-mapa",IF(F556&lt;&gt;0,"local-def","local-em-def")))</f>
        <v>local-em-def</v>
      </c>
    </row>
    <row r="557" spans="1:68" s="539" customFormat="1" hidden="1" x14ac:dyDescent="0.25">
      <c r="A557" s="995">
        <v>97</v>
      </c>
      <c r="B557" s="1009" t="s">
        <v>5971</v>
      </c>
      <c r="C557" s="997">
        <v>400</v>
      </c>
      <c r="D557" s="996" t="s">
        <v>182</v>
      </c>
      <c r="E557" s="992"/>
      <c r="F557" s="823"/>
      <c r="G557" s="993"/>
      <c r="H557" s="994"/>
      <c r="I557" s="994"/>
      <c r="J557" s="994"/>
      <c r="K557" s="994"/>
      <c r="L557" s="994"/>
      <c r="M557" s="994"/>
      <c r="N557" s="994"/>
      <c r="O557" s="994"/>
      <c r="P557" s="994"/>
      <c r="Q557" s="994"/>
      <c r="R557" s="994"/>
      <c r="S557" s="994"/>
      <c r="T557" s="994"/>
      <c r="U557" s="994"/>
      <c r="V557" s="994"/>
      <c r="W557" s="994"/>
      <c r="X557" s="994"/>
      <c r="Y557" s="994"/>
      <c r="Z557" s="994"/>
      <c r="AA557" s="994"/>
      <c r="AB557" s="994">
        <v>1.1000000000000001</v>
      </c>
      <c r="AC557" s="994"/>
      <c r="AD557" s="994"/>
      <c r="AE557" s="994"/>
      <c r="AF557" s="994"/>
      <c r="AG557" s="994"/>
      <c r="AH557" s="994"/>
      <c r="AI557" s="994"/>
      <c r="AJ557" s="994"/>
      <c r="AK557" s="994"/>
      <c r="AL557" s="994"/>
      <c r="AM557" s="994"/>
      <c r="AN557" s="994"/>
      <c r="AO557" s="994"/>
      <c r="AP557" s="994"/>
      <c r="AQ557" s="994"/>
      <c r="AR557" s="994"/>
      <c r="AS557" s="994"/>
      <c r="AT557" s="994"/>
      <c r="AU557" s="994"/>
      <c r="AV557" s="994"/>
      <c r="AW557" s="994"/>
      <c r="AX557" s="994"/>
      <c r="AY557" s="994"/>
      <c r="AZ557" s="994"/>
      <c r="BA557" s="994"/>
      <c r="BB557" s="994"/>
      <c r="BC557" s="994"/>
      <c r="BD557" s="1035">
        <v>1</v>
      </c>
      <c r="BE557" s="317">
        <v>0</v>
      </c>
      <c r="BF557" s="303">
        <v>0</v>
      </c>
      <c r="BG557" s="992"/>
      <c r="BH557" s="992"/>
      <c r="BI557" s="992"/>
      <c r="BJ557" s="992"/>
      <c r="BK557" s="992"/>
      <c r="BL557" s="992"/>
      <c r="BM557" s="992"/>
      <c r="BN557" s="557">
        <f t="shared" si="8"/>
        <v>2.7500000000000003E-3</v>
      </c>
      <c r="BO557" s="476">
        <f>SUM(H557:BC557)</f>
        <v>1.1000000000000001</v>
      </c>
      <c r="BP557" s="477" t="str">
        <f>IF(D557="Supra-regional","abrange-cidade",IF(D557="Em definição","sem-mapa",IF(F557&lt;&gt;0,"local-def","local-em-def")))</f>
        <v>local-em-def</v>
      </c>
    </row>
    <row r="558" spans="1:68" s="539" customFormat="1" hidden="1" x14ac:dyDescent="0.25">
      <c r="A558" s="995">
        <v>97</v>
      </c>
      <c r="B558" s="1009" t="s">
        <v>5972</v>
      </c>
      <c r="C558" s="997">
        <v>400</v>
      </c>
      <c r="D558" s="996" t="s">
        <v>182</v>
      </c>
      <c r="E558" s="992"/>
      <c r="F558" s="823"/>
      <c r="G558" s="993"/>
      <c r="H558" s="994"/>
      <c r="I558" s="994"/>
      <c r="J558" s="994"/>
      <c r="K558" s="994"/>
      <c r="L558" s="994"/>
      <c r="M558" s="994"/>
      <c r="N558" s="994"/>
      <c r="O558" s="994"/>
      <c r="P558" s="994"/>
      <c r="Q558" s="994"/>
      <c r="R558" s="994"/>
      <c r="S558" s="994"/>
      <c r="T558" s="994"/>
      <c r="U558" s="994"/>
      <c r="V558" s="994"/>
      <c r="W558" s="994"/>
      <c r="X558" s="994"/>
      <c r="Y558" s="994"/>
      <c r="Z558" s="994"/>
      <c r="AA558" s="994"/>
      <c r="AB558" s="994">
        <v>0.2</v>
      </c>
      <c r="AC558" s="994"/>
      <c r="AD558" s="994"/>
      <c r="AE558" s="994"/>
      <c r="AF558" s="994"/>
      <c r="AG558" s="994"/>
      <c r="AH558" s="994"/>
      <c r="AI558" s="994"/>
      <c r="AJ558" s="994"/>
      <c r="AK558" s="994"/>
      <c r="AL558" s="994"/>
      <c r="AM558" s="994"/>
      <c r="AN558" s="994"/>
      <c r="AO558" s="994"/>
      <c r="AP558" s="994"/>
      <c r="AQ558" s="994"/>
      <c r="AR558" s="994"/>
      <c r="AS558" s="994"/>
      <c r="AT558" s="994"/>
      <c r="AU558" s="994"/>
      <c r="AV558" s="994"/>
      <c r="AW558" s="994"/>
      <c r="AX558" s="994"/>
      <c r="AY558" s="994"/>
      <c r="AZ558" s="994"/>
      <c r="BA558" s="994"/>
      <c r="BB558" s="994"/>
      <c r="BC558" s="994"/>
      <c r="BD558" s="1035">
        <v>1</v>
      </c>
      <c r="BE558" s="317">
        <v>0</v>
      </c>
      <c r="BF558" s="303">
        <v>0</v>
      </c>
      <c r="BG558" s="992"/>
      <c r="BH558" s="992"/>
      <c r="BI558" s="992"/>
      <c r="BJ558" s="992"/>
      <c r="BK558" s="992"/>
      <c r="BL558" s="992"/>
      <c r="BM558" s="992"/>
      <c r="BN558" s="557">
        <f t="shared" si="8"/>
        <v>5.0000000000000001E-4</v>
      </c>
      <c r="BO558" s="476">
        <f>SUM(H558:BC558)</f>
        <v>0.2</v>
      </c>
      <c r="BP558" s="477" t="str">
        <f>IF(D558="Supra-regional","abrange-cidade",IF(D558="Em definição","sem-mapa",IF(F558&lt;&gt;0,"local-def","local-em-def")))</f>
        <v>local-em-def</v>
      </c>
    </row>
    <row r="559" spans="1:68" s="539" customFormat="1" hidden="1" x14ac:dyDescent="0.25">
      <c r="A559" s="998">
        <v>97</v>
      </c>
      <c r="B559" s="1006" t="s">
        <v>5976</v>
      </c>
      <c r="C559" s="1000">
        <v>400</v>
      </c>
      <c r="D559" s="996" t="s">
        <v>182</v>
      </c>
      <c r="E559" s="992"/>
      <c r="F559" s="823"/>
      <c r="G559" s="993"/>
      <c r="H559" s="994"/>
      <c r="I559" s="994"/>
      <c r="J559" s="994"/>
      <c r="K559" s="994"/>
      <c r="L559" s="994"/>
      <c r="M559" s="994"/>
      <c r="N559" s="994"/>
      <c r="O559" s="994"/>
      <c r="P559" s="994"/>
      <c r="Q559" s="994"/>
      <c r="R559" s="994"/>
      <c r="S559" s="994"/>
      <c r="T559" s="994"/>
      <c r="U559" s="994"/>
      <c r="V559" s="994"/>
      <c r="W559" s="994"/>
      <c r="X559" s="994"/>
      <c r="Y559" s="994"/>
      <c r="Z559" s="994"/>
      <c r="AA559" s="994"/>
      <c r="AB559" s="994"/>
      <c r="AC559" s="994">
        <v>0.6</v>
      </c>
      <c r="AD559" s="994"/>
      <c r="AE559" s="994"/>
      <c r="AF559" s="994"/>
      <c r="AG559" s="994"/>
      <c r="AH559" s="994"/>
      <c r="AI559" s="994"/>
      <c r="AJ559" s="994"/>
      <c r="AK559" s="994"/>
      <c r="AL559" s="994"/>
      <c r="AM559" s="994"/>
      <c r="AN559" s="994"/>
      <c r="AO559" s="994"/>
      <c r="AP559" s="994"/>
      <c r="AQ559" s="994"/>
      <c r="AR559" s="994"/>
      <c r="AS559" s="994"/>
      <c r="AT559" s="994"/>
      <c r="AU559" s="994"/>
      <c r="AV559" s="994"/>
      <c r="AW559" s="994"/>
      <c r="AX559" s="994"/>
      <c r="AY559" s="994"/>
      <c r="AZ559" s="994"/>
      <c r="BA559" s="994"/>
      <c r="BB559" s="994"/>
      <c r="BC559" s="994"/>
      <c r="BD559" s="1035">
        <v>1</v>
      </c>
      <c r="BE559" s="317">
        <v>0</v>
      </c>
      <c r="BF559" s="303">
        <v>0</v>
      </c>
      <c r="BG559" s="992"/>
      <c r="BH559" s="992"/>
      <c r="BI559" s="992"/>
      <c r="BJ559" s="992"/>
      <c r="BK559" s="992"/>
      <c r="BL559" s="992"/>
      <c r="BM559" s="992"/>
      <c r="BN559" s="557">
        <f t="shared" si="8"/>
        <v>1.5E-3</v>
      </c>
      <c r="BO559" s="476">
        <f>SUM(H559:BC559)</f>
        <v>0.6</v>
      </c>
      <c r="BP559" s="477" t="str">
        <f>IF(D559="Supra-regional","abrange-cidade",IF(D559="Em definição","sem-mapa",IF(F559&lt;&gt;0,"local-def","local-em-def")))</f>
        <v>local-em-def</v>
      </c>
    </row>
    <row r="560" spans="1:68" s="539" customFormat="1" hidden="1" x14ac:dyDescent="0.25">
      <c r="A560" s="995">
        <v>97</v>
      </c>
      <c r="B560" s="1009" t="s">
        <v>5973</v>
      </c>
      <c r="C560" s="997">
        <v>400</v>
      </c>
      <c r="D560" s="996" t="s">
        <v>211</v>
      </c>
      <c r="E560" s="992"/>
      <c r="F560" s="823"/>
      <c r="G560" s="993"/>
      <c r="H560" s="994"/>
      <c r="I560" s="994"/>
      <c r="J560" s="994"/>
      <c r="K560" s="994"/>
      <c r="L560" s="994"/>
      <c r="M560" s="994"/>
      <c r="N560" s="994"/>
      <c r="O560" s="994"/>
      <c r="P560" s="994"/>
      <c r="Q560" s="994"/>
      <c r="R560" s="994"/>
      <c r="S560" s="994"/>
      <c r="T560" s="994"/>
      <c r="U560" s="994"/>
      <c r="V560" s="994"/>
      <c r="W560" s="994"/>
      <c r="X560" s="994"/>
      <c r="Y560" s="994"/>
      <c r="Z560" s="994"/>
      <c r="AA560" s="994"/>
      <c r="AB560" s="994">
        <v>4.2</v>
      </c>
      <c r="AC560" s="994"/>
      <c r="AD560" s="994"/>
      <c r="AE560" s="994"/>
      <c r="AF560" s="994"/>
      <c r="AG560" s="994"/>
      <c r="AH560" s="994"/>
      <c r="AI560" s="994"/>
      <c r="AJ560" s="994"/>
      <c r="AK560" s="994"/>
      <c r="AL560" s="994"/>
      <c r="AM560" s="994"/>
      <c r="AN560" s="994"/>
      <c r="AO560" s="994"/>
      <c r="AP560" s="994"/>
      <c r="AQ560" s="994"/>
      <c r="AR560" s="994"/>
      <c r="AS560" s="994"/>
      <c r="AT560" s="994"/>
      <c r="AU560" s="994"/>
      <c r="AV560" s="994"/>
      <c r="AW560" s="994"/>
      <c r="AX560" s="994"/>
      <c r="AY560" s="994"/>
      <c r="AZ560" s="994"/>
      <c r="BA560" s="994"/>
      <c r="BB560" s="994"/>
      <c r="BC560" s="994"/>
      <c r="BD560" s="1035">
        <v>1</v>
      </c>
      <c r="BE560" s="317">
        <v>0</v>
      </c>
      <c r="BF560" s="303">
        <v>0</v>
      </c>
      <c r="BG560" s="992"/>
      <c r="BH560" s="992"/>
      <c r="BI560" s="992"/>
      <c r="BJ560" s="992"/>
      <c r="BK560" s="992"/>
      <c r="BL560" s="992"/>
      <c r="BM560" s="992"/>
      <c r="BN560" s="557">
        <f t="shared" si="8"/>
        <v>1.0500000000000001E-2</v>
      </c>
      <c r="BO560" s="476">
        <f>SUM(H560:BC560)</f>
        <v>4.2</v>
      </c>
      <c r="BP560" s="477" t="str">
        <f>IF(D560="Supra-regional","abrange-cidade",IF(D560="Em definição","sem-mapa",IF(F560&lt;&gt;0,"local-def","local-em-def")))</f>
        <v>abrange-cidade</v>
      </c>
    </row>
    <row r="561" spans="1:68" s="539" customFormat="1" hidden="1" x14ac:dyDescent="0.25">
      <c r="A561" s="998">
        <v>97</v>
      </c>
      <c r="B561" s="1006" t="s">
        <v>5974</v>
      </c>
      <c r="C561" s="1000">
        <v>400</v>
      </c>
      <c r="D561" s="996" t="s">
        <v>211</v>
      </c>
      <c r="E561" s="992"/>
      <c r="F561" s="823"/>
      <c r="G561" s="993"/>
      <c r="H561" s="994"/>
      <c r="I561" s="994"/>
      <c r="J561" s="994"/>
      <c r="K561" s="994"/>
      <c r="L561" s="994"/>
      <c r="M561" s="994"/>
      <c r="N561" s="994"/>
      <c r="O561" s="994"/>
      <c r="P561" s="994"/>
      <c r="Q561" s="994"/>
      <c r="R561" s="994"/>
      <c r="S561" s="994"/>
      <c r="T561" s="994"/>
      <c r="U561" s="994"/>
      <c r="V561" s="994"/>
      <c r="W561" s="994"/>
      <c r="X561" s="994"/>
      <c r="Y561" s="994"/>
      <c r="Z561" s="994"/>
      <c r="AA561" s="994"/>
      <c r="AB561" s="994">
        <v>1.6</v>
      </c>
      <c r="AC561" s="994"/>
      <c r="AD561" s="994"/>
      <c r="AE561" s="994"/>
      <c r="AF561" s="994"/>
      <c r="AG561" s="994"/>
      <c r="AH561" s="994"/>
      <c r="AI561" s="994"/>
      <c r="AJ561" s="994"/>
      <c r="AK561" s="994"/>
      <c r="AL561" s="994"/>
      <c r="AM561" s="994"/>
      <c r="AN561" s="994"/>
      <c r="AO561" s="994"/>
      <c r="AP561" s="994"/>
      <c r="AQ561" s="994"/>
      <c r="AR561" s="994"/>
      <c r="AS561" s="994"/>
      <c r="AT561" s="994"/>
      <c r="AU561" s="994"/>
      <c r="AV561" s="994"/>
      <c r="AW561" s="994"/>
      <c r="AX561" s="994"/>
      <c r="AY561" s="994"/>
      <c r="AZ561" s="994"/>
      <c r="BA561" s="994"/>
      <c r="BB561" s="994"/>
      <c r="BC561" s="994"/>
      <c r="BD561" s="1035">
        <v>1</v>
      </c>
      <c r="BE561" s="317">
        <v>0</v>
      </c>
      <c r="BF561" s="303">
        <v>0</v>
      </c>
      <c r="BG561" s="992"/>
      <c r="BH561" s="992"/>
      <c r="BI561" s="992"/>
      <c r="BJ561" s="992"/>
      <c r="BK561" s="992"/>
      <c r="BL561" s="992"/>
      <c r="BM561" s="992"/>
      <c r="BN561" s="557">
        <f t="shared" si="8"/>
        <v>4.0000000000000001E-3</v>
      </c>
      <c r="BO561" s="476">
        <f>SUM(H561:BC561)</f>
        <v>1.6</v>
      </c>
      <c r="BP561" s="477" t="str">
        <f>IF(D561="Supra-regional","abrange-cidade",IF(D561="Em definição","sem-mapa",IF(F561&lt;&gt;0,"local-def","local-em-def")))</f>
        <v>abrange-cidade</v>
      </c>
    </row>
    <row r="562" spans="1:68" s="539" customFormat="1" hidden="1" x14ac:dyDescent="0.25">
      <c r="A562" s="998">
        <v>97</v>
      </c>
      <c r="B562" s="1006" t="s">
        <v>5975</v>
      </c>
      <c r="C562" s="1000">
        <v>400</v>
      </c>
      <c r="D562" s="996" t="s">
        <v>211</v>
      </c>
      <c r="E562" s="992"/>
      <c r="F562" s="823"/>
      <c r="G562" s="993"/>
      <c r="H562" s="994"/>
      <c r="I562" s="994"/>
      <c r="J562" s="994"/>
      <c r="K562" s="994"/>
      <c r="L562" s="994"/>
      <c r="M562" s="994"/>
      <c r="N562" s="994"/>
      <c r="O562" s="994"/>
      <c r="P562" s="994"/>
      <c r="Q562" s="994"/>
      <c r="R562" s="994"/>
      <c r="S562" s="994"/>
      <c r="T562" s="994"/>
      <c r="U562" s="994"/>
      <c r="V562" s="994"/>
      <c r="W562" s="994"/>
      <c r="X562" s="994"/>
      <c r="Y562" s="994"/>
      <c r="Z562" s="994"/>
      <c r="AA562" s="994"/>
      <c r="AB562" s="994">
        <v>3.3</v>
      </c>
      <c r="AC562" s="994"/>
      <c r="AD562" s="994"/>
      <c r="AE562" s="994"/>
      <c r="AF562" s="994"/>
      <c r="AG562" s="994"/>
      <c r="AH562" s="994"/>
      <c r="AI562" s="994"/>
      <c r="AJ562" s="994"/>
      <c r="AK562" s="994"/>
      <c r="AL562" s="994"/>
      <c r="AM562" s="994"/>
      <c r="AN562" s="994"/>
      <c r="AO562" s="994"/>
      <c r="AP562" s="994"/>
      <c r="AQ562" s="994"/>
      <c r="AR562" s="994"/>
      <c r="AS562" s="994"/>
      <c r="AT562" s="994"/>
      <c r="AU562" s="994"/>
      <c r="AV562" s="994"/>
      <c r="AW562" s="994"/>
      <c r="AX562" s="994"/>
      <c r="AY562" s="994"/>
      <c r="AZ562" s="994"/>
      <c r="BA562" s="994"/>
      <c r="BB562" s="994"/>
      <c r="BC562" s="994"/>
      <c r="BD562" s="1035">
        <v>1</v>
      </c>
      <c r="BE562" s="317">
        <v>0</v>
      </c>
      <c r="BF562" s="303">
        <v>0</v>
      </c>
      <c r="BG562" s="992"/>
      <c r="BH562" s="992"/>
      <c r="BI562" s="992"/>
      <c r="BJ562" s="992"/>
      <c r="BK562" s="992"/>
      <c r="BL562" s="992"/>
      <c r="BM562" s="992"/>
      <c r="BN562" s="557">
        <f t="shared" si="8"/>
        <v>8.2500000000000004E-3</v>
      </c>
      <c r="BO562" s="476">
        <f>SUM(H562:BC562)</f>
        <v>3.3</v>
      </c>
      <c r="BP562" s="477" t="str">
        <f>IF(D562="Supra-regional","abrange-cidade",IF(D562="Em definição","sem-mapa",IF(F562&lt;&gt;0,"local-def","local-em-def")))</f>
        <v>abrange-cidade</v>
      </c>
    </row>
    <row r="563" spans="1:68" s="539" customFormat="1" hidden="1" x14ac:dyDescent="0.25">
      <c r="A563" s="998">
        <v>97</v>
      </c>
      <c r="B563" s="1006" t="s">
        <v>5977</v>
      </c>
      <c r="C563" s="1000">
        <v>400</v>
      </c>
      <c r="D563" s="996" t="s">
        <v>211</v>
      </c>
      <c r="E563" s="992"/>
      <c r="F563" s="823"/>
      <c r="G563" s="993"/>
      <c r="H563" s="994"/>
      <c r="I563" s="994"/>
      <c r="J563" s="994"/>
      <c r="K563" s="994"/>
      <c r="L563" s="994"/>
      <c r="M563" s="994"/>
      <c r="N563" s="994"/>
      <c r="O563" s="994"/>
      <c r="P563" s="994"/>
      <c r="Q563" s="994"/>
      <c r="R563" s="994"/>
      <c r="S563" s="994"/>
      <c r="T563" s="994"/>
      <c r="U563" s="994"/>
      <c r="V563" s="994"/>
      <c r="W563" s="994"/>
      <c r="X563" s="994"/>
      <c r="Y563" s="994"/>
      <c r="Z563" s="994"/>
      <c r="AA563" s="994"/>
      <c r="AB563" s="994"/>
      <c r="AC563" s="994">
        <v>0.6</v>
      </c>
      <c r="AD563" s="994"/>
      <c r="AE563" s="994"/>
      <c r="AF563" s="994"/>
      <c r="AG563" s="994"/>
      <c r="AH563" s="994"/>
      <c r="AI563" s="994"/>
      <c r="AJ563" s="994"/>
      <c r="AK563" s="994"/>
      <c r="AL563" s="994"/>
      <c r="AM563" s="994"/>
      <c r="AN563" s="994"/>
      <c r="AO563" s="994"/>
      <c r="AP563" s="994"/>
      <c r="AQ563" s="994"/>
      <c r="AR563" s="994"/>
      <c r="AS563" s="994"/>
      <c r="AT563" s="994"/>
      <c r="AU563" s="994"/>
      <c r="AV563" s="994"/>
      <c r="AW563" s="994"/>
      <c r="AX563" s="994"/>
      <c r="AY563" s="994"/>
      <c r="AZ563" s="994"/>
      <c r="BA563" s="994"/>
      <c r="BB563" s="994"/>
      <c r="BC563" s="994"/>
      <c r="BD563" s="1035">
        <v>1</v>
      </c>
      <c r="BE563" s="317">
        <v>0</v>
      </c>
      <c r="BF563" s="303">
        <v>0</v>
      </c>
      <c r="BG563" s="992"/>
      <c r="BH563" s="992"/>
      <c r="BI563" s="992"/>
      <c r="BJ563" s="992"/>
      <c r="BK563" s="992"/>
      <c r="BL563" s="992"/>
      <c r="BM563" s="992"/>
      <c r="BN563" s="557">
        <f t="shared" si="8"/>
        <v>1.5E-3</v>
      </c>
      <c r="BO563" s="476">
        <f>SUM(H563:BC563)</f>
        <v>0.6</v>
      </c>
      <c r="BP563" s="477" t="str">
        <f>IF(D563="Supra-regional","abrange-cidade",IF(D563="Em definição","sem-mapa",IF(F563&lt;&gt;0,"local-def","local-em-def")))</f>
        <v>abrange-cidade</v>
      </c>
    </row>
    <row r="564" spans="1:68" s="539" customFormat="1" hidden="1" x14ac:dyDescent="0.25">
      <c r="A564" s="998">
        <v>97</v>
      </c>
      <c r="B564" s="1006" t="s">
        <v>5980</v>
      </c>
      <c r="C564" s="1000">
        <v>400</v>
      </c>
      <c r="D564" s="996" t="s">
        <v>211</v>
      </c>
      <c r="E564" s="992"/>
      <c r="F564" s="823"/>
      <c r="G564" s="993"/>
      <c r="H564" s="994"/>
      <c r="I564" s="994"/>
      <c r="J564" s="994"/>
      <c r="K564" s="994"/>
      <c r="L564" s="994"/>
      <c r="M564" s="994"/>
      <c r="N564" s="994"/>
      <c r="O564" s="994"/>
      <c r="P564" s="994"/>
      <c r="Q564" s="994"/>
      <c r="R564" s="994"/>
      <c r="S564" s="994"/>
      <c r="T564" s="994"/>
      <c r="U564" s="994"/>
      <c r="V564" s="994"/>
      <c r="W564" s="994"/>
      <c r="X564" s="994"/>
      <c r="Y564" s="994"/>
      <c r="Z564" s="994"/>
      <c r="AA564" s="994"/>
      <c r="AB564" s="994">
        <v>0.5</v>
      </c>
      <c r="AC564" s="994"/>
      <c r="AD564" s="994"/>
      <c r="AE564" s="994"/>
      <c r="AF564" s="994"/>
      <c r="AG564" s="994"/>
      <c r="AH564" s="994"/>
      <c r="AI564" s="994"/>
      <c r="AJ564" s="994"/>
      <c r="AK564" s="994"/>
      <c r="AL564" s="994"/>
      <c r="AM564" s="994"/>
      <c r="AN564" s="994"/>
      <c r="AO564" s="994"/>
      <c r="AP564" s="994"/>
      <c r="AQ564" s="994"/>
      <c r="AR564" s="994"/>
      <c r="AS564" s="994"/>
      <c r="AT564" s="994"/>
      <c r="AU564" s="994"/>
      <c r="AV564" s="994"/>
      <c r="AW564" s="994"/>
      <c r="AX564" s="994"/>
      <c r="AY564" s="994"/>
      <c r="AZ564" s="994"/>
      <c r="BA564" s="994"/>
      <c r="BB564" s="994"/>
      <c r="BC564" s="994"/>
      <c r="BD564" s="1035">
        <v>1</v>
      </c>
      <c r="BE564" s="317">
        <v>0</v>
      </c>
      <c r="BF564" s="303">
        <v>0</v>
      </c>
      <c r="BG564" s="992"/>
      <c r="BH564" s="992"/>
      <c r="BI564" s="992"/>
      <c r="BJ564" s="992"/>
      <c r="BK564" s="992"/>
      <c r="BL564" s="992"/>
      <c r="BM564" s="992"/>
      <c r="BN564" s="557">
        <f t="shared" si="8"/>
        <v>1.25E-3</v>
      </c>
      <c r="BO564" s="476">
        <f>SUM(H564:BC564)</f>
        <v>0.5</v>
      </c>
      <c r="BP564" s="477" t="str">
        <f>IF(D564="Supra-regional","abrange-cidade",IF(D564="Em definição","sem-mapa",IF(F564&lt;&gt;0,"local-def","local-em-def")))</f>
        <v>abrange-cidade</v>
      </c>
    </row>
    <row r="565" spans="1:68" s="539" customFormat="1" hidden="1" x14ac:dyDescent="0.25">
      <c r="A565" s="998">
        <v>97</v>
      </c>
      <c r="B565" s="1006" t="s">
        <v>5981</v>
      </c>
      <c r="C565" s="1000">
        <v>400</v>
      </c>
      <c r="D565" s="996" t="s">
        <v>211</v>
      </c>
      <c r="E565" s="992"/>
      <c r="F565" s="823"/>
      <c r="G565" s="993"/>
      <c r="H565" s="994"/>
      <c r="I565" s="994"/>
      <c r="J565" s="994"/>
      <c r="K565" s="994"/>
      <c r="L565" s="994"/>
      <c r="M565" s="994"/>
      <c r="N565" s="994"/>
      <c r="O565" s="994"/>
      <c r="P565" s="994"/>
      <c r="Q565" s="994"/>
      <c r="R565" s="994"/>
      <c r="S565" s="994"/>
      <c r="T565" s="994"/>
      <c r="U565" s="994"/>
      <c r="V565" s="994"/>
      <c r="W565" s="994"/>
      <c r="X565" s="994"/>
      <c r="Y565" s="994"/>
      <c r="Z565" s="994"/>
      <c r="AA565" s="994"/>
      <c r="AB565" s="994">
        <v>0.8</v>
      </c>
      <c r="AC565" s="994"/>
      <c r="AD565" s="994"/>
      <c r="AE565" s="994"/>
      <c r="AF565" s="994"/>
      <c r="AG565" s="994"/>
      <c r="AH565" s="994"/>
      <c r="AI565" s="994"/>
      <c r="AJ565" s="994"/>
      <c r="AK565" s="994"/>
      <c r="AL565" s="994"/>
      <c r="AM565" s="994"/>
      <c r="AN565" s="994"/>
      <c r="AO565" s="994"/>
      <c r="AP565" s="994"/>
      <c r="AQ565" s="994"/>
      <c r="AR565" s="994"/>
      <c r="AS565" s="994"/>
      <c r="AT565" s="994"/>
      <c r="AU565" s="994"/>
      <c r="AV565" s="994"/>
      <c r="AW565" s="994"/>
      <c r="AX565" s="994"/>
      <c r="AY565" s="994"/>
      <c r="AZ565" s="994"/>
      <c r="BA565" s="994"/>
      <c r="BB565" s="994"/>
      <c r="BC565" s="994"/>
      <c r="BD565" s="1035">
        <v>1</v>
      </c>
      <c r="BE565" s="317">
        <v>0</v>
      </c>
      <c r="BF565" s="303">
        <v>0</v>
      </c>
      <c r="BG565" s="992"/>
      <c r="BH565" s="992"/>
      <c r="BI565" s="992"/>
      <c r="BJ565" s="992"/>
      <c r="BK565" s="992"/>
      <c r="BL565" s="992"/>
      <c r="BM565" s="992"/>
      <c r="BN565" s="557">
        <f t="shared" si="8"/>
        <v>2E-3</v>
      </c>
      <c r="BO565" s="476">
        <f>SUM(H565:BC565)</f>
        <v>0.8</v>
      </c>
      <c r="BP565" s="477" t="str">
        <f>IF(D565="Supra-regional","abrange-cidade",IF(D565="Em definição","sem-mapa",IF(F565&lt;&gt;0,"local-def","local-em-def")))</f>
        <v>abrange-cidade</v>
      </c>
    </row>
    <row r="566" spans="1:68" s="539" customFormat="1" ht="30" hidden="1" x14ac:dyDescent="0.25">
      <c r="A566" s="998">
        <v>97</v>
      </c>
      <c r="B566" s="1006" t="s">
        <v>5983</v>
      </c>
      <c r="C566" s="1000">
        <v>400</v>
      </c>
      <c r="D566" s="999" t="s">
        <v>190</v>
      </c>
      <c r="E566" s="992"/>
      <c r="F566" s="823"/>
      <c r="G566" s="993"/>
      <c r="H566" s="994"/>
      <c r="I566" s="994"/>
      <c r="J566" s="994"/>
      <c r="K566" s="994"/>
      <c r="L566" s="994"/>
      <c r="M566" s="994"/>
      <c r="N566" s="994"/>
      <c r="O566" s="994"/>
      <c r="P566" s="994"/>
      <c r="Q566" s="994"/>
      <c r="R566" s="994"/>
      <c r="S566" s="994"/>
      <c r="T566" s="994"/>
      <c r="U566" s="994"/>
      <c r="V566" s="994"/>
      <c r="W566" s="994"/>
      <c r="X566" s="994"/>
      <c r="Y566" s="994"/>
      <c r="Z566" s="994"/>
      <c r="AA566" s="994"/>
      <c r="AB566" s="994">
        <v>2.1</v>
      </c>
      <c r="AC566" s="994"/>
      <c r="AD566" s="994"/>
      <c r="AE566" s="994"/>
      <c r="AF566" s="994"/>
      <c r="AG566" s="994"/>
      <c r="AH566" s="994"/>
      <c r="AI566" s="994"/>
      <c r="AJ566" s="994"/>
      <c r="AK566" s="994"/>
      <c r="AL566" s="994"/>
      <c r="AM566" s="994"/>
      <c r="AN566" s="994"/>
      <c r="AO566" s="994"/>
      <c r="AP566" s="994"/>
      <c r="AQ566" s="994"/>
      <c r="AR566" s="994"/>
      <c r="AS566" s="994"/>
      <c r="AT566" s="994"/>
      <c r="AU566" s="994"/>
      <c r="AV566" s="994"/>
      <c r="AW566" s="994"/>
      <c r="AX566" s="994"/>
      <c r="AY566" s="994"/>
      <c r="AZ566" s="994"/>
      <c r="BA566" s="994"/>
      <c r="BB566" s="994"/>
      <c r="BC566" s="994"/>
      <c r="BD566" s="1035">
        <v>1</v>
      </c>
      <c r="BE566" s="317">
        <v>0</v>
      </c>
      <c r="BF566" s="303">
        <v>0</v>
      </c>
      <c r="BG566" s="992"/>
      <c r="BH566" s="992"/>
      <c r="BI566" s="992"/>
      <c r="BJ566" s="992"/>
      <c r="BK566" s="992"/>
      <c r="BL566" s="992"/>
      <c r="BM566" s="992"/>
      <c r="BN566" s="557">
        <f t="shared" si="8"/>
        <v>5.2500000000000003E-3</v>
      </c>
      <c r="BO566" s="476">
        <f>SUM(H566:BC566)</f>
        <v>2.1</v>
      </c>
      <c r="BP566" s="477" t="str">
        <f>IF(D566="Supra-regional","abrange-cidade",IF(D566="Em definição","sem-mapa",IF(F566&lt;&gt;0,"local-def","local-em-def")))</f>
        <v>local-em-def</v>
      </c>
    </row>
    <row r="567" spans="1:68" s="539" customFormat="1" hidden="1" x14ac:dyDescent="0.25">
      <c r="A567" s="998">
        <v>97</v>
      </c>
      <c r="B567" s="1006" t="s">
        <v>5985</v>
      </c>
      <c r="C567" s="1000">
        <v>400</v>
      </c>
      <c r="D567" s="996" t="s">
        <v>211</v>
      </c>
      <c r="E567" s="992"/>
      <c r="F567" s="823"/>
      <c r="G567" s="993"/>
      <c r="H567" s="994"/>
      <c r="I567" s="994"/>
      <c r="J567" s="994"/>
      <c r="K567" s="994"/>
      <c r="L567" s="994"/>
      <c r="M567" s="994"/>
      <c r="N567" s="994"/>
      <c r="O567" s="994"/>
      <c r="P567" s="994"/>
      <c r="Q567" s="994"/>
      <c r="R567" s="994"/>
      <c r="S567" s="994"/>
      <c r="T567" s="994"/>
      <c r="U567" s="994"/>
      <c r="V567" s="994"/>
      <c r="W567" s="994"/>
      <c r="X567" s="994"/>
      <c r="Y567" s="994"/>
      <c r="Z567" s="994"/>
      <c r="AA567" s="994"/>
      <c r="AB567" s="994"/>
      <c r="AC567" s="994">
        <v>3.7</v>
      </c>
      <c r="AD567" s="994"/>
      <c r="AE567" s="994"/>
      <c r="AF567" s="994"/>
      <c r="AG567" s="994"/>
      <c r="AH567" s="994"/>
      <c r="AI567" s="994"/>
      <c r="AJ567" s="994"/>
      <c r="AK567" s="994"/>
      <c r="AL567" s="994"/>
      <c r="AM567" s="994"/>
      <c r="AN567" s="994"/>
      <c r="AO567" s="994"/>
      <c r="AP567" s="994"/>
      <c r="AQ567" s="994"/>
      <c r="AR567" s="994"/>
      <c r="AS567" s="994"/>
      <c r="AT567" s="994"/>
      <c r="AU567" s="994"/>
      <c r="AV567" s="994"/>
      <c r="AW567" s="994"/>
      <c r="AX567" s="994"/>
      <c r="AY567" s="994"/>
      <c r="AZ567" s="994"/>
      <c r="BA567" s="994"/>
      <c r="BB567" s="994"/>
      <c r="BC567" s="994"/>
      <c r="BD567" s="1035">
        <v>1</v>
      </c>
      <c r="BE567" s="317">
        <v>0</v>
      </c>
      <c r="BF567" s="303">
        <v>0</v>
      </c>
      <c r="BG567" s="992"/>
      <c r="BH567" s="992"/>
      <c r="BI567" s="992"/>
      <c r="BJ567" s="992"/>
      <c r="BK567" s="992"/>
      <c r="BL567" s="992"/>
      <c r="BM567" s="992"/>
      <c r="BN567" s="557">
        <f t="shared" si="8"/>
        <v>9.2500000000000013E-3</v>
      </c>
      <c r="BO567" s="476">
        <f>SUM(H567:BC567)</f>
        <v>3.7</v>
      </c>
      <c r="BP567" s="477" t="str">
        <f>IF(D567="Supra-regional","abrange-cidade",IF(D567="Em definição","sem-mapa",IF(F567&lt;&gt;0,"local-def","local-em-def")))</f>
        <v>abrange-cidade</v>
      </c>
    </row>
    <row r="568" spans="1:68" s="539" customFormat="1" hidden="1" x14ac:dyDescent="0.25">
      <c r="A568" s="998">
        <v>97</v>
      </c>
      <c r="B568" s="1006" t="s">
        <v>5986</v>
      </c>
      <c r="C568" s="1000">
        <v>400</v>
      </c>
      <c r="D568" s="996" t="s">
        <v>211</v>
      </c>
      <c r="E568" s="992"/>
      <c r="F568" s="823"/>
      <c r="G568" s="993"/>
      <c r="H568" s="994"/>
      <c r="I568" s="994"/>
      <c r="J568" s="994"/>
      <c r="K568" s="994"/>
      <c r="L568" s="994"/>
      <c r="M568" s="994"/>
      <c r="N568" s="994"/>
      <c r="O568" s="994"/>
      <c r="P568" s="994"/>
      <c r="Q568" s="994"/>
      <c r="R568" s="994"/>
      <c r="S568" s="994"/>
      <c r="T568" s="994"/>
      <c r="U568" s="994"/>
      <c r="V568" s="994"/>
      <c r="W568" s="994"/>
      <c r="X568" s="994"/>
      <c r="Y568" s="994"/>
      <c r="Z568" s="994"/>
      <c r="AA568" s="994"/>
      <c r="AB568" s="994"/>
      <c r="AC568" s="994">
        <v>8.1999999999999993</v>
      </c>
      <c r="AD568" s="994"/>
      <c r="AE568" s="994"/>
      <c r="AF568" s="994"/>
      <c r="AG568" s="994"/>
      <c r="AH568" s="994"/>
      <c r="AI568" s="994"/>
      <c r="AJ568" s="994"/>
      <c r="AK568" s="994"/>
      <c r="AL568" s="994"/>
      <c r="AM568" s="994"/>
      <c r="AN568" s="994"/>
      <c r="AO568" s="994"/>
      <c r="AP568" s="994"/>
      <c r="AQ568" s="994"/>
      <c r="AR568" s="994"/>
      <c r="AS568" s="994"/>
      <c r="AT568" s="994"/>
      <c r="AU568" s="994"/>
      <c r="AV568" s="994"/>
      <c r="AW568" s="994"/>
      <c r="AX568" s="994"/>
      <c r="AY568" s="994"/>
      <c r="AZ568" s="994"/>
      <c r="BA568" s="994"/>
      <c r="BB568" s="994"/>
      <c r="BC568" s="994"/>
      <c r="BD568" s="1035">
        <v>1</v>
      </c>
      <c r="BE568" s="317">
        <v>0</v>
      </c>
      <c r="BF568" s="303">
        <v>0</v>
      </c>
      <c r="BG568" s="992"/>
      <c r="BH568" s="992"/>
      <c r="BI568" s="992"/>
      <c r="BJ568" s="992"/>
      <c r="BK568" s="992"/>
      <c r="BL568" s="992"/>
      <c r="BM568" s="992"/>
      <c r="BN568" s="557">
        <f t="shared" si="8"/>
        <v>2.0499999999999997E-2</v>
      </c>
      <c r="BO568" s="476">
        <f>SUM(H568:BC568)</f>
        <v>8.1999999999999993</v>
      </c>
      <c r="BP568" s="477" t="str">
        <f>IF(D568="Supra-regional","abrange-cidade",IF(D568="Em definição","sem-mapa",IF(F568&lt;&gt;0,"local-def","local-em-def")))</f>
        <v>abrange-cidade</v>
      </c>
    </row>
    <row r="569" spans="1:68" s="539" customFormat="1" ht="30" hidden="1" x14ac:dyDescent="0.25">
      <c r="A569" s="998">
        <v>97</v>
      </c>
      <c r="B569" s="1006" t="s">
        <v>5987</v>
      </c>
      <c r="C569" s="1000">
        <v>400</v>
      </c>
      <c r="D569" s="996" t="s">
        <v>211</v>
      </c>
      <c r="E569" s="992"/>
      <c r="F569" s="823"/>
      <c r="G569" s="993"/>
      <c r="H569" s="994"/>
      <c r="I569" s="994"/>
      <c r="J569" s="994"/>
      <c r="K569" s="994"/>
      <c r="L569" s="994"/>
      <c r="M569" s="994"/>
      <c r="N569" s="994"/>
      <c r="O569" s="994"/>
      <c r="P569" s="994"/>
      <c r="Q569" s="994"/>
      <c r="R569" s="994"/>
      <c r="S569" s="994"/>
      <c r="T569" s="994"/>
      <c r="U569" s="994"/>
      <c r="V569" s="994"/>
      <c r="W569" s="994"/>
      <c r="X569" s="994"/>
      <c r="Y569" s="994"/>
      <c r="Z569" s="994"/>
      <c r="AA569" s="994"/>
      <c r="AB569" s="994">
        <v>0.8</v>
      </c>
      <c r="AC569" s="994"/>
      <c r="AD569" s="994"/>
      <c r="AE569" s="994"/>
      <c r="AF569" s="994"/>
      <c r="AG569" s="994"/>
      <c r="AH569" s="994"/>
      <c r="AI569" s="994"/>
      <c r="AJ569" s="994"/>
      <c r="AK569" s="994"/>
      <c r="AL569" s="994"/>
      <c r="AM569" s="994"/>
      <c r="AN569" s="994"/>
      <c r="AO569" s="994"/>
      <c r="AP569" s="994"/>
      <c r="AQ569" s="994"/>
      <c r="AR569" s="994"/>
      <c r="AS569" s="994"/>
      <c r="AT569" s="994"/>
      <c r="AU569" s="994"/>
      <c r="AV569" s="994"/>
      <c r="AW569" s="994"/>
      <c r="AX569" s="994"/>
      <c r="AY569" s="994"/>
      <c r="AZ569" s="994"/>
      <c r="BA569" s="994"/>
      <c r="BB569" s="994"/>
      <c r="BC569" s="994"/>
      <c r="BD569" s="1035">
        <v>1</v>
      </c>
      <c r="BE569" s="317">
        <v>0</v>
      </c>
      <c r="BF569" s="303">
        <v>0</v>
      </c>
      <c r="BG569" s="992"/>
      <c r="BH569" s="992"/>
      <c r="BI569" s="992"/>
      <c r="BJ569" s="992"/>
      <c r="BK569" s="992"/>
      <c r="BL569" s="992"/>
      <c r="BM569" s="992"/>
      <c r="BN569" s="557">
        <f t="shared" si="8"/>
        <v>2E-3</v>
      </c>
      <c r="BO569" s="476">
        <f>SUM(H569:BC569)</f>
        <v>0.8</v>
      </c>
      <c r="BP569" s="477" t="str">
        <f>IF(D569="Supra-regional","abrange-cidade",IF(D569="Em definição","sem-mapa",IF(F569&lt;&gt;0,"local-def","local-em-def")))</f>
        <v>abrange-cidade</v>
      </c>
    </row>
    <row r="570" spans="1:68" s="539" customFormat="1" hidden="1" x14ac:dyDescent="0.25">
      <c r="A570" s="998">
        <v>97</v>
      </c>
      <c r="B570" s="1006" t="s">
        <v>5988</v>
      </c>
      <c r="C570" s="1000">
        <v>400</v>
      </c>
      <c r="D570" s="996" t="s">
        <v>211</v>
      </c>
      <c r="E570" s="992"/>
      <c r="F570" s="823"/>
      <c r="G570" s="993"/>
      <c r="H570" s="994"/>
      <c r="I570" s="994"/>
      <c r="J570" s="994"/>
      <c r="K570" s="994"/>
      <c r="L570" s="994"/>
      <c r="M570" s="994"/>
      <c r="N570" s="994"/>
      <c r="O570" s="994"/>
      <c r="P570" s="994"/>
      <c r="Q570" s="994"/>
      <c r="R570" s="994"/>
      <c r="S570" s="994"/>
      <c r="T570" s="994"/>
      <c r="U570" s="994"/>
      <c r="V570" s="994"/>
      <c r="W570" s="994"/>
      <c r="X570" s="994"/>
      <c r="Y570" s="994"/>
      <c r="Z570" s="994"/>
      <c r="AA570" s="994"/>
      <c r="AB570" s="994">
        <v>4</v>
      </c>
      <c r="AC570" s="994"/>
      <c r="AD570" s="994"/>
      <c r="AE570" s="994"/>
      <c r="AF570" s="994"/>
      <c r="AG570" s="994"/>
      <c r="AH570" s="994"/>
      <c r="AI570" s="994"/>
      <c r="AJ570" s="994"/>
      <c r="AK570" s="994"/>
      <c r="AL570" s="994"/>
      <c r="AM570" s="994"/>
      <c r="AN570" s="994"/>
      <c r="AO570" s="994"/>
      <c r="AP570" s="994"/>
      <c r="AQ570" s="994"/>
      <c r="AR570" s="994"/>
      <c r="AS570" s="994"/>
      <c r="AT570" s="994"/>
      <c r="AU570" s="994"/>
      <c r="AV570" s="994"/>
      <c r="AW570" s="994"/>
      <c r="AX570" s="994"/>
      <c r="AY570" s="994"/>
      <c r="AZ570" s="994"/>
      <c r="BA570" s="994"/>
      <c r="BB570" s="994"/>
      <c r="BC570" s="994"/>
      <c r="BD570" s="1035">
        <v>1</v>
      </c>
      <c r="BE570" s="317">
        <v>0</v>
      </c>
      <c r="BF570" s="303">
        <v>0</v>
      </c>
      <c r="BG570" s="992"/>
      <c r="BH570" s="992"/>
      <c r="BI570" s="992"/>
      <c r="BJ570" s="992"/>
      <c r="BK570" s="992"/>
      <c r="BL570" s="992"/>
      <c r="BM570" s="992"/>
      <c r="BN570" s="557">
        <f t="shared" si="8"/>
        <v>0.01</v>
      </c>
      <c r="BO570" s="476">
        <f>SUM(H570:BC570)</f>
        <v>4</v>
      </c>
      <c r="BP570" s="477" t="str">
        <f>IF(D570="Supra-regional","abrange-cidade",IF(D570="Em definição","sem-mapa",IF(F570&lt;&gt;0,"local-def","local-em-def")))</f>
        <v>abrange-cidade</v>
      </c>
    </row>
    <row r="571" spans="1:68" s="539" customFormat="1" ht="30" hidden="1" x14ac:dyDescent="0.25">
      <c r="A571" s="998">
        <v>97</v>
      </c>
      <c r="B571" s="1006" t="s">
        <v>5989</v>
      </c>
      <c r="C571" s="1000">
        <v>400</v>
      </c>
      <c r="D571" s="996" t="s">
        <v>211</v>
      </c>
      <c r="E571" s="992"/>
      <c r="F571" s="823"/>
      <c r="G571" s="993"/>
      <c r="H571" s="994"/>
      <c r="I571" s="994"/>
      <c r="J571" s="994"/>
      <c r="K571" s="994"/>
      <c r="L571" s="994"/>
      <c r="M571" s="994"/>
      <c r="N571" s="994"/>
      <c r="O571" s="994"/>
      <c r="P571" s="994"/>
      <c r="Q571" s="994"/>
      <c r="R571" s="994"/>
      <c r="S571" s="994"/>
      <c r="T571" s="994"/>
      <c r="U571" s="994"/>
      <c r="V571" s="994"/>
      <c r="W571" s="994"/>
      <c r="X571" s="994"/>
      <c r="Y571" s="994"/>
      <c r="Z571" s="994"/>
      <c r="AA571" s="994"/>
      <c r="AB571" s="994">
        <v>1.3</v>
      </c>
      <c r="AC571" s="994"/>
      <c r="AD571" s="994"/>
      <c r="AE571" s="994"/>
      <c r="AF571" s="994"/>
      <c r="AG571" s="994"/>
      <c r="AH571" s="994"/>
      <c r="AI571" s="994"/>
      <c r="AJ571" s="994"/>
      <c r="AK571" s="994"/>
      <c r="AL571" s="994"/>
      <c r="AM571" s="994"/>
      <c r="AN571" s="994"/>
      <c r="AO571" s="994"/>
      <c r="AP571" s="994"/>
      <c r="AQ571" s="994"/>
      <c r="AR571" s="994"/>
      <c r="AS571" s="994"/>
      <c r="AT571" s="994"/>
      <c r="AU571" s="994"/>
      <c r="AV571" s="994"/>
      <c r="AW571" s="994"/>
      <c r="AX571" s="994"/>
      <c r="AY571" s="994"/>
      <c r="AZ571" s="994"/>
      <c r="BA571" s="994"/>
      <c r="BB571" s="994"/>
      <c r="BC571" s="994"/>
      <c r="BD571" s="1035">
        <v>1</v>
      </c>
      <c r="BE571" s="317">
        <v>0</v>
      </c>
      <c r="BF571" s="303">
        <v>0</v>
      </c>
      <c r="BG571" s="992"/>
      <c r="BH571" s="992"/>
      <c r="BI571" s="992"/>
      <c r="BJ571" s="992"/>
      <c r="BK571" s="992"/>
      <c r="BL571" s="992"/>
      <c r="BM571" s="992"/>
      <c r="BN571" s="557">
        <f t="shared" si="8"/>
        <v>3.2500000000000003E-3</v>
      </c>
      <c r="BO571" s="476">
        <f>SUM(H571:BC571)</f>
        <v>1.3</v>
      </c>
      <c r="BP571" s="477" t="str">
        <f>IF(D571="Supra-regional","abrange-cidade",IF(D571="Em definição","sem-mapa",IF(F571&lt;&gt;0,"local-def","local-em-def")))</f>
        <v>abrange-cidade</v>
      </c>
    </row>
    <row r="572" spans="1:68" s="539" customFormat="1" hidden="1" x14ac:dyDescent="0.25">
      <c r="A572" s="998">
        <v>97</v>
      </c>
      <c r="B572" s="1006" t="s">
        <v>5990</v>
      </c>
      <c r="C572" s="1000">
        <v>400</v>
      </c>
      <c r="D572" s="996" t="s">
        <v>211</v>
      </c>
      <c r="E572" s="992"/>
      <c r="F572" s="823"/>
      <c r="G572" s="993"/>
      <c r="H572" s="994"/>
      <c r="I572" s="994"/>
      <c r="J572" s="994"/>
      <c r="K572" s="994"/>
      <c r="L572" s="994"/>
      <c r="M572" s="994"/>
      <c r="N572" s="994"/>
      <c r="O572" s="994"/>
      <c r="P572" s="994"/>
      <c r="Q572" s="994"/>
      <c r="R572" s="994"/>
      <c r="S572" s="994"/>
      <c r="T572" s="994"/>
      <c r="U572" s="994"/>
      <c r="V572" s="994"/>
      <c r="W572" s="994"/>
      <c r="X572" s="994"/>
      <c r="Y572" s="994"/>
      <c r="Z572" s="994"/>
      <c r="AA572" s="994"/>
      <c r="AB572" s="994">
        <v>0.7</v>
      </c>
      <c r="AC572" s="994"/>
      <c r="AD572" s="994"/>
      <c r="AE572" s="994"/>
      <c r="AF572" s="994"/>
      <c r="AG572" s="994"/>
      <c r="AH572" s="994"/>
      <c r="AI572" s="994"/>
      <c r="AJ572" s="994"/>
      <c r="AK572" s="994"/>
      <c r="AL572" s="994"/>
      <c r="AM572" s="994"/>
      <c r="AN572" s="994"/>
      <c r="AO572" s="994"/>
      <c r="AP572" s="994"/>
      <c r="AQ572" s="994"/>
      <c r="AR572" s="994"/>
      <c r="AS572" s="994"/>
      <c r="AT572" s="994"/>
      <c r="AU572" s="994"/>
      <c r="AV572" s="994"/>
      <c r="AW572" s="994"/>
      <c r="AX572" s="994"/>
      <c r="AY572" s="994"/>
      <c r="AZ572" s="994"/>
      <c r="BA572" s="994"/>
      <c r="BB572" s="994"/>
      <c r="BC572" s="994"/>
      <c r="BD572" s="1035">
        <v>1</v>
      </c>
      <c r="BE572" s="317">
        <v>0</v>
      </c>
      <c r="BF572" s="303">
        <v>0</v>
      </c>
      <c r="BG572" s="992"/>
      <c r="BH572" s="992"/>
      <c r="BI572" s="992"/>
      <c r="BJ572" s="992"/>
      <c r="BK572" s="992"/>
      <c r="BL572" s="992"/>
      <c r="BM572" s="992"/>
      <c r="BN572" s="557">
        <f t="shared" si="8"/>
        <v>1.7499999999999998E-3</v>
      </c>
      <c r="BO572" s="476">
        <f>SUM(H572:BC572)</f>
        <v>0.7</v>
      </c>
      <c r="BP572" s="477" t="str">
        <f>IF(D572="Supra-regional","abrange-cidade",IF(D572="Em definição","sem-mapa",IF(F572&lt;&gt;0,"local-def","local-em-def")))</f>
        <v>abrange-cidade</v>
      </c>
    </row>
    <row r="573" spans="1:68" s="539" customFormat="1" hidden="1" x14ac:dyDescent="0.25">
      <c r="A573" s="998">
        <v>97</v>
      </c>
      <c r="B573" s="1006" t="s">
        <v>5991</v>
      </c>
      <c r="C573" s="1000">
        <v>400</v>
      </c>
      <c r="D573" s="996" t="s">
        <v>211</v>
      </c>
      <c r="E573" s="992"/>
      <c r="F573" s="823"/>
      <c r="G573" s="993"/>
      <c r="H573" s="994"/>
      <c r="I573" s="994"/>
      <c r="J573" s="994"/>
      <c r="K573" s="994"/>
      <c r="L573" s="994"/>
      <c r="M573" s="994"/>
      <c r="N573" s="994"/>
      <c r="O573" s="994"/>
      <c r="P573" s="994"/>
      <c r="Q573" s="994"/>
      <c r="R573" s="994"/>
      <c r="S573" s="994"/>
      <c r="T573" s="994"/>
      <c r="U573" s="994"/>
      <c r="V573" s="994"/>
      <c r="W573" s="994"/>
      <c r="X573" s="994"/>
      <c r="Y573" s="994"/>
      <c r="Z573" s="994"/>
      <c r="AA573" s="994"/>
      <c r="AB573" s="994"/>
      <c r="AC573" s="994">
        <v>1.6</v>
      </c>
      <c r="AD573" s="994"/>
      <c r="AE573" s="994"/>
      <c r="AF573" s="994"/>
      <c r="AG573" s="994"/>
      <c r="AH573" s="994"/>
      <c r="AI573" s="994"/>
      <c r="AJ573" s="994"/>
      <c r="AK573" s="994"/>
      <c r="AL573" s="994"/>
      <c r="AM573" s="994"/>
      <c r="AN573" s="994"/>
      <c r="AO573" s="994"/>
      <c r="AP573" s="994"/>
      <c r="AQ573" s="994"/>
      <c r="AR573" s="994"/>
      <c r="AS573" s="994"/>
      <c r="AT573" s="994"/>
      <c r="AU573" s="994"/>
      <c r="AV573" s="994"/>
      <c r="AW573" s="994"/>
      <c r="AX573" s="994"/>
      <c r="AY573" s="994"/>
      <c r="AZ573" s="994"/>
      <c r="BA573" s="994"/>
      <c r="BB573" s="994"/>
      <c r="BC573" s="994"/>
      <c r="BD573" s="1035">
        <v>1</v>
      </c>
      <c r="BE573" s="317">
        <v>0</v>
      </c>
      <c r="BF573" s="303">
        <v>0</v>
      </c>
      <c r="BG573" s="992"/>
      <c r="BH573" s="992"/>
      <c r="BI573" s="992"/>
      <c r="BJ573" s="992"/>
      <c r="BK573" s="992"/>
      <c r="BL573" s="992"/>
      <c r="BM573" s="992"/>
      <c r="BN573" s="557">
        <f t="shared" si="8"/>
        <v>4.0000000000000001E-3</v>
      </c>
      <c r="BO573" s="476">
        <f>SUM(H573:BC573)</f>
        <v>1.6</v>
      </c>
      <c r="BP573" s="477" t="str">
        <f>IF(D573="Supra-regional","abrange-cidade",IF(D573="Em definição","sem-mapa",IF(F573&lt;&gt;0,"local-def","local-em-def")))</f>
        <v>abrange-cidade</v>
      </c>
    </row>
    <row r="574" spans="1:68" s="539" customFormat="1" ht="30" hidden="1" x14ac:dyDescent="0.25">
      <c r="A574" s="998">
        <v>97</v>
      </c>
      <c r="B574" s="1006" t="s">
        <v>5992</v>
      </c>
      <c r="C574" s="1000">
        <v>400</v>
      </c>
      <c r="D574" s="996" t="s">
        <v>211</v>
      </c>
      <c r="E574" s="992"/>
      <c r="F574" s="823"/>
      <c r="G574" s="993"/>
      <c r="H574" s="994"/>
      <c r="I574" s="994"/>
      <c r="J574" s="994"/>
      <c r="K574" s="994"/>
      <c r="L574" s="994"/>
      <c r="M574" s="994"/>
      <c r="N574" s="994"/>
      <c r="O574" s="994"/>
      <c r="P574" s="994"/>
      <c r="Q574" s="994"/>
      <c r="R574" s="994"/>
      <c r="S574" s="994"/>
      <c r="T574" s="994"/>
      <c r="U574" s="994"/>
      <c r="V574" s="994"/>
      <c r="W574" s="994"/>
      <c r="X574" s="994"/>
      <c r="Y574" s="994"/>
      <c r="Z574" s="994"/>
      <c r="AA574" s="994"/>
      <c r="AB574" s="994"/>
      <c r="AC574" s="994">
        <v>0.9</v>
      </c>
      <c r="AD574" s="994"/>
      <c r="AE574" s="994"/>
      <c r="AF574" s="994"/>
      <c r="AG574" s="994"/>
      <c r="AH574" s="994"/>
      <c r="AI574" s="994"/>
      <c r="AJ574" s="994"/>
      <c r="AK574" s="994"/>
      <c r="AL574" s="994"/>
      <c r="AM574" s="994"/>
      <c r="AN574" s="994"/>
      <c r="AO574" s="994"/>
      <c r="AP574" s="994"/>
      <c r="AQ574" s="994"/>
      <c r="AR574" s="994"/>
      <c r="AS574" s="994"/>
      <c r="AT574" s="994"/>
      <c r="AU574" s="994"/>
      <c r="AV574" s="994"/>
      <c r="AW574" s="994"/>
      <c r="AX574" s="994"/>
      <c r="AY574" s="994"/>
      <c r="AZ574" s="994"/>
      <c r="BA574" s="994"/>
      <c r="BB574" s="994"/>
      <c r="BC574" s="994"/>
      <c r="BD574" s="1035">
        <v>1</v>
      </c>
      <c r="BE574" s="317">
        <v>0</v>
      </c>
      <c r="BF574" s="303">
        <v>0</v>
      </c>
      <c r="BG574" s="992"/>
      <c r="BH574" s="992"/>
      <c r="BI574" s="992"/>
      <c r="BJ574" s="992"/>
      <c r="BK574" s="992"/>
      <c r="BL574" s="992"/>
      <c r="BM574" s="992"/>
      <c r="BN574" s="557">
        <f t="shared" si="8"/>
        <v>2.2500000000000003E-3</v>
      </c>
      <c r="BO574" s="476">
        <f>SUM(H574:BC574)</f>
        <v>0.9</v>
      </c>
      <c r="BP574" s="477" t="str">
        <f>IF(D574="Supra-regional","abrange-cidade",IF(D574="Em definição","sem-mapa",IF(F574&lt;&gt;0,"local-def","local-em-def")))</f>
        <v>abrange-cidade</v>
      </c>
    </row>
    <row r="575" spans="1:68" s="539" customFormat="1" ht="30" hidden="1" x14ac:dyDescent="0.25">
      <c r="A575" s="998">
        <v>97</v>
      </c>
      <c r="B575" s="1006" t="s">
        <v>5995</v>
      </c>
      <c r="C575" s="1000">
        <v>400</v>
      </c>
      <c r="D575" s="996" t="s">
        <v>211</v>
      </c>
      <c r="E575" s="992"/>
      <c r="F575" s="823"/>
      <c r="G575" s="993"/>
      <c r="H575" s="994"/>
      <c r="I575" s="994"/>
      <c r="J575" s="994"/>
      <c r="K575" s="994"/>
      <c r="L575" s="994"/>
      <c r="M575" s="994"/>
      <c r="N575" s="994"/>
      <c r="O575" s="994"/>
      <c r="P575" s="994"/>
      <c r="Q575" s="994"/>
      <c r="R575" s="994"/>
      <c r="S575" s="994"/>
      <c r="T575" s="994"/>
      <c r="U575" s="994"/>
      <c r="V575" s="994"/>
      <c r="W575" s="994"/>
      <c r="X575" s="994"/>
      <c r="Y575" s="994"/>
      <c r="Z575" s="994"/>
      <c r="AA575" s="994"/>
      <c r="AB575" s="994"/>
      <c r="AC575" s="994">
        <v>3.6</v>
      </c>
      <c r="AD575" s="994"/>
      <c r="AE575" s="994"/>
      <c r="AF575" s="994"/>
      <c r="AG575" s="994"/>
      <c r="AH575" s="994"/>
      <c r="AI575" s="994"/>
      <c r="AJ575" s="994"/>
      <c r="AK575" s="994"/>
      <c r="AL575" s="994"/>
      <c r="AM575" s="994"/>
      <c r="AN575" s="994"/>
      <c r="AO575" s="994"/>
      <c r="AP575" s="994"/>
      <c r="AQ575" s="994"/>
      <c r="AR575" s="994"/>
      <c r="AS575" s="994"/>
      <c r="AT575" s="994"/>
      <c r="AU575" s="994"/>
      <c r="AV575" s="994"/>
      <c r="AW575" s="994"/>
      <c r="AX575" s="994"/>
      <c r="AY575" s="994"/>
      <c r="AZ575" s="994"/>
      <c r="BA575" s="994"/>
      <c r="BB575" s="994"/>
      <c r="BC575" s="994"/>
      <c r="BD575" s="1035">
        <v>1</v>
      </c>
      <c r="BE575" s="317">
        <v>0</v>
      </c>
      <c r="BF575" s="303">
        <v>0</v>
      </c>
      <c r="BG575" s="992"/>
      <c r="BH575" s="992"/>
      <c r="BI575" s="992"/>
      <c r="BJ575" s="992"/>
      <c r="BK575" s="992"/>
      <c r="BL575" s="992"/>
      <c r="BM575" s="992"/>
      <c r="BN575" s="557">
        <f t="shared" si="8"/>
        <v>9.0000000000000011E-3</v>
      </c>
      <c r="BO575" s="476">
        <f>SUM(H575:BC575)</f>
        <v>3.6</v>
      </c>
      <c r="BP575" s="477" t="str">
        <f>IF(D575="Supra-regional","abrange-cidade",IF(D575="Em definição","sem-mapa",IF(F575&lt;&gt;0,"local-def","local-em-def")))</f>
        <v>abrange-cidade</v>
      </c>
    </row>
    <row r="576" spans="1:68" s="539" customFormat="1" hidden="1" x14ac:dyDescent="0.25">
      <c r="A576" s="998">
        <v>97</v>
      </c>
      <c r="B576" s="1006" t="s">
        <v>5996</v>
      </c>
      <c r="C576" s="1000">
        <v>400</v>
      </c>
      <c r="D576" s="996" t="s">
        <v>211</v>
      </c>
      <c r="E576" s="992"/>
      <c r="F576" s="823"/>
      <c r="G576" s="993"/>
      <c r="H576" s="994"/>
      <c r="I576" s="994"/>
      <c r="J576" s="994"/>
      <c r="K576" s="994"/>
      <c r="L576" s="994"/>
      <c r="M576" s="994"/>
      <c r="N576" s="994"/>
      <c r="O576" s="994"/>
      <c r="P576" s="994"/>
      <c r="Q576" s="994"/>
      <c r="R576" s="994"/>
      <c r="S576" s="994"/>
      <c r="T576" s="994"/>
      <c r="U576" s="994"/>
      <c r="V576" s="994"/>
      <c r="W576" s="994"/>
      <c r="X576" s="994"/>
      <c r="Y576" s="994"/>
      <c r="Z576" s="994"/>
      <c r="AA576" s="994"/>
      <c r="AB576" s="994">
        <v>4.8</v>
      </c>
      <c r="AC576" s="994"/>
      <c r="AD576" s="994"/>
      <c r="AE576" s="994"/>
      <c r="AF576" s="994"/>
      <c r="AG576" s="994"/>
      <c r="AH576" s="994"/>
      <c r="AI576" s="994"/>
      <c r="AJ576" s="994"/>
      <c r="AK576" s="994"/>
      <c r="AL576" s="994"/>
      <c r="AM576" s="994"/>
      <c r="AN576" s="994"/>
      <c r="AO576" s="994"/>
      <c r="AP576" s="994"/>
      <c r="AQ576" s="994"/>
      <c r="AR576" s="994"/>
      <c r="AS576" s="994"/>
      <c r="AT576" s="994"/>
      <c r="AU576" s="994"/>
      <c r="AV576" s="994"/>
      <c r="AW576" s="994"/>
      <c r="AX576" s="994"/>
      <c r="AY576" s="994"/>
      <c r="AZ576" s="994"/>
      <c r="BA576" s="994"/>
      <c r="BB576" s="994"/>
      <c r="BC576" s="994"/>
      <c r="BD576" s="1035">
        <v>1</v>
      </c>
      <c r="BE576" s="317">
        <v>0</v>
      </c>
      <c r="BF576" s="303">
        <v>0</v>
      </c>
      <c r="BG576" s="992"/>
      <c r="BH576" s="992"/>
      <c r="BI576" s="992"/>
      <c r="BJ576" s="992"/>
      <c r="BK576" s="992"/>
      <c r="BL576" s="992"/>
      <c r="BM576" s="992"/>
      <c r="BN576" s="557">
        <f t="shared" si="8"/>
        <v>1.2E-2</v>
      </c>
      <c r="BO576" s="476">
        <f>SUM(H576:BC576)</f>
        <v>4.8</v>
      </c>
      <c r="BP576" s="477" t="str">
        <f>IF(D576="Supra-regional","abrange-cidade",IF(D576="Em definição","sem-mapa",IF(F576&lt;&gt;0,"local-def","local-em-def")))</f>
        <v>abrange-cidade</v>
      </c>
    </row>
    <row r="577" spans="1:68" s="539" customFormat="1" hidden="1" x14ac:dyDescent="0.25">
      <c r="A577" s="998">
        <v>97</v>
      </c>
      <c r="B577" s="1006" t="s">
        <v>5997</v>
      </c>
      <c r="C577" s="1000">
        <v>400</v>
      </c>
      <c r="D577" s="996" t="s">
        <v>211</v>
      </c>
      <c r="E577" s="992"/>
      <c r="F577" s="823"/>
      <c r="G577" s="993"/>
      <c r="H577" s="994"/>
      <c r="I577" s="994"/>
      <c r="J577" s="994"/>
      <c r="K577" s="994"/>
      <c r="L577" s="994"/>
      <c r="M577" s="994"/>
      <c r="N577" s="994"/>
      <c r="O577" s="994"/>
      <c r="P577" s="994"/>
      <c r="Q577" s="994"/>
      <c r="R577" s="994"/>
      <c r="S577" s="994"/>
      <c r="T577" s="994"/>
      <c r="U577" s="994"/>
      <c r="V577" s="994"/>
      <c r="W577" s="994"/>
      <c r="X577" s="994"/>
      <c r="Y577" s="994"/>
      <c r="Z577" s="994"/>
      <c r="AA577" s="994"/>
      <c r="AB577" s="994">
        <v>1.4</v>
      </c>
      <c r="AC577" s="994"/>
      <c r="AD577" s="994"/>
      <c r="AE577" s="994"/>
      <c r="AF577" s="994"/>
      <c r="AG577" s="994"/>
      <c r="AH577" s="994"/>
      <c r="AI577" s="994"/>
      <c r="AJ577" s="994"/>
      <c r="AK577" s="994"/>
      <c r="AL577" s="994"/>
      <c r="AM577" s="994"/>
      <c r="AN577" s="994"/>
      <c r="AO577" s="994"/>
      <c r="AP577" s="994"/>
      <c r="AQ577" s="994"/>
      <c r="AR577" s="994"/>
      <c r="AS577" s="994"/>
      <c r="AT577" s="994"/>
      <c r="AU577" s="994"/>
      <c r="AV577" s="994"/>
      <c r="AW577" s="994"/>
      <c r="AX577" s="994"/>
      <c r="AY577" s="994"/>
      <c r="AZ577" s="994"/>
      <c r="BA577" s="994"/>
      <c r="BB577" s="994"/>
      <c r="BC577" s="994"/>
      <c r="BD577" s="1035">
        <v>1</v>
      </c>
      <c r="BE577" s="317">
        <v>0</v>
      </c>
      <c r="BF577" s="303">
        <v>0</v>
      </c>
      <c r="BG577" s="992"/>
      <c r="BH577" s="992"/>
      <c r="BI577" s="992"/>
      <c r="BJ577" s="992"/>
      <c r="BK577" s="992"/>
      <c r="BL577" s="992"/>
      <c r="BM577" s="992"/>
      <c r="BN577" s="557">
        <f t="shared" si="8"/>
        <v>3.4999999999999996E-3</v>
      </c>
      <c r="BO577" s="476">
        <f>SUM(H577:BC577)</f>
        <v>1.4</v>
      </c>
      <c r="BP577" s="477" t="str">
        <f>IF(D577="Supra-regional","abrange-cidade",IF(D577="Em definição","sem-mapa",IF(F577&lt;&gt;0,"local-def","local-em-def")))</f>
        <v>abrange-cidade</v>
      </c>
    </row>
    <row r="578" spans="1:68" ht="210" hidden="1" x14ac:dyDescent="0.25">
      <c r="A578" s="995">
        <v>97</v>
      </c>
      <c r="B578" s="996" t="s">
        <v>4631</v>
      </c>
      <c r="C578" s="997">
        <v>400</v>
      </c>
      <c r="D578" s="340" t="s">
        <v>182</v>
      </c>
      <c r="E578" s="719"/>
      <c r="F578" s="340" t="s">
        <v>4632</v>
      </c>
      <c r="G578" s="228"/>
      <c r="H578" s="725"/>
      <c r="I578" s="725"/>
      <c r="J578" s="725"/>
      <c r="K578" s="725"/>
      <c r="L578" s="725"/>
      <c r="M578" s="725"/>
      <c r="N578" s="725"/>
      <c r="O578" s="725"/>
      <c r="P578" s="725"/>
      <c r="Q578" s="725"/>
      <c r="R578" s="725"/>
      <c r="S578" s="725"/>
      <c r="T578" s="725"/>
      <c r="U578" s="725"/>
      <c r="V578" s="725"/>
      <c r="W578" s="725"/>
      <c r="X578" s="725"/>
      <c r="Y578" s="725"/>
      <c r="Z578" s="725"/>
      <c r="AA578" s="725">
        <v>1.4</v>
      </c>
      <c r="AB578" s="725"/>
      <c r="AC578" s="725"/>
      <c r="AD578" s="725"/>
      <c r="AE578" s="725"/>
      <c r="AF578" s="725"/>
      <c r="AG578" s="725"/>
      <c r="AH578" s="725"/>
      <c r="AI578" s="725"/>
      <c r="AJ578" s="725"/>
      <c r="AK578" s="725"/>
      <c r="AL578" s="725"/>
      <c r="AM578" s="725"/>
      <c r="AN578" s="725"/>
      <c r="AO578" s="725"/>
      <c r="AP578" s="725"/>
      <c r="AQ578" s="725"/>
      <c r="AR578" s="725"/>
      <c r="AS578" s="725"/>
      <c r="AT578" s="725"/>
      <c r="AU578" s="725"/>
      <c r="AV578" s="725"/>
      <c r="AW578" s="725"/>
      <c r="AX578" s="725"/>
      <c r="AY578" s="725"/>
      <c r="AZ578" s="725"/>
      <c r="BA578" s="725"/>
      <c r="BB578" s="725"/>
      <c r="BC578" s="725"/>
      <c r="BD578" s="1035">
        <v>1</v>
      </c>
      <c r="BE578" s="317">
        <v>0</v>
      </c>
      <c r="BF578" s="303">
        <v>0</v>
      </c>
      <c r="BG578" s="719"/>
      <c r="BH578" s="719"/>
      <c r="BI578" s="719"/>
      <c r="BJ578" s="719"/>
      <c r="BK578" s="719"/>
      <c r="BL578" s="719"/>
      <c r="BM578" s="719"/>
      <c r="BN578" s="557">
        <f t="shared" ref="BN578:BN641" si="9">SUM(H578:BC578)*BD578/C578</f>
        <v>3.4999999999999996E-3</v>
      </c>
      <c r="BO578" s="476">
        <f>SUM(H578:BC578)</f>
        <v>1.4</v>
      </c>
      <c r="BP578" s="477" t="str">
        <f>IF(D578="Supra-regional","abrange-cidade",IF(D578="Em definição","sem-mapa",IF(F578&lt;&gt;0,"local-def","local-em-def")))</f>
        <v>local-def</v>
      </c>
    </row>
    <row r="579" spans="1:68" hidden="1" x14ac:dyDescent="0.25">
      <c r="A579" s="224">
        <v>97</v>
      </c>
      <c r="B579" s="1007" t="s">
        <v>4637</v>
      </c>
      <c r="C579" s="717">
        <v>400</v>
      </c>
      <c r="D579" s="340" t="s">
        <v>182</v>
      </c>
      <c r="E579" s="719"/>
      <c r="F579" s="254" t="s">
        <v>4638</v>
      </c>
      <c r="G579" s="721"/>
      <c r="H579" s="725"/>
      <c r="I579" s="725"/>
      <c r="J579" s="725"/>
      <c r="K579" s="725"/>
      <c r="L579" s="725"/>
      <c r="M579" s="725"/>
      <c r="N579" s="725"/>
      <c r="O579" s="725"/>
      <c r="P579" s="725"/>
      <c r="Q579" s="725"/>
      <c r="R579" s="725"/>
      <c r="S579" s="725"/>
      <c r="T579" s="725"/>
      <c r="U579" s="725"/>
      <c r="V579" s="725"/>
      <c r="W579" s="725"/>
      <c r="X579" s="725"/>
      <c r="Y579" s="725"/>
      <c r="Z579" s="725"/>
      <c r="AA579" s="725">
        <v>4.4000000000000004</v>
      </c>
      <c r="AB579" s="725"/>
      <c r="AC579" s="725"/>
      <c r="AD579" s="725"/>
      <c r="AE579" s="725"/>
      <c r="AF579" s="725"/>
      <c r="AG579" s="725"/>
      <c r="AH579" s="725"/>
      <c r="AI579" s="725"/>
      <c r="AJ579" s="725"/>
      <c r="AK579" s="725"/>
      <c r="AL579" s="725"/>
      <c r="AM579" s="725"/>
      <c r="AN579" s="725"/>
      <c r="AO579" s="725"/>
      <c r="AP579" s="725"/>
      <c r="AQ579" s="725"/>
      <c r="AR579" s="725"/>
      <c r="AS579" s="725"/>
      <c r="AT579" s="725"/>
      <c r="AU579" s="725"/>
      <c r="AV579" s="725"/>
      <c r="AW579" s="725"/>
      <c r="AX579" s="725"/>
      <c r="AY579" s="725"/>
      <c r="AZ579" s="725"/>
      <c r="BA579" s="725"/>
      <c r="BB579" s="725"/>
      <c r="BC579" s="725"/>
      <c r="BD579" s="1035">
        <v>1</v>
      </c>
      <c r="BE579" s="317">
        <v>0</v>
      </c>
      <c r="BF579" s="303">
        <v>0</v>
      </c>
      <c r="BG579" s="719"/>
      <c r="BH579" s="719"/>
      <c r="BI579" s="719"/>
      <c r="BJ579" s="719"/>
      <c r="BK579" s="719"/>
      <c r="BL579" s="719"/>
      <c r="BM579" s="719"/>
      <c r="BN579" s="557">
        <f t="shared" si="9"/>
        <v>1.1000000000000001E-2</v>
      </c>
      <c r="BO579" s="476">
        <f>SUM(H579:BC579)</f>
        <v>4.4000000000000004</v>
      </c>
      <c r="BP579" s="477" t="str">
        <f>IF(D579="Supra-regional","abrange-cidade",IF(D579="Em definição","sem-mapa",IF(F579&lt;&gt;0,"local-def","local-em-def")))</f>
        <v>local-def</v>
      </c>
    </row>
    <row r="580" spans="1:68" ht="165" hidden="1" x14ac:dyDescent="0.25">
      <c r="A580" s="995">
        <v>97</v>
      </c>
      <c r="B580" s="996" t="s">
        <v>5969</v>
      </c>
      <c r="C580" s="997">
        <v>400</v>
      </c>
      <c r="D580" s="996" t="s">
        <v>182</v>
      </c>
      <c r="E580" s="719"/>
      <c r="F580" s="340" t="s">
        <v>4639</v>
      </c>
      <c r="G580" s="721"/>
      <c r="H580" s="725"/>
      <c r="I580" s="725"/>
      <c r="J580" s="725"/>
      <c r="K580" s="725"/>
      <c r="L580" s="725"/>
      <c r="M580" s="725"/>
      <c r="N580" s="725"/>
      <c r="O580" s="725"/>
      <c r="P580" s="725"/>
      <c r="Q580" s="725"/>
      <c r="R580" s="725"/>
      <c r="S580" s="725"/>
      <c r="T580" s="725"/>
      <c r="U580" s="725"/>
      <c r="V580" s="725"/>
      <c r="W580" s="725"/>
      <c r="X580" s="725"/>
      <c r="Y580" s="725"/>
      <c r="Z580" s="725"/>
      <c r="AA580" s="725">
        <v>3.2</v>
      </c>
      <c r="AB580" s="725"/>
      <c r="AC580" s="725"/>
      <c r="AD580" s="725"/>
      <c r="AE580" s="725"/>
      <c r="AF580" s="725"/>
      <c r="AG580" s="725"/>
      <c r="AH580" s="725"/>
      <c r="AI580" s="725"/>
      <c r="AJ580" s="725"/>
      <c r="AK580" s="725"/>
      <c r="AL580" s="725"/>
      <c r="AM580" s="725"/>
      <c r="AN580" s="725"/>
      <c r="AO580" s="725"/>
      <c r="AP580" s="725"/>
      <c r="AQ580" s="725"/>
      <c r="AR580" s="725"/>
      <c r="AS580" s="725"/>
      <c r="AT580" s="725"/>
      <c r="AU580" s="725"/>
      <c r="AV580" s="725"/>
      <c r="AW580" s="725"/>
      <c r="AX580" s="725"/>
      <c r="AY580" s="725"/>
      <c r="AZ580" s="725"/>
      <c r="BA580" s="725"/>
      <c r="BB580" s="725"/>
      <c r="BC580" s="725"/>
      <c r="BD580" s="1035">
        <v>1</v>
      </c>
      <c r="BE580" s="317">
        <v>0</v>
      </c>
      <c r="BF580" s="303">
        <v>0</v>
      </c>
      <c r="BG580" s="719"/>
      <c r="BH580" s="719"/>
      <c r="BI580" s="719"/>
      <c r="BJ580" s="719"/>
      <c r="BK580" s="719"/>
      <c r="BL580" s="719"/>
      <c r="BM580" s="719"/>
      <c r="BN580" s="557">
        <f t="shared" si="9"/>
        <v>8.0000000000000002E-3</v>
      </c>
      <c r="BO580" s="476">
        <f>SUM(H580:BC580)</f>
        <v>3.2</v>
      </c>
      <c r="BP580" s="477" t="str">
        <f>IF(D580="Supra-regional","abrange-cidade",IF(D580="Em definição","sem-mapa",IF(F580&lt;&gt;0,"local-def","local-em-def")))</f>
        <v>local-def</v>
      </c>
    </row>
    <row r="581" spans="1:68" ht="30" hidden="1" x14ac:dyDescent="0.25">
      <c r="A581" s="537">
        <v>97</v>
      </c>
      <c r="B581" s="389" t="s">
        <v>2782</v>
      </c>
      <c r="C581" s="817">
        <v>50</v>
      </c>
      <c r="D581" s="389" t="s">
        <v>211</v>
      </c>
      <c r="E581" s="340"/>
      <c r="F581" s="389"/>
      <c r="G581" s="561"/>
      <c r="H581" s="833"/>
      <c r="I581" s="833"/>
      <c r="J581" s="833"/>
      <c r="K581" s="833"/>
      <c r="L581" s="833"/>
      <c r="M581" s="833"/>
      <c r="N581" s="833"/>
      <c r="O581" s="833"/>
      <c r="P581" s="833"/>
      <c r="Q581" s="833"/>
      <c r="R581" s="833"/>
      <c r="S581" s="833"/>
      <c r="T581" s="730"/>
      <c r="U581" s="730"/>
      <c r="V581" s="730"/>
      <c r="W581" s="730"/>
      <c r="X581" s="730"/>
      <c r="Y581" s="730"/>
      <c r="Z581" s="730"/>
      <c r="AA581" s="730"/>
      <c r="AB581" s="730"/>
      <c r="AC581" s="730"/>
      <c r="AD581" s="730"/>
      <c r="AE581" s="635"/>
      <c r="AF581" s="635"/>
      <c r="AG581" s="635"/>
      <c r="AH581" s="635"/>
      <c r="AI581" s="635"/>
      <c r="AJ581" s="635"/>
      <c r="AK581" s="635"/>
      <c r="AL581" s="635"/>
      <c r="AM581" s="635"/>
      <c r="AN581" s="635"/>
      <c r="AO581" s="635"/>
      <c r="AP581" s="635"/>
      <c r="AQ581" s="635"/>
      <c r="AR581" s="635"/>
      <c r="AS581" s="635"/>
      <c r="AT581" s="635"/>
      <c r="AU581" s="635"/>
      <c r="AV581" s="635"/>
      <c r="AW581" s="635"/>
      <c r="AX581" s="635"/>
      <c r="AY581" s="635"/>
      <c r="AZ581" s="635"/>
      <c r="BA581" s="635"/>
      <c r="BB581" s="846"/>
      <c r="BC581" s="635"/>
      <c r="BD581" s="1035">
        <v>1</v>
      </c>
      <c r="BE581" s="317">
        <v>0</v>
      </c>
      <c r="BF581" s="303">
        <v>0</v>
      </c>
      <c r="BG581" s="389"/>
      <c r="BH581" s="389"/>
      <c r="BI581" s="389"/>
      <c r="BJ581" s="389"/>
      <c r="BK581" s="389"/>
      <c r="BL581" s="389"/>
      <c r="BM581" s="877"/>
      <c r="BN581" s="557">
        <f t="shared" si="9"/>
        <v>0</v>
      </c>
      <c r="BO581" s="476">
        <f>SUM(H581:BC581)</f>
        <v>0</v>
      </c>
      <c r="BP581" s="477" t="str">
        <f>IF(D581="Supra-regional","abrange-cidade",IF(D581="Em definição","sem-mapa",IF(F581&lt;&gt;0,"local-def","local-em-def")))</f>
        <v>abrange-cidade</v>
      </c>
    </row>
    <row r="582" spans="1:68" ht="30" hidden="1" x14ac:dyDescent="0.25">
      <c r="A582" s="224">
        <v>97</v>
      </c>
      <c r="B582" s="1007" t="s">
        <v>4634</v>
      </c>
      <c r="C582" s="717">
        <v>400</v>
      </c>
      <c r="D582" s="881" t="s">
        <v>184</v>
      </c>
      <c r="E582" s="719"/>
      <c r="F582" s="254" t="s">
        <v>4635</v>
      </c>
      <c r="G582" s="721"/>
      <c r="H582" s="725"/>
      <c r="I582" s="725"/>
      <c r="J582" s="725"/>
      <c r="K582" s="725"/>
      <c r="L582" s="725"/>
      <c r="M582" s="725"/>
      <c r="N582" s="725"/>
      <c r="O582" s="725"/>
      <c r="P582" s="725"/>
      <c r="Q582" s="725"/>
      <c r="R582" s="725"/>
      <c r="S582" s="725"/>
      <c r="T582" s="725"/>
      <c r="U582" s="725"/>
      <c r="V582" s="725"/>
      <c r="W582" s="725"/>
      <c r="X582" s="725"/>
      <c r="Y582" s="725"/>
      <c r="Z582" s="725"/>
      <c r="AA582" s="725">
        <v>1.7</v>
      </c>
      <c r="AB582" s="725"/>
      <c r="AC582" s="725"/>
      <c r="AD582" s="725"/>
      <c r="AE582" s="725"/>
      <c r="AF582" s="725"/>
      <c r="AG582" s="725"/>
      <c r="AH582" s="725"/>
      <c r="AI582" s="725"/>
      <c r="AJ582" s="725"/>
      <c r="AK582" s="725"/>
      <c r="AL582" s="725"/>
      <c r="AM582" s="725"/>
      <c r="AN582" s="725"/>
      <c r="AO582" s="725"/>
      <c r="AP582" s="725"/>
      <c r="AQ582" s="725"/>
      <c r="AR582" s="725"/>
      <c r="AS582" s="725"/>
      <c r="AT582" s="725"/>
      <c r="AU582" s="725"/>
      <c r="AV582" s="725"/>
      <c r="AW582" s="725"/>
      <c r="AX582" s="725"/>
      <c r="AY582" s="725"/>
      <c r="AZ582" s="725"/>
      <c r="BA582" s="725"/>
      <c r="BB582" s="725"/>
      <c r="BC582" s="725"/>
      <c r="BD582" s="1035">
        <v>1</v>
      </c>
      <c r="BE582" s="317">
        <v>0</v>
      </c>
      <c r="BF582" s="303">
        <v>0</v>
      </c>
      <c r="BG582" s="719"/>
      <c r="BH582" s="719"/>
      <c r="BI582" s="719"/>
      <c r="BJ582" s="719"/>
      <c r="BK582" s="719"/>
      <c r="BL582" s="719"/>
      <c r="BM582" s="719"/>
      <c r="BN582" s="557">
        <f t="shared" si="9"/>
        <v>4.2500000000000003E-3</v>
      </c>
      <c r="BO582" s="476">
        <f>SUM(H582:BC582)</f>
        <v>1.7</v>
      </c>
      <c r="BP582" s="477" t="str">
        <f>IF(D582="Supra-regional","abrange-cidade",IF(D582="Em definição","sem-mapa",IF(F582&lt;&gt;0,"local-def","local-em-def")))</f>
        <v>local-def</v>
      </c>
    </row>
    <row r="583" spans="1:68" ht="45" hidden="1" x14ac:dyDescent="0.25">
      <c r="A583" s="224">
        <v>97</v>
      </c>
      <c r="B583" s="1007" t="s">
        <v>6001</v>
      </c>
      <c r="C583" s="717">
        <v>400</v>
      </c>
      <c r="D583" s="340" t="s">
        <v>186</v>
      </c>
      <c r="E583" s="719"/>
      <c r="F583" s="254" t="s">
        <v>4645</v>
      </c>
      <c r="G583" s="721"/>
      <c r="H583" s="725"/>
      <c r="I583" s="725"/>
      <c r="J583" s="725"/>
      <c r="K583" s="725"/>
      <c r="L583" s="725"/>
      <c r="M583" s="725"/>
      <c r="N583" s="725"/>
      <c r="O583" s="725"/>
      <c r="P583" s="725"/>
      <c r="Q583" s="725"/>
      <c r="R583" s="725"/>
      <c r="S583" s="725"/>
      <c r="T583" s="725"/>
      <c r="U583" s="725"/>
      <c r="V583" s="725"/>
      <c r="W583" s="725"/>
      <c r="X583" s="725"/>
      <c r="Y583" s="725"/>
      <c r="Z583" s="725"/>
      <c r="AA583" s="725">
        <v>1.2</v>
      </c>
      <c r="AB583" s="725"/>
      <c r="AC583" s="725"/>
      <c r="AD583" s="725"/>
      <c r="AE583" s="725"/>
      <c r="AF583" s="725"/>
      <c r="AG583" s="725"/>
      <c r="AH583" s="725"/>
      <c r="AI583" s="725"/>
      <c r="AJ583" s="725"/>
      <c r="AK583" s="725"/>
      <c r="AL583" s="725"/>
      <c r="AM583" s="725"/>
      <c r="AN583" s="725"/>
      <c r="AO583" s="725"/>
      <c r="AP583" s="725"/>
      <c r="AQ583" s="725"/>
      <c r="AR583" s="725"/>
      <c r="AS583" s="725"/>
      <c r="AT583" s="725"/>
      <c r="AU583" s="725"/>
      <c r="AV583" s="725"/>
      <c r="AW583" s="725"/>
      <c r="AX583" s="725"/>
      <c r="AY583" s="725"/>
      <c r="AZ583" s="725"/>
      <c r="BA583" s="725"/>
      <c r="BB583" s="725"/>
      <c r="BC583" s="725"/>
      <c r="BD583" s="1035">
        <v>1</v>
      </c>
      <c r="BE583" s="317">
        <v>0</v>
      </c>
      <c r="BF583" s="303">
        <v>0</v>
      </c>
      <c r="BG583" s="719"/>
      <c r="BH583" s="719"/>
      <c r="BI583" s="719"/>
      <c r="BJ583" s="719"/>
      <c r="BK583" s="719"/>
      <c r="BL583" s="719"/>
      <c r="BM583" s="719"/>
      <c r="BN583" s="557">
        <f t="shared" si="9"/>
        <v>3.0000000000000001E-3</v>
      </c>
      <c r="BO583" s="476">
        <f>SUM(H583:BC583)</f>
        <v>1.2</v>
      </c>
      <c r="BP583" s="477" t="str">
        <f>IF(D583="Supra-regional","abrange-cidade",IF(D583="Em definição","sem-mapa",IF(F583&lt;&gt;0,"local-def","local-em-def")))</f>
        <v>local-def</v>
      </c>
    </row>
    <row r="584" spans="1:68" hidden="1" x14ac:dyDescent="0.25">
      <c r="A584" s="224">
        <v>97</v>
      </c>
      <c r="B584" s="1007" t="s">
        <v>6002</v>
      </c>
      <c r="C584" s="717">
        <v>400</v>
      </c>
      <c r="D584" s="340" t="s">
        <v>188</v>
      </c>
      <c r="E584" s="719"/>
      <c r="F584" s="254" t="s">
        <v>4641</v>
      </c>
      <c r="G584" s="721"/>
      <c r="H584" s="725"/>
      <c r="I584" s="725"/>
      <c r="J584" s="725"/>
      <c r="K584" s="725"/>
      <c r="L584" s="725"/>
      <c r="M584" s="725"/>
      <c r="N584" s="725"/>
      <c r="O584" s="725"/>
      <c r="P584" s="725"/>
      <c r="Q584" s="725"/>
      <c r="R584" s="725"/>
      <c r="S584" s="725"/>
      <c r="T584" s="725"/>
      <c r="U584" s="725"/>
      <c r="V584" s="725"/>
      <c r="W584" s="725"/>
      <c r="X584" s="725"/>
      <c r="Y584" s="725"/>
      <c r="Z584" s="725"/>
      <c r="AA584" s="725">
        <v>2.7</v>
      </c>
      <c r="AB584" s="725"/>
      <c r="AC584" s="725"/>
      <c r="AD584" s="725"/>
      <c r="AE584" s="725"/>
      <c r="AF584" s="725"/>
      <c r="AG584" s="725"/>
      <c r="AH584" s="725"/>
      <c r="AI584" s="725"/>
      <c r="AJ584" s="725"/>
      <c r="AK584" s="725"/>
      <c r="AL584" s="725"/>
      <c r="AM584" s="725"/>
      <c r="AN584" s="725"/>
      <c r="AO584" s="725"/>
      <c r="AP584" s="725"/>
      <c r="AQ584" s="725"/>
      <c r="AR584" s="725"/>
      <c r="AS584" s="725"/>
      <c r="AT584" s="725"/>
      <c r="AU584" s="725"/>
      <c r="AV584" s="725"/>
      <c r="AW584" s="725"/>
      <c r="AX584" s="725"/>
      <c r="AY584" s="725"/>
      <c r="AZ584" s="725"/>
      <c r="BA584" s="725"/>
      <c r="BB584" s="725"/>
      <c r="BC584" s="725"/>
      <c r="BD584" s="1035">
        <v>1</v>
      </c>
      <c r="BE584" s="317">
        <v>0</v>
      </c>
      <c r="BF584" s="303">
        <v>0</v>
      </c>
      <c r="BG584" s="719"/>
      <c r="BH584" s="719"/>
      <c r="BI584" s="719"/>
      <c r="BJ584" s="719"/>
      <c r="BK584" s="719"/>
      <c r="BL584" s="719"/>
      <c r="BM584" s="719"/>
      <c r="BN584" s="557">
        <f t="shared" si="9"/>
        <v>6.7500000000000008E-3</v>
      </c>
      <c r="BO584" s="476">
        <f>SUM(H584:BC584)</f>
        <v>2.7</v>
      </c>
      <c r="BP584" s="477" t="str">
        <f>IF(D584="Supra-regional","abrange-cidade",IF(D584="Em definição","sem-mapa",IF(F584&lt;&gt;0,"local-def","local-em-def")))</f>
        <v>local-def</v>
      </c>
    </row>
    <row r="585" spans="1:68" ht="45" hidden="1" x14ac:dyDescent="0.25">
      <c r="A585" s="224">
        <v>97</v>
      </c>
      <c r="B585" s="1010" t="s">
        <v>4649</v>
      </c>
      <c r="C585" s="717">
        <v>400</v>
      </c>
      <c r="D585" s="340" t="s">
        <v>188</v>
      </c>
      <c r="E585" s="719"/>
      <c r="F585" s="808" t="s">
        <v>4650</v>
      </c>
      <c r="G585" s="721"/>
      <c r="H585" s="725"/>
      <c r="I585" s="725"/>
      <c r="J585" s="725"/>
      <c r="K585" s="725"/>
      <c r="L585" s="725"/>
      <c r="M585" s="725"/>
      <c r="N585" s="725"/>
      <c r="O585" s="725"/>
      <c r="P585" s="725"/>
      <c r="Q585" s="725"/>
      <c r="R585" s="725"/>
      <c r="S585" s="725"/>
      <c r="T585" s="725"/>
      <c r="U585" s="725"/>
      <c r="V585" s="725"/>
      <c r="W585" s="725"/>
      <c r="X585" s="725"/>
      <c r="Y585" s="725"/>
      <c r="Z585" s="725"/>
      <c r="AA585" s="725">
        <v>2.4</v>
      </c>
      <c r="AB585" s="725"/>
      <c r="AC585" s="725"/>
      <c r="AD585" s="725"/>
      <c r="AE585" s="725"/>
      <c r="AF585" s="725"/>
      <c r="AG585" s="725"/>
      <c r="AH585" s="725"/>
      <c r="AI585" s="725"/>
      <c r="AJ585" s="725"/>
      <c r="AK585" s="725"/>
      <c r="AL585" s="725"/>
      <c r="AM585" s="725"/>
      <c r="AN585" s="725"/>
      <c r="AO585" s="725"/>
      <c r="AP585" s="725"/>
      <c r="AQ585" s="725"/>
      <c r="AR585" s="725"/>
      <c r="AS585" s="725"/>
      <c r="AT585" s="725"/>
      <c r="AU585" s="725"/>
      <c r="AV585" s="725"/>
      <c r="AW585" s="725"/>
      <c r="AX585" s="725"/>
      <c r="AY585" s="725"/>
      <c r="AZ585" s="725"/>
      <c r="BA585" s="725"/>
      <c r="BB585" s="725"/>
      <c r="BC585" s="725"/>
      <c r="BD585" s="1035">
        <v>1</v>
      </c>
      <c r="BE585" s="317">
        <v>0</v>
      </c>
      <c r="BF585" s="303">
        <v>0</v>
      </c>
      <c r="BG585" s="719"/>
      <c r="BH585" s="719"/>
      <c r="BI585" s="719"/>
      <c r="BJ585" s="719"/>
      <c r="BK585" s="719"/>
      <c r="BL585" s="719"/>
      <c r="BM585" s="719"/>
      <c r="BN585" s="557">
        <f t="shared" si="9"/>
        <v>6.0000000000000001E-3</v>
      </c>
      <c r="BO585" s="476">
        <f>SUM(H585:BC585)</f>
        <v>2.4</v>
      </c>
      <c r="BP585" s="477" t="str">
        <f>IF(D585="Supra-regional","abrange-cidade",IF(D585="Em definição","sem-mapa",IF(F585&lt;&gt;0,"local-def","local-em-def")))</f>
        <v>local-def</v>
      </c>
    </row>
    <row r="586" spans="1:68" ht="60" hidden="1" x14ac:dyDescent="0.25">
      <c r="A586" s="224">
        <v>98</v>
      </c>
      <c r="B586" s="223" t="s">
        <v>2783</v>
      </c>
      <c r="C586" s="717">
        <v>4800</v>
      </c>
      <c r="D586" s="223" t="s">
        <v>211</v>
      </c>
      <c r="E586" s="223"/>
      <c r="F586" s="223"/>
      <c r="G586" s="223"/>
      <c r="H586" s="635"/>
      <c r="I586" s="635"/>
      <c r="J586" s="635"/>
      <c r="K586" s="635"/>
      <c r="L586" s="635"/>
      <c r="M586" s="635"/>
      <c r="N586" s="635"/>
      <c r="O586" s="635">
        <v>233</v>
      </c>
      <c r="P586" s="635">
        <v>379</v>
      </c>
      <c r="Q586" s="635">
        <v>423</v>
      </c>
      <c r="R586" s="635">
        <v>466</v>
      </c>
      <c r="S586" s="635">
        <v>381</v>
      </c>
      <c r="T586" s="635">
        <v>243</v>
      </c>
      <c r="U586" s="635">
        <v>374</v>
      </c>
      <c r="V586" s="635">
        <v>329</v>
      </c>
      <c r="W586" s="635">
        <v>283</v>
      </c>
      <c r="X586" s="635">
        <v>21</v>
      </c>
      <c r="Y586" s="635">
        <v>302</v>
      </c>
      <c r="Z586" s="635">
        <v>260</v>
      </c>
      <c r="AA586" s="635">
        <v>207</v>
      </c>
      <c r="AB586" s="990">
        <v>206</v>
      </c>
      <c r="AC586" s="635"/>
      <c r="AD586" s="635"/>
      <c r="AE586" s="635"/>
      <c r="AF586" s="635"/>
      <c r="AG586" s="635"/>
      <c r="AH586" s="635"/>
      <c r="AI586" s="635"/>
      <c r="AJ586" s="635"/>
      <c r="AK586" s="635"/>
      <c r="AL586" s="635"/>
      <c r="AM586" s="635"/>
      <c r="AN586" s="635"/>
      <c r="AO586" s="635"/>
      <c r="AP586" s="635"/>
      <c r="AQ586" s="635"/>
      <c r="AR586" s="635"/>
      <c r="AS586" s="635"/>
      <c r="AT586" s="635"/>
      <c r="AU586" s="635"/>
      <c r="AV586" s="635"/>
      <c r="AW586" s="635"/>
      <c r="AX586" s="635"/>
      <c r="AY586" s="635"/>
      <c r="AZ586" s="635"/>
      <c r="BA586" s="635"/>
      <c r="BB586" s="846"/>
      <c r="BC586" s="635"/>
      <c r="BD586" s="1035">
        <v>0.9</v>
      </c>
      <c r="BE586" s="851">
        <v>15440787</v>
      </c>
      <c r="BF586" s="739">
        <v>0</v>
      </c>
      <c r="BG586" s="111" t="s">
        <v>2784</v>
      </c>
      <c r="BH586" s="255" t="s">
        <v>2785</v>
      </c>
      <c r="BI586" s="223"/>
      <c r="BJ586" s="223"/>
      <c r="BK586" s="223"/>
      <c r="BL586" s="223"/>
      <c r="BM586" s="873"/>
      <c r="BN586" s="557">
        <f t="shared" si="9"/>
        <v>0.77006249999999998</v>
      </c>
      <c r="BO586" s="476">
        <f>SUM(H586:BC586)</f>
        <v>4107</v>
      </c>
      <c r="BP586" s="477" t="str">
        <f>IF(D586="Supra-regional","abrange-cidade",IF(D586="Em definição","sem-mapa",IF(F586&lt;&gt;0,"local-def","local-em-def")))</f>
        <v>abrange-cidade</v>
      </c>
    </row>
    <row r="587" spans="1:68" ht="60" hidden="1" x14ac:dyDescent="0.25">
      <c r="A587" s="224">
        <v>98</v>
      </c>
      <c r="B587" s="223" t="s">
        <v>2786</v>
      </c>
      <c r="C587" s="717">
        <v>1400</v>
      </c>
      <c r="D587" s="223" t="s">
        <v>211</v>
      </c>
      <c r="E587" s="223"/>
      <c r="F587" s="223"/>
      <c r="G587" s="223"/>
      <c r="H587" s="635"/>
      <c r="I587" s="635"/>
      <c r="J587" s="635"/>
      <c r="K587" s="635"/>
      <c r="L587" s="635"/>
      <c r="M587" s="635"/>
      <c r="N587" s="635"/>
      <c r="O587" s="635">
        <v>1</v>
      </c>
      <c r="P587" s="635">
        <v>20</v>
      </c>
      <c r="Q587" s="635">
        <v>60</v>
      </c>
      <c r="R587" s="635">
        <v>99</v>
      </c>
      <c r="S587" s="635">
        <v>41</v>
      </c>
      <c r="T587" s="635">
        <v>99</v>
      </c>
      <c r="U587" s="635">
        <v>58</v>
      </c>
      <c r="V587" s="635">
        <v>91</v>
      </c>
      <c r="W587" s="635">
        <v>82</v>
      </c>
      <c r="X587" s="635">
        <v>105</v>
      </c>
      <c r="Y587" s="635">
        <v>48</v>
      </c>
      <c r="Z587" s="635">
        <v>88</v>
      </c>
      <c r="AA587" s="635">
        <v>51</v>
      </c>
      <c r="AB587" s="990">
        <v>53</v>
      </c>
      <c r="AC587" s="635"/>
      <c r="AD587" s="635"/>
      <c r="AE587" s="635"/>
      <c r="AF587" s="635"/>
      <c r="AG587" s="635"/>
      <c r="AH587" s="635"/>
      <c r="AI587" s="635"/>
      <c r="AJ587" s="635"/>
      <c r="AK587" s="635"/>
      <c r="AL587" s="635"/>
      <c r="AM587" s="635"/>
      <c r="AN587" s="635"/>
      <c r="AO587" s="635"/>
      <c r="AP587" s="635"/>
      <c r="AQ587" s="635"/>
      <c r="AR587" s="635"/>
      <c r="AS587" s="635"/>
      <c r="AT587" s="635"/>
      <c r="AU587" s="635"/>
      <c r="AV587" s="635"/>
      <c r="AW587" s="635"/>
      <c r="AX587" s="635"/>
      <c r="AY587" s="635"/>
      <c r="AZ587" s="635"/>
      <c r="BA587" s="635"/>
      <c r="BB587" s="846"/>
      <c r="BC587" s="635"/>
      <c r="BD587" s="1035">
        <v>0</v>
      </c>
      <c r="BE587" s="851">
        <v>0</v>
      </c>
      <c r="BF587" s="739">
        <v>0</v>
      </c>
      <c r="BG587" s="111" t="s">
        <v>2784</v>
      </c>
      <c r="BH587" s="255" t="s">
        <v>2785</v>
      </c>
      <c r="BI587" s="223"/>
      <c r="BJ587" s="223"/>
      <c r="BK587" s="223"/>
      <c r="BL587" s="223"/>
      <c r="BM587" s="873"/>
      <c r="BN587" s="557">
        <f t="shared" si="9"/>
        <v>0</v>
      </c>
      <c r="BO587" s="476">
        <f>SUM(H587:BC587)</f>
        <v>896</v>
      </c>
      <c r="BP587" s="477" t="str">
        <f>IF(D587="Supra-regional","abrange-cidade",IF(D587="Em definição","sem-mapa",IF(F587&lt;&gt;0,"local-def","local-em-def")))</f>
        <v>abrange-cidade</v>
      </c>
    </row>
    <row r="588" spans="1:68" ht="60" hidden="1" x14ac:dyDescent="0.25">
      <c r="A588" s="224">
        <v>98</v>
      </c>
      <c r="B588" s="223" t="s">
        <v>2787</v>
      </c>
      <c r="C588" s="717">
        <v>300</v>
      </c>
      <c r="D588" s="223" t="s">
        <v>211</v>
      </c>
      <c r="E588" s="223"/>
      <c r="F588" s="223"/>
      <c r="G588" s="223"/>
      <c r="H588" s="635"/>
      <c r="I588" s="635"/>
      <c r="J588" s="635"/>
      <c r="K588" s="635"/>
      <c r="L588" s="635"/>
      <c r="M588" s="635"/>
      <c r="N588" s="635"/>
      <c r="O588" s="635">
        <v>0</v>
      </c>
      <c r="P588" s="635">
        <v>4</v>
      </c>
      <c r="Q588" s="635">
        <v>8</v>
      </c>
      <c r="R588" s="635">
        <v>10</v>
      </c>
      <c r="S588" s="635">
        <v>20</v>
      </c>
      <c r="T588" s="635">
        <v>22</v>
      </c>
      <c r="U588" s="635">
        <v>53</v>
      </c>
      <c r="V588" s="635">
        <v>96</v>
      </c>
      <c r="W588" s="635">
        <v>87</v>
      </c>
      <c r="X588" s="635">
        <v>48</v>
      </c>
      <c r="Y588" s="635">
        <v>69</v>
      </c>
      <c r="Z588" s="635">
        <v>62</v>
      </c>
      <c r="AA588" s="635">
        <v>35</v>
      </c>
      <c r="AB588" s="990">
        <v>27</v>
      </c>
      <c r="AC588" s="635"/>
      <c r="AD588" s="635"/>
      <c r="AE588" s="635"/>
      <c r="AF588" s="635"/>
      <c r="AG588" s="635"/>
      <c r="AH588" s="635"/>
      <c r="AI588" s="635"/>
      <c r="AJ588" s="635"/>
      <c r="AK588" s="635"/>
      <c r="AL588" s="635"/>
      <c r="AM588" s="635"/>
      <c r="AN588" s="635"/>
      <c r="AO588" s="635"/>
      <c r="AP588" s="635"/>
      <c r="AQ588" s="635"/>
      <c r="AR588" s="635"/>
      <c r="AS588" s="635"/>
      <c r="AT588" s="635"/>
      <c r="AU588" s="635"/>
      <c r="AV588" s="635"/>
      <c r="AW588" s="635"/>
      <c r="AX588" s="635"/>
      <c r="AY588" s="635"/>
      <c r="AZ588" s="635"/>
      <c r="BA588" s="635"/>
      <c r="BB588" s="846"/>
      <c r="BC588" s="635"/>
      <c r="BD588" s="1035">
        <v>0</v>
      </c>
      <c r="BE588" s="851">
        <v>0</v>
      </c>
      <c r="BF588" s="739">
        <v>0</v>
      </c>
      <c r="BG588" s="111" t="s">
        <v>2784</v>
      </c>
      <c r="BH588" s="255" t="s">
        <v>2785</v>
      </c>
      <c r="BI588" s="223"/>
      <c r="BJ588" s="223"/>
      <c r="BK588" s="223"/>
      <c r="BL588" s="223"/>
      <c r="BM588" s="873"/>
      <c r="BN588" s="557">
        <f t="shared" si="9"/>
        <v>0</v>
      </c>
      <c r="BO588" s="476">
        <f>SUM(H588:BC588)</f>
        <v>541</v>
      </c>
      <c r="BP588" s="477" t="str">
        <f>IF(D588="Supra-regional","abrange-cidade",IF(D588="Em definição","sem-mapa",IF(F588&lt;&gt;0,"local-def","local-em-def")))</f>
        <v>abrange-cidade</v>
      </c>
    </row>
    <row r="589" spans="1:68" ht="60" hidden="1" x14ac:dyDescent="0.25">
      <c r="A589" s="224">
        <v>98</v>
      </c>
      <c r="B589" s="223" t="s">
        <v>2788</v>
      </c>
      <c r="C589" s="819">
        <v>297</v>
      </c>
      <c r="D589" s="223" t="s">
        <v>211</v>
      </c>
      <c r="E589" s="223"/>
      <c r="F589" s="223"/>
      <c r="G589" s="223"/>
      <c r="H589" s="635"/>
      <c r="I589" s="635"/>
      <c r="J589" s="635"/>
      <c r="K589" s="635"/>
      <c r="L589" s="635"/>
      <c r="M589" s="635"/>
      <c r="N589" s="635"/>
      <c r="O589" s="635">
        <v>0</v>
      </c>
      <c r="P589" s="635">
        <v>0</v>
      </c>
      <c r="Q589" s="635">
        <v>0</v>
      </c>
      <c r="R589" s="635">
        <v>0</v>
      </c>
      <c r="S589" s="635">
        <v>17</v>
      </c>
      <c r="T589" s="635">
        <v>9</v>
      </c>
      <c r="U589" s="635">
        <v>75</v>
      </c>
      <c r="V589" s="635">
        <v>56</v>
      </c>
      <c r="W589" s="635">
        <v>14</v>
      </c>
      <c r="X589" s="635">
        <v>19</v>
      </c>
      <c r="Y589" s="635">
        <v>31</v>
      </c>
      <c r="Z589" s="635">
        <v>40</v>
      </c>
      <c r="AA589" s="635">
        <v>36</v>
      </c>
      <c r="AB589" s="991">
        <v>18</v>
      </c>
      <c r="AC589" s="635"/>
      <c r="AD589" s="635"/>
      <c r="AE589" s="635"/>
      <c r="AF589" s="635"/>
      <c r="AG589" s="635"/>
      <c r="AH589" s="635"/>
      <c r="AI589" s="635"/>
      <c r="AJ589" s="635"/>
      <c r="AK589" s="635"/>
      <c r="AL589" s="635"/>
      <c r="AM589" s="635"/>
      <c r="AN589" s="635"/>
      <c r="AO589" s="635"/>
      <c r="AP589" s="635"/>
      <c r="AQ589" s="635"/>
      <c r="AR589" s="635"/>
      <c r="AS589" s="635"/>
      <c r="AT589" s="635"/>
      <c r="AU589" s="635"/>
      <c r="AV589" s="635"/>
      <c r="AW589" s="635"/>
      <c r="AX589" s="635"/>
      <c r="AY589" s="635"/>
      <c r="AZ589" s="635"/>
      <c r="BA589" s="635"/>
      <c r="BB589" s="846"/>
      <c r="BC589" s="635"/>
      <c r="BD589" s="1035">
        <v>0</v>
      </c>
      <c r="BE589" s="851"/>
      <c r="BF589" s="739">
        <v>0</v>
      </c>
      <c r="BG589" s="111"/>
      <c r="BH589" s="255" t="s">
        <v>2785</v>
      </c>
      <c r="BI589" s="223"/>
      <c r="BJ589" s="223"/>
      <c r="BK589" s="223"/>
      <c r="BL589" s="223"/>
      <c r="BM589" s="873"/>
      <c r="BN589" s="557">
        <f t="shared" si="9"/>
        <v>0</v>
      </c>
      <c r="BO589" s="476">
        <f>SUM(H589:BC589)</f>
        <v>315</v>
      </c>
      <c r="BP589" s="477" t="str">
        <f>IF(D589="Supra-regional","abrange-cidade",IF(D589="Em definição","sem-mapa",IF(F589&lt;&gt;0,"local-def","local-em-def")))</f>
        <v>abrange-cidade</v>
      </c>
    </row>
    <row r="590" spans="1:68" ht="60" hidden="1" x14ac:dyDescent="0.25">
      <c r="A590" s="224">
        <v>102</v>
      </c>
      <c r="B590" s="223" t="s">
        <v>2789</v>
      </c>
      <c r="C590" s="717">
        <v>32</v>
      </c>
      <c r="D590" s="223" t="s">
        <v>211</v>
      </c>
      <c r="E590" s="223"/>
      <c r="F590" s="223" t="s">
        <v>2790</v>
      </c>
      <c r="G590" s="223"/>
      <c r="H590" s="635"/>
      <c r="I590" s="635"/>
      <c r="J590" s="635"/>
      <c r="K590" s="635"/>
      <c r="L590" s="635"/>
      <c r="M590" s="635"/>
      <c r="N590" s="635"/>
      <c r="O590" s="635"/>
      <c r="P590" s="635"/>
      <c r="Q590" s="635"/>
      <c r="R590" s="635"/>
      <c r="S590" s="635"/>
      <c r="T590" s="635"/>
      <c r="U590" s="635"/>
      <c r="V590" s="635"/>
      <c r="W590" s="635"/>
      <c r="X590" s="635">
        <v>17</v>
      </c>
      <c r="Y590" s="635"/>
      <c r="Z590" s="635"/>
      <c r="AA590" s="635"/>
      <c r="AB590" s="635"/>
      <c r="AC590" s="635"/>
      <c r="AD590" s="635"/>
      <c r="AE590" s="635"/>
      <c r="AF590" s="635"/>
      <c r="AG590" s="635"/>
      <c r="AH590" s="635"/>
      <c r="AI590" s="635"/>
      <c r="AJ590" s="635"/>
      <c r="AK590" s="635"/>
      <c r="AL590" s="635"/>
      <c r="AM590" s="635"/>
      <c r="AN590" s="635"/>
      <c r="AO590" s="635"/>
      <c r="AP590" s="635"/>
      <c r="AQ590" s="635"/>
      <c r="AR590" s="635"/>
      <c r="AS590" s="635"/>
      <c r="AT590" s="635"/>
      <c r="AU590" s="635"/>
      <c r="AV590" s="635"/>
      <c r="AW590" s="635"/>
      <c r="AX590" s="635"/>
      <c r="AY590" s="635"/>
      <c r="AZ590" s="635"/>
      <c r="BA590" s="635"/>
      <c r="BB590" s="846"/>
      <c r="BC590" s="635"/>
      <c r="BD590" s="1035">
        <v>1</v>
      </c>
      <c r="BE590" s="635">
        <v>2000000</v>
      </c>
      <c r="BF590" s="739">
        <v>0</v>
      </c>
      <c r="BG590" s="111" t="s">
        <v>2791</v>
      </c>
      <c r="BH590" s="111" t="s">
        <v>2792</v>
      </c>
      <c r="BI590" s="111" t="s">
        <v>2793</v>
      </c>
      <c r="BJ590" s="111" t="s">
        <v>2794</v>
      </c>
      <c r="BK590" s="223"/>
      <c r="BL590" s="223"/>
      <c r="BM590" s="873"/>
      <c r="BN590" s="557">
        <f t="shared" si="9"/>
        <v>0.53125</v>
      </c>
      <c r="BO590" s="476">
        <f>SUM(H590:BC590)</f>
        <v>17</v>
      </c>
      <c r="BP590" s="477" t="str">
        <f>IF(D590="Supra-regional","abrange-cidade",IF(D590="Em definição","sem-mapa",IF(F590&lt;&gt;0,"local-def","local-em-def")))</f>
        <v>abrange-cidade</v>
      </c>
    </row>
    <row r="591" spans="1:68" ht="45" hidden="1" x14ac:dyDescent="0.25">
      <c r="A591" s="24">
        <v>104</v>
      </c>
      <c r="B591" s="91" t="s">
        <v>5695</v>
      </c>
      <c r="C591" s="24">
        <v>1</v>
      </c>
      <c r="D591" s="883" t="s">
        <v>128</v>
      </c>
      <c r="E591" s="23"/>
      <c r="F591" s="23" t="s">
        <v>5696</v>
      </c>
      <c r="G591" s="23" t="s">
        <v>5697</v>
      </c>
      <c r="H591" s="24"/>
      <c r="I591" s="24"/>
      <c r="J591" s="24"/>
      <c r="K591" s="24"/>
      <c r="L591" s="24"/>
      <c r="M591" s="24"/>
      <c r="N591" s="24"/>
      <c r="O591" s="24"/>
      <c r="P591" s="24"/>
      <c r="Q591" s="24"/>
      <c r="R591" s="24"/>
      <c r="S591" s="24"/>
      <c r="T591" s="24"/>
      <c r="U591" s="24"/>
      <c r="V591" s="24"/>
      <c r="W591" s="24"/>
      <c r="X591" s="24"/>
      <c r="Y591" s="24"/>
      <c r="Z591" s="24"/>
      <c r="AA591" s="24"/>
      <c r="AB591" s="24"/>
      <c r="AC591" s="24"/>
      <c r="AD591" s="24"/>
      <c r="AE591" s="24"/>
      <c r="AF591" s="24"/>
      <c r="AG591" s="24"/>
      <c r="AH591" s="24"/>
      <c r="AI591" s="24"/>
      <c r="AJ591" s="24"/>
      <c r="AK591" s="24"/>
      <c r="AL591" s="24"/>
      <c r="AM591" s="24"/>
      <c r="AN591" s="24"/>
      <c r="AO591" s="24"/>
      <c r="AP591" s="24"/>
      <c r="AQ591" s="24"/>
      <c r="AR591" s="24"/>
      <c r="AS591" s="24"/>
      <c r="AT591" s="24"/>
      <c r="AU591" s="24"/>
      <c r="AV591" s="24"/>
      <c r="AW591" s="24"/>
      <c r="AX591" s="24"/>
      <c r="AY591" s="24"/>
      <c r="AZ591" s="24"/>
      <c r="BA591" s="24"/>
      <c r="BB591" s="24"/>
      <c r="BC591" s="24"/>
      <c r="BD591" s="1035">
        <v>1.2699999999999999E-2</v>
      </c>
      <c r="BE591" s="782">
        <v>0</v>
      </c>
      <c r="BF591" s="782"/>
      <c r="BG591" s="23" t="s">
        <v>4654</v>
      </c>
      <c r="BH591" s="23" t="s">
        <v>4655</v>
      </c>
      <c r="BI591" s="23"/>
      <c r="BJ591" s="23"/>
      <c r="BK591" s="23"/>
      <c r="BL591" s="23"/>
      <c r="BM591" s="777"/>
      <c r="BN591" s="557">
        <f t="shared" si="9"/>
        <v>0</v>
      </c>
      <c r="BO591" s="54">
        <f>SUM(H591:S591)</f>
        <v>0</v>
      </c>
      <c r="BP591" s="55" t="str">
        <f>IF(D591="Supra-regional","abrange-cidade",IF(D591="Em definição","sem-mapa",IF(F591&lt;&gt;0,"local-def","local-em-def")))</f>
        <v>local-def</v>
      </c>
    </row>
    <row r="592" spans="1:68" ht="45" hidden="1" x14ac:dyDescent="0.25">
      <c r="A592" s="24">
        <v>104</v>
      </c>
      <c r="B592" s="91" t="s">
        <v>5702</v>
      </c>
      <c r="C592" s="24">
        <v>1</v>
      </c>
      <c r="D592" s="884" t="s">
        <v>128</v>
      </c>
      <c r="E592" s="23"/>
      <c r="F592" s="23" t="s">
        <v>5703</v>
      </c>
      <c r="G592" s="23" t="s">
        <v>5704</v>
      </c>
      <c r="H592" s="24"/>
      <c r="I592" s="24"/>
      <c r="J592" s="24"/>
      <c r="K592" s="24"/>
      <c r="L592" s="24"/>
      <c r="M592" s="24"/>
      <c r="N592" s="24"/>
      <c r="O592" s="24"/>
      <c r="P592" s="24"/>
      <c r="Q592" s="24"/>
      <c r="R592" s="24"/>
      <c r="S592" s="24"/>
      <c r="T592" s="24"/>
      <c r="U592" s="24"/>
      <c r="V592" s="24"/>
      <c r="W592" s="24"/>
      <c r="X592" s="24"/>
      <c r="Y592" s="24"/>
      <c r="Z592" s="24"/>
      <c r="AA592" s="24"/>
      <c r="AB592" s="24"/>
      <c r="AC592" s="24"/>
      <c r="AD592" s="24"/>
      <c r="AE592" s="24"/>
      <c r="AF592" s="24"/>
      <c r="AG592" s="24"/>
      <c r="AH592" s="24"/>
      <c r="AI592" s="24"/>
      <c r="AJ592" s="24"/>
      <c r="AK592" s="24"/>
      <c r="AL592" s="24"/>
      <c r="AM592" s="24"/>
      <c r="AN592" s="24"/>
      <c r="AO592" s="24"/>
      <c r="AP592" s="24"/>
      <c r="AQ592" s="24"/>
      <c r="AR592" s="24"/>
      <c r="AS592" s="24"/>
      <c r="AT592" s="24"/>
      <c r="AU592" s="24"/>
      <c r="AV592" s="24"/>
      <c r="AW592" s="24"/>
      <c r="AX592" s="24"/>
      <c r="AY592" s="24"/>
      <c r="AZ592" s="24"/>
      <c r="BA592" s="24"/>
      <c r="BB592" s="24"/>
      <c r="BC592" s="24"/>
      <c r="BD592" s="1035">
        <v>1.2699999999999999E-2</v>
      </c>
      <c r="BE592" s="782">
        <v>0</v>
      </c>
      <c r="BF592" s="782"/>
      <c r="BG592" s="23" t="s">
        <v>4654</v>
      </c>
      <c r="BH592" s="23" t="s">
        <v>4655</v>
      </c>
      <c r="BI592" s="23"/>
      <c r="BJ592" s="23"/>
      <c r="BK592" s="23"/>
      <c r="BL592" s="23"/>
      <c r="BM592" s="777"/>
      <c r="BN592" s="557">
        <f t="shared" si="9"/>
        <v>0</v>
      </c>
      <c r="BO592" s="54">
        <f>SUM(H592:S592)</f>
        <v>0</v>
      </c>
      <c r="BP592" s="55" t="str">
        <f>IF(D592="Supra-regional","abrange-cidade",IF(D592="Em definição","sem-mapa",IF(F592&lt;&gt;0,"local-def","local-em-def")))</f>
        <v>local-def</v>
      </c>
    </row>
    <row r="593" spans="1:68" ht="45" hidden="1" x14ac:dyDescent="0.25">
      <c r="A593" s="24">
        <v>104</v>
      </c>
      <c r="B593" s="91" t="s">
        <v>5705</v>
      </c>
      <c r="C593" s="24">
        <v>1</v>
      </c>
      <c r="D593" s="884" t="s">
        <v>128</v>
      </c>
      <c r="E593" s="23"/>
      <c r="F593" s="23" t="s">
        <v>5706</v>
      </c>
      <c r="G593" s="23" t="s">
        <v>5707</v>
      </c>
      <c r="H593" s="24"/>
      <c r="I593" s="24"/>
      <c r="J593" s="24"/>
      <c r="K593" s="24"/>
      <c r="L593" s="24"/>
      <c r="M593" s="24"/>
      <c r="N593" s="24"/>
      <c r="O593" s="24"/>
      <c r="P593" s="24"/>
      <c r="Q593" s="24"/>
      <c r="R593" s="24"/>
      <c r="S593" s="24"/>
      <c r="T593" s="24"/>
      <c r="U593" s="24"/>
      <c r="V593" s="24"/>
      <c r="W593" s="24"/>
      <c r="X593" s="24"/>
      <c r="Y593" s="24"/>
      <c r="Z593" s="24"/>
      <c r="AA593" s="24"/>
      <c r="AB593" s="24"/>
      <c r="AC593" s="24"/>
      <c r="AD593" s="24"/>
      <c r="AE593" s="24"/>
      <c r="AF593" s="24"/>
      <c r="AG593" s="24"/>
      <c r="AH593" s="24"/>
      <c r="AI593" s="24"/>
      <c r="AJ593" s="24"/>
      <c r="AK593" s="24"/>
      <c r="AL593" s="24"/>
      <c r="AM593" s="24"/>
      <c r="AN593" s="24"/>
      <c r="AO593" s="24"/>
      <c r="AP593" s="24"/>
      <c r="AQ593" s="24"/>
      <c r="AR593" s="24"/>
      <c r="AS593" s="24"/>
      <c r="AT593" s="24"/>
      <c r="AU593" s="24"/>
      <c r="AV593" s="24"/>
      <c r="AW593" s="24"/>
      <c r="AX593" s="24"/>
      <c r="AY593" s="24"/>
      <c r="AZ593" s="24"/>
      <c r="BA593" s="24"/>
      <c r="BB593" s="24"/>
      <c r="BC593" s="24"/>
      <c r="BD593" s="1035">
        <v>1.2699999999999999E-2</v>
      </c>
      <c r="BE593" s="782">
        <v>0</v>
      </c>
      <c r="BF593" s="782"/>
      <c r="BG593" s="23" t="s">
        <v>4654</v>
      </c>
      <c r="BH593" s="23" t="s">
        <v>4655</v>
      </c>
      <c r="BI593" s="23"/>
      <c r="BJ593" s="23"/>
      <c r="BK593" s="23"/>
      <c r="BL593" s="23"/>
      <c r="BM593" s="777"/>
      <c r="BN593" s="557">
        <f t="shared" si="9"/>
        <v>0</v>
      </c>
      <c r="BO593" s="54">
        <f>SUM(H593:S593)</f>
        <v>0</v>
      </c>
      <c r="BP593" s="55" t="str">
        <f>IF(D593="Supra-regional","abrange-cidade",IF(D593="Em definição","sem-mapa",IF(F593&lt;&gt;0,"local-def","local-em-def")))</f>
        <v>local-def</v>
      </c>
    </row>
    <row r="594" spans="1:68" ht="45" hidden="1" x14ac:dyDescent="0.25">
      <c r="A594" s="568">
        <v>104</v>
      </c>
      <c r="B594" s="547" t="s">
        <v>5720</v>
      </c>
      <c r="C594" s="568">
        <v>1</v>
      </c>
      <c r="D594" s="885" t="s">
        <v>128</v>
      </c>
      <c r="E594" s="569"/>
      <c r="F594" s="569" t="s">
        <v>5721</v>
      </c>
      <c r="G594" s="569" t="s">
        <v>5722</v>
      </c>
      <c r="H594" s="568"/>
      <c r="I594" s="568"/>
      <c r="J594" s="568"/>
      <c r="K594" s="568"/>
      <c r="L594" s="568"/>
      <c r="M594" s="568"/>
      <c r="N594" s="568"/>
      <c r="O594" s="568"/>
      <c r="P594" s="568"/>
      <c r="Q594" s="568"/>
      <c r="R594" s="568"/>
      <c r="S594" s="568"/>
      <c r="T594" s="568"/>
      <c r="U594" s="568"/>
      <c r="V594" s="568"/>
      <c r="W594" s="568"/>
      <c r="X594" s="568"/>
      <c r="Y594" s="568"/>
      <c r="Z594" s="568"/>
      <c r="AA594" s="568"/>
      <c r="AB594" s="568"/>
      <c r="AC594" s="568"/>
      <c r="AD594" s="568"/>
      <c r="AE594" s="568"/>
      <c r="AF594" s="568"/>
      <c r="AG594" s="568"/>
      <c r="AH594" s="568"/>
      <c r="AI594" s="568"/>
      <c r="AJ594" s="568"/>
      <c r="AK594" s="568"/>
      <c r="AL594" s="568"/>
      <c r="AM594" s="568"/>
      <c r="AN594" s="568"/>
      <c r="AO594" s="568"/>
      <c r="AP594" s="568"/>
      <c r="AQ594" s="568"/>
      <c r="AR594" s="568"/>
      <c r="AS594" s="568"/>
      <c r="AT594" s="568"/>
      <c r="AU594" s="568"/>
      <c r="AV594" s="568"/>
      <c r="AW594" s="568"/>
      <c r="AX594" s="568"/>
      <c r="AY594" s="568"/>
      <c r="AZ594" s="568"/>
      <c r="BA594" s="568"/>
      <c r="BB594" s="568"/>
      <c r="BC594" s="568"/>
      <c r="BD594" s="1035">
        <v>1.2699999999999999E-2</v>
      </c>
      <c r="BE594" s="848">
        <v>0</v>
      </c>
      <c r="BF594" s="848"/>
      <c r="BG594" s="569" t="s">
        <v>4654</v>
      </c>
      <c r="BH594" s="569" t="s">
        <v>4655</v>
      </c>
      <c r="BI594" s="569"/>
      <c r="BJ594" s="569"/>
      <c r="BK594" s="569"/>
      <c r="BL594" s="569"/>
      <c r="BM594" s="743"/>
      <c r="BN594" s="557">
        <f t="shared" si="9"/>
        <v>0</v>
      </c>
      <c r="BO594" s="54">
        <v>0</v>
      </c>
      <c r="BP594" s="55" t="s">
        <v>5701</v>
      </c>
    </row>
    <row r="595" spans="1:68" ht="45" hidden="1" x14ac:dyDescent="0.25">
      <c r="A595" s="568">
        <v>104</v>
      </c>
      <c r="B595" s="547" t="s">
        <v>5723</v>
      </c>
      <c r="C595" s="568">
        <v>1</v>
      </c>
      <c r="D595" s="885" t="s">
        <v>128</v>
      </c>
      <c r="E595" s="569"/>
      <c r="F595" s="569" t="s">
        <v>5724</v>
      </c>
      <c r="G595" s="569" t="s">
        <v>5725</v>
      </c>
      <c r="H595" s="568"/>
      <c r="I595" s="568"/>
      <c r="J595" s="568"/>
      <c r="K595" s="568"/>
      <c r="L595" s="568"/>
      <c r="M595" s="568"/>
      <c r="N595" s="568"/>
      <c r="O595" s="568"/>
      <c r="P595" s="568"/>
      <c r="Q595" s="568"/>
      <c r="R595" s="568"/>
      <c r="S595" s="568"/>
      <c r="T595" s="568"/>
      <c r="U595" s="568"/>
      <c r="V595" s="568"/>
      <c r="W595" s="568"/>
      <c r="X595" s="568"/>
      <c r="Y595" s="568"/>
      <c r="Z595" s="568"/>
      <c r="AA595" s="568"/>
      <c r="AB595" s="568"/>
      <c r="AC595" s="568"/>
      <c r="AD595" s="568"/>
      <c r="AE595" s="568"/>
      <c r="AF595" s="568"/>
      <c r="AG595" s="568"/>
      <c r="AH595" s="568"/>
      <c r="AI595" s="568"/>
      <c r="AJ595" s="568"/>
      <c r="AK595" s="568"/>
      <c r="AL595" s="568"/>
      <c r="AM595" s="568"/>
      <c r="AN595" s="568"/>
      <c r="AO595" s="568"/>
      <c r="AP595" s="568"/>
      <c r="AQ595" s="568"/>
      <c r="AR595" s="568"/>
      <c r="AS595" s="568"/>
      <c r="AT595" s="568"/>
      <c r="AU595" s="568"/>
      <c r="AV595" s="568"/>
      <c r="AW595" s="568"/>
      <c r="AX595" s="568"/>
      <c r="AY595" s="568"/>
      <c r="AZ595" s="568"/>
      <c r="BA595" s="568"/>
      <c r="BB595" s="568"/>
      <c r="BC595" s="568"/>
      <c r="BD595" s="1035">
        <v>1.2699999999999999E-2</v>
      </c>
      <c r="BE595" s="848">
        <v>0</v>
      </c>
      <c r="BF595" s="848"/>
      <c r="BG595" s="569" t="s">
        <v>4654</v>
      </c>
      <c r="BH595" s="569" t="s">
        <v>4655</v>
      </c>
      <c r="BI595" s="569"/>
      <c r="BJ595" s="569"/>
      <c r="BK595" s="569"/>
      <c r="BL595" s="569"/>
      <c r="BM595" s="743"/>
      <c r="BN595" s="557">
        <f t="shared" si="9"/>
        <v>0</v>
      </c>
      <c r="BO595" s="54">
        <v>0</v>
      </c>
      <c r="BP595" s="55" t="s">
        <v>5701</v>
      </c>
    </row>
    <row r="596" spans="1:68" ht="45" hidden="1" x14ac:dyDescent="0.25">
      <c r="A596" s="568">
        <v>104</v>
      </c>
      <c r="B596" s="547" t="s">
        <v>5747</v>
      </c>
      <c r="C596" s="568">
        <v>1</v>
      </c>
      <c r="D596" s="885" t="s">
        <v>128</v>
      </c>
      <c r="E596" s="569"/>
      <c r="F596" s="569" t="s">
        <v>5748</v>
      </c>
      <c r="G596" s="569" t="s">
        <v>5749</v>
      </c>
      <c r="H596" s="568"/>
      <c r="I596" s="568"/>
      <c r="J596" s="568"/>
      <c r="K596" s="568"/>
      <c r="L596" s="568"/>
      <c r="M596" s="568"/>
      <c r="N596" s="568"/>
      <c r="O596" s="568"/>
      <c r="P596" s="568"/>
      <c r="Q596" s="568"/>
      <c r="R596" s="568"/>
      <c r="S596" s="568"/>
      <c r="T596" s="568"/>
      <c r="U596" s="568"/>
      <c r="V596" s="568"/>
      <c r="W596" s="568"/>
      <c r="X596" s="568"/>
      <c r="Y596" s="568"/>
      <c r="Z596" s="568"/>
      <c r="AA596" s="568"/>
      <c r="AB596" s="568"/>
      <c r="AC596" s="568"/>
      <c r="AD596" s="568"/>
      <c r="AE596" s="568"/>
      <c r="AF596" s="568"/>
      <c r="AG596" s="568"/>
      <c r="AH596" s="568"/>
      <c r="AI596" s="568"/>
      <c r="AJ596" s="568"/>
      <c r="AK596" s="568"/>
      <c r="AL596" s="568"/>
      <c r="AM596" s="568"/>
      <c r="AN596" s="568"/>
      <c r="AO596" s="568"/>
      <c r="AP596" s="568"/>
      <c r="AQ596" s="568"/>
      <c r="AR596" s="568"/>
      <c r="AS596" s="568"/>
      <c r="AT596" s="568"/>
      <c r="AU596" s="568"/>
      <c r="AV596" s="568"/>
      <c r="AW596" s="568"/>
      <c r="AX596" s="568"/>
      <c r="AY596" s="568"/>
      <c r="AZ596" s="568"/>
      <c r="BA596" s="568"/>
      <c r="BB596" s="568"/>
      <c r="BC596" s="568"/>
      <c r="BD596" s="1035">
        <v>1.2699999999999999E-2</v>
      </c>
      <c r="BE596" s="848">
        <v>0</v>
      </c>
      <c r="BF596" s="848"/>
      <c r="BG596" s="569" t="s">
        <v>4654</v>
      </c>
      <c r="BH596" s="569" t="s">
        <v>4655</v>
      </c>
      <c r="BI596" s="569"/>
      <c r="BJ596" s="569"/>
      <c r="BK596" s="569"/>
      <c r="BL596" s="569"/>
      <c r="BM596" s="743"/>
      <c r="BN596" s="557">
        <f t="shared" si="9"/>
        <v>0</v>
      </c>
      <c r="BO596" s="54">
        <f>SUM(H596:S596)</f>
        <v>0</v>
      </c>
      <c r="BP596" s="55" t="str">
        <f>IF(D596="Supra-regional","abrange-cidade",IF(D596="Em definição","sem-mapa",IF(F596&lt;&gt;0,"local-def","local-em-def")))</f>
        <v>local-def</v>
      </c>
    </row>
    <row r="597" spans="1:68" ht="45" hidden="1" x14ac:dyDescent="0.25">
      <c r="A597" s="714">
        <v>104</v>
      </c>
      <c r="B597" s="715" t="s">
        <v>4659</v>
      </c>
      <c r="C597" s="718">
        <v>1</v>
      </c>
      <c r="D597" s="715" t="s">
        <v>142</v>
      </c>
      <c r="E597" s="715"/>
      <c r="F597" s="715" t="s">
        <v>4660</v>
      </c>
      <c r="G597" s="715" t="s">
        <v>4661</v>
      </c>
      <c r="H597" s="726"/>
      <c r="I597" s="726"/>
      <c r="J597" s="726"/>
      <c r="K597" s="726"/>
      <c r="L597" s="726"/>
      <c r="M597" s="726"/>
      <c r="N597" s="726"/>
      <c r="O597" s="726"/>
      <c r="P597" s="726"/>
      <c r="Q597" s="726"/>
      <c r="R597" s="726"/>
      <c r="S597" s="726"/>
      <c r="T597" s="726"/>
      <c r="U597" s="726"/>
      <c r="V597" s="726"/>
      <c r="W597" s="726"/>
      <c r="X597" s="726"/>
      <c r="Y597" s="731"/>
      <c r="Z597" s="731"/>
      <c r="AA597" s="732">
        <v>1</v>
      </c>
      <c r="AB597" s="731"/>
      <c r="AC597" s="731"/>
      <c r="AD597" s="731"/>
      <c r="AE597" s="731"/>
      <c r="AF597" s="731"/>
      <c r="AG597" s="731"/>
      <c r="AH597" s="726"/>
      <c r="AI597" s="726"/>
      <c r="AJ597" s="726"/>
      <c r="AK597" s="726"/>
      <c r="AL597" s="726"/>
      <c r="AM597" s="726"/>
      <c r="AN597" s="726"/>
      <c r="AO597" s="726"/>
      <c r="AP597" s="726"/>
      <c r="AQ597" s="726"/>
      <c r="AR597" s="726"/>
      <c r="AS597" s="726"/>
      <c r="AT597" s="726"/>
      <c r="AU597" s="726"/>
      <c r="AV597" s="726"/>
      <c r="AW597" s="726"/>
      <c r="AX597" s="726"/>
      <c r="AY597" s="726"/>
      <c r="AZ597" s="726"/>
      <c r="BA597" s="726"/>
      <c r="BB597" s="726"/>
      <c r="BC597" s="726"/>
      <c r="BD597" s="1035">
        <v>1.2699999999999999E-2</v>
      </c>
      <c r="BE597" s="736">
        <v>9939096.6199999992</v>
      </c>
      <c r="BF597" s="740">
        <v>33539103.439999998</v>
      </c>
      <c r="BG597" s="715" t="s">
        <v>4654</v>
      </c>
      <c r="BH597" s="715" t="s">
        <v>4655</v>
      </c>
      <c r="BI597" s="715"/>
      <c r="BJ597" s="715" t="s">
        <v>197</v>
      </c>
      <c r="BK597" s="715"/>
      <c r="BL597" s="715"/>
      <c r="BM597" s="744"/>
      <c r="BN597" s="557">
        <f t="shared" si="9"/>
        <v>1.2699999999999999E-2</v>
      </c>
      <c r="BO597" s="476">
        <f>SUM(H597:BC597)</f>
        <v>1</v>
      </c>
      <c r="BP597" s="477" t="str">
        <f>IF(D597="Supra-regional","abrange-cidade",IF(D597="Em definição","sem-mapa",IF(F597&lt;&gt;0,"local-def","local-em-def")))</f>
        <v>local-def</v>
      </c>
    </row>
    <row r="598" spans="1:68" ht="45" hidden="1" x14ac:dyDescent="0.25">
      <c r="A598" s="714">
        <v>104</v>
      </c>
      <c r="B598" s="715" t="s">
        <v>4668</v>
      </c>
      <c r="C598" s="718">
        <v>1</v>
      </c>
      <c r="D598" s="715" t="s">
        <v>142</v>
      </c>
      <c r="E598" s="715"/>
      <c r="F598" s="715" t="s">
        <v>4669</v>
      </c>
      <c r="G598" s="715" t="s">
        <v>4670</v>
      </c>
      <c r="H598" s="726"/>
      <c r="I598" s="726"/>
      <c r="J598" s="726"/>
      <c r="K598" s="726"/>
      <c r="L598" s="726"/>
      <c r="M598" s="726"/>
      <c r="N598" s="726"/>
      <c r="O598" s="726"/>
      <c r="P598" s="726"/>
      <c r="Q598" s="726"/>
      <c r="R598" s="726"/>
      <c r="S598" s="726"/>
      <c r="T598" s="726"/>
      <c r="U598" s="726"/>
      <c r="V598" s="726"/>
      <c r="W598" s="726">
        <v>1</v>
      </c>
      <c r="X598" s="726"/>
      <c r="Y598" s="731"/>
      <c r="Z598" s="731"/>
      <c r="AA598" s="732"/>
      <c r="AB598" s="731"/>
      <c r="AC598" s="731"/>
      <c r="AD598" s="731"/>
      <c r="AE598" s="731"/>
      <c r="AF598" s="731"/>
      <c r="AG598" s="731"/>
      <c r="AH598" s="726"/>
      <c r="AI598" s="726"/>
      <c r="AJ598" s="726"/>
      <c r="AK598" s="726"/>
      <c r="AL598" s="726"/>
      <c r="AM598" s="726"/>
      <c r="AN598" s="726"/>
      <c r="AO598" s="726"/>
      <c r="AP598" s="726"/>
      <c r="AQ598" s="726"/>
      <c r="AR598" s="726"/>
      <c r="AS598" s="726"/>
      <c r="AT598" s="726"/>
      <c r="AU598" s="726"/>
      <c r="AV598" s="726"/>
      <c r="AW598" s="726"/>
      <c r="AX598" s="726"/>
      <c r="AY598" s="726"/>
      <c r="AZ598" s="726"/>
      <c r="BA598" s="726"/>
      <c r="BB598" s="726"/>
      <c r="BC598" s="726"/>
      <c r="BD598" s="1035">
        <v>1.2699999999999999E-2</v>
      </c>
      <c r="BE598" s="736">
        <v>9939096.6199999992</v>
      </c>
      <c r="BF598" s="740">
        <v>33539103.439999998</v>
      </c>
      <c r="BG598" s="715" t="s">
        <v>4654</v>
      </c>
      <c r="BH598" s="715" t="s">
        <v>4671</v>
      </c>
      <c r="BI598" s="715"/>
      <c r="BJ598" s="715" t="s">
        <v>197</v>
      </c>
      <c r="BK598" s="715"/>
      <c r="BL598" s="715"/>
      <c r="BM598" s="744"/>
      <c r="BN598" s="557">
        <f t="shared" si="9"/>
        <v>1.2699999999999999E-2</v>
      </c>
      <c r="BO598" s="476">
        <f>SUM(H598:BC598)</f>
        <v>1</v>
      </c>
      <c r="BP598" s="477" t="str">
        <f>IF(D598="Supra-regional","abrange-cidade",IF(D598="Em definição","sem-mapa",IF(F598&lt;&gt;0,"local-def","local-em-def")))</f>
        <v>local-def</v>
      </c>
    </row>
    <row r="599" spans="1:68" ht="45" hidden="1" x14ac:dyDescent="0.25">
      <c r="A599" s="714">
        <v>104</v>
      </c>
      <c r="B599" s="715" t="s">
        <v>4692</v>
      </c>
      <c r="C599" s="718">
        <v>1</v>
      </c>
      <c r="D599" s="715" t="s">
        <v>142</v>
      </c>
      <c r="E599" s="715"/>
      <c r="F599" s="715" t="s">
        <v>4693</v>
      </c>
      <c r="G599" s="715" t="s">
        <v>4694</v>
      </c>
      <c r="H599" s="726"/>
      <c r="I599" s="726"/>
      <c r="J599" s="726"/>
      <c r="K599" s="726"/>
      <c r="L599" s="726"/>
      <c r="M599" s="726"/>
      <c r="N599" s="726"/>
      <c r="O599" s="726"/>
      <c r="P599" s="726"/>
      <c r="Q599" s="726"/>
      <c r="R599" s="726">
        <v>1</v>
      </c>
      <c r="S599" s="726"/>
      <c r="T599" s="726"/>
      <c r="U599" s="726"/>
      <c r="V599" s="726"/>
      <c r="W599" s="726"/>
      <c r="X599" s="726"/>
      <c r="Y599" s="731"/>
      <c r="Z599" s="731"/>
      <c r="AA599" s="732"/>
      <c r="AB599" s="731"/>
      <c r="AC599" s="731"/>
      <c r="AD599" s="731"/>
      <c r="AE599" s="731"/>
      <c r="AF599" s="731"/>
      <c r="AG599" s="731"/>
      <c r="AH599" s="726"/>
      <c r="AI599" s="726"/>
      <c r="AJ599" s="726"/>
      <c r="AK599" s="726"/>
      <c r="AL599" s="726"/>
      <c r="AM599" s="726"/>
      <c r="AN599" s="726"/>
      <c r="AO599" s="726"/>
      <c r="AP599" s="726"/>
      <c r="AQ599" s="726"/>
      <c r="AR599" s="726"/>
      <c r="AS599" s="726"/>
      <c r="AT599" s="726"/>
      <c r="AU599" s="726"/>
      <c r="AV599" s="726"/>
      <c r="AW599" s="726"/>
      <c r="AX599" s="726"/>
      <c r="AY599" s="726"/>
      <c r="AZ599" s="726"/>
      <c r="BA599" s="726"/>
      <c r="BB599" s="726"/>
      <c r="BC599" s="726"/>
      <c r="BD599" s="1035">
        <v>1.2699999999999999E-2</v>
      </c>
      <c r="BE599" s="736">
        <v>9939096.6199999992</v>
      </c>
      <c r="BF599" s="740">
        <v>33539103.439999998</v>
      </c>
      <c r="BG599" s="715" t="s">
        <v>4654</v>
      </c>
      <c r="BH599" s="715" t="s">
        <v>4688</v>
      </c>
      <c r="BI599" s="715"/>
      <c r="BJ599" s="715" t="s">
        <v>197</v>
      </c>
      <c r="BK599" s="715"/>
      <c r="BL599" s="715"/>
      <c r="BM599" s="744"/>
      <c r="BN599" s="557">
        <f t="shared" si="9"/>
        <v>1.2699999999999999E-2</v>
      </c>
      <c r="BO599" s="476">
        <f>SUM(H599:BC599)</f>
        <v>1</v>
      </c>
      <c r="BP599" s="477" t="str">
        <f>IF(D599="Supra-regional","abrange-cidade",IF(D599="Em definição","sem-mapa",IF(F599&lt;&gt;0,"local-def","local-em-def")))</f>
        <v>local-def</v>
      </c>
    </row>
    <row r="600" spans="1:68" ht="45" hidden="1" x14ac:dyDescent="0.25">
      <c r="A600" s="568">
        <v>104</v>
      </c>
      <c r="B600" s="547" t="s">
        <v>5729</v>
      </c>
      <c r="C600" s="568">
        <v>1</v>
      </c>
      <c r="D600" s="569" t="s">
        <v>142</v>
      </c>
      <c r="E600" s="569"/>
      <c r="F600" s="569" t="s">
        <v>5730</v>
      </c>
      <c r="G600" s="569" t="s">
        <v>5731</v>
      </c>
      <c r="H600" s="568"/>
      <c r="I600" s="568"/>
      <c r="J600" s="568"/>
      <c r="K600" s="568"/>
      <c r="L600" s="568"/>
      <c r="M600" s="568"/>
      <c r="N600" s="568"/>
      <c r="O600" s="568"/>
      <c r="P600" s="568"/>
      <c r="Q600" s="568"/>
      <c r="R600" s="568"/>
      <c r="S600" s="568"/>
      <c r="T600" s="568"/>
      <c r="U600" s="568"/>
      <c r="V600" s="568"/>
      <c r="W600" s="568"/>
      <c r="X600" s="568"/>
      <c r="Y600" s="568"/>
      <c r="Z600" s="568"/>
      <c r="AA600" s="568"/>
      <c r="AB600" s="568"/>
      <c r="AC600" s="568"/>
      <c r="AD600" s="568"/>
      <c r="AE600" s="568"/>
      <c r="AF600" s="568"/>
      <c r="AG600" s="568"/>
      <c r="AH600" s="568"/>
      <c r="AI600" s="568"/>
      <c r="AJ600" s="568"/>
      <c r="AK600" s="568"/>
      <c r="AL600" s="568"/>
      <c r="AM600" s="568"/>
      <c r="AN600" s="568"/>
      <c r="AO600" s="568"/>
      <c r="AP600" s="568"/>
      <c r="AQ600" s="568"/>
      <c r="AR600" s="568"/>
      <c r="AS600" s="568"/>
      <c r="AT600" s="568"/>
      <c r="AU600" s="568"/>
      <c r="AV600" s="568"/>
      <c r="AW600" s="568"/>
      <c r="AX600" s="568"/>
      <c r="AY600" s="568"/>
      <c r="AZ600" s="568"/>
      <c r="BA600" s="568"/>
      <c r="BB600" s="568"/>
      <c r="BC600" s="568"/>
      <c r="BD600" s="1035">
        <v>1.2699999999999999E-2</v>
      </c>
      <c r="BE600" s="848">
        <v>0</v>
      </c>
      <c r="BF600" s="848"/>
      <c r="BG600" s="569" t="s">
        <v>4654</v>
      </c>
      <c r="BH600" s="569" t="s">
        <v>4655</v>
      </c>
      <c r="BI600" s="569"/>
      <c r="BJ600" s="569"/>
      <c r="BK600" s="569"/>
      <c r="BL600" s="569"/>
      <c r="BM600" s="743"/>
      <c r="BN600" s="557">
        <f t="shared" si="9"/>
        <v>0</v>
      </c>
      <c r="BO600" s="54">
        <f>SUM(H600:S600)</f>
        <v>0</v>
      </c>
      <c r="BP600" s="55" t="str">
        <f>IF(D600="Supra-regional","abrange-cidade",IF(D600="Em definição","sem-mapa",IF(F600&lt;&gt;0,"local-def","local-em-def")))</f>
        <v>local-def</v>
      </c>
    </row>
    <row r="601" spans="1:68" ht="45" hidden="1" x14ac:dyDescent="0.25">
      <c r="A601" s="714">
        <v>104</v>
      </c>
      <c r="B601" s="715" t="s">
        <v>4715</v>
      </c>
      <c r="C601" s="718">
        <v>1</v>
      </c>
      <c r="D601" s="715" t="s">
        <v>142</v>
      </c>
      <c r="E601" s="715"/>
      <c r="F601" s="715" t="s">
        <v>4716</v>
      </c>
      <c r="G601" s="715" t="s">
        <v>4717</v>
      </c>
      <c r="H601" s="726"/>
      <c r="I601" s="726"/>
      <c r="J601" s="726"/>
      <c r="K601" s="726"/>
      <c r="L601" s="726"/>
      <c r="M601" s="726"/>
      <c r="N601" s="726"/>
      <c r="O601" s="726"/>
      <c r="P601" s="726"/>
      <c r="Q601" s="726"/>
      <c r="R601" s="726"/>
      <c r="S601" s="726"/>
      <c r="T601" s="726"/>
      <c r="U601" s="726"/>
      <c r="V601" s="726"/>
      <c r="W601" s="726"/>
      <c r="X601" s="726"/>
      <c r="Y601" s="731"/>
      <c r="Z601" s="731"/>
      <c r="AA601" s="732">
        <v>1</v>
      </c>
      <c r="AB601" s="731"/>
      <c r="AC601" s="731"/>
      <c r="AD601" s="731"/>
      <c r="AE601" s="731"/>
      <c r="AF601" s="731"/>
      <c r="AG601" s="731"/>
      <c r="AH601" s="726"/>
      <c r="AI601" s="726"/>
      <c r="AJ601" s="726"/>
      <c r="AK601" s="726"/>
      <c r="AL601" s="726"/>
      <c r="AM601" s="726"/>
      <c r="AN601" s="726"/>
      <c r="AO601" s="726"/>
      <c r="AP601" s="726"/>
      <c r="AQ601" s="726"/>
      <c r="AR601" s="726"/>
      <c r="AS601" s="726"/>
      <c r="AT601" s="726"/>
      <c r="AU601" s="726"/>
      <c r="AV601" s="726"/>
      <c r="AW601" s="726"/>
      <c r="AX601" s="726"/>
      <c r="AY601" s="726"/>
      <c r="AZ601" s="726"/>
      <c r="BA601" s="726"/>
      <c r="BB601" s="726"/>
      <c r="BC601" s="726"/>
      <c r="BD601" s="1035">
        <v>1.2699999999999999E-2</v>
      </c>
      <c r="BE601" s="736">
        <v>9939096.6199999992</v>
      </c>
      <c r="BF601" s="740">
        <v>33539103.439999998</v>
      </c>
      <c r="BG601" s="715" t="s">
        <v>4654</v>
      </c>
      <c r="BH601" s="715" t="s">
        <v>4655</v>
      </c>
      <c r="BI601" s="715"/>
      <c r="BJ601" s="715" t="s">
        <v>197</v>
      </c>
      <c r="BK601" s="715"/>
      <c r="BL601" s="715"/>
      <c r="BM601" s="744"/>
      <c r="BN601" s="557">
        <f t="shared" si="9"/>
        <v>1.2699999999999999E-2</v>
      </c>
      <c r="BO601" s="476">
        <f>SUM(H601:BC601)</f>
        <v>1</v>
      </c>
      <c r="BP601" s="477" t="str">
        <f>IF(D601="Supra-regional","abrange-cidade",IF(D601="Em definição","sem-mapa",IF(F601&lt;&gt;0,"local-def","local-em-def")))</f>
        <v>local-def</v>
      </c>
    </row>
    <row r="602" spans="1:68" ht="45" hidden="1" x14ac:dyDescent="0.25">
      <c r="A602" s="714">
        <v>104</v>
      </c>
      <c r="B602" s="715" t="s">
        <v>4656</v>
      </c>
      <c r="C602" s="718">
        <v>1</v>
      </c>
      <c r="D602" s="715" t="s">
        <v>144</v>
      </c>
      <c r="E602" s="715"/>
      <c r="F602" s="715" t="s">
        <v>4657</v>
      </c>
      <c r="G602" s="715" t="s">
        <v>4658</v>
      </c>
      <c r="H602" s="726"/>
      <c r="I602" s="726"/>
      <c r="J602" s="726"/>
      <c r="K602" s="726"/>
      <c r="L602" s="726"/>
      <c r="M602" s="726"/>
      <c r="N602" s="726"/>
      <c r="O602" s="726"/>
      <c r="P602" s="726"/>
      <c r="Q602" s="726"/>
      <c r="R602" s="726"/>
      <c r="S602" s="726"/>
      <c r="T602" s="726"/>
      <c r="U602" s="726"/>
      <c r="V602" s="726"/>
      <c r="W602" s="726"/>
      <c r="X602" s="726"/>
      <c r="Y602" s="731"/>
      <c r="Z602" s="731"/>
      <c r="AA602" s="732">
        <v>1</v>
      </c>
      <c r="AB602" s="731"/>
      <c r="AC602" s="731"/>
      <c r="AD602" s="731"/>
      <c r="AE602" s="731"/>
      <c r="AF602" s="731"/>
      <c r="AG602" s="731"/>
      <c r="AH602" s="726"/>
      <c r="AI602" s="726"/>
      <c r="AJ602" s="726"/>
      <c r="AK602" s="726"/>
      <c r="AL602" s="726"/>
      <c r="AM602" s="726"/>
      <c r="AN602" s="726"/>
      <c r="AO602" s="726"/>
      <c r="AP602" s="726"/>
      <c r="AQ602" s="726"/>
      <c r="AR602" s="726"/>
      <c r="AS602" s="726"/>
      <c r="AT602" s="726"/>
      <c r="AU602" s="726"/>
      <c r="AV602" s="726"/>
      <c r="AW602" s="726"/>
      <c r="AX602" s="726"/>
      <c r="AY602" s="726"/>
      <c r="AZ602" s="726"/>
      <c r="BA602" s="726"/>
      <c r="BB602" s="726"/>
      <c r="BC602" s="726"/>
      <c r="BD602" s="1035">
        <v>1.2699999999999999E-2</v>
      </c>
      <c r="BE602" s="736">
        <v>9939096.6199999992</v>
      </c>
      <c r="BF602" s="740">
        <v>33539103.439999998</v>
      </c>
      <c r="BG602" s="715" t="s">
        <v>4654</v>
      </c>
      <c r="BH602" s="715" t="s">
        <v>4655</v>
      </c>
      <c r="BI602" s="715"/>
      <c r="BJ602" s="715" t="s">
        <v>197</v>
      </c>
      <c r="BK602" s="715"/>
      <c r="BL602" s="715"/>
      <c r="BM602" s="744"/>
      <c r="BN602" s="557">
        <f t="shared" si="9"/>
        <v>1.2699999999999999E-2</v>
      </c>
      <c r="BO602" s="476">
        <f>SUM(H602:BC602)</f>
        <v>1</v>
      </c>
      <c r="BP602" s="477" t="str">
        <f>IF(D602="Supra-regional","abrange-cidade",IF(D602="Em definição","sem-mapa",IF(F602&lt;&gt;0,"local-def","local-em-def")))</f>
        <v>local-def</v>
      </c>
    </row>
    <row r="603" spans="1:68" ht="45" hidden="1" x14ac:dyDescent="0.25">
      <c r="A603" s="714">
        <v>104</v>
      </c>
      <c r="B603" s="715" t="s">
        <v>4662</v>
      </c>
      <c r="C603" s="718">
        <v>1</v>
      </c>
      <c r="D603" s="715" t="s">
        <v>144</v>
      </c>
      <c r="E603" s="715"/>
      <c r="F603" s="715" t="s">
        <v>4663</v>
      </c>
      <c r="G603" s="715" t="s">
        <v>4664</v>
      </c>
      <c r="H603" s="726"/>
      <c r="I603" s="726"/>
      <c r="J603" s="726"/>
      <c r="K603" s="726"/>
      <c r="L603" s="726"/>
      <c r="M603" s="726"/>
      <c r="N603" s="726"/>
      <c r="O603" s="726"/>
      <c r="P603" s="726"/>
      <c r="Q603" s="726"/>
      <c r="R603" s="726"/>
      <c r="S603" s="726"/>
      <c r="T603" s="726"/>
      <c r="U603" s="726"/>
      <c r="V603" s="726"/>
      <c r="W603" s="726"/>
      <c r="X603" s="726"/>
      <c r="Y603" s="731"/>
      <c r="Z603" s="731"/>
      <c r="AA603" s="732">
        <v>1</v>
      </c>
      <c r="AB603" s="731"/>
      <c r="AC603" s="731"/>
      <c r="AD603" s="731"/>
      <c r="AE603" s="731"/>
      <c r="AF603" s="731"/>
      <c r="AG603" s="731"/>
      <c r="AH603" s="726"/>
      <c r="AI603" s="726"/>
      <c r="AJ603" s="726"/>
      <c r="AK603" s="726"/>
      <c r="AL603" s="726"/>
      <c r="AM603" s="726"/>
      <c r="AN603" s="726"/>
      <c r="AO603" s="726"/>
      <c r="AP603" s="726"/>
      <c r="AQ603" s="726"/>
      <c r="AR603" s="726"/>
      <c r="AS603" s="726"/>
      <c r="AT603" s="726"/>
      <c r="AU603" s="726"/>
      <c r="AV603" s="726"/>
      <c r="AW603" s="726"/>
      <c r="AX603" s="726"/>
      <c r="AY603" s="726"/>
      <c r="AZ603" s="726"/>
      <c r="BA603" s="726"/>
      <c r="BB603" s="726"/>
      <c r="BC603" s="726"/>
      <c r="BD603" s="1035">
        <v>1.2699999999999999E-2</v>
      </c>
      <c r="BE603" s="736">
        <v>9939096.6199999992</v>
      </c>
      <c r="BF603" s="740">
        <v>33539103.439999998</v>
      </c>
      <c r="BG603" s="715" t="s">
        <v>4654</v>
      </c>
      <c r="BH603" s="715" t="s">
        <v>4655</v>
      </c>
      <c r="BI603" s="715"/>
      <c r="BJ603" s="715" t="s">
        <v>197</v>
      </c>
      <c r="BK603" s="715"/>
      <c r="BL603" s="715"/>
      <c r="BM603" s="744"/>
      <c r="BN603" s="557">
        <f t="shared" si="9"/>
        <v>1.2699999999999999E-2</v>
      </c>
      <c r="BO603" s="476">
        <f>SUM(H603:BC603)</f>
        <v>1</v>
      </c>
      <c r="BP603" s="477" t="str">
        <f>IF(D603="Supra-regional","abrange-cidade",IF(D603="Em definição","sem-mapa",IF(F603&lt;&gt;0,"local-def","local-em-def")))</f>
        <v>local-def</v>
      </c>
    </row>
    <row r="604" spans="1:68" ht="45" hidden="1" x14ac:dyDescent="0.25">
      <c r="A604" s="714">
        <v>104</v>
      </c>
      <c r="B604" s="715" t="s">
        <v>4665</v>
      </c>
      <c r="C604" s="718">
        <v>1</v>
      </c>
      <c r="D604" s="715" t="s">
        <v>144</v>
      </c>
      <c r="E604" s="715"/>
      <c r="F604" s="715" t="s">
        <v>4666</v>
      </c>
      <c r="G604" s="715" t="s">
        <v>4667</v>
      </c>
      <c r="H604" s="726"/>
      <c r="I604" s="726"/>
      <c r="J604" s="726"/>
      <c r="K604" s="726"/>
      <c r="L604" s="726"/>
      <c r="M604" s="726"/>
      <c r="N604" s="726"/>
      <c r="O604" s="726"/>
      <c r="P604" s="726"/>
      <c r="Q604" s="726"/>
      <c r="R604" s="726"/>
      <c r="S604" s="726"/>
      <c r="T604" s="726"/>
      <c r="U604" s="726"/>
      <c r="V604" s="726"/>
      <c r="W604" s="726"/>
      <c r="X604" s="726"/>
      <c r="Y604" s="731"/>
      <c r="Z604" s="731"/>
      <c r="AA604" s="732">
        <v>1</v>
      </c>
      <c r="AB604" s="731"/>
      <c r="AC604" s="731"/>
      <c r="AD604" s="731"/>
      <c r="AE604" s="731"/>
      <c r="AF604" s="731"/>
      <c r="AG604" s="731"/>
      <c r="AH604" s="726"/>
      <c r="AI604" s="726"/>
      <c r="AJ604" s="726"/>
      <c r="AK604" s="726"/>
      <c r="AL604" s="726"/>
      <c r="AM604" s="726"/>
      <c r="AN604" s="726"/>
      <c r="AO604" s="726"/>
      <c r="AP604" s="726"/>
      <c r="AQ604" s="726"/>
      <c r="AR604" s="726"/>
      <c r="AS604" s="726"/>
      <c r="AT604" s="726"/>
      <c r="AU604" s="726"/>
      <c r="AV604" s="726"/>
      <c r="AW604" s="726"/>
      <c r="AX604" s="726"/>
      <c r="AY604" s="726"/>
      <c r="AZ604" s="726"/>
      <c r="BA604" s="726"/>
      <c r="BB604" s="726"/>
      <c r="BC604" s="726"/>
      <c r="BD604" s="1035">
        <v>1.2699999999999999E-2</v>
      </c>
      <c r="BE604" s="736">
        <v>9939096.6199999992</v>
      </c>
      <c r="BF604" s="740">
        <v>33539103.439999998</v>
      </c>
      <c r="BG604" s="715" t="s">
        <v>4654</v>
      </c>
      <c r="BH604" s="715" t="s">
        <v>4655</v>
      </c>
      <c r="BI604" s="715"/>
      <c r="BJ604" s="715" t="s">
        <v>197</v>
      </c>
      <c r="BK604" s="715"/>
      <c r="BL604" s="715"/>
      <c r="BM604" s="744"/>
      <c r="BN604" s="557">
        <f t="shared" si="9"/>
        <v>1.2699999999999999E-2</v>
      </c>
      <c r="BO604" s="476">
        <f>SUM(H604:BC604)</f>
        <v>1</v>
      </c>
      <c r="BP604" s="477" t="str">
        <f>IF(D604="Supra-regional","abrange-cidade",IF(D604="Em definição","sem-mapa",IF(F604&lt;&gt;0,"local-def","local-em-def")))</f>
        <v>local-def</v>
      </c>
    </row>
    <row r="605" spans="1:68" ht="45" hidden="1" x14ac:dyDescent="0.25">
      <c r="A605" s="714">
        <v>104</v>
      </c>
      <c r="B605" s="715" t="s">
        <v>4672</v>
      </c>
      <c r="C605" s="718">
        <v>1</v>
      </c>
      <c r="D605" s="715" t="s">
        <v>144</v>
      </c>
      <c r="E605" s="715"/>
      <c r="F605" s="715" t="s">
        <v>4673</v>
      </c>
      <c r="G605" s="715" t="s">
        <v>4674</v>
      </c>
      <c r="H605" s="726"/>
      <c r="I605" s="726"/>
      <c r="J605" s="726"/>
      <c r="K605" s="726"/>
      <c r="L605" s="726"/>
      <c r="M605" s="726"/>
      <c r="N605" s="726"/>
      <c r="O605" s="726"/>
      <c r="P605" s="726"/>
      <c r="Q605" s="726"/>
      <c r="R605" s="726"/>
      <c r="S605" s="726"/>
      <c r="T605" s="726"/>
      <c r="U605" s="726"/>
      <c r="V605" s="726"/>
      <c r="W605" s="726"/>
      <c r="X605" s="726"/>
      <c r="Y605" s="731"/>
      <c r="Z605" s="731"/>
      <c r="AA605" s="732">
        <v>1</v>
      </c>
      <c r="AB605" s="731"/>
      <c r="AC605" s="731"/>
      <c r="AD605" s="731"/>
      <c r="AE605" s="731"/>
      <c r="AF605" s="731"/>
      <c r="AG605" s="731"/>
      <c r="AH605" s="726"/>
      <c r="AI605" s="726"/>
      <c r="AJ605" s="726"/>
      <c r="AK605" s="726"/>
      <c r="AL605" s="726"/>
      <c r="AM605" s="726"/>
      <c r="AN605" s="726"/>
      <c r="AO605" s="726"/>
      <c r="AP605" s="726"/>
      <c r="AQ605" s="726"/>
      <c r="AR605" s="726"/>
      <c r="AS605" s="726"/>
      <c r="AT605" s="726"/>
      <c r="AU605" s="726"/>
      <c r="AV605" s="726"/>
      <c r="AW605" s="726"/>
      <c r="AX605" s="726"/>
      <c r="AY605" s="726"/>
      <c r="AZ605" s="726"/>
      <c r="BA605" s="726"/>
      <c r="BB605" s="726"/>
      <c r="BC605" s="726"/>
      <c r="BD605" s="1035">
        <v>1.2699999999999999E-2</v>
      </c>
      <c r="BE605" s="736">
        <v>9939096.6199999992</v>
      </c>
      <c r="BF605" s="740">
        <v>33539103.439999998</v>
      </c>
      <c r="BG605" s="715" t="s">
        <v>4654</v>
      </c>
      <c r="BH605" s="715" t="s">
        <v>4655</v>
      </c>
      <c r="BI605" s="715"/>
      <c r="BJ605" s="715" t="s">
        <v>197</v>
      </c>
      <c r="BK605" s="715"/>
      <c r="BL605" s="715"/>
      <c r="BM605" s="744"/>
      <c r="BN605" s="557">
        <f t="shared" si="9"/>
        <v>1.2699999999999999E-2</v>
      </c>
      <c r="BO605" s="476">
        <f>SUM(H605:BC605)</f>
        <v>1</v>
      </c>
      <c r="BP605" s="477" t="str">
        <f>IF(D605="Supra-regional","abrange-cidade",IF(D605="Em definição","sem-mapa",IF(F605&lt;&gt;0,"local-def","local-em-def")))</f>
        <v>local-def</v>
      </c>
    </row>
    <row r="606" spans="1:68" ht="45" hidden="1" x14ac:dyDescent="0.25">
      <c r="A606" s="714">
        <v>104</v>
      </c>
      <c r="B606" s="715" t="s">
        <v>4708</v>
      </c>
      <c r="C606" s="718">
        <v>1</v>
      </c>
      <c r="D606" s="715" t="s">
        <v>148</v>
      </c>
      <c r="E606" s="715"/>
      <c r="F606" s="715" t="s">
        <v>4709</v>
      </c>
      <c r="G606" s="715" t="s">
        <v>4710</v>
      </c>
      <c r="H606" s="726"/>
      <c r="I606" s="726"/>
      <c r="J606" s="726"/>
      <c r="K606" s="726"/>
      <c r="L606" s="726"/>
      <c r="M606" s="726"/>
      <c r="N606" s="726"/>
      <c r="O606" s="726"/>
      <c r="P606" s="726"/>
      <c r="Q606" s="726"/>
      <c r="R606" s="726"/>
      <c r="S606" s="726">
        <v>1</v>
      </c>
      <c r="T606" s="726"/>
      <c r="U606" s="726"/>
      <c r="V606" s="726"/>
      <c r="W606" s="726"/>
      <c r="X606" s="726"/>
      <c r="Y606" s="731"/>
      <c r="Z606" s="731"/>
      <c r="AA606" s="732"/>
      <c r="AB606" s="731"/>
      <c r="AC606" s="731"/>
      <c r="AD606" s="731"/>
      <c r="AE606" s="731"/>
      <c r="AF606" s="731"/>
      <c r="AG606" s="731"/>
      <c r="AH606" s="726"/>
      <c r="AI606" s="726"/>
      <c r="AJ606" s="726"/>
      <c r="AK606" s="726"/>
      <c r="AL606" s="726"/>
      <c r="AM606" s="726"/>
      <c r="AN606" s="726"/>
      <c r="AO606" s="726"/>
      <c r="AP606" s="726"/>
      <c r="AQ606" s="726"/>
      <c r="AR606" s="726"/>
      <c r="AS606" s="726"/>
      <c r="AT606" s="726"/>
      <c r="AU606" s="726"/>
      <c r="AV606" s="726"/>
      <c r="AW606" s="726"/>
      <c r="AX606" s="726"/>
      <c r="AY606" s="726"/>
      <c r="AZ606" s="726"/>
      <c r="BA606" s="726"/>
      <c r="BB606" s="726"/>
      <c r="BC606" s="726"/>
      <c r="BD606" s="1035">
        <v>1.2699999999999999E-2</v>
      </c>
      <c r="BE606" s="736">
        <v>9939096.6199999992</v>
      </c>
      <c r="BF606" s="740">
        <v>33539103.439999998</v>
      </c>
      <c r="BG606" s="715" t="s">
        <v>4654</v>
      </c>
      <c r="BH606" s="715" t="s">
        <v>4707</v>
      </c>
      <c r="BI606" s="715"/>
      <c r="BJ606" s="715" t="s">
        <v>197</v>
      </c>
      <c r="BK606" s="715"/>
      <c r="BL606" s="715"/>
      <c r="BM606" s="744"/>
      <c r="BN606" s="557">
        <f t="shared" si="9"/>
        <v>1.2699999999999999E-2</v>
      </c>
      <c r="BO606" s="476">
        <f>SUM(H606:BC606)</f>
        <v>1</v>
      </c>
      <c r="BP606" s="477" t="str">
        <f>IF(D606="Supra-regional","abrange-cidade",IF(D606="Em definição","sem-mapa",IF(F606&lt;&gt;0,"local-def","local-em-def")))</f>
        <v>local-def</v>
      </c>
    </row>
    <row r="607" spans="1:68" ht="45" hidden="1" x14ac:dyDescent="0.25">
      <c r="A607" s="801">
        <v>104</v>
      </c>
      <c r="B607" s="807" t="s">
        <v>5756</v>
      </c>
      <c r="C607" s="801">
        <v>1</v>
      </c>
      <c r="D607" s="882" t="s">
        <v>148</v>
      </c>
      <c r="E607" s="822"/>
      <c r="F607" s="807" t="s">
        <v>5757</v>
      </c>
      <c r="G607" s="569" t="s">
        <v>5758</v>
      </c>
      <c r="H607" s="801"/>
      <c r="I607" s="801"/>
      <c r="J607" s="801"/>
      <c r="K607" s="801"/>
      <c r="L607" s="801"/>
      <c r="M607" s="801"/>
      <c r="N607" s="801"/>
      <c r="O607" s="801"/>
      <c r="P607" s="801"/>
      <c r="Q607" s="801"/>
      <c r="R607" s="801"/>
      <c r="S607" s="801"/>
      <c r="T607" s="801"/>
      <c r="U607" s="801"/>
      <c r="V607" s="801"/>
      <c r="W607" s="801"/>
      <c r="X607" s="801"/>
      <c r="Y607" s="801"/>
      <c r="Z607" s="801"/>
      <c r="AA607" s="801"/>
      <c r="AB607" s="801"/>
      <c r="AC607" s="801"/>
      <c r="AD607" s="801"/>
      <c r="AE607" s="801"/>
      <c r="AF607" s="801"/>
      <c r="AG607" s="801"/>
      <c r="AH607" s="801"/>
      <c r="AI607" s="801"/>
      <c r="AJ607" s="801"/>
      <c r="AK607" s="801"/>
      <c r="AL607" s="801"/>
      <c r="AM607" s="801"/>
      <c r="AN607" s="801"/>
      <c r="AO607" s="801"/>
      <c r="AP607" s="801"/>
      <c r="AQ607" s="801"/>
      <c r="AR607" s="801"/>
      <c r="AS607" s="801"/>
      <c r="AT607" s="801"/>
      <c r="AU607" s="801"/>
      <c r="AV607" s="801"/>
      <c r="AW607" s="801"/>
      <c r="AX607" s="801"/>
      <c r="AY607" s="801"/>
      <c r="AZ607" s="801"/>
      <c r="BA607" s="801"/>
      <c r="BB607" s="801"/>
      <c r="BC607" s="801"/>
      <c r="BD607" s="1035">
        <v>1.2699999999999999E-2</v>
      </c>
      <c r="BE607" s="848">
        <v>0</v>
      </c>
      <c r="BF607" s="848"/>
      <c r="BG607" s="569" t="s">
        <v>4654</v>
      </c>
      <c r="BH607" s="807" t="s">
        <v>4655</v>
      </c>
      <c r="BI607" s="807"/>
      <c r="BJ607" s="807"/>
      <c r="BK607" s="807"/>
      <c r="BL607" s="807"/>
      <c r="BM607" s="874"/>
      <c r="BN607" s="557">
        <f t="shared" si="9"/>
        <v>0</v>
      </c>
      <c r="BO607" s="54">
        <f>SUM(H607:S607)</f>
        <v>0</v>
      </c>
      <c r="BP607" s="55" t="str">
        <f>IF(D607="Supra-regional","abrange-cidade",IF(D607="Em definição","sem-mapa",IF(F607&lt;&gt;0,"local-def","local-em-def")))</f>
        <v>local-def</v>
      </c>
    </row>
    <row r="608" spans="1:68" ht="45" hidden="1" x14ac:dyDescent="0.25">
      <c r="A608" s="714">
        <v>104</v>
      </c>
      <c r="B608" s="715" t="s">
        <v>4679</v>
      </c>
      <c r="C608" s="718">
        <v>1</v>
      </c>
      <c r="D608" s="715" t="s">
        <v>150</v>
      </c>
      <c r="E608" s="715"/>
      <c r="F608" s="715" t="s">
        <v>4680</v>
      </c>
      <c r="G608" s="715" t="s">
        <v>4681</v>
      </c>
      <c r="H608" s="726"/>
      <c r="I608" s="726"/>
      <c r="J608" s="726"/>
      <c r="K608" s="726"/>
      <c r="L608" s="726"/>
      <c r="M608" s="726"/>
      <c r="N608" s="726"/>
      <c r="O608" s="726"/>
      <c r="P608" s="726"/>
      <c r="Q608" s="726"/>
      <c r="R608" s="726"/>
      <c r="S608" s="726"/>
      <c r="T608" s="726"/>
      <c r="U608" s="726"/>
      <c r="V608" s="726"/>
      <c r="W608" s="726"/>
      <c r="X608" s="726"/>
      <c r="Y608" s="731"/>
      <c r="Z608" s="731"/>
      <c r="AA608" s="732">
        <v>1</v>
      </c>
      <c r="AB608" s="731"/>
      <c r="AC608" s="731"/>
      <c r="AD608" s="731"/>
      <c r="AE608" s="731"/>
      <c r="AF608" s="731"/>
      <c r="AG608" s="731"/>
      <c r="AH608" s="726"/>
      <c r="AI608" s="726"/>
      <c r="AJ608" s="726"/>
      <c r="AK608" s="726"/>
      <c r="AL608" s="726"/>
      <c r="AM608" s="726"/>
      <c r="AN608" s="726"/>
      <c r="AO608" s="726"/>
      <c r="AP608" s="726"/>
      <c r="AQ608" s="726"/>
      <c r="AR608" s="726"/>
      <c r="AS608" s="726"/>
      <c r="AT608" s="726"/>
      <c r="AU608" s="726"/>
      <c r="AV608" s="726"/>
      <c r="AW608" s="726"/>
      <c r="AX608" s="726"/>
      <c r="AY608" s="726"/>
      <c r="AZ608" s="726"/>
      <c r="BA608" s="726"/>
      <c r="BB608" s="726"/>
      <c r="BC608" s="726"/>
      <c r="BD608" s="1035">
        <v>1.2699999999999999E-2</v>
      </c>
      <c r="BE608" s="736">
        <v>9939096.6199999992</v>
      </c>
      <c r="BF608" s="740">
        <v>33539103.439999998</v>
      </c>
      <c r="BG608" s="715" t="s">
        <v>4654</v>
      </c>
      <c r="BH608" s="715" t="s">
        <v>4655</v>
      </c>
      <c r="BI608" s="715"/>
      <c r="BJ608" s="715" t="s">
        <v>197</v>
      </c>
      <c r="BK608" s="715"/>
      <c r="BL608" s="715"/>
      <c r="BM608" s="744"/>
      <c r="BN608" s="557">
        <f t="shared" si="9"/>
        <v>1.2699999999999999E-2</v>
      </c>
      <c r="BO608" s="476">
        <f>SUM(H608:BC608)</f>
        <v>1</v>
      </c>
      <c r="BP608" s="477" t="str">
        <f>IF(D608="Supra-regional","abrange-cidade",IF(D608="Em definição","sem-mapa",IF(F608&lt;&gt;0,"local-def","local-em-def")))</f>
        <v>local-def</v>
      </c>
    </row>
    <row r="609" spans="1:68" ht="45" hidden="1" x14ac:dyDescent="0.25">
      <c r="A609" s="568">
        <v>104</v>
      </c>
      <c r="B609" s="547" t="s">
        <v>5714</v>
      </c>
      <c r="C609" s="568">
        <v>1</v>
      </c>
      <c r="D609" s="569" t="s">
        <v>150</v>
      </c>
      <c r="E609" s="569"/>
      <c r="F609" s="569" t="s">
        <v>5715</v>
      </c>
      <c r="G609" s="569" t="s">
        <v>5716</v>
      </c>
      <c r="H609" s="568"/>
      <c r="I609" s="568"/>
      <c r="J609" s="568"/>
      <c r="K609" s="568"/>
      <c r="L609" s="568"/>
      <c r="M609" s="568"/>
      <c r="N609" s="568"/>
      <c r="O609" s="568"/>
      <c r="P609" s="568"/>
      <c r="Q609" s="568"/>
      <c r="R609" s="568"/>
      <c r="S609" s="568"/>
      <c r="T609" s="568"/>
      <c r="U609" s="568"/>
      <c r="V609" s="568"/>
      <c r="W609" s="568"/>
      <c r="X609" s="568"/>
      <c r="Y609" s="568"/>
      <c r="Z609" s="568"/>
      <c r="AA609" s="568"/>
      <c r="AB609" s="568"/>
      <c r="AC609" s="568"/>
      <c r="AD609" s="568"/>
      <c r="AE609" s="568"/>
      <c r="AF609" s="568"/>
      <c r="AG609" s="568"/>
      <c r="AH609" s="568"/>
      <c r="AI609" s="568"/>
      <c r="AJ609" s="568"/>
      <c r="AK609" s="568"/>
      <c r="AL609" s="568"/>
      <c r="AM609" s="568"/>
      <c r="AN609" s="568"/>
      <c r="AO609" s="568"/>
      <c r="AP609" s="568"/>
      <c r="AQ609" s="568"/>
      <c r="AR609" s="568"/>
      <c r="AS609" s="568"/>
      <c r="AT609" s="568"/>
      <c r="AU609" s="568"/>
      <c r="AV609" s="568"/>
      <c r="AW609" s="568"/>
      <c r="AX609" s="568"/>
      <c r="AY609" s="568"/>
      <c r="AZ609" s="568"/>
      <c r="BA609" s="568"/>
      <c r="BB609" s="568"/>
      <c r="BC609" s="568"/>
      <c r="BD609" s="1035">
        <v>1.2699999999999999E-2</v>
      </c>
      <c r="BE609" s="848">
        <v>0</v>
      </c>
      <c r="BF609" s="848"/>
      <c r="BG609" s="569" t="s">
        <v>4654</v>
      </c>
      <c r="BH609" s="569" t="s">
        <v>4655</v>
      </c>
      <c r="BI609" s="569"/>
      <c r="BJ609" s="569"/>
      <c r="BK609" s="569"/>
      <c r="BL609" s="569"/>
      <c r="BM609" s="743"/>
      <c r="BN609" s="557">
        <f t="shared" si="9"/>
        <v>0</v>
      </c>
      <c r="BO609" s="54">
        <f>SUM(H609:S609)</f>
        <v>0</v>
      </c>
      <c r="BP609" s="55" t="str">
        <f>IF(D609="Supra-regional","abrange-cidade",IF(D609="Em definição","sem-mapa",IF(F609&lt;&gt;0,"local-def","local-em-def")))</f>
        <v>local-def</v>
      </c>
    </row>
    <row r="610" spans="1:68" ht="45" hidden="1" x14ac:dyDescent="0.25">
      <c r="A610" s="714">
        <v>104</v>
      </c>
      <c r="B610" s="715" t="s">
        <v>4685</v>
      </c>
      <c r="C610" s="718">
        <v>1</v>
      </c>
      <c r="D610" s="715" t="s">
        <v>150</v>
      </c>
      <c r="E610" s="715"/>
      <c r="F610" s="715" t="s">
        <v>4686</v>
      </c>
      <c r="G610" s="715" t="s">
        <v>4687</v>
      </c>
      <c r="H610" s="726"/>
      <c r="I610" s="726"/>
      <c r="J610" s="726"/>
      <c r="K610" s="726"/>
      <c r="L610" s="726"/>
      <c r="M610" s="726"/>
      <c r="N610" s="726"/>
      <c r="O610" s="726"/>
      <c r="P610" s="726"/>
      <c r="Q610" s="726"/>
      <c r="R610" s="726">
        <v>1</v>
      </c>
      <c r="S610" s="726"/>
      <c r="T610" s="726"/>
      <c r="U610" s="726"/>
      <c r="V610" s="726"/>
      <c r="W610" s="726"/>
      <c r="X610" s="726"/>
      <c r="Y610" s="731"/>
      <c r="Z610" s="731"/>
      <c r="AA610" s="732"/>
      <c r="AB610" s="731"/>
      <c r="AC610" s="731"/>
      <c r="AD610" s="731"/>
      <c r="AE610" s="731"/>
      <c r="AF610" s="731"/>
      <c r="AG610" s="731"/>
      <c r="AH610" s="726"/>
      <c r="AI610" s="726"/>
      <c r="AJ610" s="726"/>
      <c r="AK610" s="726"/>
      <c r="AL610" s="726"/>
      <c r="AM610" s="726"/>
      <c r="AN610" s="726"/>
      <c r="AO610" s="726"/>
      <c r="AP610" s="726"/>
      <c r="AQ610" s="726"/>
      <c r="AR610" s="726"/>
      <c r="AS610" s="726"/>
      <c r="AT610" s="726"/>
      <c r="AU610" s="726"/>
      <c r="AV610" s="726"/>
      <c r="AW610" s="726"/>
      <c r="AX610" s="726"/>
      <c r="AY610" s="726"/>
      <c r="AZ610" s="726"/>
      <c r="BA610" s="726"/>
      <c r="BB610" s="726"/>
      <c r="BC610" s="726"/>
      <c r="BD610" s="1035">
        <v>1.2699999999999999E-2</v>
      </c>
      <c r="BE610" s="736">
        <v>9939096.6199999992</v>
      </c>
      <c r="BF610" s="740">
        <v>33539103.439999998</v>
      </c>
      <c r="BG610" s="715" t="s">
        <v>4654</v>
      </c>
      <c r="BH610" s="715" t="s">
        <v>4688</v>
      </c>
      <c r="BI610" s="715"/>
      <c r="BJ610" s="715" t="s">
        <v>197</v>
      </c>
      <c r="BK610" s="715"/>
      <c r="BL610" s="715"/>
      <c r="BM610" s="744"/>
      <c r="BN610" s="557">
        <f t="shared" si="9"/>
        <v>1.2699999999999999E-2</v>
      </c>
      <c r="BO610" s="476">
        <f>SUM(H610:BC610)</f>
        <v>1</v>
      </c>
      <c r="BP610" s="477" t="str">
        <f>IF(D610="Supra-regional","abrange-cidade",IF(D610="Em definição","sem-mapa",IF(F610&lt;&gt;0,"local-def","local-em-def")))</f>
        <v>local-def</v>
      </c>
    </row>
    <row r="611" spans="1:68" ht="45" hidden="1" x14ac:dyDescent="0.25">
      <c r="A611" s="714">
        <v>104</v>
      </c>
      <c r="B611" s="715" t="s">
        <v>4711</v>
      </c>
      <c r="C611" s="718">
        <v>1</v>
      </c>
      <c r="D611" s="715" t="s">
        <v>150</v>
      </c>
      <c r="E611" s="715"/>
      <c r="F611" s="715" t="s">
        <v>4712</v>
      </c>
      <c r="G611" s="715" t="s">
        <v>4713</v>
      </c>
      <c r="H611" s="726"/>
      <c r="I611" s="726"/>
      <c r="J611" s="726"/>
      <c r="K611" s="726"/>
      <c r="L611" s="726"/>
      <c r="M611" s="726"/>
      <c r="N611" s="726"/>
      <c r="O611" s="726"/>
      <c r="P611" s="726"/>
      <c r="Q611" s="726"/>
      <c r="R611" s="726"/>
      <c r="S611" s="726"/>
      <c r="T611" s="726"/>
      <c r="U611" s="726"/>
      <c r="V611" s="726">
        <v>1</v>
      </c>
      <c r="W611" s="726"/>
      <c r="X611" s="726"/>
      <c r="Y611" s="731"/>
      <c r="Z611" s="731"/>
      <c r="AA611" s="732"/>
      <c r="AB611" s="731"/>
      <c r="AC611" s="731"/>
      <c r="AD611" s="731"/>
      <c r="AE611" s="731"/>
      <c r="AF611" s="731"/>
      <c r="AG611" s="731"/>
      <c r="AH611" s="726"/>
      <c r="AI611" s="726"/>
      <c r="AJ611" s="726"/>
      <c r="AK611" s="726"/>
      <c r="AL611" s="726"/>
      <c r="AM611" s="726"/>
      <c r="AN611" s="726"/>
      <c r="AO611" s="726"/>
      <c r="AP611" s="726"/>
      <c r="AQ611" s="726"/>
      <c r="AR611" s="726"/>
      <c r="AS611" s="726"/>
      <c r="AT611" s="726"/>
      <c r="AU611" s="726"/>
      <c r="AV611" s="726"/>
      <c r="AW611" s="726"/>
      <c r="AX611" s="726"/>
      <c r="AY611" s="726"/>
      <c r="AZ611" s="726"/>
      <c r="BA611" s="726"/>
      <c r="BB611" s="726"/>
      <c r="BC611" s="726"/>
      <c r="BD611" s="1035">
        <v>1.2699999999999999E-2</v>
      </c>
      <c r="BE611" s="736">
        <v>9939096.6199999992</v>
      </c>
      <c r="BF611" s="740">
        <v>33539103.439999998</v>
      </c>
      <c r="BG611" s="715" t="s">
        <v>4654</v>
      </c>
      <c r="BH611" s="715" t="s">
        <v>4714</v>
      </c>
      <c r="BI611" s="715"/>
      <c r="BJ611" s="715" t="s">
        <v>197</v>
      </c>
      <c r="BK611" s="715"/>
      <c r="BL611" s="715"/>
      <c r="BM611" s="744"/>
      <c r="BN611" s="557">
        <f t="shared" si="9"/>
        <v>1.2699999999999999E-2</v>
      </c>
      <c r="BO611" s="476">
        <f>SUM(H611:BC611)</f>
        <v>1</v>
      </c>
      <c r="BP611" s="477" t="str">
        <f>IF(D611="Supra-regional","abrange-cidade",IF(D611="Em definição","sem-mapa",IF(F611&lt;&gt;0,"local-def","local-em-def")))</f>
        <v>local-def</v>
      </c>
    </row>
    <row r="612" spans="1:68" ht="45" hidden="1" x14ac:dyDescent="0.25">
      <c r="A612" s="568">
        <v>104</v>
      </c>
      <c r="B612" s="547" t="s">
        <v>5726</v>
      </c>
      <c r="C612" s="568">
        <v>1</v>
      </c>
      <c r="D612" s="569" t="s">
        <v>152</v>
      </c>
      <c r="E612" s="569"/>
      <c r="F612" s="569" t="s">
        <v>5727</v>
      </c>
      <c r="G612" s="569" t="s">
        <v>5728</v>
      </c>
      <c r="H612" s="568"/>
      <c r="I612" s="568"/>
      <c r="J612" s="568"/>
      <c r="K612" s="568"/>
      <c r="L612" s="568"/>
      <c r="M612" s="568"/>
      <c r="N612" s="568"/>
      <c r="O612" s="568"/>
      <c r="P612" s="568"/>
      <c r="Q612" s="568"/>
      <c r="R612" s="568"/>
      <c r="S612" s="568"/>
      <c r="T612" s="568"/>
      <c r="U612" s="568"/>
      <c r="V612" s="568"/>
      <c r="W612" s="568"/>
      <c r="X612" s="568"/>
      <c r="Y612" s="568"/>
      <c r="Z612" s="568"/>
      <c r="AA612" s="568"/>
      <c r="AB612" s="568"/>
      <c r="AC612" s="568"/>
      <c r="AD612" s="568"/>
      <c r="AE612" s="568"/>
      <c r="AF612" s="568"/>
      <c r="AG612" s="568"/>
      <c r="AH612" s="568"/>
      <c r="AI612" s="568"/>
      <c r="AJ612" s="568"/>
      <c r="AK612" s="568"/>
      <c r="AL612" s="568"/>
      <c r="AM612" s="568"/>
      <c r="AN612" s="568"/>
      <c r="AO612" s="568"/>
      <c r="AP612" s="568"/>
      <c r="AQ612" s="568"/>
      <c r="AR612" s="568"/>
      <c r="AS612" s="568"/>
      <c r="AT612" s="568"/>
      <c r="AU612" s="568"/>
      <c r="AV612" s="568"/>
      <c r="AW612" s="568"/>
      <c r="AX612" s="568"/>
      <c r="AY612" s="568"/>
      <c r="AZ612" s="568"/>
      <c r="BA612" s="568"/>
      <c r="BB612" s="568"/>
      <c r="BC612" s="568"/>
      <c r="BD612" s="1035">
        <v>1.2699999999999999E-2</v>
      </c>
      <c r="BE612" s="848">
        <v>0</v>
      </c>
      <c r="BF612" s="848"/>
      <c r="BG612" s="569" t="s">
        <v>4654</v>
      </c>
      <c r="BH612" s="569" t="s">
        <v>4655</v>
      </c>
      <c r="BI612" s="569"/>
      <c r="BJ612" s="569"/>
      <c r="BK612" s="569"/>
      <c r="BL612" s="569"/>
      <c r="BM612" s="743"/>
      <c r="BN612" s="557">
        <f t="shared" si="9"/>
        <v>0</v>
      </c>
      <c r="BO612" s="54">
        <f>SUM(H612:S612)</f>
        <v>0</v>
      </c>
      <c r="BP612" s="55" t="str">
        <f>IF(D612="Supra-regional","abrange-cidade",IF(D612="Em definição","sem-mapa",IF(F612&lt;&gt;0,"local-def","local-em-def")))</f>
        <v>local-def</v>
      </c>
    </row>
    <row r="613" spans="1:68" ht="45" hidden="1" x14ac:dyDescent="0.25">
      <c r="A613" s="568">
        <v>104</v>
      </c>
      <c r="B613" s="547" t="s">
        <v>5741</v>
      </c>
      <c r="C613" s="568">
        <v>1</v>
      </c>
      <c r="D613" s="569" t="s">
        <v>152</v>
      </c>
      <c r="E613" s="569"/>
      <c r="F613" s="569" t="s">
        <v>5742</v>
      </c>
      <c r="G613" s="569" t="s">
        <v>5743</v>
      </c>
      <c r="H613" s="568"/>
      <c r="I613" s="568"/>
      <c r="J613" s="568"/>
      <c r="K613" s="568"/>
      <c r="L613" s="568"/>
      <c r="M613" s="568"/>
      <c r="N613" s="568"/>
      <c r="O613" s="568"/>
      <c r="P613" s="568"/>
      <c r="Q613" s="568"/>
      <c r="R613" s="568"/>
      <c r="S613" s="568"/>
      <c r="T613" s="568"/>
      <c r="U613" s="568"/>
      <c r="V613" s="568"/>
      <c r="W613" s="568"/>
      <c r="X613" s="568"/>
      <c r="Y613" s="568"/>
      <c r="Z613" s="568"/>
      <c r="AA613" s="568"/>
      <c r="AB613" s="568"/>
      <c r="AC613" s="568"/>
      <c r="AD613" s="568"/>
      <c r="AE613" s="568"/>
      <c r="AF613" s="568"/>
      <c r="AG613" s="568"/>
      <c r="AH613" s="568"/>
      <c r="AI613" s="568"/>
      <c r="AJ613" s="568"/>
      <c r="AK613" s="568"/>
      <c r="AL613" s="568"/>
      <c r="AM613" s="568"/>
      <c r="AN613" s="568"/>
      <c r="AO613" s="568"/>
      <c r="AP613" s="568"/>
      <c r="AQ613" s="568"/>
      <c r="AR613" s="568"/>
      <c r="AS613" s="568"/>
      <c r="AT613" s="568"/>
      <c r="AU613" s="568"/>
      <c r="AV613" s="568"/>
      <c r="AW613" s="568"/>
      <c r="AX613" s="568"/>
      <c r="AY613" s="568"/>
      <c r="AZ613" s="568"/>
      <c r="BA613" s="568"/>
      <c r="BB613" s="568"/>
      <c r="BC613" s="568"/>
      <c r="BD613" s="1035">
        <v>1.2699999999999999E-2</v>
      </c>
      <c r="BE613" s="848">
        <v>0</v>
      </c>
      <c r="BF613" s="848"/>
      <c r="BG613" s="569" t="s">
        <v>4654</v>
      </c>
      <c r="BH613" s="569" t="s">
        <v>4655</v>
      </c>
      <c r="BI613" s="569"/>
      <c r="BJ613" s="569"/>
      <c r="BK613" s="569"/>
      <c r="BL613" s="569"/>
      <c r="BM613" s="743"/>
      <c r="BN613" s="557">
        <f t="shared" si="9"/>
        <v>0</v>
      </c>
      <c r="BO613" s="54">
        <f>SUM(H613:S613)</f>
        <v>0</v>
      </c>
      <c r="BP613" s="55" t="str">
        <f>IF(D613="Supra-regional","abrange-cidade",IF(D613="Em definição","sem-mapa",IF(F613&lt;&gt;0,"local-def","local-em-def")))</f>
        <v>local-def</v>
      </c>
    </row>
    <row r="614" spans="1:68" ht="45" hidden="1" x14ac:dyDescent="0.25">
      <c r="A614" s="568">
        <v>104</v>
      </c>
      <c r="B614" s="804" t="s">
        <v>5689</v>
      </c>
      <c r="C614" s="568">
        <v>1</v>
      </c>
      <c r="D614" s="569" t="s">
        <v>154</v>
      </c>
      <c r="E614" s="569"/>
      <c r="F614" s="569" t="s">
        <v>5690</v>
      </c>
      <c r="G614" s="569" t="s">
        <v>5691</v>
      </c>
      <c r="H614" s="830"/>
      <c r="I614" s="835"/>
      <c r="J614" s="830"/>
      <c r="K614" s="830"/>
      <c r="L614" s="830"/>
      <c r="M614" s="830"/>
      <c r="N614" s="830"/>
      <c r="O614" s="830"/>
      <c r="P614" s="830"/>
      <c r="Q614" s="830"/>
      <c r="R614" s="830"/>
      <c r="S614" s="830"/>
      <c r="T614" s="568"/>
      <c r="U614" s="568"/>
      <c r="V614" s="568"/>
      <c r="W614" s="568"/>
      <c r="X614" s="568"/>
      <c r="Y614" s="568"/>
      <c r="Z614" s="568"/>
      <c r="AA614" s="568"/>
      <c r="AB614" s="568"/>
      <c r="AC614" s="568"/>
      <c r="AD614" s="568"/>
      <c r="AE614" s="568"/>
      <c r="AF614" s="568"/>
      <c r="AG614" s="568"/>
      <c r="AH614" s="568"/>
      <c r="AI614" s="568"/>
      <c r="AJ614" s="568"/>
      <c r="AK614" s="568"/>
      <c r="AL614" s="568"/>
      <c r="AM614" s="568"/>
      <c r="AN614" s="568"/>
      <c r="AO614" s="568"/>
      <c r="AP614" s="568"/>
      <c r="AQ614" s="568"/>
      <c r="AR614" s="568"/>
      <c r="AS614" s="568"/>
      <c r="AT614" s="568"/>
      <c r="AU614" s="568"/>
      <c r="AV614" s="568"/>
      <c r="AW614" s="568"/>
      <c r="AX614" s="568"/>
      <c r="AY614" s="568"/>
      <c r="AZ614" s="568"/>
      <c r="BA614" s="568"/>
      <c r="BB614" s="568"/>
      <c r="BC614" s="568"/>
      <c r="BD614" s="1035">
        <v>1.2699999999999999E-2</v>
      </c>
      <c r="BE614" s="848">
        <v>0</v>
      </c>
      <c r="BF614" s="848"/>
      <c r="BG614" s="569" t="s">
        <v>4654</v>
      </c>
      <c r="BH614" s="569" t="s">
        <v>4655</v>
      </c>
      <c r="BI614" s="569"/>
      <c r="BJ614" s="569"/>
      <c r="BK614" s="569"/>
      <c r="BL614" s="569"/>
      <c r="BM614" s="743"/>
      <c r="BN614" s="557">
        <f t="shared" si="9"/>
        <v>0</v>
      </c>
      <c r="BO614" s="54">
        <f>SUM(H614:S614)</f>
        <v>0</v>
      </c>
      <c r="BP614" s="55" t="str">
        <f>IF(D614="Supra-regional","abrange-cidade",IF(D614="Em definição","sem-mapa",IF(F614&lt;&gt;0,"local-def","local-em-def")))</f>
        <v>local-def</v>
      </c>
    </row>
    <row r="615" spans="1:68" ht="45" hidden="1" x14ac:dyDescent="0.25">
      <c r="A615" s="801">
        <v>104</v>
      </c>
      <c r="B615" s="807" t="s">
        <v>5753</v>
      </c>
      <c r="C615" s="801">
        <v>1</v>
      </c>
      <c r="D615" s="882" t="s">
        <v>156</v>
      </c>
      <c r="E615" s="822"/>
      <c r="F615" s="807" t="s">
        <v>5754</v>
      </c>
      <c r="G615" s="569" t="s">
        <v>5755</v>
      </c>
      <c r="H615" s="801"/>
      <c r="I615" s="801"/>
      <c r="J615" s="801"/>
      <c r="K615" s="801"/>
      <c r="L615" s="801"/>
      <c r="M615" s="801"/>
      <c r="N615" s="801"/>
      <c r="O615" s="801"/>
      <c r="P615" s="801"/>
      <c r="Q615" s="801"/>
      <c r="R615" s="801"/>
      <c r="S615" s="801"/>
      <c r="T615" s="801"/>
      <c r="U615" s="801"/>
      <c r="V615" s="801"/>
      <c r="W615" s="801"/>
      <c r="X615" s="801"/>
      <c r="Y615" s="801"/>
      <c r="Z615" s="801"/>
      <c r="AA615" s="801"/>
      <c r="AB615" s="801"/>
      <c r="AC615" s="801"/>
      <c r="AD615" s="801"/>
      <c r="AE615" s="801"/>
      <c r="AF615" s="801"/>
      <c r="AG615" s="801"/>
      <c r="AH615" s="801"/>
      <c r="AI615" s="801"/>
      <c r="AJ615" s="801"/>
      <c r="AK615" s="801"/>
      <c r="AL615" s="801"/>
      <c r="AM615" s="801"/>
      <c r="AN615" s="801"/>
      <c r="AO615" s="801"/>
      <c r="AP615" s="801"/>
      <c r="AQ615" s="801"/>
      <c r="AR615" s="801"/>
      <c r="AS615" s="801"/>
      <c r="AT615" s="801"/>
      <c r="AU615" s="801"/>
      <c r="AV615" s="801"/>
      <c r="AW615" s="801"/>
      <c r="AX615" s="801"/>
      <c r="AY615" s="801"/>
      <c r="AZ615" s="801"/>
      <c r="BA615" s="801"/>
      <c r="BB615" s="801"/>
      <c r="BC615" s="801"/>
      <c r="BD615" s="1035">
        <v>1.2699999999999999E-2</v>
      </c>
      <c r="BE615" s="848">
        <v>0</v>
      </c>
      <c r="BF615" s="848"/>
      <c r="BG615" s="569" t="s">
        <v>4654</v>
      </c>
      <c r="BH615" s="807" t="s">
        <v>4655</v>
      </c>
      <c r="BI615" s="807"/>
      <c r="BJ615" s="807"/>
      <c r="BK615" s="807"/>
      <c r="BL615" s="807"/>
      <c r="BM615" s="874"/>
      <c r="BN615" s="557">
        <f t="shared" si="9"/>
        <v>0</v>
      </c>
      <c r="BO615" s="54">
        <f>SUM(H615:S615)</f>
        <v>0</v>
      </c>
      <c r="BP615" s="55" t="str">
        <f>IF(D615="Supra-regional","abrange-cidade",IF(D615="Em definição","sem-mapa",IF(F615&lt;&gt;0,"local-def","local-em-def")))</f>
        <v>local-def</v>
      </c>
    </row>
    <row r="616" spans="1:68" ht="45" hidden="1" x14ac:dyDescent="0.25">
      <c r="A616" s="568">
        <v>104</v>
      </c>
      <c r="B616" s="804" t="s">
        <v>5686</v>
      </c>
      <c r="C616" s="568">
        <v>1</v>
      </c>
      <c r="D616" s="569" t="s">
        <v>158</v>
      </c>
      <c r="E616" s="569"/>
      <c r="F616" s="569" t="s">
        <v>5687</v>
      </c>
      <c r="G616" s="569" t="s">
        <v>5688</v>
      </c>
      <c r="H616" s="568"/>
      <c r="I616" s="568"/>
      <c r="J616" s="568"/>
      <c r="K616" s="568"/>
      <c r="L616" s="568"/>
      <c r="M616" s="568"/>
      <c r="N616" s="568"/>
      <c r="O616" s="568"/>
      <c r="P616" s="568"/>
      <c r="Q616" s="568"/>
      <c r="R616" s="568"/>
      <c r="S616" s="568"/>
      <c r="T616" s="568"/>
      <c r="U616" s="568"/>
      <c r="V616" s="568"/>
      <c r="W616" s="568"/>
      <c r="X616" s="568"/>
      <c r="Y616" s="568"/>
      <c r="Z616" s="568"/>
      <c r="AA616" s="568"/>
      <c r="AB616" s="568"/>
      <c r="AC616" s="568"/>
      <c r="AD616" s="568"/>
      <c r="AE616" s="568"/>
      <c r="AF616" s="568"/>
      <c r="AG616" s="568"/>
      <c r="AH616" s="568"/>
      <c r="AI616" s="568"/>
      <c r="AJ616" s="568"/>
      <c r="AK616" s="568"/>
      <c r="AL616" s="568"/>
      <c r="AM616" s="568"/>
      <c r="AN616" s="568"/>
      <c r="AO616" s="568"/>
      <c r="AP616" s="568"/>
      <c r="AQ616" s="568"/>
      <c r="AR616" s="568"/>
      <c r="AS616" s="568"/>
      <c r="AT616" s="568"/>
      <c r="AU616" s="568"/>
      <c r="AV616" s="568"/>
      <c r="AW616" s="568"/>
      <c r="AX616" s="568"/>
      <c r="AY616" s="568"/>
      <c r="AZ616" s="568"/>
      <c r="BA616" s="568"/>
      <c r="BB616" s="568"/>
      <c r="BC616" s="568"/>
      <c r="BD616" s="1035">
        <v>1.2699999999999999E-2</v>
      </c>
      <c r="BE616" s="848">
        <v>0</v>
      </c>
      <c r="BF616" s="848"/>
      <c r="BG616" s="569" t="s">
        <v>4654</v>
      </c>
      <c r="BH616" s="569" t="s">
        <v>4655</v>
      </c>
      <c r="BI616" s="569"/>
      <c r="BJ616" s="569"/>
      <c r="BK616" s="569"/>
      <c r="BL616" s="569"/>
      <c r="BM616" s="743"/>
      <c r="BN616" s="557">
        <f t="shared" si="9"/>
        <v>0</v>
      </c>
      <c r="BO616" s="54">
        <f>SUM(H616:S616)</f>
        <v>0</v>
      </c>
      <c r="BP616" s="55" t="str">
        <f>IF(D616="Supra-regional","abrange-cidade",IF(D616="Em definição","sem-mapa",IF(F616&lt;&gt;0,"local-def","local-em-def")))</f>
        <v>local-def</v>
      </c>
    </row>
    <row r="617" spans="1:68" ht="45" hidden="1" x14ac:dyDescent="0.25">
      <c r="A617" s="568">
        <v>104</v>
      </c>
      <c r="B617" s="804" t="s">
        <v>5692</v>
      </c>
      <c r="C617" s="568">
        <v>1</v>
      </c>
      <c r="D617" s="569" t="s">
        <v>158</v>
      </c>
      <c r="E617" s="569"/>
      <c r="F617" s="569" t="s">
        <v>5693</v>
      </c>
      <c r="G617" s="569" t="s">
        <v>5694</v>
      </c>
      <c r="H617" s="568"/>
      <c r="I617" s="568"/>
      <c r="J617" s="568"/>
      <c r="K617" s="568"/>
      <c r="L617" s="568"/>
      <c r="M617" s="568"/>
      <c r="N617" s="568"/>
      <c r="O617" s="568"/>
      <c r="P617" s="568"/>
      <c r="Q617" s="568"/>
      <c r="R617" s="568"/>
      <c r="S617" s="568"/>
      <c r="T617" s="568"/>
      <c r="U617" s="568"/>
      <c r="V617" s="568"/>
      <c r="W617" s="568"/>
      <c r="X617" s="568"/>
      <c r="Y617" s="568"/>
      <c r="Z617" s="568"/>
      <c r="AA617" s="568"/>
      <c r="AB617" s="568"/>
      <c r="AC617" s="568"/>
      <c r="AD617" s="568"/>
      <c r="AE617" s="568"/>
      <c r="AF617" s="568"/>
      <c r="AG617" s="568"/>
      <c r="AH617" s="568"/>
      <c r="AI617" s="568"/>
      <c r="AJ617" s="568"/>
      <c r="AK617" s="568"/>
      <c r="AL617" s="568"/>
      <c r="AM617" s="568"/>
      <c r="AN617" s="568"/>
      <c r="AO617" s="568"/>
      <c r="AP617" s="568"/>
      <c r="AQ617" s="568"/>
      <c r="AR617" s="568"/>
      <c r="AS617" s="568"/>
      <c r="AT617" s="568"/>
      <c r="AU617" s="568"/>
      <c r="AV617" s="568"/>
      <c r="AW617" s="568"/>
      <c r="AX617" s="568"/>
      <c r="AY617" s="568"/>
      <c r="AZ617" s="568"/>
      <c r="BA617" s="568"/>
      <c r="BB617" s="568"/>
      <c r="BC617" s="568"/>
      <c r="BD617" s="1035">
        <v>1.2699999999999999E-2</v>
      </c>
      <c r="BE617" s="848">
        <v>0</v>
      </c>
      <c r="BF617" s="848"/>
      <c r="BG617" s="569" t="s">
        <v>4654</v>
      </c>
      <c r="BH617" s="569" t="s">
        <v>4655</v>
      </c>
      <c r="BI617" s="569"/>
      <c r="BJ617" s="569"/>
      <c r="BK617" s="569"/>
      <c r="BL617" s="569"/>
      <c r="BM617" s="743"/>
      <c r="BN617" s="557">
        <f t="shared" si="9"/>
        <v>0</v>
      </c>
      <c r="BO617" s="54">
        <f>SUM(H617:S617)</f>
        <v>0</v>
      </c>
      <c r="BP617" s="55" t="str">
        <f>IF(D617="Supra-regional","abrange-cidade",IF(D617="Em definição","sem-mapa",IF(F617&lt;&gt;0,"local-def","local-em-def")))</f>
        <v>local-def</v>
      </c>
    </row>
    <row r="618" spans="1:68" ht="45" hidden="1" x14ac:dyDescent="0.25">
      <c r="A618" s="714">
        <v>104</v>
      </c>
      <c r="B618" s="715" t="s">
        <v>4675</v>
      </c>
      <c r="C618" s="718">
        <v>1</v>
      </c>
      <c r="D618" s="715" t="s">
        <v>162</v>
      </c>
      <c r="E618" s="715"/>
      <c r="F618" s="715" t="s">
        <v>4676</v>
      </c>
      <c r="G618" s="715" t="s">
        <v>4677</v>
      </c>
      <c r="H618" s="726"/>
      <c r="I618" s="726"/>
      <c r="J618" s="726"/>
      <c r="K618" s="726"/>
      <c r="L618" s="726"/>
      <c r="M618" s="726"/>
      <c r="N618" s="726"/>
      <c r="O618" s="726"/>
      <c r="P618" s="726"/>
      <c r="Q618" s="726"/>
      <c r="R618" s="726"/>
      <c r="S618" s="726"/>
      <c r="T618" s="726"/>
      <c r="U618" s="726">
        <v>1</v>
      </c>
      <c r="V618" s="726"/>
      <c r="W618" s="726"/>
      <c r="X618" s="726"/>
      <c r="Y618" s="731"/>
      <c r="Z618" s="731"/>
      <c r="AA618" s="732"/>
      <c r="AB618" s="731"/>
      <c r="AC618" s="731"/>
      <c r="AD618" s="731"/>
      <c r="AE618" s="731"/>
      <c r="AF618" s="731"/>
      <c r="AG618" s="731"/>
      <c r="AH618" s="726"/>
      <c r="AI618" s="726"/>
      <c r="AJ618" s="726"/>
      <c r="AK618" s="726"/>
      <c r="AL618" s="726"/>
      <c r="AM618" s="726"/>
      <c r="AN618" s="726"/>
      <c r="AO618" s="726"/>
      <c r="AP618" s="726"/>
      <c r="AQ618" s="726"/>
      <c r="AR618" s="726"/>
      <c r="AS618" s="726"/>
      <c r="AT618" s="726"/>
      <c r="AU618" s="726"/>
      <c r="AV618" s="726"/>
      <c r="AW618" s="726"/>
      <c r="AX618" s="726"/>
      <c r="AY618" s="726"/>
      <c r="AZ618" s="726"/>
      <c r="BA618" s="726"/>
      <c r="BB618" s="726"/>
      <c r="BC618" s="726"/>
      <c r="BD618" s="1035">
        <v>1.2699999999999999E-2</v>
      </c>
      <c r="BE618" s="736">
        <v>9939096.6199999992</v>
      </c>
      <c r="BF618" s="740">
        <v>33539103.439999998</v>
      </c>
      <c r="BG618" s="715" t="s">
        <v>4654</v>
      </c>
      <c r="BH618" s="715" t="s">
        <v>4678</v>
      </c>
      <c r="BI618" s="715"/>
      <c r="BJ618" s="715" t="s">
        <v>197</v>
      </c>
      <c r="BK618" s="715"/>
      <c r="BL618" s="715"/>
      <c r="BM618" s="744"/>
      <c r="BN618" s="557">
        <f t="shared" si="9"/>
        <v>1.2699999999999999E-2</v>
      </c>
      <c r="BO618" s="476">
        <f>SUM(H618:BC618)</f>
        <v>1</v>
      </c>
      <c r="BP618" s="477" t="str">
        <f>IF(D618="Supra-regional","abrange-cidade",IF(D618="Em definição","sem-mapa",IF(F618&lt;&gt;0,"local-def","local-em-def")))</f>
        <v>local-def</v>
      </c>
    </row>
    <row r="619" spans="1:68" ht="45" hidden="1" x14ac:dyDescent="0.25">
      <c r="A619" s="568">
        <v>104</v>
      </c>
      <c r="B619" s="804" t="s">
        <v>5711</v>
      </c>
      <c r="C619" s="568">
        <v>1</v>
      </c>
      <c r="D619" s="569" t="s">
        <v>162</v>
      </c>
      <c r="E619" s="569"/>
      <c r="F619" s="569" t="s">
        <v>5712</v>
      </c>
      <c r="G619" s="569" t="s">
        <v>5713</v>
      </c>
      <c r="H619" s="568"/>
      <c r="I619" s="568"/>
      <c r="J619" s="568"/>
      <c r="K619" s="568"/>
      <c r="L619" s="568"/>
      <c r="M619" s="568"/>
      <c r="N619" s="568"/>
      <c r="O619" s="568"/>
      <c r="P619" s="568"/>
      <c r="Q619" s="568"/>
      <c r="R619" s="568"/>
      <c r="S619" s="568"/>
      <c r="T619" s="568"/>
      <c r="U619" s="568"/>
      <c r="V619" s="568"/>
      <c r="W619" s="568"/>
      <c r="X619" s="568"/>
      <c r="Y619" s="568"/>
      <c r="Z619" s="568"/>
      <c r="AA619" s="568"/>
      <c r="AB619" s="568"/>
      <c r="AC619" s="568"/>
      <c r="AD619" s="568"/>
      <c r="AE619" s="568"/>
      <c r="AF619" s="568"/>
      <c r="AG619" s="568"/>
      <c r="AH619" s="568"/>
      <c r="AI619" s="568"/>
      <c r="AJ619" s="568"/>
      <c r="AK619" s="568"/>
      <c r="AL619" s="568"/>
      <c r="AM619" s="568"/>
      <c r="AN619" s="568"/>
      <c r="AO619" s="568"/>
      <c r="AP619" s="568"/>
      <c r="AQ619" s="568"/>
      <c r="AR619" s="568"/>
      <c r="AS619" s="568"/>
      <c r="AT619" s="568"/>
      <c r="AU619" s="568"/>
      <c r="AV619" s="568"/>
      <c r="AW619" s="568"/>
      <c r="AX619" s="568"/>
      <c r="AY619" s="568"/>
      <c r="AZ619" s="568"/>
      <c r="BA619" s="568"/>
      <c r="BB619" s="568"/>
      <c r="BC619" s="568"/>
      <c r="BD619" s="1035">
        <v>1.2699999999999999E-2</v>
      </c>
      <c r="BE619" s="848">
        <v>0</v>
      </c>
      <c r="BF619" s="848"/>
      <c r="BG619" s="569" t="s">
        <v>4654</v>
      </c>
      <c r="BH619" s="569" t="s">
        <v>4655</v>
      </c>
      <c r="BI619" s="569"/>
      <c r="BJ619" s="569"/>
      <c r="BK619" s="569"/>
      <c r="BL619" s="569"/>
      <c r="BM619" s="743"/>
      <c r="BN619" s="557">
        <f t="shared" si="9"/>
        <v>0</v>
      </c>
      <c r="BO619" s="54">
        <f>SUM(H619:S619)</f>
        <v>0</v>
      </c>
      <c r="BP619" s="55" t="str">
        <f>IF(D619="Supra-regional","abrange-cidade",IF(D619="Em definição","sem-mapa",IF(F619&lt;&gt;0,"local-def","local-em-def")))</f>
        <v>local-def</v>
      </c>
    </row>
    <row r="620" spans="1:68" ht="45" hidden="1" x14ac:dyDescent="0.25">
      <c r="A620" s="714">
        <v>104</v>
      </c>
      <c r="B620" s="715" t="s">
        <v>4701</v>
      </c>
      <c r="C620" s="718">
        <v>1</v>
      </c>
      <c r="D620" s="715" t="s">
        <v>162</v>
      </c>
      <c r="E620" s="715"/>
      <c r="F620" s="715" t="s">
        <v>4702</v>
      </c>
      <c r="G620" s="715" t="s">
        <v>4703</v>
      </c>
      <c r="H620" s="726"/>
      <c r="I620" s="726"/>
      <c r="J620" s="726"/>
      <c r="K620" s="726"/>
      <c r="L620" s="726"/>
      <c r="M620" s="726"/>
      <c r="N620" s="726"/>
      <c r="O620" s="726"/>
      <c r="P620" s="726"/>
      <c r="Q620" s="726"/>
      <c r="R620" s="726"/>
      <c r="S620" s="726"/>
      <c r="T620" s="726"/>
      <c r="U620" s="726"/>
      <c r="V620" s="726"/>
      <c r="W620" s="726">
        <v>1</v>
      </c>
      <c r="X620" s="726"/>
      <c r="Y620" s="731"/>
      <c r="Z620" s="731"/>
      <c r="AA620" s="732"/>
      <c r="AB620" s="731"/>
      <c r="AC620" s="731"/>
      <c r="AD620" s="731"/>
      <c r="AE620" s="731"/>
      <c r="AF620" s="731"/>
      <c r="AG620" s="731"/>
      <c r="AH620" s="726"/>
      <c r="AI620" s="726"/>
      <c r="AJ620" s="726"/>
      <c r="AK620" s="726"/>
      <c r="AL620" s="726"/>
      <c r="AM620" s="726"/>
      <c r="AN620" s="726"/>
      <c r="AO620" s="726"/>
      <c r="AP620" s="726"/>
      <c r="AQ620" s="726"/>
      <c r="AR620" s="726"/>
      <c r="AS620" s="726"/>
      <c r="AT620" s="726"/>
      <c r="AU620" s="726"/>
      <c r="AV620" s="726"/>
      <c r="AW620" s="726"/>
      <c r="AX620" s="726"/>
      <c r="AY620" s="726"/>
      <c r="AZ620" s="726"/>
      <c r="BA620" s="726"/>
      <c r="BB620" s="726"/>
      <c r="BC620" s="726"/>
      <c r="BD620" s="1035">
        <v>1.2699999999999999E-2</v>
      </c>
      <c r="BE620" s="736">
        <v>9939096.6199999992</v>
      </c>
      <c r="BF620" s="740">
        <v>33539103.439999998</v>
      </c>
      <c r="BG620" s="715" t="s">
        <v>4654</v>
      </c>
      <c r="BH620" s="715" t="s">
        <v>4671</v>
      </c>
      <c r="BI620" s="715"/>
      <c r="BJ620" s="715" t="s">
        <v>197</v>
      </c>
      <c r="BK620" s="715"/>
      <c r="BL620" s="715"/>
      <c r="BM620" s="744"/>
      <c r="BN620" s="557">
        <f t="shared" si="9"/>
        <v>1.2699999999999999E-2</v>
      </c>
      <c r="BO620" s="476">
        <f>SUM(H620:BC620)</f>
        <v>1</v>
      </c>
      <c r="BP620" s="477" t="str">
        <f>IF(D620="Supra-regional","abrange-cidade",IF(D620="Em definição","sem-mapa",IF(F620&lt;&gt;0,"local-def","local-em-def")))</f>
        <v>local-def</v>
      </c>
    </row>
    <row r="621" spans="1:68" ht="45" hidden="1" x14ac:dyDescent="0.25">
      <c r="A621" s="568">
        <v>104</v>
      </c>
      <c r="B621" s="804" t="s">
        <v>5735</v>
      </c>
      <c r="C621" s="568">
        <v>1</v>
      </c>
      <c r="D621" s="569" t="s">
        <v>162</v>
      </c>
      <c r="E621" s="569"/>
      <c r="F621" s="569" t="s">
        <v>5736</v>
      </c>
      <c r="G621" s="569" t="s">
        <v>5737</v>
      </c>
      <c r="H621" s="568"/>
      <c r="I621" s="568"/>
      <c r="J621" s="568"/>
      <c r="K621" s="568"/>
      <c r="L621" s="568"/>
      <c r="M621" s="568"/>
      <c r="N621" s="568"/>
      <c r="O621" s="568"/>
      <c r="P621" s="568"/>
      <c r="Q621" s="568"/>
      <c r="R621" s="568"/>
      <c r="S621" s="568"/>
      <c r="T621" s="568"/>
      <c r="U621" s="568"/>
      <c r="V621" s="568"/>
      <c r="W621" s="568"/>
      <c r="X621" s="568"/>
      <c r="Y621" s="568"/>
      <c r="Z621" s="568"/>
      <c r="AA621" s="568"/>
      <c r="AB621" s="568"/>
      <c r="AC621" s="568"/>
      <c r="AD621" s="568"/>
      <c r="AE621" s="568"/>
      <c r="AF621" s="568"/>
      <c r="AG621" s="568"/>
      <c r="AH621" s="568"/>
      <c r="AI621" s="568"/>
      <c r="AJ621" s="568"/>
      <c r="AK621" s="568"/>
      <c r="AL621" s="568"/>
      <c r="AM621" s="568"/>
      <c r="AN621" s="568"/>
      <c r="AO621" s="568"/>
      <c r="AP621" s="568"/>
      <c r="AQ621" s="568"/>
      <c r="AR621" s="568"/>
      <c r="AS621" s="568"/>
      <c r="AT621" s="568"/>
      <c r="AU621" s="568"/>
      <c r="AV621" s="568"/>
      <c r="AW621" s="568"/>
      <c r="AX621" s="568"/>
      <c r="AY621" s="568"/>
      <c r="AZ621" s="568"/>
      <c r="BA621" s="568"/>
      <c r="BB621" s="568"/>
      <c r="BC621" s="568"/>
      <c r="BD621" s="1035">
        <v>1.2699999999999999E-2</v>
      </c>
      <c r="BE621" s="848">
        <v>0</v>
      </c>
      <c r="BF621" s="848"/>
      <c r="BG621" s="569" t="s">
        <v>4654</v>
      </c>
      <c r="BH621" s="569" t="s">
        <v>4655</v>
      </c>
      <c r="BI621" s="569"/>
      <c r="BJ621" s="569"/>
      <c r="BK621" s="569"/>
      <c r="BL621" s="569"/>
      <c r="BM621" s="743"/>
      <c r="BN621" s="557">
        <f t="shared" si="9"/>
        <v>0</v>
      </c>
      <c r="BO621" s="54">
        <f>SUM(H621:S621)</f>
        <v>0</v>
      </c>
      <c r="BP621" s="55" t="str">
        <f>IF(D621="Supra-regional","abrange-cidade",IF(D621="Em definição","sem-mapa",IF(F621&lt;&gt;0,"local-def","local-em-def")))</f>
        <v>local-def</v>
      </c>
    </row>
    <row r="622" spans="1:68" ht="45" hidden="1" x14ac:dyDescent="0.25">
      <c r="A622" s="568">
        <v>104</v>
      </c>
      <c r="B622" s="804" t="s">
        <v>5744</v>
      </c>
      <c r="C622" s="568">
        <v>1</v>
      </c>
      <c r="D622" s="569" t="s">
        <v>162</v>
      </c>
      <c r="E622" s="569"/>
      <c r="F622" s="569" t="s">
        <v>5745</v>
      </c>
      <c r="G622" s="569" t="s">
        <v>5746</v>
      </c>
      <c r="H622" s="568"/>
      <c r="I622" s="568"/>
      <c r="J622" s="568"/>
      <c r="K622" s="568"/>
      <c r="L622" s="568"/>
      <c r="M622" s="568"/>
      <c r="N622" s="568"/>
      <c r="O622" s="568"/>
      <c r="P622" s="568"/>
      <c r="Q622" s="568"/>
      <c r="R622" s="568"/>
      <c r="S622" s="568"/>
      <c r="T622" s="568"/>
      <c r="U622" s="568"/>
      <c r="V622" s="568"/>
      <c r="W622" s="568"/>
      <c r="X622" s="568"/>
      <c r="Y622" s="568"/>
      <c r="Z622" s="568"/>
      <c r="AA622" s="568"/>
      <c r="AB622" s="568"/>
      <c r="AC622" s="568"/>
      <c r="AD622" s="568"/>
      <c r="AE622" s="568"/>
      <c r="AF622" s="568"/>
      <c r="AG622" s="568"/>
      <c r="AH622" s="568"/>
      <c r="AI622" s="568"/>
      <c r="AJ622" s="568"/>
      <c r="AK622" s="568"/>
      <c r="AL622" s="568"/>
      <c r="AM622" s="568"/>
      <c r="AN622" s="568"/>
      <c r="AO622" s="568"/>
      <c r="AP622" s="568"/>
      <c r="AQ622" s="568"/>
      <c r="AR622" s="568"/>
      <c r="AS622" s="568"/>
      <c r="AT622" s="568"/>
      <c r="AU622" s="568"/>
      <c r="AV622" s="568"/>
      <c r="AW622" s="568"/>
      <c r="AX622" s="568"/>
      <c r="AY622" s="568"/>
      <c r="AZ622" s="568"/>
      <c r="BA622" s="568"/>
      <c r="BB622" s="568"/>
      <c r="BC622" s="568"/>
      <c r="BD622" s="1035">
        <v>1.2699999999999999E-2</v>
      </c>
      <c r="BE622" s="848">
        <v>0</v>
      </c>
      <c r="BF622" s="848"/>
      <c r="BG622" s="569" t="s">
        <v>4654</v>
      </c>
      <c r="BH622" s="569" t="s">
        <v>4655</v>
      </c>
      <c r="BI622" s="569"/>
      <c r="BJ622" s="569"/>
      <c r="BK622" s="569"/>
      <c r="BL622" s="569"/>
      <c r="BM622" s="743"/>
      <c r="BN622" s="557">
        <f t="shared" si="9"/>
        <v>0</v>
      </c>
      <c r="BO622" s="54">
        <f>SUM(H622:S622)</f>
        <v>0</v>
      </c>
      <c r="BP622" s="55" t="str">
        <f>IF(D622="Supra-regional","abrange-cidade",IF(D622="Em definição","sem-mapa",IF(F622&lt;&gt;0,"local-def","local-em-def")))</f>
        <v>local-def</v>
      </c>
    </row>
    <row r="623" spans="1:68" ht="45" hidden="1" x14ac:dyDescent="0.25">
      <c r="A623" s="568">
        <v>104</v>
      </c>
      <c r="B623" s="547" t="s">
        <v>5708</v>
      </c>
      <c r="C623" s="568">
        <v>1</v>
      </c>
      <c r="D623" s="569" t="s">
        <v>166</v>
      </c>
      <c r="E623" s="569"/>
      <c r="F623" s="569" t="s">
        <v>5709</v>
      </c>
      <c r="G623" s="569" t="s">
        <v>5710</v>
      </c>
      <c r="H623" s="568"/>
      <c r="I623" s="568"/>
      <c r="J623" s="568"/>
      <c r="K623" s="568"/>
      <c r="L623" s="568"/>
      <c r="M623" s="568"/>
      <c r="N623" s="568"/>
      <c r="O623" s="568"/>
      <c r="P623" s="568"/>
      <c r="Q623" s="568"/>
      <c r="R623" s="568"/>
      <c r="S623" s="568"/>
      <c r="T623" s="568"/>
      <c r="U623" s="568"/>
      <c r="V623" s="568"/>
      <c r="W623" s="568"/>
      <c r="X623" s="568"/>
      <c r="Y623" s="568"/>
      <c r="Z623" s="568"/>
      <c r="AA623" s="568"/>
      <c r="AB623" s="568"/>
      <c r="AC623" s="568"/>
      <c r="AD623" s="568"/>
      <c r="AE623" s="568"/>
      <c r="AF623" s="568"/>
      <c r="AG623" s="568"/>
      <c r="AH623" s="568"/>
      <c r="AI623" s="568"/>
      <c r="AJ623" s="568"/>
      <c r="AK623" s="568"/>
      <c r="AL623" s="568"/>
      <c r="AM623" s="568"/>
      <c r="AN623" s="568"/>
      <c r="AO623" s="568"/>
      <c r="AP623" s="568"/>
      <c r="AQ623" s="568"/>
      <c r="AR623" s="568"/>
      <c r="AS623" s="568"/>
      <c r="AT623" s="568"/>
      <c r="AU623" s="568"/>
      <c r="AV623" s="568"/>
      <c r="AW623" s="568"/>
      <c r="AX623" s="568"/>
      <c r="AY623" s="568"/>
      <c r="AZ623" s="568"/>
      <c r="BA623" s="568"/>
      <c r="BB623" s="568"/>
      <c r="BC623" s="568"/>
      <c r="BD623" s="1035">
        <v>1.2699999999999999E-2</v>
      </c>
      <c r="BE623" s="848">
        <v>0</v>
      </c>
      <c r="BF623" s="848"/>
      <c r="BG623" s="569" t="s">
        <v>4654</v>
      </c>
      <c r="BH623" s="569" t="s">
        <v>4655</v>
      </c>
      <c r="BI623" s="569"/>
      <c r="BJ623" s="569"/>
      <c r="BK623" s="569"/>
      <c r="BL623" s="569"/>
      <c r="BM623" s="743"/>
      <c r="BN623" s="557">
        <f t="shared" si="9"/>
        <v>0</v>
      </c>
      <c r="BO623" s="54">
        <f>SUM(H623:S623)</f>
        <v>0</v>
      </c>
      <c r="BP623" s="55" t="str">
        <f>IF(D623="Supra-regional","abrange-cidade",IF(D623="Em definição","sem-mapa",IF(F623&lt;&gt;0,"local-def","local-em-def")))</f>
        <v>local-def</v>
      </c>
    </row>
    <row r="624" spans="1:68" ht="45" hidden="1" x14ac:dyDescent="0.25">
      <c r="A624" s="568">
        <v>104</v>
      </c>
      <c r="B624" s="547" t="s">
        <v>5717</v>
      </c>
      <c r="C624" s="568">
        <v>1</v>
      </c>
      <c r="D624" s="569" t="s">
        <v>166</v>
      </c>
      <c r="E624" s="569"/>
      <c r="F624" s="569" t="s">
        <v>5718</v>
      </c>
      <c r="G624" s="569" t="s">
        <v>5719</v>
      </c>
      <c r="H624" s="568"/>
      <c r="I624" s="568"/>
      <c r="J624" s="568"/>
      <c r="K624" s="568"/>
      <c r="L624" s="568"/>
      <c r="M624" s="568"/>
      <c r="N624" s="568"/>
      <c r="O624" s="568"/>
      <c r="P624" s="568"/>
      <c r="Q624" s="568"/>
      <c r="R624" s="568"/>
      <c r="S624" s="568"/>
      <c r="T624" s="568"/>
      <c r="U624" s="568"/>
      <c r="V624" s="568"/>
      <c r="W624" s="568"/>
      <c r="X624" s="568"/>
      <c r="Y624" s="568"/>
      <c r="Z624" s="568"/>
      <c r="AA624" s="568"/>
      <c r="AB624" s="568"/>
      <c r="AC624" s="568"/>
      <c r="AD624" s="568"/>
      <c r="AE624" s="568"/>
      <c r="AF624" s="568"/>
      <c r="AG624" s="568"/>
      <c r="AH624" s="568"/>
      <c r="AI624" s="568"/>
      <c r="AJ624" s="568"/>
      <c r="AK624" s="568"/>
      <c r="AL624" s="568"/>
      <c r="AM624" s="568"/>
      <c r="AN624" s="568"/>
      <c r="AO624" s="568"/>
      <c r="AP624" s="568"/>
      <c r="AQ624" s="568"/>
      <c r="AR624" s="568"/>
      <c r="AS624" s="568"/>
      <c r="AT624" s="568"/>
      <c r="AU624" s="568"/>
      <c r="AV624" s="568"/>
      <c r="AW624" s="568"/>
      <c r="AX624" s="568"/>
      <c r="AY624" s="568"/>
      <c r="AZ624" s="568"/>
      <c r="BA624" s="568"/>
      <c r="BB624" s="568"/>
      <c r="BC624" s="568"/>
      <c r="BD624" s="1035">
        <v>1.2699999999999999E-2</v>
      </c>
      <c r="BE624" s="848">
        <v>0</v>
      </c>
      <c r="BF624" s="848"/>
      <c r="BG624" s="569" t="s">
        <v>4654</v>
      </c>
      <c r="BH624" s="569" t="s">
        <v>4655</v>
      </c>
      <c r="BI624" s="569"/>
      <c r="BJ624" s="569"/>
      <c r="BK624" s="569"/>
      <c r="BL624" s="569"/>
      <c r="BM624" s="743"/>
      <c r="BN624" s="557">
        <f t="shared" si="9"/>
        <v>0</v>
      </c>
      <c r="BO624" s="54">
        <f>SUM(H624:S624)</f>
        <v>0</v>
      </c>
      <c r="BP624" s="55" t="str">
        <f>IF(D624="Supra-regional","abrange-cidade",IF(D624="Em definição","sem-mapa",IF(F624&lt;&gt;0,"local-def","local-em-def")))</f>
        <v>local-def</v>
      </c>
    </row>
    <row r="625" spans="1:68" ht="45" hidden="1" x14ac:dyDescent="0.25">
      <c r="A625" s="714">
        <v>104</v>
      </c>
      <c r="B625" s="715" t="s">
        <v>4731</v>
      </c>
      <c r="C625" s="718">
        <v>1</v>
      </c>
      <c r="D625" s="715" t="s">
        <v>172</v>
      </c>
      <c r="E625" s="720"/>
      <c r="F625" s="715" t="s">
        <v>4732</v>
      </c>
      <c r="G625" s="715" t="s">
        <v>4733</v>
      </c>
      <c r="H625" s="726"/>
      <c r="I625" s="726"/>
      <c r="J625" s="726"/>
      <c r="K625" s="726"/>
      <c r="L625" s="726"/>
      <c r="M625" s="726"/>
      <c r="N625" s="726"/>
      <c r="O625" s="726"/>
      <c r="P625" s="726"/>
      <c r="Q625" s="726"/>
      <c r="R625" s="726"/>
      <c r="S625" s="726"/>
      <c r="T625" s="726"/>
      <c r="U625" s="726"/>
      <c r="V625" s="726"/>
      <c r="W625" s="726"/>
      <c r="X625" s="726"/>
      <c r="Y625" s="731"/>
      <c r="Z625" s="731"/>
      <c r="AA625" s="732">
        <v>1</v>
      </c>
      <c r="AB625" s="731"/>
      <c r="AC625" s="731"/>
      <c r="AD625" s="731"/>
      <c r="AE625" s="731"/>
      <c r="AF625" s="731"/>
      <c r="AG625" s="731"/>
      <c r="AH625" s="726"/>
      <c r="AI625" s="726"/>
      <c r="AJ625" s="726"/>
      <c r="AK625" s="726"/>
      <c r="AL625" s="726"/>
      <c r="AM625" s="726"/>
      <c r="AN625" s="726"/>
      <c r="AO625" s="726"/>
      <c r="AP625" s="726"/>
      <c r="AQ625" s="726"/>
      <c r="AR625" s="726"/>
      <c r="AS625" s="726"/>
      <c r="AT625" s="726"/>
      <c r="AU625" s="726"/>
      <c r="AV625" s="726"/>
      <c r="AW625" s="726"/>
      <c r="AX625" s="726"/>
      <c r="AY625" s="726"/>
      <c r="AZ625" s="726"/>
      <c r="BA625" s="726"/>
      <c r="BB625" s="726"/>
      <c r="BC625" s="726"/>
      <c r="BD625" s="1035">
        <v>1.2699999999999999E-2</v>
      </c>
      <c r="BE625" s="736">
        <v>9939096.6199999992</v>
      </c>
      <c r="BF625" s="740">
        <v>33539103.439999998</v>
      </c>
      <c r="BG625" s="715" t="s">
        <v>4654</v>
      </c>
      <c r="BH625" s="715" t="s">
        <v>4655</v>
      </c>
      <c r="BI625" s="715"/>
      <c r="BJ625" s="715" t="s">
        <v>197</v>
      </c>
      <c r="BK625" s="715"/>
      <c r="BL625" s="715"/>
      <c r="BM625" s="744"/>
      <c r="BN625" s="557">
        <f t="shared" si="9"/>
        <v>1.2699999999999999E-2</v>
      </c>
      <c r="BO625" s="476">
        <f>SUM(H625:BC625)</f>
        <v>1</v>
      </c>
      <c r="BP625" s="477" t="str">
        <f>IF(D625="Supra-regional","abrange-cidade",IF(D625="Em definição","sem-mapa",IF(F625&lt;&gt;0,"local-def","local-em-def")))</f>
        <v>local-def</v>
      </c>
    </row>
    <row r="626" spans="1:68" ht="45" hidden="1" x14ac:dyDescent="0.25">
      <c r="A626" s="714">
        <v>104</v>
      </c>
      <c r="B626" s="715" t="s">
        <v>4682</v>
      </c>
      <c r="C626" s="718">
        <v>1</v>
      </c>
      <c r="D626" s="715" t="s">
        <v>174</v>
      </c>
      <c r="E626" s="715"/>
      <c r="F626" s="715" t="s">
        <v>4683</v>
      </c>
      <c r="G626" s="715" t="s">
        <v>4684</v>
      </c>
      <c r="H626" s="726"/>
      <c r="I626" s="726"/>
      <c r="J626" s="726"/>
      <c r="K626" s="726"/>
      <c r="L626" s="726"/>
      <c r="M626" s="726"/>
      <c r="N626" s="726"/>
      <c r="O626" s="726"/>
      <c r="P626" s="726"/>
      <c r="Q626" s="726"/>
      <c r="R626" s="726"/>
      <c r="S626" s="726"/>
      <c r="T626" s="726"/>
      <c r="U626" s="726"/>
      <c r="V626" s="726"/>
      <c r="W626" s="726"/>
      <c r="X626" s="726"/>
      <c r="Y626" s="731"/>
      <c r="Z626" s="731"/>
      <c r="AA626" s="732">
        <v>1</v>
      </c>
      <c r="AB626" s="731"/>
      <c r="AC626" s="731"/>
      <c r="AD626" s="731"/>
      <c r="AE626" s="731"/>
      <c r="AF626" s="731"/>
      <c r="AG626" s="731"/>
      <c r="AH626" s="726"/>
      <c r="AI626" s="726"/>
      <c r="AJ626" s="726"/>
      <c r="AK626" s="726"/>
      <c r="AL626" s="726"/>
      <c r="AM626" s="726"/>
      <c r="AN626" s="726"/>
      <c r="AO626" s="726"/>
      <c r="AP626" s="726"/>
      <c r="AQ626" s="726"/>
      <c r="AR626" s="726"/>
      <c r="AS626" s="726"/>
      <c r="AT626" s="726"/>
      <c r="AU626" s="726"/>
      <c r="AV626" s="726"/>
      <c r="AW626" s="726"/>
      <c r="AX626" s="726"/>
      <c r="AY626" s="726"/>
      <c r="AZ626" s="726"/>
      <c r="BA626" s="726"/>
      <c r="BB626" s="726"/>
      <c r="BC626" s="726"/>
      <c r="BD626" s="1035">
        <v>1.2699999999999999E-2</v>
      </c>
      <c r="BE626" s="736">
        <v>9939096.6199999992</v>
      </c>
      <c r="BF626" s="740">
        <v>33539103.439999998</v>
      </c>
      <c r="BG626" s="715" t="s">
        <v>4654</v>
      </c>
      <c r="BH626" s="715" t="s">
        <v>4655</v>
      </c>
      <c r="BI626" s="715"/>
      <c r="BJ626" s="715" t="s">
        <v>197</v>
      </c>
      <c r="BK626" s="715"/>
      <c r="BL626" s="715"/>
      <c r="BM626" s="744"/>
      <c r="BN626" s="557">
        <f t="shared" si="9"/>
        <v>1.2699999999999999E-2</v>
      </c>
      <c r="BO626" s="476">
        <f>SUM(H626:BC626)</f>
        <v>1</v>
      </c>
      <c r="BP626" s="477" t="str">
        <f>IF(D626="Supra-regional","abrange-cidade",IF(D626="Em definição","sem-mapa",IF(F626&lt;&gt;0,"local-def","local-em-def")))</f>
        <v>local-def</v>
      </c>
    </row>
    <row r="627" spans="1:68" ht="45" hidden="1" x14ac:dyDescent="0.25">
      <c r="A627" s="714">
        <v>104</v>
      </c>
      <c r="B627" s="715" t="s">
        <v>4689</v>
      </c>
      <c r="C627" s="718">
        <v>1</v>
      </c>
      <c r="D627" s="715" t="s">
        <v>174</v>
      </c>
      <c r="E627" s="715"/>
      <c r="F627" s="715" t="s">
        <v>4690</v>
      </c>
      <c r="G627" s="715" t="s">
        <v>4691</v>
      </c>
      <c r="H627" s="726"/>
      <c r="I627" s="726"/>
      <c r="J627" s="726"/>
      <c r="K627" s="726"/>
      <c r="L627" s="726"/>
      <c r="M627" s="726"/>
      <c r="N627" s="726"/>
      <c r="O627" s="726"/>
      <c r="P627" s="726"/>
      <c r="Q627" s="726"/>
      <c r="R627" s="726"/>
      <c r="S627" s="726"/>
      <c r="T627" s="726"/>
      <c r="U627" s="726"/>
      <c r="V627" s="726"/>
      <c r="W627" s="726">
        <v>1</v>
      </c>
      <c r="X627" s="726"/>
      <c r="Y627" s="731"/>
      <c r="Z627" s="731"/>
      <c r="AA627" s="732"/>
      <c r="AB627" s="731"/>
      <c r="AC627" s="731"/>
      <c r="AD627" s="731"/>
      <c r="AE627" s="731"/>
      <c r="AF627" s="731"/>
      <c r="AG627" s="731"/>
      <c r="AH627" s="726"/>
      <c r="AI627" s="726"/>
      <c r="AJ627" s="726"/>
      <c r="AK627" s="726"/>
      <c r="AL627" s="726"/>
      <c r="AM627" s="726"/>
      <c r="AN627" s="726"/>
      <c r="AO627" s="726"/>
      <c r="AP627" s="726"/>
      <c r="AQ627" s="726"/>
      <c r="AR627" s="726"/>
      <c r="AS627" s="726"/>
      <c r="AT627" s="726"/>
      <c r="AU627" s="726"/>
      <c r="AV627" s="726"/>
      <c r="AW627" s="726"/>
      <c r="AX627" s="726"/>
      <c r="AY627" s="726"/>
      <c r="AZ627" s="726"/>
      <c r="BA627" s="726"/>
      <c r="BB627" s="726"/>
      <c r="BC627" s="726"/>
      <c r="BD627" s="1035">
        <v>1.2699999999999999E-2</v>
      </c>
      <c r="BE627" s="736">
        <v>9939096.6199999992</v>
      </c>
      <c r="BF627" s="740">
        <v>33539103.439999998</v>
      </c>
      <c r="BG627" s="715" t="s">
        <v>4654</v>
      </c>
      <c r="BH627" s="715" t="s">
        <v>4655</v>
      </c>
      <c r="BI627" s="715"/>
      <c r="BJ627" s="715" t="s">
        <v>197</v>
      </c>
      <c r="BK627" s="715"/>
      <c r="BL627" s="715"/>
      <c r="BM627" s="744"/>
      <c r="BN627" s="557">
        <f t="shared" si="9"/>
        <v>1.2699999999999999E-2</v>
      </c>
      <c r="BO627" s="476">
        <f>SUM(H627:BC627)</f>
        <v>1</v>
      </c>
      <c r="BP627" s="477" t="str">
        <f>IF(D627="Supra-regional","abrange-cidade",IF(D627="Em definição","sem-mapa",IF(F627&lt;&gt;0,"local-def","local-em-def")))</f>
        <v>local-def</v>
      </c>
    </row>
    <row r="628" spans="1:68" ht="45" hidden="1" x14ac:dyDescent="0.25">
      <c r="A628" s="714">
        <v>104</v>
      </c>
      <c r="B628" s="715" t="s">
        <v>4695</v>
      </c>
      <c r="C628" s="718">
        <v>1</v>
      </c>
      <c r="D628" s="715" t="s">
        <v>174</v>
      </c>
      <c r="E628" s="715"/>
      <c r="F628" s="715" t="s">
        <v>4696</v>
      </c>
      <c r="G628" s="715" t="s">
        <v>4697</v>
      </c>
      <c r="H628" s="726"/>
      <c r="I628" s="726"/>
      <c r="J628" s="726"/>
      <c r="K628" s="726"/>
      <c r="L628" s="726"/>
      <c r="M628" s="726"/>
      <c r="N628" s="726"/>
      <c r="O628" s="726"/>
      <c r="P628" s="726"/>
      <c r="Q628" s="726"/>
      <c r="R628" s="726"/>
      <c r="S628" s="726"/>
      <c r="T628" s="726"/>
      <c r="U628" s="726"/>
      <c r="V628" s="726"/>
      <c r="W628" s="726">
        <v>1</v>
      </c>
      <c r="X628" s="726"/>
      <c r="Y628" s="731"/>
      <c r="Z628" s="731"/>
      <c r="AA628" s="732"/>
      <c r="AB628" s="731"/>
      <c r="AC628" s="731"/>
      <c r="AD628" s="731"/>
      <c r="AE628" s="731"/>
      <c r="AF628" s="731"/>
      <c r="AG628" s="731"/>
      <c r="AH628" s="726"/>
      <c r="AI628" s="726"/>
      <c r="AJ628" s="726"/>
      <c r="AK628" s="726"/>
      <c r="AL628" s="726"/>
      <c r="AM628" s="726"/>
      <c r="AN628" s="726"/>
      <c r="AO628" s="726"/>
      <c r="AP628" s="726"/>
      <c r="AQ628" s="726"/>
      <c r="AR628" s="726"/>
      <c r="AS628" s="726"/>
      <c r="AT628" s="726"/>
      <c r="AU628" s="726"/>
      <c r="AV628" s="726"/>
      <c r="AW628" s="726"/>
      <c r="AX628" s="726"/>
      <c r="AY628" s="726"/>
      <c r="AZ628" s="726"/>
      <c r="BA628" s="726"/>
      <c r="BB628" s="726"/>
      <c r="BC628" s="726"/>
      <c r="BD628" s="1035">
        <v>1.2699999999999999E-2</v>
      </c>
      <c r="BE628" s="736">
        <v>9939096.6199999992</v>
      </c>
      <c r="BF628" s="740">
        <v>33539103.439999998</v>
      </c>
      <c r="BG628" s="715" t="s">
        <v>4654</v>
      </c>
      <c r="BH628" s="715" t="s">
        <v>4655</v>
      </c>
      <c r="BI628" s="715"/>
      <c r="BJ628" s="715" t="s">
        <v>197</v>
      </c>
      <c r="BK628" s="715"/>
      <c r="BL628" s="715"/>
      <c r="BM628" s="744"/>
      <c r="BN628" s="557">
        <f t="shared" si="9"/>
        <v>1.2699999999999999E-2</v>
      </c>
      <c r="BO628" s="476">
        <f>SUM(H628:BC628)</f>
        <v>1</v>
      </c>
      <c r="BP628" s="477" t="str">
        <f>IF(D628="Supra-regional","abrange-cidade",IF(D628="Em definição","sem-mapa",IF(F628&lt;&gt;0,"local-def","local-em-def")))</f>
        <v>local-def</v>
      </c>
    </row>
    <row r="629" spans="1:68" ht="45" hidden="1" x14ac:dyDescent="0.25">
      <c r="A629" s="714">
        <v>104</v>
      </c>
      <c r="B629" s="715" t="s">
        <v>4698</v>
      </c>
      <c r="C629" s="718">
        <v>1</v>
      </c>
      <c r="D629" s="715" t="s">
        <v>174</v>
      </c>
      <c r="E629" s="715"/>
      <c r="F629" s="715" t="s">
        <v>4699</v>
      </c>
      <c r="G629" s="715" t="s">
        <v>4700</v>
      </c>
      <c r="H629" s="726"/>
      <c r="I629" s="726"/>
      <c r="J629" s="726"/>
      <c r="K629" s="726"/>
      <c r="L629" s="726"/>
      <c r="M629" s="726"/>
      <c r="N629" s="726"/>
      <c r="O629" s="726"/>
      <c r="P629" s="726"/>
      <c r="Q629" s="726"/>
      <c r="R629" s="726"/>
      <c r="S629" s="726"/>
      <c r="T629" s="726"/>
      <c r="U629" s="726"/>
      <c r="V629" s="726"/>
      <c r="W629" s="726"/>
      <c r="X629" s="726"/>
      <c r="Y629" s="731"/>
      <c r="Z629" s="731"/>
      <c r="AA629" s="732">
        <v>1</v>
      </c>
      <c r="AB629" s="731"/>
      <c r="AC629" s="731"/>
      <c r="AD629" s="731"/>
      <c r="AE629" s="731"/>
      <c r="AF629" s="731"/>
      <c r="AG629" s="731"/>
      <c r="AH629" s="726"/>
      <c r="AI629" s="726"/>
      <c r="AJ629" s="726"/>
      <c r="AK629" s="726"/>
      <c r="AL629" s="726"/>
      <c r="AM629" s="726"/>
      <c r="AN629" s="726"/>
      <c r="AO629" s="726"/>
      <c r="AP629" s="726"/>
      <c r="AQ629" s="726"/>
      <c r="AR629" s="726"/>
      <c r="AS629" s="726"/>
      <c r="AT629" s="726"/>
      <c r="AU629" s="726"/>
      <c r="AV629" s="726"/>
      <c r="AW629" s="726"/>
      <c r="AX629" s="726"/>
      <c r="AY629" s="726"/>
      <c r="AZ629" s="726"/>
      <c r="BA629" s="726"/>
      <c r="BB629" s="726"/>
      <c r="BC629" s="726"/>
      <c r="BD629" s="1035">
        <v>1.2699999999999999E-2</v>
      </c>
      <c r="BE629" s="736">
        <v>9939096.6199999992</v>
      </c>
      <c r="BF629" s="740">
        <v>33539103.439999998</v>
      </c>
      <c r="BG629" s="715" t="s">
        <v>4654</v>
      </c>
      <c r="BH629" s="715" t="s">
        <v>4655</v>
      </c>
      <c r="BI629" s="715"/>
      <c r="BJ629" s="715" t="s">
        <v>197</v>
      </c>
      <c r="BK629" s="715"/>
      <c r="BL629" s="715"/>
      <c r="BM629" s="744"/>
      <c r="BN629" s="557">
        <f t="shared" si="9"/>
        <v>1.2699999999999999E-2</v>
      </c>
      <c r="BO629" s="476">
        <f>SUM(H629:BC629)</f>
        <v>1</v>
      </c>
      <c r="BP629" s="477" t="str">
        <f>IF(D629="Supra-regional","abrange-cidade",IF(D629="Em definição","sem-mapa",IF(F629&lt;&gt;0,"local-def","local-em-def")))</f>
        <v>local-def</v>
      </c>
    </row>
    <row r="630" spans="1:68" ht="45" hidden="1" x14ac:dyDescent="0.25">
      <c r="A630" s="568">
        <v>104</v>
      </c>
      <c r="B630" s="547" t="s">
        <v>5738</v>
      </c>
      <c r="C630" s="568">
        <v>1</v>
      </c>
      <c r="D630" s="569" t="s">
        <v>174</v>
      </c>
      <c r="E630" s="569"/>
      <c r="F630" s="569" t="s">
        <v>5739</v>
      </c>
      <c r="G630" s="569" t="s">
        <v>5740</v>
      </c>
      <c r="H630" s="568"/>
      <c r="I630" s="568"/>
      <c r="J630" s="568"/>
      <c r="K630" s="568"/>
      <c r="L630" s="568"/>
      <c r="M630" s="568"/>
      <c r="N630" s="568"/>
      <c r="O630" s="568"/>
      <c r="P630" s="568"/>
      <c r="Q630" s="568"/>
      <c r="R630" s="568"/>
      <c r="S630" s="568"/>
      <c r="T630" s="568"/>
      <c r="U630" s="568"/>
      <c r="V630" s="568"/>
      <c r="W630" s="568"/>
      <c r="X630" s="568"/>
      <c r="Y630" s="568"/>
      <c r="Z630" s="568"/>
      <c r="AA630" s="568"/>
      <c r="AB630" s="568"/>
      <c r="AC630" s="568"/>
      <c r="AD630" s="568"/>
      <c r="AE630" s="568"/>
      <c r="AF630" s="568"/>
      <c r="AG630" s="568"/>
      <c r="AH630" s="568"/>
      <c r="AI630" s="568"/>
      <c r="AJ630" s="568"/>
      <c r="AK630" s="568"/>
      <c r="AL630" s="568"/>
      <c r="AM630" s="568"/>
      <c r="AN630" s="568"/>
      <c r="AO630" s="568"/>
      <c r="AP630" s="568"/>
      <c r="AQ630" s="568"/>
      <c r="AR630" s="568"/>
      <c r="AS630" s="568"/>
      <c r="AT630" s="568"/>
      <c r="AU630" s="568"/>
      <c r="AV630" s="568"/>
      <c r="AW630" s="568"/>
      <c r="AX630" s="568"/>
      <c r="AY630" s="568"/>
      <c r="AZ630" s="568"/>
      <c r="BA630" s="568"/>
      <c r="BB630" s="568"/>
      <c r="BC630" s="568"/>
      <c r="BD630" s="1035">
        <v>1.2699999999999999E-2</v>
      </c>
      <c r="BE630" s="848">
        <v>0</v>
      </c>
      <c r="BF630" s="848"/>
      <c r="BG630" s="569" t="s">
        <v>4654</v>
      </c>
      <c r="BH630" s="569" t="s">
        <v>4655</v>
      </c>
      <c r="BI630" s="569"/>
      <c r="BJ630" s="569"/>
      <c r="BK630" s="569"/>
      <c r="BL630" s="569"/>
      <c r="BM630" s="743"/>
      <c r="BN630" s="557">
        <f t="shared" si="9"/>
        <v>0</v>
      </c>
      <c r="BO630" s="54">
        <f>SUM(H630:S630)</f>
        <v>0</v>
      </c>
      <c r="BP630" s="55" t="str">
        <f>IF(D630="Supra-regional","abrange-cidade",IF(D630="Em definição","sem-mapa",IF(F630&lt;&gt;0,"local-def","local-em-def")))</f>
        <v>local-def</v>
      </c>
    </row>
    <row r="631" spans="1:68" ht="45" hidden="1" x14ac:dyDescent="0.25">
      <c r="A631" s="714">
        <v>104</v>
      </c>
      <c r="B631" s="715" t="s">
        <v>4721</v>
      </c>
      <c r="C631" s="718">
        <v>1</v>
      </c>
      <c r="D631" s="715" t="s">
        <v>174</v>
      </c>
      <c r="E631" s="715"/>
      <c r="F631" s="715" t="s">
        <v>4722</v>
      </c>
      <c r="G631" s="715" t="s">
        <v>4723</v>
      </c>
      <c r="H631" s="726"/>
      <c r="I631" s="726"/>
      <c r="J631" s="726"/>
      <c r="K631" s="726"/>
      <c r="L631" s="726"/>
      <c r="M631" s="726"/>
      <c r="N631" s="726"/>
      <c r="O631" s="726"/>
      <c r="P631" s="726"/>
      <c r="Q631" s="726"/>
      <c r="R631" s="726"/>
      <c r="S631" s="726"/>
      <c r="T631" s="726"/>
      <c r="U631" s="726"/>
      <c r="V631" s="726"/>
      <c r="W631" s="726"/>
      <c r="X631" s="726"/>
      <c r="Y631" s="731"/>
      <c r="Z631" s="731"/>
      <c r="AA631" s="732">
        <v>1</v>
      </c>
      <c r="AB631" s="731"/>
      <c r="AC631" s="731"/>
      <c r="AD631" s="731"/>
      <c r="AE631" s="731"/>
      <c r="AF631" s="731"/>
      <c r="AG631" s="731"/>
      <c r="AH631" s="726"/>
      <c r="AI631" s="726"/>
      <c r="AJ631" s="726"/>
      <c r="AK631" s="726"/>
      <c r="AL631" s="726"/>
      <c r="AM631" s="726"/>
      <c r="AN631" s="726"/>
      <c r="AO631" s="726"/>
      <c r="AP631" s="726"/>
      <c r="AQ631" s="726"/>
      <c r="AR631" s="726"/>
      <c r="AS631" s="726"/>
      <c r="AT631" s="726"/>
      <c r="AU631" s="726"/>
      <c r="AV631" s="726"/>
      <c r="AW631" s="726"/>
      <c r="AX631" s="726"/>
      <c r="AY631" s="726"/>
      <c r="AZ631" s="726"/>
      <c r="BA631" s="726"/>
      <c r="BB631" s="726"/>
      <c r="BC631" s="726"/>
      <c r="BD631" s="1035">
        <v>1.2699999999999999E-2</v>
      </c>
      <c r="BE631" s="736">
        <v>9939096.6199999992</v>
      </c>
      <c r="BF631" s="740">
        <v>33539103.439999998</v>
      </c>
      <c r="BG631" s="715" t="s">
        <v>4654</v>
      </c>
      <c r="BH631" s="715" t="s">
        <v>4655</v>
      </c>
      <c r="BI631" s="715"/>
      <c r="BJ631" s="715" t="s">
        <v>197</v>
      </c>
      <c r="BK631" s="715"/>
      <c r="BL631" s="715"/>
      <c r="BM631" s="744"/>
      <c r="BN631" s="557">
        <f t="shared" si="9"/>
        <v>1.2699999999999999E-2</v>
      </c>
      <c r="BO631" s="476">
        <f>SUM(H631:BC631)</f>
        <v>1</v>
      </c>
      <c r="BP631" s="477" t="str">
        <f>IF(D631="Supra-regional","abrange-cidade",IF(D631="Em definição","sem-mapa",IF(F631&lt;&gt;0,"local-def","local-em-def")))</f>
        <v>local-def</v>
      </c>
    </row>
    <row r="632" spans="1:68" ht="45" hidden="1" x14ac:dyDescent="0.25">
      <c r="A632" s="568">
        <v>104</v>
      </c>
      <c r="B632" s="804" t="s">
        <v>5732</v>
      </c>
      <c r="C632" s="568">
        <v>1</v>
      </c>
      <c r="D632" s="569" t="s">
        <v>176</v>
      </c>
      <c r="E632" s="569"/>
      <c r="F632" s="569" t="s">
        <v>5733</v>
      </c>
      <c r="G632" s="569" t="s">
        <v>5734</v>
      </c>
      <c r="H632" s="568"/>
      <c r="I632" s="568"/>
      <c r="J632" s="568"/>
      <c r="K632" s="568"/>
      <c r="L632" s="568"/>
      <c r="M632" s="568"/>
      <c r="N632" s="568"/>
      <c r="O632" s="568"/>
      <c r="P632" s="568"/>
      <c r="Q632" s="568"/>
      <c r="R632" s="568"/>
      <c r="S632" s="568"/>
      <c r="T632" s="568"/>
      <c r="U632" s="568"/>
      <c r="V632" s="568"/>
      <c r="W632" s="568"/>
      <c r="X632" s="568"/>
      <c r="Y632" s="568"/>
      <c r="Z632" s="568"/>
      <c r="AA632" s="568"/>
      <c r="AB632" s="568"/>
      <c r="AC632" s="568"/>
      <c r="AD632" s="568"/>
      <c r="AE632" s="568"/>
      <c r="AF632" s="568"/>
      <c r="AG632" s="568"/>
      <c r="AH632" s="568"/>
      <c r="AI632" s="568"/>
      <c r="AJ632" s="568"/>
      <c r="AK632" s="568"/>
      <c r="AL632" s="568"/>
      <c r="AM632" s="568"/>
      <c r="AN632" s="568"/>
      <c r="AO632" s="568"/>
      <c r="AP632" s="568"/>
      <c r="AQ632" s="568"/>
      <c r="AR632" s="568"/>
      <c r="AS632" s="568"/>
      <c r="AT632" s="568"/>
      <c r="AU632" s="568"/>
      <c r="AV632" s="568"/>
      <c r="AW632" s="568"/>
      <c r="AX632" s="568"/>
      <c r="AY632" s="568"/>
      <c r="AZ632" s="568"/>
      <c r="BA632" s="568"/>
      <c r="BB632" s="568"/>
      <c r="BC632" s="568"/>
      <c r="BD632" s="1035">
        <v>1.2699999999999999E-2</v>
      </c>
      <c r="BE632" s="848">
        <v>0</v>
      </c>
      <c r="BF632" s="848"/>
      <c r="BG632" s="569" t="s">
        <v>4654</v>
      </c>
      <c r="BH632" s="569" t="s">
        <v>4655</v>
      </c>
      <c r="BI632" s="569"/>
      <c r="BJ632" s="569"/>
      <c r="BK632" s="569"/>
      <c r="BL632" s="569"/>
      <c r="BM632" s="743"/>
      <c r="BN632" s="557">
        <f t="shared" si="9"/>
        <v>0</v>
      </c>
      <c r="BO632" s="54">
        <f>SUM(H632:S632)</f>
        <v>0</v>
      </c>
      <c r="BP632" s="55" t="str">
        <f>IF(D632="Supra-regional","abrange-cidade",IF(D632="Em definição","sem-mapa",IF(F632&lt;&gt;0,"local-def","local-em-def")))</f>
        <v>local-def</v>
      </c>
    </row>
    <row r="633" spans="1:68" ht="45" hidden="1" x14ac:dyDescent="0.25">
      <c r="A633" s="714">
        <v>104</v>
      </c>
      <c r="B633" s="715" t="s">
        <v>4651</v>
      </c>
      <c r="C633" s="718">
        <v>1</v>
      </c>
      <c r="D633" s="715" t="s">
        <v>180</v>
      </c>
      <c r="E633" s="715"/>
      <c r="F633" s="715" t="s">
        <v>4652</v>
      </c>
      <c r="G633" s="715" t="s">
        <v>4653</v>
      </c>
      <c r="H633" s="726"/>
      <c r="I633" s="726"/>
      <c r="J633" s="726"/>
      <c r="K633" s="726"/>
      <c r="L633" s="726"/>
      <c r="M633" s="726"/>
      <c r="N633" s="726"/>
      <c r="O633" s="726"/>
      <c r="P633" s="726"/>
      <c r="Q633" s="726"/>
      <c r="R633" s="726"/>
      <c r="S633" s="726"/>
      <c r="T633" s="726"/>
      <c r="U633" s="726"/>
      <c r="V633" s="726"/>
      <c r="W633" s="726">
        <v>1</v>
      </c>
      <c r="X633" s="726"/>
      <c r="Y633" s="731"/>
      <c r="Z633" s="731"/>
      <c r="AA633" s="732"/>
      <c r="AB633" s="731"/>
      <c r="AC633" s="731"/>
      <c r="AD633" s="731"/>
      <c r="AE633" s="731"/>
      <c r="AF633" s="731"/>
      <c r="AG633" s="731"/>
      <c r="AH633" s="726"/>
      <c r="AI633" s="726"/>
      <c r="AJ633" s="726"/>
      <c r="AK633" s="726"/>
      <c r="AL633" s="726"/>
      <c r="AM633" s="726"/>
      <c r="AN633" s="726"/>
      <c r="AO633" s="726"/>
      <c r="AP633" s="726"/>
      <c r="AQ633" s="726"/>
      <c r="AR633" s="726"/>
      <c r="AS633" s="726"/>
      <c r="AT633" s="726"/>
      <c r="AU633" s="726"/>
      <c r="AV633" s="726"/>
      <c r="AW633" s="726"/>
      <c r="AX633" s="726"/>
      <c r="AY633" s="726"/>
      <c r="AZ633" s="726"/>
      <c r="BA633" s="726"/>
      <c r="BB633" s="726"/>
      <c r="BC633" s="726"/>
      <c r="BD633" s="1035">
        <v>1.2699999999999999E-2</v>
      </c>
      <c r="BE633" s="736">
        <v>9939096.6199999992</v>
      </c>
      <c r="BF633" s="740">
        <v>33539103.439999998</v>
      </c>
      <c r="BG633" s="715" t="s">
        <v>4654</v>
      </c>
      <c r="BH633" s="715" t="s">
        <v>4655</v>
      </c>
      <c r="BI633" s="715"/>
      <c r="BJ633" s="715" t="s">
        <v>197</v>
      </c>
      <c r="BK633" s="715"/>
      <c r="BL633" s="715"/>
      <c r="BM633" s="744"/>
      <c r="BN633" s="557">
        <f t="shared" si="9"/>
        <v>1.2699999999999999E-2</v>
      </c>
      <c r="BO633" s="476">
        <f>SUM(H633:BC633)</f>
        <v>1</v>
      </c>
      <c r="BP633" s="477" t="str">
        <f>IF(D633="Supra-regional","abrange-cidade",IF(D633="Em definição","sem-mapa",IF(F633&lt;&gt;0,"local-def","local-em-def")))</f>
        <v>local-def</v>
      </c>
    </row>
    <row r="634" spans="1:68" ht="45" hidden="1" x14ac:dyDescent="0.25">
      <c r="A634" s="801">
        <v>104</v>
      </c>
      <c r="B634" s="807" t="s">
        <v>5750</v>
      </c>
      <c r="C634" s="801">
        <v>1</v>
      </c>
      <c r="D634" s="882" t="s">
        <v>182</v>
      </c>
      <c r="E634" s="822"/>
      <c r="F634" s="807" t="s">
        <v>5751</v>
      </c>
      <c r="G634" s="569" t="s">
        <v>5752</v>
      </c>
      <c r="H634" s="801"/>
      <c r="I634" s="801"/>
      <c r="J634" s="801"/>
      <c r="K634" s="801"/>
      <c r="L634" s="801"/>
      <c r="M634" s="801"/>
      <c r="N634" s="801"/>
      <c r="O634" s="801"/>
      <c r="P634" s="801"/>
      <c r="Q634" s="801"/>
      <c r="R634" s="801"/>
      <c r="S634" s="801"/>
      <c r="T634" s="801"/>
      <c r="U634" s="801"/>
      <c r="V634" s="801"/>
      <c r="W634" s="801"/>
      <c r="X634" s="801"/>
      <c r="Y634" s="801"/>
      <c r="Z634" s="801"/>
      <c r="AA634" s="801"/>
      <c r="AB634" s="801"/>
      <c r="AC634" s="801"/>
      <c r="AD634" s="801"/>
      <c r="AE634" s="801"/>
      <c r="AF634" s="801"/>
      <c r="AG634" s="801"/>
      <c r="AH634" s="801"/>
      <c r="AI634" s="801"/>
      <c r="AJ634" s="801"/>
      <c r="AK634" s="801"/>
      <c r="AL634" s="801"/>
      <c r="AM634" s="801"/>
      <c r="AN634" s="801"/>
      <c r="AO634" s="801"/>
      <c r="AP634" s="801"/>
      <c r="AQ634" s="801"/>
      <c r="AR634" s="801"/>
      <c r="AS634" s="801"/>
      <c r="AT634" s="801"/>
      <c r="AU634" s="801"/>
      <c r="AV634" s="801"/>
      <c r="AW634" s="801"/>
      <c r="AX634" s="801"/>
      <c r="AY634" s="801"/>
      <c r="AZ634" s="801"/>
      <c r="BA634" s="801"/>
      <c r="BB634" s="801"/>
      <c r="BC634" s="801"/>
      <c r="BD634" s="1035">
        <v>1.2699999999999999E-2</v>
      </c>
      <c r="BE634" s="848">
        <v>0</v>
      </c>
      <c r="BF634" s="848"/>
      <c r="BG634" s="569" t="s">
        <v>4654</v>
      </c>
      <c r="BH634" s="807" t="s">
        <v>4655</v>
      </c>
      <c r="BI634" s="807"/>
      <c r="BJ634" s="807"/>
      <c r="BK634" s="807"/>
      <c r="BL634" s="807"/>
      <c r="BM634" s="874"/>
      <c r="BN634" s="557">
        <f t="shared" si="9"/>
        <v>0</v>
      </c>
      <c r="BO634" s="54">
        <f>SUM(H634:S634)</f>
        <v>0</v>
      </c>
      <c r="BP634" s="55" t="str">
        <f>IF(D634="Supra-regional","abrange-cidade",IF(D634="Em definição","sem-mapa",IF(F634&lt;&gt;0,"local-def","local-em-def")))</f>
        <v>local-def</v>
      </c>
    </row>
    <row r="635" spans="1:68" ht="45" hidden="1" x14ac:dyDescent="0.25">
      <c r="A635" s="714">
        <v>104</v>
      </c>
      <c r="B635" s="715" t="s">
        <v>4724</v>
      </c>
      <c r="C635" s="718">
        <v>1</v>
      </c>
      <c r="D635" s="715" t="s">
        <v>184</v>
      </c>
      <c r="E635" s="720"/>
      <c r="F635" s="715" t="s">
        <v>4725</v>
      </c>
      <c r="G635" s="715" t="s">
        <v>4726</v>
      </c>
      <c r="H635" s="726"/>
      <c r="I635" s="726"/>
      <c r="J635" s="726"/>
      <c r="K635" s="726"/>
      <c r="L635" s="726"/>
      <c r="M635" s="726"/>
      <c r="N635" s="726"/>
      <c r="O635" s="726"/>
      <c r="P635" s="726"/>
      <c r="Q635" s="726"/>
      <c r="R635" s="726"/>
      <c r="S635" s="726"/>
      <c r="T635" s="726"/>
      <c r="U635" s="726"/>
      <c r="V635" s="726"/>
      <c r="W635" s="726">
        <v>1</v>
      </c>
      <c r="X635" s="726"/>
      <c r="Y635" s="731"/>
      <c r="Z635" s="731"/>
      <c r="AA635" s="732"/>
      <c r="AB635" s="731"/>
      <c r="AC635" s="731"/>
      <c r="AD635" s="731"/>
      <c r="AE635" s="731"/>
      <c r="AF635" s="731"/>
      <c r="AG635" s="731"/>
      <c r="AH635" s="726"/>
      <c r="AI635" s="726"/>
      <c r="AJ635" s="726"/>
      <c r="AK635" s="726"/>
      <c r="AL635" s="726"/>
      <c r="AM635" s="726"/>
      <c r="AN635" s="726"/>
      <c r="AO635" s="726"/>
      <c r="AP635" s="726"/>
      <c r="AQ635" s="726"/>
      <c r="AR635" s="726"/>
      <c r="AS635" s="726"/>
      <c r="AT635" s="726"/>
      <c r="AU635" s="726"/>
      <c r="AV635" s="726"/>
      <c r="AW635" s="726"/>
      <c r="AX635" s="726"/>
      <c r="AY635" s="726"/>
      <c r="AZ635" s="726"/>
      <c r="BA635" s="726"/>
      <c r="BB635" s="726"/>
      <c r="BC635" s="726"/>
      <c r="BD635" s="1035">
        <v>1.2699999999999999E-2</v>
      </c>
      <c r="BE635" s="736">
        <v>9939096.6199999992</v>
      </c>
      <c r="BF635" s="740">
        <v>33539103.439999998</v>
      </c>
      <c r="BG635" s="715" t="s">
        <v>4654</v>
      </c>
      <c r="BH635" s="715" t="s">
        <v>4727</v>
      </c>
      <c r="BI635" s="715"/>
      <c r="BJ635" s="715" t="s">
        <v>197</v>
      </c>
      <c r="BK635" s="715"/>
      <c r="BL635" s="715"/>
      <c r="BM635" s="744"/>
      <c r="BN635" s="557">
        <f t="shared" si="9"/>
        <v>1.2699999999999999E-2</v>
      </c>
      <c r="BO635" s="476">
        <f>SUM(H635:BC635)</f>
        <v>1</v>
      </c>
      <c r="BP635" s="477" t="str">
        <f>IF(D635="Supra-regional","abrange-cidade",IF(D635="Em definição","sem-mapa",IF(F635&lt;&gt;0,"local-def","local-em-def")))</f>
        <v>local-def</v>
      </c>
    </row>
    <row r="636" spans="1:68" ht="45" hidden="1" x14ac:dyDescent="0.25">
      <c r="A636" s="714">
        <v>104</v>
      </c>
      <c r="B636" s="715" t="s">
        <v>4704</v>
      </c>
      <c r="C636" s="718">
        <v>1</v>
      </c>
      <c r="D636" s="715" t="s">
        <v>184</v>
      </c>
      <c r="E636" s="715"/>
      <c r="F636" s="715" t="s">
        <v>4705</v>
      </c>
      <c r="G636" s="715" t="s">
        <v>4706</v>
      </c>
      <c r="H636" s="726"/>
      <c r="I636" s="726"/>
      <c r="J636" s="726"/>
      <c r="K636" s="726"/>
      <c r="L636" s="726"/>
      <c r="M636" s="726"/>
      <c r="N636" s="726"/>
      <c r="O636" s="726"/>
      <c r="P636" s="726"/>
      <c r="Q636" s="726"/>
      <c r="R636" s="726"/>
      <c r="S636" s="726">
        <v>1</v>
      </c>
      <c r="T636" s="726"/>
      <c r="U636" s="726"/>
      <c r="V636" s="726"/>
      <c r="W636" s="726"/>
      <c r="X636" s="726"/>
      <c r="Y636" s="731"/>
      <c r="Z636" s="731"/>
      <c r="AA636" s="732"/>
      <c r="AB636" s="731"/>
      <c r="AC636" s="731"/>
      <c r="AD636" s="731"/>
      <c r="AE636" s="731"/>
      <c r="AF636" s="731"/>
      <c r="AG636" s="731"/>
      <c r="AH636" s="726"/>
      <c r="AI636" s="726"/>
      <c r="AJ636" s="726"/>
      <c r="AK636" s="726"/>
      <c r="AL636" s="726"/>
      <c r="AM636" s="726"/>
      <c r="AN636" s="726"/>
      <c r="AO636" s="726"/>
      <c r="AP636" s="726"/>
      <c r="AQ636" s="726"/>
      <c r="AR636" s="726"/>
      <c r="AS636" s="726"/>
      <c r="AT636" s="726"/>
      <c r="AU636" s="726"/>
      <c r="AV636" s="726"/>
      <c r="AW636" s="726"/>
      <c r="AX636" s="726"/>
      <c r="AY636" s="726"/>
      <c r="AZ636" s="726"/>
      <c r="BA636" s="726"/>
      <c r="BB636" s="726"/>
      <c r="BC636" s="726"/>
      <c r="BD636" s="1035">
        <v>1.2699999999999999E-2</v>
      </c>
      <c r="BE636" s="736">
        <v>9939096.6199999992</v>
      </c>
      <c r="BF636" s="740">
        <v>33539103.439999998</v>
      </c>
      <c r="BG636" s="715" t="s">
        <v>4654</v>
      </c>
      <c r="BH636" s="715" t="s">
        <v>4707</v>
      </c>
      <c r="BI636" s="715"/>
      <c r="BJ636" s="715" t="s">
        <v>197</v>
      </c>
      <c r="BK636" s="715"/>
      <c r="BL636" s="715"/>
      <c r="BM636" s="744"/>
      <c r="BN636" s="557">
        <f t="shared" si="9"/>
        <v>1.2699999999999999E-2</v>
      </c>
      <c r="BO636" s="476">
        <f>SUM(H636:BC636)</f>
        <v>1</v>
      </c>
      <c r="BP636" s="477" t="str">
        <f>IF(D636="Supra-regional","abrange-cidade",IF(D636="Em definição","sem-mapa",IF(F636&lt;&gt;0,"local-def","local-em-def")))</f>
        <v>local-def</v>
      </c>
    </row>
    <row r="637" spans="1:68" ht="45" hidden="1" x14ac:dyDescent="0.25">
      <c r="A637" s="714">
        <v>104</v>
      </c>
      <c r="B637" s="715" t="s">
        <v>4728</v>
      </c>
      <c r="C637" s="718">
        <v>1</v>
      </c>
      <c r="D637" s="715" t="s">
        <v>184</v>
      </c>
      <c r="E637" s="720"/>
      <c r="F637" s="715" t="s">
        <v>4729</v>
      </c>
      <c r="G637" s="715" t="s">
        <v>4730</v>
      </c>
      <c r="H637" s="726"/>
      <c r="I637" s="726"/>
      <c r="J637" s="726"/>
      <c r="K637" s="726"/>
      <c r="L637" s="726"/>
      <c r="M637" s="726"/>
      <c r="N637" s="726"/>
      <c r="O637" s="726"/>
      <c r="P637" s="726"/>
      <c r="Q637" s="726"/>
      <c r="R637" s="726"/>
      <c r="S637" s="726"/>
      <c r="T637" s="726"/>
      <c r="U637" s="726"/>
      <c r="V637" s="726"/>
      <c r="W637" s="726">
        <v>1</v>
      </c>
      <c r="X637" s="726"/>
      <c r="Y637" s="731"/>
      <c r="Z637" s="731"/>
      <c r="AA637" s="732"/>
      <c r="AB637" s="731"/>
      <c r="AC637" s="731"/>
      <c r="AD637" s="731"/>
      <c r="AE637" s="731"/>
      <c r="AF637" s="731"/>
      <c r="AG637" s="731"/>
      <c r="AH637" s="726"/>
      <c r="AI637" s="726"/>
      <c r="AJ637" s="726"/>
      <c r="AK637" s="726"/>
      <c r="AL637" s="726"/>
      <c r="AM637" s="726"/>
      <c r="AN637" s="726"/>
      <c r="AO637" s="726"/>
      <c r="AP637" s="726"/>
      <c r="AQ637" s="726"/>
      <c r="AR637" s="726"/>
      <c r="AS637" s="726"/>
      <c r="AT637" s="726"/>
      <c r="AU637" s="726"/>
      <c r="AV637" s="726"/>
      <c r="AW637" s="726"/>
      <c r="AX637" s="726"/>
      <c r="AY637" s="726"/>
      <c r="AZ637" s="726"/>
      <c r="BA637" s="726"/>
      <c r="BB637" s="726"/>
      <c r="BC637" s="726"/>
      <c r="BD637" s="1035">
        <v>1.2699999999999999E-2</v>
      </c>
      <c r="BE637" s="736">
        <v>9939096.6199999992</v>
      </c>
      <c r="BF637" s="740">
        <v>33539103.439999998</v>
      </c>
      <c r="BG637" s="715" t="s">
        <v>4654</v>
      </c>
      <c r="BH637" s="715" t="s">
        <v>4727</v>
      </c>
      <c r="BI637" s="715"/>
      <c r="BJ637" s="715" t="s">
        <v>197</v>
      </c>
      <c r="BK637" s="715"/>
      <c r="BL637" s="715"/>
      <c r="BM637" s="744"/>
      <c r="BN637" s="557">
        <f t="shared" si="9"/>
        <v>1.2699999999999999E-2</v>
      </c>
      <c r="BO637" s="476">
        <f>SUM(H637:BC637)</f>
        <v>1</v>
      </c>
      <c r="BP637" s="477" t="str">
        <f>IF(D637="Supra-regional","abrange-cidade",IF(D637="Em definição","sem-mapa",IF(F637&lt;&gt;0,"local-def","local-em-def")))</f>
        <v>local-def</v>
      </c>
    </row>
    <row r="638" spans="1:68" ht="45" hidden="1" x14ac:dyDescent="0.25">
      <c r="A638" s="714">
        <v>104</v>
      </c>
      <c r="B638" s="715" t="s">
        <v>4718</v>
      </c>
      <c r="C638" s="718">
        <v>1</v>
      </c>
      <c r="D638" s="715" t="s">
        <v>184</v>
      </c>
      <c r="E638" s="715"/>
      <c r="F638" s="715" t="s">
        <v>4719</v>
      </c>
      <c r="G638" s="715" t="s">
        <v>4720</v>
      </c>
      <c r="H638" s="726"/>
      <c r="I638" s="726"/>
      <c r="J638" s="726"/>
      <c r="K638" s="726"/>
      <c r="L638" s="726"/>
      <c r="M638" s="726"/>
      <c r="N638" s="726"/>
      <c r="O638" s="726"/>
      <c r="P638" s="726"/>
      <c r="Q638" s="726"/>
      <c r="R638" s="726"/>
      <c r="S638" s="726"/>
      <c r="T638" s="726">
        <v>1</v>
      </c>
      <c r="U638" s="726"/>
      <c r="V638" s="726"/>
      <c r="W638" s="726"/>
      <c r="X638" s="726"/>
      <c r="Y638" s="731"/>
      <c r="Z638" s="731"/>
      <c r="AA638" s="732"/>
      <c r="AB638" s="731"/>
      <c r="AC638" s="731"/>
      <c r="AD638" s="731"/>
      <c r="AE638" s="731"/>
      <c r="AF638" s="731"/>
      <c r="AG638" s="731"/>
      <c r="AH638" s="726"/>
      <c r="AI638" s="726"/>
      <c r="AJ638" s="726"/>
      <c r="AK638" s="726"/>
      <c r="AL638" s="726"/>
      <c r="AM638" s="726"/>
      <c r="AN638" s="726"/>
      <c r="AO638" s="726"/>
      <c r="AP638" s="726"/>
      <c r="AQ638" s="726"/>
      <c r="AR638" s="726"/>
      <c r="AS638" s="726"/>
      <c r="AT638" s="726"/>
      <c r="AU638" s="726"/>
      <c r="AV638" s="726"/>
      <c r="AW638" s="726"/>
      <c r="AX638" s="726"/>
      <c r="AY638" s="726"/>
      <c r="AZ638" s="726"/>
      <c r="BA638" s="726"/>
      <c r="BB638" s="726"/>
      <c r="BC638" s="726"/>
      <c r="BD638" s="1035">
        <v>1.2699999999999999E-2</v>
      </c>
      <c r="BE638" s="736">
        <v>9939096.6199999992</v>
      </c>
      <c r="BF638" s="740">
        <v>33539103.439999998</v>
      </c>
      <c r="BG638" s="715" t="s">
        <v>4654</v>
      </c>
      <c r="BH638" s="715" t="s">
        <v>4707</v>
      </c>
      <c r="BI638" s="715"/>
      <c r="BJ638" s="715" t="s">
        <v>197</v>
      </c>
      <c r="BK638" s="715"/>
      <c r="BL638" s="715"/>
      <c r="BM638" s="744"/>
      <c r="BN638" s="557">
        <f t="shared" si="9"/>
        <v>1.2699999999999999E-2</v>
      </c>
      <c r="BO638" s="476">
        <f>SUM(H638:BC638)</f>
        <v>1</v>
      </c>
      <c r="BP638" s="477" t="str">
        <f>IF(D638="Supra-regional","abrange-cidade",IF(D638="Em definição","sem-mapa",IF(F638&lt;&gt;0,"local-def","local-em-def")))</f>
        <v>local-def</v>
      </c>
    </row>
    <row r="639" spans="1:68" ht="45" hidden="1" x14ac:dyDescent="0.25">
      <c r="A639" s="568">
        <v>104</v>
      </c>
      <c r="B639" s="547" t="s">
        <v>5698</v>
      </c>
      <c r="C639" s="568">
        <v>1</v>
      </c>
      <c r="D639" s="569" t="s">
        <v>188</v>
      </c>
      <c r="E639" s="569"/>
      <c r="F639" s="569" t="s">
        <v>5699</v>
      </c>
      <c r="G639" s="569" t="s">
        <v>5700</v>
      </c>
      <c r="H639" s="568"/>
      <c r="I639" s="568"/>
      <c r="J639" s="568"/>
      <c r="K639" s="568"/>
      <c r="L639" s="568"/>
      <c r="M639" s="568"/>
      <c r="N639" s="568"/>
      <c r="O639" s="568"/>
      <c r="P639" s="568"/>
      <c r="Q639" s="568"/>
      <c r="R639" s="568"/>
      <c r="S639" s="568"/>
      <c r="T639" s="568"/>
      <c r="U639" s="568"/>
      <c r="V639" s="568"/>
      <c r="W639" s="568"/>
      <c r="X639" s="568"/>
      <c r="Y639" s="568"/>
      <c r="Z639" s="568"/>
      <c r="AA639" s="568"/>
      <c r="AB639" s="568"/>
      <c r="AC639" s="568"/>
      <c r="AD639" s="568"/>
      <c r="AE639" s="568"/>
      <c r="AF639" s="568"/>
      <c r="AG639" s="568"/>
      <c r="AH639" s="568"/>
      <c r="AI639" s="568"/>
      <c r="AJ639" s="568"/>
      <c r="AK639" s="568"/>
      <c r="AL639" s="568"/>
      <c r="AM639" s="568"/>
      <c r="AN639" s="568"/>
      <c r="AO639" s="568"/>
      <c r="AP639" s="568"/>
      <c r="AQ639" s="568"/>
      <c r="AR639" s="568"/>
      <c r="AS639" s="568"/>
      <c r="AT639" s="568"/>
      <c r="AU639" s="568"/>
      <c r="AV639" s="568"/>
      <c r="AW639" s="568"/>
      <c r="AX639" s="568"/>
      <c r="AY639" s="568"/>
      <c r="AZ639" s="568"/>
      <c r="BA639" s="568"/>
      <c r="BB639" s="568"/>
      <c r="BC639" s="568"/>
      <c r="BD639" s="1035">
        <v>1.2699999999999999E-2</v>
      </c>
      <c r="BE639" s="848">
        <v>0</v>
      </c>
      <c r="BF639" s="848"/>
      <c r="BG639" s="569" t="s">
        <v>4654</v>
      </c>
      <c r="BH639" s="569" t="s">
        <v>4655</v>
      </c>
      <c r="BI639" s="569"/>
      <c r="BJ639" s="569"/>
      <c r="BK639" s="569"/>
      <c r="BL639" s="569"/>
      <c r="BM639" s="743"/>
      <c r="BN639" s="557">
        <f t="shared" si="9"/>
        <v>0</v>
      </c>
      <c r="BO639" s="54">
        <f>SUM(H639:S639)</f>
        <v>0</v>
      </c>
      <c r="BP639" s="55" t="str">
        <f>IF(D639="Supra-regional","abrange-cidade",IF(D639="Em definição","sem-mapa",IF(F639&lt;&gt;0,"local-def","local-em-def")))</f>
        <v>local-def</v>
      </c>
    </row>
    <row r="640" spans="1:68" ht="30" hidden="1" x14ac:dyDescent="0.25">
      <c r="A640" s="549">
        <v>112</v>
      </c>
      <c r="B640" s="556" t="s">
        <v>5454</v>
      </c>
      <c r="C640" s="549">
        <v>400</v>
      </c>
      <c r="D640" s="569" t="s">
        <v>128</v>
      </c>
      <c r="E640" s="559" t="s">
        <v>229</v>
      </c>
      <c r="F640" s="559"/>
      <c r="G640" s="560"/>
      <c r="H640" s="724">
        <v>0</v>
      </c>
      <c r="I640" s="724">
        <v>0</v>
      </c>
      <c r="J640" s="724">
        <v>0</v>
      </c>
      <c r="K640" s="724">
        <v>0</v>
      </c>
      <c r="L640" s="724">
        <v>0</v>
      </c>
      <c r="M640" s="724">
        <v>0</v>
      </c>
      <c r="N640" s="724">
        <v>0</v>
      </c>
      <c r="O640" s="724">
        <v>0</v>
      </c>
      <c r="P640" s="724">
        <v>0</v>
      </c>
      <c r="Q640" s="724">
        <v>0</v>
      </c>
      <c r="R640" s="724">
        <v>0</v>
      </c>
      <c r="S640" s="728">
        <v>21</v>
      </c>
      <c r="T640" s="729"/>
      <c r="U640" s="729"/>
      <c r="V640" s="729"/>
      <c r="W640" s="568"/>
      <c r="X640" s="729"/>
      <c r="Y640" s="729"/>
      <c r="Z640" s="729"/>
      <c r="AA640" s="729"/>
      <c r="AB640" s="729"/>
      <c r="AC640" s="729"/>
      <c r="AD640" s="729"/>
      <c r="AE640" s="729"/>
      <c r="AF640" s="729"/>
      <c r="AG640" s="729"/>
      <c r="AH640" s="729"/>
      <c r="AI640" s="729"/>
      <c r="AJ640" s="729"/>
      <c r="AK640" s="729"/>
      <c r="AL640" s="729"/>
      <c r="AM640" s="729"/>
      <c r="AN640" s="729"/>
      <c r="AO640" s="729"/>
      <c r="AP640" s="729"/>
      <c r="AQ640" s="729"/>
      <c r="AR640" s="729"/>
      <c r="AS640" s="729"/>
      <c r="AT640" s="729"/>
      <c r="AU640" s="729"/>
      <c r="AV640" s="729"/>
      <c r="AW640" s="729"/>
      <c r="AX640" s="729"/>
      <c r="AY640" s="729"/>
      <c r="AZ640" s="729"/>
      <c r="BA640" s="729"/>
      <c r="BB640" s="729"/>
      <c r="BC640" s="729"/>
      <c r="BD640" s="1035">
        <v>1</v>
      </c>
      <c r="BE640" s="735">
        <v>0</v>
      </c>
      <c r="BF640" s="735"/>
      <c r="BG640" s="559"/>
      <c r="BH640" s="559"/>
      <c r="BI640" s="559"/>
      <c r="BJ640" s="559"/>
      <c r="BK640" s="559"/>
      <c r="BL640" s="559"/>
      <c r="BM640" s="743"/>
      <c r="BN640" s="557">
        <f t="shared" si="9"/>
        <v>5.2499999999999998E-2</v>
      </c>
      <c r="BO640" s="476">
        <f>SUM(H640:BC640)</f>
        <v>21</v>
      </c>
      <c r="BP640" s="477" t="str">
        <f>IF(D640="Supra-regional","abrange-cidade",IF(D640="Em definição","sem-mapa",IF(F640&lt;&gt;0,"local-def","local-em-def")))</f>
        <v>local-em-def</v>
      </c>
    </row>
    <row r="641" spans="1:68" hidden="1" x14ac:dyDescent="0.25">
      <c r="A641" s="549">
        <v>112</v>
      </c>
      <c r="B641" s="556" t="s">
        <v>5454</v>
      </c>
      <c r="C641" s="549">
        <v>400</v>
      </c>
      <c r="D641" s="569" t="s">
        <v>130</v>
      </c>
      <c r="E641" s="559" t="s">
        <v>229</v>
      </c>
      <c r="F641" s="559"/>
      <c r="G641" s="560"/>
      <c r="H641" s="724">
        <v>0</v>
      </c>
      <c r="I641" s="724">
        <v>0</v>
      </c>
      <c r="J641" s="724">
        <v>0</v>
      </c>
      <c r="K641" s="724">
        <v>0</v>
      </c>
      <c r="L641" s="724">
        <v>0</v>
      </c>
      <c r="M641" s="724">
        <v>0</v>
      </c>
      <c r="N641" s="724">
        <v>0</v>
      </c>
      <c r="O641" s="724">
        <v>0</v>
      </c>
      <c r="P641" s="724">
        <v>0</v>
      </c>
      <c r="Q641" s="724">
        <v>0</v>
      </c>
      <c r="R641" s="724">
        <v>0</v>
      </c>
      <c r="S641" s="728">
        <v>26</v>
      </c>
      <c r="T641" s="729"/>
      <c r="U641" s="729"/>
      <c r="V641" s="729"/>
      <c r="W641" s="568"/>
      <c r="X641" s="729"/>
      <c r="Y641" s="729"/>
      <c r="Z641" s="729"/>
      <c r="AA641" s="729"/>
      <c r="AB641" s="729"/>
      <c r="AC641" s="729"/>
      <c r="AD641" s="729"/>
      <c r="AE641" s="729"/>
      <c r="AF641" s="729"/>
      <c r="AG641" s="729"/>
      <c r="AH641" s="729"/>
      <c r="AI641" s="729"/>
      <c r="AJ641" s="729"/>
      <c r="AK641" s="729"/>
      <c r="AL641" s="729"/>
      <c r="AM641" s="729"/>
      <c r="AN641" s="729"/>
      <c r="AO641" s="729"/>
      <c r="AP641" s="729"/>
      <c r="AQ641" s="729"/>
      <c r="AR641" s="729"/>
      <c r="AS641" s="729"/>
      <c r="AT641" s="729"/>
      <c r="AU641" s="729"/>
      <c r="AV641" s="729"/>
      <c r="AW641" s="729"/>
      <c r="AX641" s="729"/>
      <c r="AY641" s="729"/>
      <c r="AZ641" s="729"/>
      <c r="BA641" s="729"/>
      <c r="BB641" s="729"/>
      <c r="BC641" s="729"/>
      <c r="BD641" s="1035">
        <v>1</v>
      </c>
      <c r="BE641" s="735">
        <v>0</v>
      </c>
      <c r="BF641" s="735"/>
      <c r="BG641" s="559"/>
      <c r="BH641" s="559"/>
      <c r="BI641" s="559"/>
      <c r="BJ641" s="559"/>
      <c r="BK641" s="559"/>
      <c r="BL641" s="559"/>
      <c r="BM641" s="743"/>
      <c r="BN641" s="557">
        <f t="shared" si="9"/>
        <v>6.5000000000000002E-2</v>
      </c>
      <c r="BO641" s="476">
        <f>SUM(H641:BC641)</f>
        <v>26</v>
      </c>
      <c r="BP641" s="477" t="str">
        <f>IF(D641="Supra-regional","abrange-cidade",IF(D641="Em definição","sem-mapa",IF(F641&lt;&gt;0,"local-def","local-em-def")))</f>
        <v>local-em-def</v>
      </c>
    </row>
    <row r="642" spans="1:68" hidden="1" x14ac:dyDescent="0.25">
      <c r="A642" s="549">
        <v>112</v>
      </c>
      <c r="B642" s="556" t="s">
        <v>5454</v>
      </c>
      <c r="C642" s="549">
        <v>400</v>
      </c>
      <c r="D642" s="559" t="s">
        <v>132</v>
      </c>
      <c r="E642" s="559" t="s">
        <v>229</v>
      </c>
      <c r="F642" s="559"/>
      <c r="G642" s="560"/>
      <c r="H642" s="724">
        <v>0</v>
      </c>
      <c r="I642" s="724">
        <v>0</v>
      </c>
      <c r="J642" s="724">
        <v>0</v>
      </c>
      <c r="K642" s="724">
        <v>0</v>
      </c>
      <c r="L642" s="724">
        <v>0</v>
      </c>
      <c r="M642" s="724">
        <v>0</v>
      </c>
      <c r="N642" s="724">
        <v>0</v>
      </c>
      <c r="O642" s="724">
        <v>0</v>
      </c>
      <c r="P642" s="724">
        <v>0</v>
      </c>
      <c r="Q642" s="724">
        <v>0</v>
      </c>
      <c r="R642" s="724">
        <v>0</v>
      </c>
      <c r="S642" s="728">
        <v>11</v>
      </c>
      <c r="T642" s="729"/>
      <c r="U642" s="729"/>
      <c r="V642" s="729"/>
      <c r="W642" s="568"/>
      <c r="X642" s="729"/>
      <c r="Y642" s="729"/>
      <c r="Z642" s="729"/>
      <c r="AA642" s="729"/>
      <c r="AB642" s="729"/>
      <c r="AC642" s="729"/>
      <c r="AD642" s="729"/>
      <c r="AE642" s="729"/>
      <c r="AF642" s="729"/>
      <c r="AG642" s="729"/>
      <c r="AH642" s="729"/>
      <c r="AI642" s="729"/>
      <c r="AJ642" s="729"/>
      <c r="AK642" s="729"/>
      <c r="AL642" s="729"/>
      <c r="AM642" s="729"/>
      <c r="AN642" s="729"/>
      <c r="AO642" s="729"/>
      <c r="AP642" s="729"/>
      <c r="AQ642" s="729"/>
      <c r="AR642" s="729"/>
      <c r="AS642" s="729"/>
      <c r="AT642" s="729"/>
      <c r="AU642" s="729"/>
      <c r="AV642" s="729"/>
      <c r="AW642" s="729"/>
      <c r="AX642" s="729"/>
      <c r="AY642" s="729"/>
      <c r="AZ642" s="729"/>
      <c r="BA642" s="729"/>
      <c r="BB642" s="729"/>
      <c r="BC642" s="729"/>
      <c r="BD642" s="1035">
        <v>1</v>
      </c>
      <c r="BE642" s="735">
        <v>0</v>
      </c>
      <c r="BF642" s="735"/>
      <c r="BG642" s="559"/>
      <c r="BH642" s="559"/>
      <c r="BI642" s="559"/>
      <c r="BJ642" s="559"/>
      <c r="BK642" s="559"/>
      <c r="BL642" s="559"/>
      <c r="BM642" s="743"/>
      <c r="BN642" s="557">
        <f t="shared" ref="BN642:BN679" si="10">SUM(H642:BC642)*BD642/C642</f>
        <v>2.75E-2</v>
      </c>
      <c r="BO642" s="476">
        <f>SUM(H642:BC642)</f>
        <v>11</v>
      </c>
      <c r="BP642" s="477" t="str">
        <f>IF(D642="Supra-regional","abrange-cidade",IF(D642="Em definição","sem-mapa",IF(F642&lt;&gt;0,"local-def","local-em-def")))</f>
        <v>local-em-def</v>
      </c>
    </row>
    <row r="643" spans="1:68" hidden="1" x14ac:dyDescent="0.25">
      <c r="A643" s="549">
        <v>112</v>
      </c>
      <c r="B643" s="556" t="s">
        <v>5454</v>
      </c>
      <c r="C643" s="549">
        <v>400</v>
      </c>
      <c r="D643" s="559" t="s">
        <v>134</v>
      </c>
      <c r="E643" s="559" t="s">
        <v>229</v>
      </c>
      <c r="F643" s="559"/>
      <c r="G643" s="560"/>
      <c r="H643" s="724">
        <v>0</v>
      </c>
      <c r="I643" s="724">
        <v>0</v>
      </c>
      <c r="J643" s="724">
        <v>0</v>
      </c>
      <c r="K643" s="724">
        <v>0</v>
      </c>
      <c r="L643" s="724">
        <v>0</v>
      </c>
      <c r="M643" s="724">
        <v>0</v>
      </c>
      <c r="N643" s="724">
        <v>0</v>
      </c>
      <c r="O643" s="724">
        <v>0</v>
      </c>
      <c r="P643" s="724">
        <v>0</v>
      </c>
      <c r="Q643" s="724">
        <v>0</v>
      </c>
      <c r="R643" s="724">
        <v>0</v>
      </c>
      <c r="S643" s="728">
        <v>10</v>
      </c>
      <c r="T643" s="729"/>
      <c r="U643" s="729"/>
      <c r="V643" s="729"/>
      <c r="W643" s="568"/>
      <c r="X643" s="729"/>
      <c r="Y643" s="729"/>
      <c r="Z643" s="729"/>
      <c r="AA643" s="729"/>
      <c r="AB643" s="729"/>
      <c r="AC643" s="729"/>
      <c r="AD643" s="729"/>
      <c r="AE643" s="729"/>
      <c r="AF643" s="729"/>
      <c r="AG643" s="729"/>
      <c r="AH643" s="729"/>
      <c r="AI643" s="729"/>
      <c r="AJ643" s="729"/>
      <c r="AK643" s="729"/>
      <c r="AL643" s="729"/>
      <c r="AM643" s="729"/>
      <c r="AN643" s="729"/>
      <c r="AO643" s="729"/>
      <c r="AP643" s="729"/>
      <c r="AQ643" s="729"/>
      <c r="AR643" s="729"/>
      <c r="AS643" s="729"/>
      <c r="AT643" s="729"/>
      <c r="AU643" s="729"/>
      <c r="AV643" s="729"/>
      <c r="AW643" s="729"/>
      <c r="AX643" s="729"/>
      <c r="AY643" s="729"/>
      <c r="AZ643" s="729"/>
      <c r="BA643" s="729"/>
      <c r="BB643" s="729"/>
      <c r="BC643" s="729"/>
      <c r="BD643" s="1035">
        <v>1</v>
      </c>
      <c r="BE643" s="735">
        <v>0</v>
      </c>
      <c r="BF643" s="735"/>
      <c r="BG643" s="559"/>
      <c r="BH643" s="559"/>
      <c r="BI643" s="559"/>
      <c r="BJ643" s="559"/>
      <c r="BK643" s="559"/>
      <c r="BL643" s="559"/>
      <c r="BM643" s="743"/>
      <c r="BN643" s="557">
        <f t="shared" si="10"/>
        <v>2.5000000000000001E-2</v>
      </c>
      <c r="BO643" s="476">
        <f>SUM(H643:BC643)</f>
        <v>10</v>
      </c>
      <c r="BP643" s="477" t="str">
        <f>IF(D643="Supra-regional","abrange-cidade",IF(D643="Em definição","sem-mapa",IF(F643&lt;&gt;0,"local-def","local-em-def")))</f>
        <v>local-em-def</v>
      </c>
    </row>
    <row r="644" spans="1:68" ht="45" hidden="1" x14ac:dyDescent="0.25">
      <c r="A644" s="549">
        <v>112</v>
      </c>
      <c r="B644" s="556" t="s">
        <v>5454</v>
      </c>
      <c r="C644" s="549">
        <v>400</v>
      </c>
      <c r="D644" s="569" t="s">
        <v>136</v>
      </c>
      <c r="E644" s="559" t="s">
        <v>229</v>
      </c>
      <c r="F644" s="559"/>
      <c r="G644" s="560"/>
      <c r="H644" s="724">
        <v>0</v>
      </c>
      <c r="I644" s="724">
        <v>0</v>
      </c>
      <c r="J644" s="724">
        <v>0</v>
      </c>
      <c r="K644" s="724">
        <v>0</v>
      </c>
      <c r="L644" s="724">
        <v>0</v>
      </c>
      <c r="M644" s="724">
        <v>0</v>
      </c>
      <c r="N644" s="724">
        <v>0</v>
      </c>
      <c r="O644" s="724">
        <v>0</v>
      </c>
      <c r="P644" s="724">
        <v>0</v>
      </c>
      <c r="Q644" s="724">
        <v>0</v>
      </c>
      <c r="R644" s="724">
        <v>0</v>
      </c>
      <c r="S644" s="728">
        <v>2</v>
      </c>
      <c r="T644" s="729"/>
      <c r="U644" s="729"/>
      <c r="V644" s="729"/>
      <c r="W644" s="568"/>
      <c r="X644" s="729"/>
      <c r="Y644" s="729"/>
      <c r="Z644" s="729"/>
      <c r="AA644" s="729"/>
      <c r="AB644" s="729"/>
      <c r="AC644" s="729"/>
      <c r="AD644" s="729"/>
      <c r="AE644" s="729"/>
      <c r="AF644" s="729"/>
      <c r="AG644" s="729"/>
      <c r="AH644" s="729"/>
      <c r="AI644" s="729"/>
      <c r="AJ644" s="729"/>
      <c r="AK644" s="729"/>
      <c r="AL644" s="729"/>
      <c r="AM644" s="729"/>
      <c r="AN644" s="729"/>
      <c r="AO644" s="729"/>
      <c r="AP644" s="729"/>
      <c r="AQ644" s="729"/>
      <c r="AR644" s="729"/>
      <c r="AS644" s="729"/>
      <c r="AT644" s="729"/>
      <c r="AU644" s="729"/>
      <c r="AV644" s="729"/>
      <c r="AW644" s="729"/>
      <c r="AX644" s="729"/>
      <c r="AY644" s="729"/>
      <c r="AZ644" s="729"/>
      <c r="BA644" s="729"/>
      <c r="BB644" s="729"/>
      <c r="BC644" s="729"/>
      <c r="BD644" s="1035">
        <v>1</v>
      </c>
      <c r="BE644" s="735">
        <v>0</v>
      </c>
      <c r="BF644" s="735"/>
      <c r="BG644" s="559"/>
      <c r="BH644" s="559"/>
      <c r="BI644" s="559"/>
      <c r="BJ644" s="559"/>
      <c r="BK644" s="559"/>
      <c r="BL644" s="559"/>
      <c r="BM644" s="743"/>
      <c r="BN644" s="557">
        <f t="shared" si="10"/>
        <v>5.0000000000000001E-3</v>
      </c>
      <c r="BO644" s="476">
        <f>SUM(H644:BC644)</f>
        <v>2</v>
      </c>
      <c r="BP644" s="477" t="str">
        <f>IF(D644="Supra-regional","abrange-cidade",IF(D644="Em definição","sem-mapa",IF(F644&lt;&gt;0,"local-def","local-em-def")))</f>
        <v>local-em-def</v>
      </c>
    </row>
    <row r="645" spans="1:68" hidden="1" x14ac:dyDescent="0.25">
      <c r="A645" s="549">
        <v>112</v>
      </c>
      <c r="B645" s="556" t="s">
        <v>5454</v>
      </c>
      <c r="C645" s="549">
        <v>400</v>
      </c>
      <c r="D645" s="559" t="s">
        <v>138</v>
      </c>
      <c r="E645" s="559" t="s">
        <v>229</v>
      </c>
      <c r="F645" s="559"/>
      <c r="G645" s="560"/>
      <c r="H645" s="724">
        <v>0</v>
      </c>
      <c r="I645" s="724">
        <v>0</v>
      </c>
      <c r="J645" s="724">
        <v>0</v>
      </c>
      <c r="K645" s="724">
        <v>0</v>
      </c>
      <c r="L645" s="724">
        <v>0</v>
      </c>
      <c r="M645" s="724">
        <v>0</v>
      </c>
      <c r="N645" s="724">
        <v>0</v>
      </c>
      <c r="O645" s="724">
        <v>0</v>
      </c>
      <c r="P645" s="724">
        <v>0</v>
      </c>
      <c r="Q645" s="724">
        <v>0</v>
      </c>
      <c r="R645" s="724">
        <v>0</v>
      </c>
      <c r="S645" s="724">
        <v>0</v>
      </c>
      <c r="T645" s="729"/>
      <c r="U645" s="729"/>
      <c r="V645" s="729"/>
      <c r="W645" s="568"/>
      <c r="X645" s="729"/>
      <c r="Y645" s="729"/>
      <c r="Z645" s="729"/>
      <c r="AA645" s="729"/>
      <c r="AB645" s="729"/>
      <c r="AC645" s="729"/>
      <c r="AD645" s="729"/>
      <c r="AE645" s="729"/>
      <c r="AF645" s="729"/>
      <c r="AG645" s="729"/>
      <c r="AH645" s="729"/>
      <c r="AI645" s="729"/>
      <c r="AJ645" s="729"/>
      <c r="AK645" s="729"/>
      <c r="AL645" s="729"/>
      <c r="AM645" s="729"/>
      <c r="AN645" s="729"/>
      <c r="AO645" s="729"/>
      <c r="AP645" s="729"/>
      <c r="AQ645" s="729"/>
      <c r="AR645" s="729"/>
      <c r="AS645" s="729"/>
      <c r="AT645" s="729"/>
      <c r="AU645" s="729"/>
      <c r="AV645" s="729"/>
      <c r="AW645" s="729"/>
      <c r="AX645" s="729"/>
      <c r="AY645" s="729"/>
      <c r="AZ645" s="729"/>
      <c r="BA645" s="729"/>
      <c r="BB645" s="729"/>
      <c r="BC645" s="729"/>
      <c r="BD645" s="1035">
        <v>1</v>
      </c>
      <c r="BE645" s="735">
        <v>0</v>
      </c>
      <c r="BF645" s="735"/>
      <c r="BG645" s="559"/>
      <c r="BH645" s="559"/>
      <c r="BI645" s="559"/>
      <c r="BJ645" s="559"/>
      <c r="BK645" s="559"/>
      <c r="BL645" s="559"/>
      <c r="BM645" s="743"/>
      <c r="BN645" s="557">
        <f t="shared" si="10"/>
        <v>0</v>
      </c>
      <c r="BO645" s="476">
        <f>SUM(H645:BC645)</f>
        <v>0</v>
      </c>
      <c r="BP645" s="477" t="str">
        <f>IF(D645="Supra-regional","abrange-cidade",IF(D645="Em definição","sem-mapa",IF(F645&lt;&gt;0,"local-def","local-em-def")))</f>
        <v>local-em-def</v>
      </c>
    </row>
    <row r="646" spans="1:68" ht="30" hidden="1" x14ac:dyDescent="0.25">
      <c r="A646" s="549">
        <v>112</v>
      </c>
      <c r="B646" s="556" t="s">
        <v>5454</v>
      </c>
      <c r="C646" s="549">
        <v>400</v>
      </c>
      <c r="D646" s="559" t="s">
        <v>140</v>
      </c>
      <c r="E646" s="559" t="s">
        <v>229</v>
      </c>
      <c r="F646" s="559"/>
      <c r="G646" s="560"/>
      <c r="H646" s="724">
        <v>0</v>
      </c>
      <c r="I646" s="724">
        <v>0</v>
      </c>
      <c r="J646" s="724">
        <v>0</v>
      </c>
      <c r="K646" s="724">
        <v>0</v>
      </c>
      <c r="L646" s="724">
        <v>0</v>
      </c>
      <c r="M646" s="724">
        <v>0</v>
      </c>
      <c r="N646" s="724">
        <v>0</v>
      </c>
      <c r="O646" s="724">
        <v>0</v>
      </c>
      <c r="P646" s="724">
        <v>0</v>
      </c>
      <c r="Q646" s="724">
        <v>0</v>
      </c>
      <c r="R646" s="724">
        <v>0</v>
      </c>
      <c r="S646" s="728">
        <v>7</v>
      </c>
      <c r="T646" s="729"/>
      <c r="U646" s="729"/>
      <c r="V646" s="729"/>
      <c r="W646" s="568"/>
      <c r="X646" s="729"/>
      <c r="Y646" s="729"/>
      <c r="Z646" s="729"/>
      <c r="AA646" s="729"/>
      <c r="AB646" s="729"/>
      <c r="AC646" s="729"/>
      <c r="AD646" s="729"/>
      <c r="AE646" s="729"/>
      <c r="AF646" s="729"/>
      <c r="AG646" s="729"/>
      <c r="AH646" s="729"/>
      <c r="AI646" s="729"/>
      <c r="AJ646" s="729"/>
      <c r="AK646" s="729"/>
      <c r="AL646" s="729"/>
      <c r="AM646" s="729"/>
      <c r="AN646" s="729"/>
      <c r="AO646" s="729"/>
      <c r="AP646" s="729"/>
      <c r="AQ646" s="729"/>
      <c r="AR646" s="729"/>
      <c r="AS646" s="729"/>
      <c r="AT646" s="729"/>
      <c r="AU646" s="729"/>
      <c r="AV646" s="729"/>
      <c r="AW646" s="729"/>
      <c r="AX646" s="729"/>
      <c r="AY646" s="729"/>
      <c r="AZ646" s="729"/>
      <c r="BA646" s="729"/>
      <c r="BB646" s="729"/>
      <c r="BC646" s="729"/>
      <c r="BD646" s="1035">
        <v>1</v>
      </c>
      <c r="BE646" s="735">
        <v>0</v>
      </c>
      <c r="BF646" s="735"/>
      <c r="BG646" s="559"/>
      <c r="BH646" s="559"/>
      <c r="BI646" s="559"/>
      <c r="BJ646" s="559"/>
      <c r="BK646" s="559"/>
      <c r="BL646" s="559"/>
      <c r="BM646" s="743"/>
      <c r="BN646" s="557">
        <f t="shared" si="10"/>
        <v>1.7500000000000002E-2</v>
      </c>
      <c r="BO646" s="476">
        <f>SUM(H646:BC646)</f>
        <v>7</v>
      </c>
      <c r="BP646" s="477" t="str">
        <f>IF(D646="Supra-regional","abrange-cidade",IF(D646="Em definição","sem-mapa",IF(F646&lt;&gt;0,"local-def","local-em-def")))</f>
        <v>local-em-def</v>
      </c>
    </row>
    <row r="647" spans="1:68" ht="30" hidden="1" x14ac:dyDescent="0.25">
      <c r="A647" s="549">
        <v>112</v>
      </c>
      <c r="B647" s="556" t="s">
        <v>5454</v>
      </c>
      <c r="C647" s="549">
        <v>400</v>
      </c>
      <c r="D647" s="559" t="s">
        <v>142</v>
      </c>
      <c r="E647" s="559" t="s">
        <v>229</v>
      </c>
      <c r="F647" s="559"/>
      <c r="G647" s="560"/>
      <c r="H647" s="724">
        <v>0</v>
      </c>
      <c r="I647" s="724">
        <v>0</v>
      </c>
      <c r="J647" s="724">
        <v>0</v>
      </c>
      <c r="K647" s="724">
        <v>0</v>
      </c>
      <c r="L647" s="724">
        <v>0</v>
      </c>
      <c r="M647" s="724">
        <v>0</v>
      </c>
      <c r="N647" s="724">
        <v>0</v>
      </c>
      <c r="O647" s="724">
        <v>0</v>
      </c>
      <c r="P647" s="724">
        <v>0</v>
      </c>
      <c r="Q647" s="724">
        <v>0</v>
      </c>
      <c r="R647" s="724">
        <v>0</v>
      </c>
      <c r="S647" s="724">
        <v>0</v>
      </c>
      <c r="T647" s="729"/>
      <c r="U647" s="729"/>
      <c r="V647" s="729"/>
      <c r="W647" s="568"/>
      <c r="X647" s="729"/>
      <c r="Y647" s="729"/>
      <c r="Z647" s="729"/>
      <c r="AA647" s="729"/>
      <c r="AB647" s="729"/>
      <c r="AC647" s="729"/>
      <c r="AD647" s="729"/>
      <c r="AE647" s="729"/>
      <c r="AF647" s="729"/>
      <c r="AG647" s="729"/>
      <c r="AH647" s="729"/>
      <c r="AI647" s="729"/>
      <c r="AJ647" s="729"/>
      <c r="AK647" s="729"/>
      <c r="AL647" s="729"/>
      <c r="AM647" s="729"/>
      <c r="AN647" s="729"/>
      <c r="AO647" s="729"/>
      <c r="AP647" s="729"/>
      <c r="AQ647" s="729"/>
      <c r="AR647" s="729"/>
      <c r="AS647" s="729"/>
      <c r="AT647" s="729"/>
      <c r="AU647" s="729"/>
      <c r="AV647" s="729"/>
      <c r="AW647" s="729"/>
      <c r="AX647" s="729"/>
      <c r="AY647" s="729"/>
      <c r="AZ647" s="729"/>
      <c r="BA647" s="729"/>
      <c r="BB647" s="729"/>
      <c r="BC647" s="729"/>
      <c r="BD647" s="1035">
        <v>1</v>
      </c>
      <c r="BE647" s="735">
        <v>0</v>
      </c>
      <c r="BF647" s="735"/>
      <c r="BG647" s="559"/>
      <c r="BH647" s="559"/>
      <c r="BI647" s="559"/>
      <c r="BJ647" s="559"/>
      <c r="BK647" s="559"/>
      <c r="BL647" s="559"/>
      <c r="BM647" s="743"/>
      <c r="BN647" s="557">
        <f t="shared" si="10"/>
        <v>0</v>
      </c>
      <c r="BO647" s="476">
        <f>SUM(H647:BC647)</f>
        <v>0</v>
      </c>
      <c r="BP647" s="477" t="str">
        <f>IF(D647="Supra-regional","abrange-cidade",IF(D647="Em definição","sem-mapa",IF(F647&lt;&gt;0,"local-def","local-em-def")))</f>
        <v>local-em-def</v>
      </c>
    </row>
    <row r="648" spans="1:68" ht="30" hidden="1" x14ac:dyDescent="0.25">
      <c r="A648" s="549">
        <v>112</v>
      </c>
      <c r="B648" s="556" t="s">
        <v>5454</v>
      </c>
      <c r="C648" s="549">
        <v>400</v>
      </c>
      <c r="D648" s="569" t="s">
        <v>144</v>
      </c>
      <c r="E648" s="559" t="s">
        <v>229</v>
      </c>
      <c r="F648" s="559"/>
      <c r="G648" s="560"/>
      <c r="H648" s="724">
        <v>0</v>
      </c>
      <c r="I648" s="724">
        <v>0</v>
      </c>
      <c r="J648" s="724">
        <v>0</v>
      </c>
      <c r="K648" s="724">
        <v>0</v>
      </c>
      <c r="L648" s="724">
        <v>0</v>
      </c>
      <c r="M648" s="724">
        <v>0</v>
      </c>
      <c r="N648" s="724">
        <v>0</v>
      </c>
      <c r="O648" s="724">
        <v>0</v>
      </c>
      <c r="P648" s="724">
        <v>0</v>
      </c>
      <c r="Q648" s="724">
        <v>0</v>
      </c>
      <c r="R648" s="724">
        <v>0</v>
      </c>
      <c r="S648" s="728">
        <v>11</v>
      </c>
      <c r="T648" s="729"/>
      <c r="U648" s="729"/>
      <c r="V648" s="729"/>
      <c r="W648" s="568"/>
      <c r="X648" s="729"/>
      <c r="Y648" s="729"/>
      <c r="Z648" s="729"/>
      <c r="AA648" s="729"/>
      <c r="AB648" s="729"/>
      <c r="AC648" s="729"/>
      <c r="AD648" s="729"/>
      <c r="AE648" s="729"/>
      <c r="AF648" s="729"/>
      <c r="AG648" s="729"/>
      <c r="AH648" s="729"/>
      <c r="AI648" s="729"/>
      <c r="AJ648" s="729"/>
      <c r="AK648" s="729"/>
      <c r="AL648" s="729"/>
      <c r="AM648" s="729"/>
      <c r="AN648" s="729"/>
      <c r="AO648" s="729"/>
      <c r="AP648" s="729"/>
      <c r="AQ648" s="729"/>
      <c r="AR648" s="729"/>
      <c r="AS648" s="729"/>
      <c r="AT648" s="729"/>
      <c r="AU648" s="729"/>
      <c r="AV648" s="729"/>
      <c r="AW648" s="729"/>
      <c r="AX648" s="729"/>
      <c r="AY648" s="729"/>
      <c r="AZ648" s="729"/>
      <c r="BA648" s="729"/>
      <c r="BB648" s="729"/>
      <c r="BC648" s="729"/>
      <c r="BD648" s="1035">
        <v>1</v>
      </c>
      <c r="BE648" s="735">
        <v>0</v>
      </c>
      <c r="BF648" s="735"/>
      <c r="BG648" s="559"/>
      <c r="BH648" s="559"/>
      <c r="BI648" s="559"/>
      <c r="BJ648" s="559"/>
      <c r="BK648" s="559"/>
      <c r="BL648" s="559"/>
      <c r="BM648" s="743"/>
      <c r="BN648" s="557">
        <f t="shared" si="10"/>
        <v>2.75E-2</v>
      </c>
      <c r="BO648" s="476">
        <f>SUM(H648:BC648)</f>
        <v>11</v>
      </c>
      <c r="BP648" s="477" t="str">
        <f>IF(D648="Supra-regional","abrange-cidade",IF(D648="Em definição","sem-mapa",IF(F648&lt;&gt;0,"local-def","local-em-def")))</f>
        <v>local-em-def</v>
      </c>
    </row>
    <row r="649" spans="1:68" hidden="1" x14ac:dyDescent="0.25">
      <c r="A649" s="549">
        <v>112</v>
      </c>
      <c r="B649" s="556" t="s">
        <v>5454</v>
      </c>
      <c r="C649" s="549">
        <v>400</v>
      </c>
      <c r="D649" s="569" t="s">
        <v>146</v>
      </c>
      <c r="E649" s="559" t="s">
        <v>229</v>
      </c>
      <c r="F649" s="559"/>
      <c r="G649" s="560"/>
      <c r="H649" s="724">
        <v>0</v>
      </c>
      <c r="I649" s="724">
        <v>0</v>
      </c>
      <c r="J649" s="724">
        <v>0</v>
      </c>
      <c r="K649" s="724">
        <v>0</v>
      </c>
      <c r="L649" s="724">
        <v>0</v>
      </c>
      <c r="M649" s="724">
        <v>0</v>
      </c>
      <c r="N649" s="724">
        <v>0</v>
      </c>
      <c r="O649" s="724">
        <v>0</v>
      </c>
      <c r="P649" s="724">
        <v>0</v>
      </c>
      <c r="Q649" s="724">
        <v>0</v>
      </c>
      <c r="R649" s="724">
        <v>0</v>
      </c>
      <c r="S649" s="728">
        <v>2</v>
      </c>
      <c r="T649" s="729"/>
      <c r="U649" s="729"/>
      <c r="V649" s="729"/>
      <c r="W649" s="568"/>
      <c r="X649" s="729"/>
      <c r="Y649" s="729"/>
      <c r="Z649" s="729"/>
      <c r="AA649" s="729"/>
      <c r="AB649" s="729"/>
      <c r="AC649" s="729"/>
      <c r="AD649" s="729"/>
      <c r="AE649" s="729"/>
      <c r="AF649" s="729"/>
      <c r="AG649" s="729"/>
      <c r="AH649" s="729"/>
      <c r="AI649" s="729"/>
      <c r="AJ649" s="729"/>
      <c r="AK649" s="729"/>
      <c r="AL649" s="729"/>
      <c r="AM649" s="729"/>
      <c r="AN649" s="729"/>
      <c r="AO649" s="729"/>
      <c r="AP649" s="729"/>
      <c r="AQ649" s="729"/>
      <c r="AR649" s="729"/>
      <c r="AS649" s="729"/>
      <c r="AT649" s="729"/>
      <c r="AU649" s="729"/>
      <c r="AV649" s="729"/>
      <c r="AW649" s="729"/>
      <c r="AX649" s="729"/>
      <c r="AY649" s="729"/>
      <c r="AZ649" s="729"/>
      <c r="BA649" s="729"/>
      <c r="BB649" s="729"/>
      <c r="BC649" s="729"/>
      <c r="BD649" s="1035">
        <v>1</v>
      </c>
      <c r="BE649" s="735">
        <v>0</v>
      </c>
      <c r="BF649" s="735"/>
      <c r="BG649" s="559"/>
      <c r="BH649" s="559"/>
      <c r="BI649" s="559"/>
      <c r="BJ649" s="559"/>
      <c r="BK649" s="559"/>
      <c r="BL649" s="559"/>
      <c r="BM649" s="743"/>
      <c r="BN649" s="557">
        <f t="shared" si="10"/>
        <v>5.0000000000000001E-3</v>
      </c>
      <c r="BO649" s="476">
        <f>SUM(H649:BC649)</f>
        <v>2</v>
      </c>
      <c r="BP649" s="477" t="str">
        <f>IF(D649="Supra-regional","abrange-cidade",IF(D649="Em definição","sem-mapa",IF(F649&lt;&gt;0,"local-def","local-em-def")))</f>
        <v>local-em-def</v>
      </c>
    </row>
    <row r="650" spans="1:68" hidden="1" x14ac:dyDescent="0.25">
      <c r="A650" s="549">
        <v>112</v>
      </c>
      <c r="B650" s="556" t="s">
        <v>5454</v>
      </c>
      <c r="C650" s="549">
        <v>400</v>
      </c>
      <c r="D650" s="559" t="s">
        <v>148</v>
      </c>
      <c r="E650" s="559" t="s">
        <v>229</v>
      </c>
      <c r="F650" s="559"/>
      <c r="G650" s="560"/>
      <c r="H650" s="724">
        <v>0</v>
      </c>
      <c r="I650" s="724">
        <v>0</v>
      </c>
      <c r="J650" s="724">
        <v>0</v>
      </c>
      <c r="K650" s="724">
        <v>0</v>
      </c>
      <c r="L650" s="724">
        <v>0</v>
      </c>
      <c r="M650" s="724">
        <v>0</v>
      </c>
      <c r="N650" s="724">
        <v>0</v>
      </c>
      <c r="O650" s="724">
        <v>0</v>
      </c>
      <c r="P650" s="724">
        <v>0</v>
      </c>
      <c r="Q650" s="724">
        <v>0</v>
      </c>
      <c r="R650" s="724">
        <v>0</v>
      </c>
      <c r="S650" s="728">
        <v>18</v>
      </c>
      <c r="T650" s="729"/>
      <c r="U650" s="729"/>
      <c r="V650" s="729"/>
      <c r="W650" s="568"/>
      <c r="X650" s="729"/>
      <c r="Y650" s="729"/>
      <c r="Z650" s="729"/>
      <c r="AA650" s="729"/>
      <c r="AB650" s="729"/>
      <c r="AC650" s="729"/>
      <c r="AD650" s="729"/>
      <c r="AE650" s="729"/>
      <c r="AF650" s="729"/>
      <c r="AG650" s="729"/>
      <c r="AH650" s="729"/>
      <c r="AI650" s="729"/>
      <c r="AJ650" s="729"/>
      <c r="AK650" s="729"/>
      <c r="AL650" s="729"/>
      <c r="AM650" s="729"/>
      <c r="AN650" s="729"/>
      <c r="AO650" s="729"/>
      <c r="AP650" s="729"/>
      <c r="AQ650" s="729"/>
      <c r="AR650" s="729"/>
      <c r="AS650" s="729"/>
      <c r="AT650" s="729"/>
      <c r="AU650" s="729"/>
      <c r="AV650" s="729"/>
      <c r="AW650" s="729"/>
      <c r="AX650" s="729"/>
      <c r="AY650" s="729"/>
      <c r="AZ650" s="729"/>
      <c r="BA650" s="729"/>
      <c r="BB650" s="729"/>
      <c r="BC650" s="729"/>
      <c r="BD650" s="1035">
        <v>1</v>
      </c>
      <c r="BE650" s="735">
        <v>0</v>
      </c>
      <c r="BF650" s="735"/>
      <c r="BG650" s="559"/>
      <c r="BH650" s="559"/>
      <c r="BI650" s="559"/>
      <c r="BJ650" s="559"/>
      <c r="BK650" s="559"/>
      <c r="BL650" s="559"/>
      <c r="BM650" s="743"/>
      <c r="BN650" s="557">
        <f t="shared" si="10"/>
        <v>4.4999999999999998E-2</v>
      </c>
      <c r="BO650" s="476">
        <f>SUM(H650:BC650)</f>
        <v>18</v>
      </c>
      <c r="BP650" s="477" t="str">
        <f>IF(D650="Supra-regional","abrange-cidade",IF(D650="Em definição","sem-mapa",IF(F650&lt;&gt;0,"local-def","local-em-def")))</f>
        <v>local-em-def</v>
      </c>
    </row>
    <row r="651" spans="1:68" hidden="1" x14ac:dyDescent="0.25">
      <c r="A651" s="549">
        <v>112</v>
      </c>
      <c r="B651" s="556" t="s">
        <v>5454</v>
      </c>
      <c r="C651" s="549">
        <v>400</v>
      </c>
      <c r="D651" s="569" t="s">
        <v>150</v>
      </c>
      <c r="E651" s="559" t="s">
        <v>229</v>
      </c>
      <c r="F651" s="559"/>
      <c r="G651" s="560"/>
      <c r="H651" s="724">
        <v>0</v>
      </c>
      <c r="I651" s="724">
        <v>0</v>
      </c>
      <c r="J651" s="724">
        <v>0</v>
      </c>
      <c r="K651" s="724">
        <v>0</v>
      </c>
      <c r="L651" s="724">
        <v>0</v>
      </c>
      <c r="M651" s="724">
        <v>0</v>
      </c>
      <c r="N651" s="724">
        <v>0</v>
      </c>
      <c r="O651" s="724">
        <v>0</v>
      </c>
      <c r="P651" s="724">
        <v>0</v>
      </c>
      <c r="Q651" s="724">
        <v>0</v>
      </c>
      <c r="R651" s="724">
        <v>0</v>
      </c>
      <c r="S651" s="728">
        <v>20</v>
      </c>
      <c r="T651" s="729"/>
      <c r="U651" s="729"/>
      <c r="V651" s="729"/>
      <c r="W651" s="568"/>
      <c r="X651" s="729"/>
      <c r="Y651" s="729"/>
      <c r="Z651" s="729"/>
      <c r="AA651" s="729"/>
      <c r="AB651" s="729"/>
      <c r="AC651" s="729"/>
      <c r="AD651" s="729"/>
      <c r="AE651" s="729"/>
      <c r="AF651" s="729"/>
      <c r="AG651" s="729"/>
      <c r="AH651" s="729"/>
      <c r="AI651" s="729"/>
      <c r="AJ651" s="729"/>
      <c r="AK651" s="729"/>
      <c r="AL651" s="729"/>
      <c r="AM651" s="729"/>
      <c r="AN651" s="729"/>
      <c r="AO651" s="729"/>
      <c r="AP651" s="729"/>
      <c r="AQ651" s="729"/>
      <c r="AR651" s="729"/>
      <c r="AS651" s="729"/>
      <c r="AT651" s="729"/>
      <c r="AU651" s="729"/>
      <c r="AV651" s="729"/>
      <c r="AW651" s="729"/>
      <c r="AX651" s="729"/>
      <c r="AY651" s="729"/>
      <c r="AZ651" s="729"/>
      <c r="BA651" s="729"/>
      <c r="BB651" s="729"/>
      <c r="BC651" s="729"/>
      <c r="BD651" s="1035">
        <v>1</v>
      </c>
      <c r="BE651" s="735">
        <v>0</v>
      </c>
      <c r="BF651" s="735"/>
      <c r="BG651" s="559"/>
      <c r="BH651" s="559"/>
      <c r="BI651" s="559"/>
      <c r="BJ651" s="559"/>
      <c r="BK651" s="559"/>
      <c r="BL651" s="559"/>
      <c r="BM651" s="743"/>
      <c r="BN651" s="557">
        <f t="shared" si="10"/>
        <v>0.05</v>
      </c>
      <c r="BO651" s="476">
        <f>SUM(H651:BC651)</f>
        <v>20</v>
      </c>
      <c r="BP651" s="477" t="str">
        <f>IF(D651="Supra-regional","abrange-cidade",IF(D651="Em definição","sem-mapa",IF(F651&lt;&gt;0,"local-def","local-em-def")))</f>
        <v>local-em-def</v>
      </c>
    </row>
    <row r="652" spans="1:68" hidden="1" x14ac:dyDescent="0.25">
      <c r="A652" s="549">
        <v>112</v>
      </c>
      <c r="B652" s="556" t="s">
        <v>5454</v>
      </c>
      <c r="C652" s="549">
        <v>400</v>
      </c>
      <c r="D652" s="559" t="s">
        <v>152</v>
      </c>
      <c r="E652" s="559" t="s">
        <v>229</v>
      </c>
      <c r="F652" s="559"/>
      <c r="G652" s="560"/>
      <c r="H652" s="724">
        <v>0</v>
      </c>
      <c r="I652" s="724">
        <v>0</v>
      </c>
      <c r="J652" s="724">
        <v>0</v>
      </c>
      <c r="K652" s="724">
        <v>0</v>
      </c>
      <c r="L652" s="724">
        <v>0</v>
      </c>
      <c r="M652" s="724">
        <v>0</v>
      </c>
      <c r="N652" s="724">
        <v>0</v>
      </c>
      <c r="O652" s="724">
        <v>0</v>
      </c>
      <c r="P652" s="724">
        <v>0</v>
      </c>
      <c r="Q652" s="724">
        <v>0</v>
      </c>
      <c r="R652" s="724">
        <v>0</v>
      </c>
      <c r="S652" s="728">
        <v>13</v>
      </c>
      <c r="T652" s="729"/>
      <c r="U652" s="729"/>
      <c r="V652" s="729"/>
      <c r="W652" s="568"/>
      <c r="X652" s="729"/>
      <c r="Y652" s="729"/>
      <c r="Z652" s="729"/>
      <c r="AA652" s="729"/>
      <c r="AB652" s="729"/>
      <c r="AC652" s="729"/>
      <c r="AD652" s="729"/>
      <c r="AE652" s="729"/>
      <c r="AF652" s="729"/>
      <c r="AG652" s="729"/>
      <c r="AH652" s="729"/>
      <c r="AI652" s="729"/>
      <c r="AJ652" s="729"/>
      <c r="AK652" s="729"/>
      <c r="AL652" s="729"/>
      <c r="AM652" s="729"/>
      <c r="AN652" s="729"/>
      <c r="AO652" s="729"/>
      <c r="AP652" s="729"/>
      <c r="AQ652" s="729"/>
      <c r="AR652" s="729"/>
      <c r="AS652" s="729"/>
      <c r="AT652" s="729"/>
      <c r="AU652" s="729"/>
      <c r="AV652" s="729"/>
      <c r="AW652" s="729"/>
      <c r="AX652" s="729"/>
      <c r="AY652" s="729"/>
      <c r="AZ652" s="729"/>
      <c r="BA652" s="729"/>
      <c r="BB652" s="729"/>
      <c r="BC652" s="729"/>
      <c r="BD652" s="1035">
        <v>1</v>
      </c>
      <c r="BE652" s="735">
        <v>0</v>
      </c>
      <c r="BF652" s="735"/>
      <c r="BG652" s="559"/>
      <c r="BH652" s="559"/>
      <c r="BI652" s="559"/>
      <c r="BJ652" s="559"/>
      <c r="BK652" s="559"/>
      <c r="BL652" s="559"/>
      <c r="BM652" s="743"/>
      <c r="BN652" s="557">
        <f t="shared" si="10"/>
        <v>3.2500000000000001E-2</v>
      </c>
      <c r="BO652" s="476">
        <f>SUM(H652:BC652)</f>
        <v>13</v>
      </c>
      <c r="BP652" s="477" t="str">
        <f>IF(D652="Supra-regional","abrange-cidade",IF(D652="Em definição","sem-mapa",IF(F652&lt;&gt;0,"local-def","local-em-def")))</f>
        <v>local-em-def</v>
      </c>
    </row>
    <row r="653" spans="1:68" hidden="1" x14ac:dyDescent="0.25">
      <c r="A653" s="549">
        <v>112</v>
      </c>
      <c r="B653" s="556" t="s">
        <v>5454</v>
      </c>
      <c r="C653" s="549">
        <v>400</v>
      </c>
      <c r="D653" s="559" t="s">
        <v>154</v>
      </c>
      <c r="E653" s="559" t="s">
        <v>229</v>
      </c>
      <c r="F653" s="559"/>
      <c r="G653" s="560"/>
      <c r="H653" s="724">
        <v>0</v>
      </c>
      <c r="I653" s="724">
        <v>0</v>
      </c>
      <c r="J653" s="724">
        <v>0</v>
      </c>
      <c r="K653" s="724">
        <v>0</v>
      </c>
      <c r="L653" s="724">
        <v>0</v>
      </c>
      <c r="M653" s="724">
        <v>0</v>
      </c>
      <c r="N653" s="724">
        <v>0</v>
      </c>
      <c r="O653" s="724">
        <v>0</v>
      </c>
      <c r="P653" s="724">
        <v>0</v>
      </c>
      <c r="Q653" s="724">
        <v>0</v>
      </c>
      <c r="R653" s="724">
        <v>0</v>
      </c>
      <c r="S653" s="724">
        <v>0</v>
      </c>
      <c r="T653" s="729"/>
      <c r="U653" s="729"/>
      <c r="V653" s="729"/>
      <c r="W653" s="568"/>
      <c r="X653" s="729"/>
      <c r="Y653" s="729"/>
      <c r="Z653" s="729"/>
      <c r="AA653" s="729"/>
      <c r="AB653" s="729"/>
      <c r="AC653" s="729"/>
      <c r="AD653" s="729"/>
      <c r="AE653" s="729"/>
      <c r="AF653" s="729"/>
      <c r="AG653" s="729"/>
      <c r="AH653" s="729"/>
      <c r="AI653" s="729"/>
      <c r="AJ653" s="729"/>
      <c r="AK653" s="729"/>
      <c r="AL653" s="729"/>
      <c r="AM653" s="729"/>
      <c r="AN653" s="729"/>
      <c r="AO653" s="729"/>
      <c r="AP653" s="729"/>
      <c r="AQ653" s="729"/>
      <c r="AR653" s="729"/>
      <c r="AS653" s="729"/>
      <c r="AT653" s="729"/>
      <c r="AU653" s="729"/>
      <c r="AV653" s="729"/>
      <c r="AW653" s="729"/>
      <c r="AX653" s="729"/>
      <c r="AY653" s="729"/>
      <c r="AZ653" s="729"/>
      <c r="BA653" s="729"/>
      <c r="BB653" s="729"/>
      <c r="BC653" s="729"/>
      <c r="BD653" s="1035">
        <v>1</v>
      </c>
      <c r="BE653" s="735">
        <v>0</v>
      </c>
      <c r="BF653" s="735"/>
      <c r="BG653" s="559"/>
      <c r="BH653" s="559"/>
      <c r="BI653" s="559"/>
      <c r="BJ653" s="559"/>
      <c r="BK653" s="559"/>
      <c r="BL653" s="559"/>
      <c r="BM653" s="743"/>
      <c r="BN653" s="557">
        <f t="shared" si="10"/>
        <v>0</v>
      </c>
      <c r="BO653" s="476">
        <f>SUM(H653:BC653)</f>
        <v>0</v>
      </c>
      <c r="BP653" s="477" t="str">
        <f>IF(D653="Supra-regional","abrange-cidade",IF(D653="Em definição","sem-mapa",IF(F653&lt;&gt;0,"local-def","local-em-def")))</f>
        <v>local-em-def</v>
      </c>
    </row>
    <row r="654" spans="1:68" ht="30" hidden="1" x14ac:dyDescent="0.25">
      <c r="A654" s="549">
        <v>112</v>
      </c>
      <c r="B654" s="556" t="s">
        <v>5454</v>
      </c>
      <c r="C654" s="549">
        <v>400</v>
      </c>
      <c r="D654" s="569" t="s">
        <v>156</v>
      </c>
      <c r="E654" s="559" t="s">
        <v>229</v>
      </c>
      <c r="F654" s="559"/>
      <c r="G654" s="560"/>
      <c r="H654" s="724">
        <v>0</v>
      </c>
      <c r="I654" s="724">
        <v>0</v>
      </c>
      <c r="J654" s="724">
        <v>0</v>
      </c>
      <c r="K654" s="724">
        <v>0</v>
      </c>
      <c r="L654" s="724">
        <v>0</v>
      </c>
      <c r="M654" s="724">
        <v>0</v>
      </c>
      <c r="N654" s="724">
        <v>0</v>
      </c>
      <c r="O654" s="724">
        <v>0</v>
      </c>
      <c r="P654" s="724">
        <v>0</v>
      </c>
      <c r="Q654" s="724">
        <v>0</v>
      </c>
      <c r="R654" s="724">
        <v>0</v>
      </c>
      <c r="S654" s="728">
        <v>13</v>
      </c>
      <c r="T654" s="729"/>
      <c r="U654" s="729"/>
      <c r="V654" s="729"/>
      <c r="W654" s="568"/>
      <c r="X654" s="729"/>
      <c r="Y654" s="729"/>
      <c r="Z654" s="729"/>
      <c r="AA654" s="729"/>
      <c r="AB654" s="729"/>
      <c r="AC654" s="729"/>
      <c r="AD654" s="729"/>
      <c r="AE654" s="729"/>
      <c r="AF654" s="729"/>
      <c r="AG654" s="729"/>
      <c r="AH654" s="729"/>
      <c r="AI654" s="729"/>
      <c r="AJ654" s="729"/>
      <c r="AK654" s="729"/>
      <c r="AL654" s="729"/>
      <c r="AM654" s="729"/>
      <c r="AN654" s="729"/>
      <c r="AO654" s="729"/>
      <c r="AP654" s="729"/>
      <c r="AQ654" s="729"/>
      <c r="AR654" s="729"/>
      <c r="AS654" s="729"/>
      <c r="AT654" s="729"/>
      <c r="AU654" s="729"/>
      <c r="AV654" s="729"/>
      <c r="AW654" s="729"/>
      <c r="AX654" s="729"/>
      <c r="AY654" s="729"/>
      <c r="AZ654" s="729"/>
      <c r="BA654" s="729"/>
      <c r="BB654" s="729"/>
      <c r="BC654" s="729"/>
      <c r="BD654" s="1035">
        <v>1</v>
      </c>
      <c r="BE654" s="735">
        <v>0</v>
      </c>
      <c r="BF654" s="735"/>
      <c r="BG654" s="559"/>
      <c r="BH654" s="559"/>
      <c r="BI654" s="559"/>
      <c r="BJ654" s="559"/>
      <c r="BK654" s="559"/>
      <c r="BL654" s="559"/>
      <c r="BM654" s="743"/>
      <c r="BN654" s="557">
        <f t="shared" si="10"/>
        <v>3.2500000000000001E-2</v>
      </c>
      <c r="BO654" s="476">
        <f>SUM(H654:BC654)</f>
        <v>13</v>
      </c>
      <c r="BP654" s="477" t="str">
        <f>IF(D654="Supra-regional","abrange-cidade",IF(D654="Em definição","sem-mapa",IF(F654&lt;&gt;0,"local-def","local-em-def")))</f>
        <v>local-em-def</v>
      </c>
    </row>
    <row r="655" spans="1:68" hidden="1" x14ac:dyDescent="0.25">
      <c r="A655" s="549">
        <v>112</v>
      </c>
      <c r="B655" s="556" t="s">
        <v>5454</v>
      </c>
      <c r="C655" s="549">
        <v>400</v>
      </c>
      <c r="D655" s="559" t="s">
        <v>158</v>
      </c>
      <c r="E655" s="559" t="s">
        <v>229</v>
      </c>
      <c r="F655" s="559"/>
      <c r="G655" s="560"/>
      <c r="H655" s="724">
        <v>0</v>
      </c>
      <c r="I655" s="724">
        <v>0</v>
      </c>
      <c r="J655" s="724">
        <v>0</v>
      </c>
      <c r="K655" s="724">
        <v>0</v>
      </c>
      <c r="L655" s="724">
        <v>0</v>
      </c>
      <c r="M655" s="724">
        <v>0</v>
      </c>
      <c r="N655" s="724">
        <v>0</v>
      </c>
      <c r="O655" s="724">
        <v>0</v>
      </c>
      <c r="P655" s="724">
        <v>0</v>
      </c>
      <c r="Q655" s="724">
        <v>0</v>
      </c>
      <c r="R655" s="724">
        <v>0</v>
      </c>
      <c r="S655" s="724">
        <v>0</v>
      </c>
      <c r="T655" s="729"/>
      <c r="U655" s="729"/>
      <c r="V655" s="729"/>
      <c r="W655" s="568"/>
      <c r="X655" s="729"/>
      <c r="Y655" s="729"/>
      <c r="Z655" s="729"/>
      <c r="AA655" s="729"/>
      <c r="AB655" s="729"/>
      <c r="AC655" s="729"/>
      <c r="AD655" s="729"/>
      <c r="AE655" s="729"/>
      <c r="AF655" s="729"/>
      <c r="AG655" s="729"/>
      <c r="AH655" s="729"/>
      <c r="AI655" s="729"/>
      <c r="AJ655" s="729"/>
      <c r="AK655" s="729"/>
      <c r="AL655" s="729"/>
      <c r="AM655" s="729"/>
      <c r="AN655" s="729"/>
      <c r="AO655" s="729"/>
      <c r="AP655" s="729"/>
      <c r="AQ655" s="729"/>
      <c r="AR655" s="729"/>
      <c r="AS655" s="729"/>
      <c r="AT655" s="729"/>
      <c r="AU655" s="729"/>
      <c r="AV655" s="729"/>
      <c r="AW655" s="729"/>
      <c r="AX655" s="729"/>
      <c r="AY655" s="729"/>
      <c r="AZ655" s="729"/>
      <c r="BA655" s="729"/>
      <c r="BB655" s="729"/>
      <c r="BC655" s="729"/>
      <c r="BD655" s="1035">
        <v>1</v>
      </c>
      <c r="BE655" s="735">
        <v>0</v>
      </c>
      <c r="BF655" s="735"/>
      <c r="BG655" s="559"/>
      <c r="BH655" s="559"/>
      <c r="BI655" s="559"/>
      <c r="BJ655" s="559"/>
      <c r="BK655" s="559"/>
      <c r="BL655" s="559"/>
      <c r="BM655" s="743"/>
      <c r="BN655" s="557">
        <f t="shared" si="10"/>
        <v>0</v>
      </c>
      <c r="BO655" s="476">
        <f>SUM(H655:BC655)</f>
        <v>0</v>
      </c>
      <c r="BP655" s="477" t="str">
        <f>IF(D655="Supra-regional","abrange-cidade",IF(D655="Em definição","sem-mapa",IF(F655&lt;&gt;0,"local-def","local-em-def")))</f>
        <v>local-em-def</v>
      </c>
    </row>
    <row r="656" spans="1:68" s="748" customFormat="1" hidden="1" x14ac:dyDescent="0.25">
      <c r="A656" s="758">
        <v>112</v>
      </c>
      <c r="B656" s="762" t="s">
        <v>5454</v>
      </c>
      <c r="C656" s="758">
        <v>400</v>
      </c>
      <c r="D656" s="746" t="s">
        <v>160</v>
      </c>
      <c r="E656" s="766" t="s">
        <v>229</v>
      </c>
      <c r="F656" s="766"/>
      <c r="G656" s="763"/>
      <c r="H656" s="772">
        <v>0</v>
      </c>
      <c r="I656" s="772">
        <v>0</v>
      </c>
      <c r="J656" s="772">
        <v>0</v>
      </c>
      <c r="K656" s="772">
        <v>0</v>
      </c>
      <c r="L656" s="772">
        <v>0</v>
      </c>
      <c r="M656" s="772">
        <v>0</v>
      </c>
      <c r="N656" s="772">
        <v>0</v>
      </c>
      <c r="O656" s="772">
        <v>0</v>
      </c>
      <c r="P656" s="772">
        <v>0</v>
      </c>
      <c r="Q656" s="772">
        <v>0</v>
      </c>
      <c r="R656" s="772">
        <v>0</v>
      </c>
      <c r="S656" s="773">
        <v>6</v>
      </c>
      <c r="T656" s="760"/>
      <c r="U656" s="760"/>
      <c r="V656" s="760"/>
      <c r="W656" s="745"/>
      <c r="X656" s="760"/>
      <c r="Y656" s="760"/>
      <c r="Z656" s="760"/>
      <c r="AA656" s="760"/>
      <c r="AB656" s="760"/>
      <c r="AC656" s="760"/>
      <c r="AD656" s="760"/>
      <c r="AE656" s="760"/>
      <c r="AF656" s="760"/>
      <c r="AG656" s="760"/>
      <c r="AH656" s="760"/>
      <c r="AI656" s="760"/>
      <c r="AJ656" s="760"/>
      <c r="AK656" s="760"/>
      <c r="AL656" s="760"/>
      <c r="AM656" s="760"/>
      <c r="AN656" s="760"/>
      <c r="AO656" s="760"/>
      <c r="AP656" s="760"/>
      <c r="AQ656" s="760"/>
      <c r="AR656" s="760"/>
      <c r="AS656" s="760"/>
      <c r="AT656" s="760"/>
      <c r="AU656" s="760"/>
      <c r="AV656" s="760"/>
      <c r="AW656" s="760"/>
      <c r="AX656" s="760"/>
      <c r="AY656" s="760"/>
      <c r="AZ656" s="760"/>
      <c r="BA656" s="760"/>
      <c r="BB656" s="760"/>
      <c r="BC656" s="760"/>
      <c r="BD656" s="1035">
        <v>1</v>
      </c>
      <c r="BE656" s="780">
        <v>0</v>
      </c>
      <c r="BF656" s="780"/>
      <c r="BG656" s="766"/>
      <c r="BH656" s="766"/>
      <c r="BI656" s="766"/>
      <c r="BJ656" s="766"/>
      <c r="BK656" s="766"/>
      <c r="BL656" s="766"/>
      <c r="BM656" s="747"/>
      <c r="BN656" s="557">
        <f t="shared" si="10"/>
        <v>1.4999999999999999E-2</v>
      </c>
      <c r="BO656" s="754">
        <f>SUM(H656:BC656)</f>
        <v>6</v>
      </c>
      <c r="BP656" s="755" t="str">
        <f>IF(D656="Supra-regional","abrange-cidade",IF(D656="Em definição","sem-mapa",IF(F656&lt;&gt;0,"local-def","local-em-def")))</f>
        <v>local-em-def</v>
      </c>
    </row>
    <row r="657" spans="1:68" s="748" customFormat="1" hidden="1" x14ac:dyDescent="0.25">
      <c r="A657" s="758">
        <v>112</v>
      </c>
      <c r="B657" s="762" t="s">
        <v>5454</v>
      </c>
      <c r="C657" s="758">
        <v>400</v>
      </c>
      <c r="D657" s="746" t="s">
        <v>162</v>
      </c>
      <c r="E657" s="766" t="s">
        <v>229</v>
      </c>
      <c r="F657" s="766"/>
      <c r="G657" s="763"/>
      <c r="H657" s="772">
        <v>0</v>
      </c>
      <c r="I657" s="772">
        <v>0</v>
      </c>
      <c r="J657" s="772">
        <v>0</v>
      </c>
      <c r="K657" s="772">
        <v>0</v>
      </c>
      <c r="L657" s="772">
        <v>0</v>
      </c>
      <c r="M657" s="772">
        <v>0</v>
      </c>
      <c r="N657" s="772">
        <v>0</v>
      </c>
      <c r="O657" s="772">
        <v>0</v>
      </c>
      <c r="P657" s="772">
        <v>0</v>
      </c>
      <c r="Q657" s="772">
        <v>0</v>
      </c>
      <c r="R657" s="772">
        <v>0</v>
      </c>
      <c r="S657" s="773">
        <v>6</v>
      </c>
      <c r="T657" s="760"/>
      <c r="U657" s="760"/>
      <c r="V657" s="760"/>
      <c r="W657" s="745"/>
      <c r="X657" s="760"/>
      <c r="Y657" s="760"/>
      <c r="Z657" s="760"/>
      <c r="AA657" s="760"/>
      <c r="AB657" s="760"/>
      <c r="AC657" s="760"/>
      <c r="AD657" s="760"/>
      <c r="AE657" s="760"/>
      <c r="AF657" s="760"/>
      <c r="AG657" s="760"/>
      <c r="AH657" s="760"/>
      <c r="AI657" s="760"/>
      <c r="AJ657" s="760"/>
      <c r="AK657" s="760"/>
      <c r="AL657" s="760"/>
      <c r="AM657" s="760"/>
      <c r="AN657" s="760"/>
      <c r="AO657" s="760"/>
      <c r="AP657" s="760"/>
      <c r="AQ657" s="760"/>
      <c r="AR657" s="760"/>
      <c r="AS657" s="760"/>
      <c r="AT657" s="760"/>
      <c r="AU657" s="760"/>
      <c r="AV657" s="760"/>
      <c r="AW657" s="760"/>
      <c r="AX657" s="760"/>
      <c r="AY657" s="760"/>
      <c r="AZ657" s="760"/>
      <c r="BA657" s="760"/>
      <c r="BB657" s="760"/>
      <c r="BC657" s="760"/>
      <c r="BD657" s="1035">
        <v>1</v>
      </c>
      <c r="BE657" s="780">
        <v>0</v>
      </c>
      <c r="BF657" s="780"/>
      <c r="BG657" s="766"/>
      <c r="BH657" s="766"/>
      <c r="BI657" s="766"/>
      <c r="BJ657" s="766"/>
      <c r="BK657" s="766"/>
      <c r="BL657" s="766"/>
      <c r="BM657" s="747"/>
      <c r="BN657" s="557">
        <f t="shared" si="10"/>
        <v>1.4999999999999999E-2</v>
      </c>
      <c r="BO657" s="754">
        <f>SUM(H657:BC657)</f>
        <v>6</v>
      </c>
      <c r="BP657" s="755" t="str">
        <f>IF(D657="Supra-regional","abrange-cidade",IF(D657="Em definição","sem-mapa",IF(F657&lt;&gt;0,"local-def","local-em-def")))</f>
        <v>local-em-def</v>
      </c>
    </row>
    <row r="658" spans="1:68" s="748" customFormat="1" hidden="1" x14ac:dyDescent="0.25">
      <c r="A658" s="758">
        <v>112</v>
      </c>
      <c r="B658" s="762" t="s">
        <v>5454</v>
      </c>
      <c r="C658" s="758">
        <v>400</v>
      </c>
      <c r="D658" s="766" t="s">
        <v>164</v>
      </c>
      <c r="E658" s="766" t="s">
        <v>229</v>
      </c>
      <c r="F658" s="766"/>
      <c r="G658" s="763"/>
      <c r="H658" s="772">
        <v>0</v>
      </c>
      <c r="I658" s="772">
        <v>0</v>
      </c>
      <c r="J658" s="772">
        <v>0</v>
      </c>
      <c r="K658" s="772">
        <v>0</v>
      </c>
      <c r="L658" s="772">
        <v>0</v>
      </c>
      <c r="M658" s="772">
        <v>0</v>
      </c>
      <c r="N658" s="772">
        <v>0</v>
      </c>
      <c r="O658" s="772">
        <v>0</v>
      </c>
      <c r="P658" s="772">
        <v>0</v>
      </c>
      <c r="Q658" s="772">
        <v>0</v>
      </c>
      <c r="R658" s="772">
        <v>0</v>
      </c>
      <c r="S658" s="772">
        <v>0</v>
      </c>
      <c r="T658" s="760"/>
      <c r="U658" s="760"/>
      <c r="V658" s="760"/>
      <c r="W658" s="745"/>
      <c r="X658" s="760"/>
      <c r="Y658" s="760"/>
      <c r="Z658" s="760"/>
      <c r="AA658" s="760"/>
      <c r="AB658" s="760"/>
      <c r="AC658" s="760"/>
      <c r="AD658" s="760"/>
      <c r="AE658" s="760"/>
      <c r="AF658" s="760"/>
      <c r="AG658" s="760"/>
      <c r="AH658" s="760"/>
      <c r="AI658" s="760"/>
      <c r="AJ658" s="760"/>
      <c r="AK658" s="760"/>
      <c r="AL658" s="760"/>
      <c r="AM658" s="760"/>
      <c r="AN658" s="760"/>
      <c r="AO658" s="760"/>
      <c r="AP658" s="760"/>
      <c r="AQ658" s="760"/>
      <c r="AR658" s="760"/>
      <c r="AS658" s="760"/>
      <c r="AT658" s="760"/>
      <c r="AU658" s="760"/>
      <c r="AV658" s="760"/>
      <c r="AW658" s="760"/>
      <c r="AX658" s="760"/>
      <c r="AY658" s="760"/>
      <c r="AZ658" s="760"/>
      <c r="BA658" s="760"/>
      <c r="BB658" s="760"/>
      <c r="BC658" s="760"/>
      <c r="BD658" s="1035">
        <v>1</v>
      </c>
      <c r="BE658" s="780">
        <v>0</v>
      </c>
      <c r="BF658" s="780"/>
      <c r="BG658" s="766"/>
      <c r="BH658" s="766"/>
      <c r="BI658" s="766"/>
      <c r="BJ658" s="766"/>
      <c r="BK658" s="766"/>
      <c r="BL658" s="766"/>
      <c r="BM658" s="747"/>
      <c r="BN658" s="557">
        <f t="shared" si="10"/>
        <v>0</v>
      </c>
      <c r="BO658" s="754">
        <f>SUM(H658:BC658)</f>
        <v>0</v>
      </c>
      <c r="BP658" s="755" t="str">
        <f>IF(D658="Supra-regional","abrange-cidade",IF(D658="Em definição","sem-mapa",IF(F658&lt;&gt;0,"local-def","local-em-def")))</f>
        <v>local-em-def</v>
      </c>
    </row>
    <row r="659" spans="1:68" s="748" customFormat="1" hidden="1" x14ac:dyDescent="0.25">
      <c r="A659" s="758">
        <v>112</v>
      </c>
      <c r="B659" s="762" t="s">
        <v>5454</v>
      </c>
      <c r="C659" s="758">
        <v>400</v>
      </c>
      <c r="D659" s="766" t="s">
        <v>166</v>
      </c>
      <c r="E659" s="766" t="s">
        <v>229</v>
      </c>
      <c r="F659" s="766"/>
      <c r="G659" s="763"/>
      <c r="H659" s="772">
        <v>0</v>
      </c>
      <c r="I659" s="772">
        <v>0</v>
      </c>
      <c r="J659" s="772">
        <v>0</v>
      </c>
      <c r="K659" s="772">
        <v>0</v>
      </c>
      <c r="L659" s="772">
        <v>0</v>
      </c>
      <c r="M659" s="772">
        <v>0</v>
      </c>
      <c r="N659" s="772">
        <v>0</v>
      </c>
      <c r="O659" s="772">
        <v>0</v>
      </c>
      <c r="P659" s="772">
        <v>0</v>
      </c>
      <c r="Q659" s="772">
        <v>0</v>
      </c>
      <c r="R659" s="772">
        <v>0</v>
      </c>
      <c r="S659" s="773">
        <v>8</v>
      </c>
      <c r="T659" s="760"/>
      <c r="U659" s="760"/>
      <c r="V659" s="760"/>
      <c r="W659" s="745"/>
      <c r="X659" s="760"/>
      <c r="Y659" s="760"/>
      <c r="Z659" s="760"/>
      <c r="AA659" s="760"/>
      <c r="AB659" s="760"/>
      <c r="AC659" s="760"/>
      <c r="AD659" s="760"/>
      <c r="AE659" s="760"/>
      <c r="AF659" s="760"/>
      <c r="AG659" s="760"/>
      <c r="AH659" s="760"/>
      <c r="AI659" s="760"/>
      <c r="AJ659" s="760"/>
      <c r="AK659" s="760"/>
      <c r="AL659" s="760"/>
      <c r="AM659" s="760"/>
      <c r="AN659" s="760"/>
      <c r="AO659" s="760"/>
      <c r="AP659" s="760"/>
      <c r="AQ659" s="760"/>
      <c r="AR659" s="760"/>
      <c r="AS659" s="760"/>
      <c r="AT659" s="760"/>
      <c r="AU659" s="760"/>
      <c r="AV659" s="760"/>
      <c r="AW659" s="760"/>
      <c r="AX659" s="760"/>
      <c r="AY659" s="760"/>
      <c r="AZ659" s="760"/>
      <c r="BA659" s="760"/>
      <c r="BB659" s="760"/>
      <c r="BC659" s="760"/>
      <c r="BD659" s="1035">
        <v>1</v>
      </c>
      <c r="BE659" s="780">
        <v>0</v>
      </c>
      <c r="BF659" s="780"/>
      <c r="BG659" s="766"/>
      <c r="BH659" s="766"/>
      <c r="BI659" s="766"/>
      <c r="BJ659" s="766"/>
      <c r="BK659" s="766"/>
      <c r="BL659" s="766"/>
      <c r="BM659" s="747"/>
      <c r="BN659" s="557">
        <f t="shared" si="10"/>
        <v>0.02</v>
      </c>
      <c r="BO659" s="754">
        <f>SUM(H659:BC659)</f>
        <v>8</v>
      </c>
      <c r="BP659" s="755" t="str">
        <f>IF(D659="Supra-regional","abrange-cidade",IF(D659="Em definição","sem-mapa",IF(F659&lt;&gt;0,"local-def","local-em-def")))</f>
        <v>local-em-def</v>
      </c>
    </row>
    <row r="660" spans="1:68" s="748" customFormat="1" hidden="1" x14ac:dyDescent="0.25">
      <c r="A660" s="758">
        <v>112</v>
      </c>
      <c r="B660" s="762" t="s">
        <v>5454</v>
      </c>
      <c r="C660" s="758">
        <v>400</v>
      </c>
      <c r="D660" s="766" t="s">
        <v>168</v>
      </c>
      <c r="E660" s="766" t="s">
        <v>229</v>
      </c>
      <c r="F660" s="766"/>
      <c r="G660" s="763"/>
      <c r="H660" s="772">
        <v>0</v>
      </c>
      <c r="I660" s="772">
        <v>0</v>
      </c>
      <c r="J660" s="772">
        <v>0</v>
      </c>
      <c r="K660" s="772">
        <v>0</v>
      </c>
      <c r="L660" s="772">
        <v>0</v>
      </c>
      <c r="M660" s="772">
        <v>0</v>
      </c>
      <c r="N660" s="772">
        <v>0</v>
      </c>
      <c r="O660" s="772">
        <v>0</v>
      </c>
      <c r="P660" s="772">
        <v>0</v>
      </c>
      <c r="Q660" s="772">
        <v>0</v>
      </c>
      <c r="R660" s="772">
        <v>0</v>
      </c>
      <c r="S660" s="772">
        <v>0</v>
      </c>
      <c r="T660" s="760"/>
      <c r="U660" s="760"/>
      <c r="V660" s="760"/>
      <c r="W660" s="745"/>
      <c r="X660" s="760"/>
      <c r="Y660" s="760"/>
      <c r="Z660" s="760"/>
      <c r="AA660" s="760"/>
      <c r="AB660" s="760"/>
      <c r="AC660" s="760"/>
      <c r="AD660" s="760"/>
      <c r="AE660" s="760"/>
      <c r="AF660" s="760"/>
      <c r="AG660" s="760"/>
      <c r="AH660" s="760"/>
      <c r="AI660" s="760"/>
      <c r="AJ660" s="760"/>
      <c r="AK660" s="760"/>
      <c r="AL660" s="760"/>
      <c r="AM660" s="760"/>
      <c r="AN660" s="760"/>
      <c r="AO660" s="760"/>
      <c r="AP660" s="760"/>
      <c r="AQ660" s="760"/>
      <c r="AR660" s="760"/>
      <c r="AS660" s="760"/>
      <c r="AT660" s="760"/>
      <c r="AU660" s="760"/>
      <c r="AV660" s="760"/>
      <c r="AW660" s="760"/>
      <c r="AX660" s="760"/>
      <c r="AY660" s="760"/>
      <c r="AZ660" s="760"/>
      <c r="BA660" s="760"/>
      <c r="BB660" s="760"/>
      <c r="BC660" s="760"/>
      <c r="BD660" s="1035">
        <v>1</v>
      </c>
      <c r="BE660" s="780">
        <v>0</v>
      </c>
      <c r="BF660" s="780"/>
      <c r="BG660" s="766"/>
      <c r="BH660" s="766"/>
      <c r="BI660" s="766"/>
      <c r="BJ660" s="766"/>
      <c r="BK660" s="766"/>
      <c r="BL660" s="766"/>
      <c r="BM660" s="747"/>
      <c r="BN660" s="557">
        <f t="shared" si="10"/>
        <v>0</v>
      </c>
      <c r="BO660" s="754">
        <f>SUM(H660:BC660)</f>
        <v>0</v>
      </c>
      <c r="BP660" s="755" t="str">
        <f>IF(D660="Supra-regional","abrange-cidade",IF(D660="Em definição","sem-mapa",IF(F660&lt;&gt;0,"local-def","local-em-def")))</f>
        <v>local-em-def</v>
      </c>
    </row>
    <row r="661" spans="1:68" s="748" customFormat="1" hidden="1" x14ac:dyDescent="0.25">
      <c r="A661" s="758">
        <v>112</v>
      </c>
      <c r="B661" s="762" t="s">
        <v>5454</v>
      </c>
      <c r="C661" s="758">
        <v>400</v>
      </c>
      <c r="D661" s="766" t="s">
        <v>170</v>
      </c>
      <c r="E661" s="766" t="s">
        <v>229</v>
      </c>
      <c r="F661" s="766"/>
      <c r="G661" s="763"/>
      <c r="H661" s="772">
        <v>0</v>
      </c>
      <c r="I661" s="772">
        <v>0</v>
      </c>
      <c r="J661" s="772">
        <v>0</v>
      </c>
      <c r="K661" s="772">
        <v>0</v>
      </c>
      <c r="L661" s="772">
        <v>0</v>
      </c>
      <c r="M661" s="772">
        <v>0</v>
      </c>
      <c r="N661" s="772">
        <v>0</v>
      </c>
      <c r="O661" s="772">
        <v>0</v>
      </c>
      <c r="P661" s="772">
        <v>0</v>
      </c>
      <c r="Q661" s="772">
        <v>0</v>
      </c>
      <c r="R661" s="772">
        <v>0</v>
      </c>
      <c r="S661" s="772">
        <v>0</v>
      </c>
      <c r="T661" s="760"/>
      <c r="U661" s="760"/>
      <c r="V661" s="760"/>
      <c r="W661" s="745"/>
      <c r="X661" s="760"/>
      <c r="Y661" s="760"/>
      <c r="Z661" s="760"/>
      <c r="AA661" s="760"/>
      <c r="AB661" s="760"/>
      <c r="AC661" s="760"/>
      <c r="AD661" s="760"/>
      <c r="AE661" s="760"/>
      <c r="AF661" s="760"/>
      <c r="AG661" s="760"/>
      <c r="AH661" s="760"/>
      <c r="AI661" s="760"/>
      <c r="AJ661" s="760"/>
      <c r="AK661" s="760"/>
      <c r="AL661" s="760"/>
      <c r="AM661" s="760"/>
      <c r="AN661" s="760"/>
      <c r="AO661" s="760"/>
      <c r="AP661" s="760"/>
      <c r="AQ661" s="760"/>
      <c r="AR661" s="760"/>
      <c r="AS661" s="760"/>
      <c r="AT661" s="760"/>
      <c r="AU661" s="760"/>
      <c r="AV661" s="760"/>
      <c r="AW661" s="760"/>
      <c r="AX661" s="760"/>
      <c r="AY661" s="760"/>
      <c r="AZ661" s="760"/>
      <c r="BA661" s="760"/>
      <c r="BB661" s="760"/>
      <c r="BC661" s="760"/>
      <c r="BD661" s="1035">
        <v>1</v>
      </c>
      <c r="BE661" s="780">
        <v>0</v>
      </c>
      <c r="BF661" s="780"/>
      <c r="BG661" s="766"/>
      <c r="BH661" s="766"/>
      <c r="BI661" s="766"/>
      <c r="BJ661" s="766"/>
      <c r="BK661" s="766"/>
      <c r="BL661" s="766"/>
      <c r="BM661" s="747"/>
      <c r="BN661" s="557">
        <f t="shared" si="10"/>
        <v>0</v>
      </c>
      <c r="BO661" s="754">
        <f>SUM(H661:BC661)</f>
        <v>0</v>
      </c>
      <c r="BP661" s="755" t="str">
        <f>IF(D661="Supra-regional","abrange-cidade",IF(D661="Em definição","sem-mapa",IF(F661&lt;&gt;0,"local-def","local-em-def")))</f>
        <v>local-em-def</v>
      </c>
    </row>
    <row r="662" spans="1:68" s="748" customFormat="1" hidden="1" x14ac:dyDescent="0.25">
      <c r="A662" s="758">
        <v>112</v>
      </c>
      <c r="B662" s="762" t="s">
        <v>5454</v>
      </c>
      <c r="C662" s="758">
        <v>400</v>
      </c>
      <c r="D662" s="746" t="s">
        <v>172</v>
      </c>
      <c r="E662" s="766" t="s">
        <v>229</v>
      </c>
      <c r="F662" s="766"/>
      <c r="G662" s="763"/>
      <c r="H662" s="772">
        <v>0</v>
      </c>
      <c r="I662" s="772">
        <v>0</v>
      </c>
      <c r="J662" s="772">
        <v>0</v>
      </c>
      <c r="K662" s="772">
        <v>0</v>
      </c>
      <c r="L662" s="772">
        <v>0</v>
      </c>
      <c r="M662" s="772">
        <v>0</v>
      </c>
      <c r="N662" s="772">
        <v>0</v>
      </c>
      <c r="O662" s="772">
        <v>0</v>
      </c>
      <c r="P662" s="772">
        <v>0</v>
      </c>
      <c r="Q662" s="772">
        <v>0</v>
      </c>
      <c r="R662" s="772">
        <v>0</v>
      </c>
      <c r="S662" s="773">
        <v>23</v>
      </c>
      <c r="T662" s="760"/>
      <c r="U662" s="760"/>
      <c r="V662" s="760"/>
      <c r="W662" s="745"/>
      <c r="X662" s="760"/>
      <c r="Y662" s="760"/>
      <c r="Z662" s="760"/>
      <c r="AA662" s="760"/>
      <c r="AB662" s="760"/>
      <c r="AC662" s="760"/>
      <c r="AD662" s="760"/>
      <c r="AE662" s="760"/>
      <c r="AF662" s="760"/>
      <c r="AG662" s="760"/>
      <c r="AH662" s="760"/>
      <c r="AI662" s="760"/>
      <c r="AJ662" s="760"/>
      <c r="AK662" s="760"/>
      <c r="AL662" s="760"/>
      <c r="AM662" s="760"/>
      <c r="AN662" s="760"/>
      <c r="AO662" s="760"/>
      <c r="AP662" s="760"/>
      <c r="AQ662" s="760"/>
      <c r="AR662" s="760"/>
      <c r="AS662" s="760"/>
      <c r="AT662" s="760"/>
      <c r="AU662" s="760"/>
      <c r="AV662" s="760"/>
      <c r="AW662" s="760"/>
      <c r="AX662" s="760"/>
      <c r="AY662" s="760"/>
      <c r="AZ662" s="760"/>
      <c r="BA662" s="760"/>
      <c r="BB662" s="760"/>
      <c r="BC662" s="760"/>
      <c r="BD662" s="1035">
        <v>1</v>
      </c>
      <c r="BE662" s="780">
        <v>0</v>
      </c>
      <c r="BF662" s="780"/>
      <c r="BG662" s="766"/>
      <c r="BH662" s="766"/>
      <c r="BI662" s="766"/>
      <c r="BJ662" s="766"/>
      <c r="BK662" s="766"/>
      <c r="BL662" s="766"/>
      <c r="BM662" s="747"/>
      <c r="BN662" s="557">
        <f t="shared" si="10"/>
        <v>5.7500000000000002E-2</v>
      </c>
      <c r="BO662" s="754">
        <f>SUM(H662:BC662)</f>
        <v>23</v>
      </c>
      <c r="BP662" s="755" t="str">
        <f>IF(D662="Supra-regional","abrange-cidade",IF(D662="Em definição","sem-mapa",IF(F662&lt;&gt;0,"local-def","local-em-def")))</f>
        <v>local-em-def</v>
      </c>
    </row>
    <row r="663" spans="1:68" s="748" customFormat="1" hidden="1" x14ac:dyDescent="0.25">
      <c r="A663" s="758">
        <v>112</v>
      </c>
      <c r="B663" s="762" t="s">
        <v>5454</v>
      </c>
      <c r="C663" s="758">
        <v>400</v>
      </c>
      <c r="D663" s="746" t="s">
        <v>174</v>
      </c>
      <c r="E663" s="766" t="s">
        <v>229</v>
      </c>
      <c r="F663" s="766"/>
      <c r="G663" s="763"/>
      <c r="H663" s="772">
        <v>0</v>
      </c>
      <c r="I663" s="772">
        <v>0</v>
      </c>
      <c r="J663" s="772">
        <v>0</v>
      </c>
      <c r="K663" s="772">
        <v>0</v>
      </c>
      <c r="L663" s="772">
        <v>0</v>
      </c>
      <c r="M663" s="772">
        <v>0</v>
      </c>
      <c r="N663" s="772">
        <v>0</v>
      </c>
      <c r="O663" s="772">
        <v>0</v>
      </c>
      <c r="P663" s="772">
        <v>0</v>
      </c>
      <c r="Q663" s="772">
        <v>0</v>
      </c>
      <c r="R663" s="772">
        <v>0</v>
      </c>
      <c r="S663" s="773">
        <v>2</v>
      </c>
      <c r="T663" s="760"/>
      <c r="U663" s="760"/>
      <c r="V663" s="760"/>
      <c r="W663" s="745"/>
      <c r="X663" s="760"/>
      <c r="Y663" s="760"/>
      <c r="Z663" s="760"/>
      <c r="AA663" s="760"/>
      <c r="AB663" s="760"/>
      <c r="AC663" s="760"/>
      <c r="AD663" s="760"/>
      <c r="AE663" s="760"/>
      <c r="AF663" s="760"/>
      <c r="AG663" s="760"/>
      <c r="AH663" s="760"/>
      <c r="AI663" s="760"/>
      <c r="AJ663" s="760"/>
      <c r="AK663" s="760"/>
      <c r="AL663" s="760"/>
      <c r="AM663" s="760"/>
      <c r="AN663" s="760"/>
      <c r="AO663" s="760"/>
      <c r="AP663" s="760"/>
      <c r="AQ663" s="760"/>
      <c r="AR663" s="760"/>
      <c r="AS663" s="760"/>
      <c r="AT663" s="760"/>
      <c r="AU663" s="760"/>
      <c r="AV663" s="760"/>
      <c r="AW663" s="760"/>
      <c r="AX663" s="760"/>
      <c r="AY663" s="760"/>
      <c r="AZ663" s="760"/>
      <c r="BA663" s="760"/>
      <c r="BB663" s="760"/>
      <c r="BC663" s="760"/>
      <c r="BD663" s="1035">
        <v>1</v>
      </c>
      <c r="BE663" s="780">
        <v>0</v>
      </c>
      <c r="BF663" s="780"/>
      <c r="BG663" s="766"/>
      <c r="BH663" s="766"/>
      <c r="BI663" s="766"/>
      <c r="BJ663" s="766"/>
      <c r="BK663" s="766"/>
      <c r="BL663" s="766"/>
      <c r="BM663" s="747"/>
      <c r="BN663" s="557">
        <f t="shared" si="10"/>
        <v>5.0000000000000001E-3</v>
      </c>
      <c r="BO663" s="754">
        <f>SUM(H663:BC663)</f>
        <v>2</v>
      </c>
      <c r="BP663" s="755" t="str">
        <f>IF(D663="Supra-regional","abrange-cidade",IF(D663="Em definição","sem-mapa",IF(F663&lt;&gt;0,"local-def","local-em-def")))</f>
        <v>local-em-def</v>
      </c>
    </row>
    <row r="664" spans="1:68" s="748" customFormat="1" hidden="1" x14ac:dyDescent="0.25">
      <c r="A664" s="758">
        <v>112</v>
      </c>
      <c r="B664" s="762" t="s">
        <v>5454</v>
      </c>
      <c r="C664" s="758">
        <v>400</v>
      </c>
      <c r="D664" s="766" t="s">
        <v>176</v>
      </c>
      <c r="E664" s="766" t="s">
        <v>229</v>
      </c>
      <c r="F664" s="766"/>
      <c r="G664" s="763"/>
      <c r="H664" s="772">
        <v>0</v>
      </c>
      <c r="I664" s="772">
        <v>0</v>
      </c>
      <c r="J664" s="772">
        <v>0</v>
      </c>
      <c r="K664" s="772">
        <v>0</v>
      </c>
      <c r="L664" s="772">
        <v>0</v>
      </c>
      <c r="M664" s="772">
        <v>0</v>
      </c>
      <c r="N664" s="772">
        <v>0</v>
      </c>
      <c r="O664" s="772">
        <v>0</v>
      </c>
      <c r="P664" s="772">
        <v>0</v>
      </c>
      <c r="Q664" s="772">
        <v>0</v>
      </c>
      <c r="R664" s="772">
        <v>0</v>
      </c>
      <c r="S664" s="773">
        <v>12</v>
      </c>
      <c r="T664" s="760"/>
      <c r="U664" s="760"/>
      <c r="V664" s="760"/>
      <c r="W664" s="745"/>
      <c r="X664" s="760"/>
      <c r="Y664" s="760"/>
      <c r="Z664" s="760"/>
      <c r="AA664" s="760"/>
      <c r="AB664" s="760"/>
      <c r="AC664" s="760"/>
      <c r="AD664" s="760"/>
      <c r="AE664" s="760"/>
      <c r="AF664" s="760"/>
      <c r="AG664" s="760"/>
      <c r="AH664" s="760"/>
      <c r="AI664" s="760"/>
      <c r="AJ664" s="760"/>
      <c r="AK664" s="760"/>
      <c r="AL664" s="760"/>
      <c r="AM664" s="760"/>
      <c r="AN664" s="760"/>
      <c r="AO664" s="760"/>
      <c r="AP664" s="760"/>
      <c r="AQ664" s="760"/>
      <c r="AR664" s="760"/>
      <c r="AS664" s="760"/>
      <c r="AT664" s="760"/>
      <c r="AU664" s="760"/>
      <c r="AV664" s="760"/>
      <c r="AW664" s="760"/>
      <c r="AX664" s="760"/>
      <c r="AY664" s="760"/>
      <c r="AZ664" s="760"/>
      <c r="BA664" s="760"/>
      <c r="BB664" s="760"/>
      <c r="BC664" s="760"/>
      <c r="BD664" s="1035">
        <v>1</v>
      </c>
      <c r="BE664" s="780">
        <v>0</v>
      </c>
      <c r="BF664" s="780"/>
      <c r="BG664" s="766"/>
      <c r="BH664" s="766"/>
      <c r="BI664" s="766"/>
      <c r="BJ664" s="766"/>
      <c r="BK664" s="766"/>
      <c r="BL664" s="766"/>
      <c r="BM664" s="747"/>
      <c r="BN664" s="557">
        <f t="shared" si="10"/>
        <v>0.03</v>
      </c>
      <c r="BO664" s="754">
        <f>SUM(H664:BC664)</f>
        <v>12</v>
      </c>
      <c r="BP664" s="755" t="str">
        <f>IF(D664="Supra-regional","abrange-cidade",IF(D664="Em definição","sem-mapa",IF(F664&lt;&gt;0,"local-def","local-em-def")))</f>
        <v>local-em-def</v>
      </c>
    </row>
    <row r="665" spans="1:68" s="748" customFormat="1" hidden="1" x14ac:dyDescent="0.25">
      <c r="A665" s="758">
        <v>112</v>
      </c>
      <c r="B665" s="762" t="s">
        <v>5454</v>
      </c>
      <c r="C665" s="758">
        <v>400</v>
      </c>
      <c r="D665" s="766" t="s">
        <v>178</v>
      </c>
      <c r="E665" s="766" t="s">
        <v>229</v>
      </c>
      <c r="F665" s="766"/>
      <c r="G665" s="763"/>
      <c r="H665" s="772">
        <v>0</v>
      </c>
      <c r="I665" s="772">
        <v>0</v>
      </c>
      <c r="J665" s="772">
        <v>0</v>
      </c>
      <c r="K665" s="772">
        <v>0</v>
      </c>
      <c r="L665" s="772">
        <v>0</v>
      </c>
      <c r="M665" s="772">
        <v>0</v>
      </c>
      <c r="N665" s="772">
        <v>0</v>
      </c>
      <c r="O665" s="772">
        <v>0</v>
      </c>
      <c r="P665" s="772">
        <v>0</v>
      </c>
      <c r="Q665" s="772">
        <v>0</v>
      </c>
      <c r="R665" s="772">
        <v>0</v>
      </c>
      <c r="S665" s="772">
        <v>0</v>
      </c>
      <c r="T665" s="760"/>
      <c r="U665" s="760"/>
      <c r="V665" s="760"/>
      <c r="W665" s="745"/>
      <c r="X665" s="760"/>
      <c r="Y665" s="760"/>
      <c r="Z665" s="760"/>
      <c r="AA665" s="760"/>
      <c r="AB665" s="760"/>
      <c r="AC665" s="760"/>
      <c r="AD665" s="760"/>
      <c r="AE665" s="760"/>
      <c r="AF665" s="760"/>
      <c r="AG665" s="760"/>
      <c r="AH665" s="760"/>
      <c r="AI665" s="760"/>
      <c r="AJ665" s="760"/>
      <c r="AK665" s="760"/>
      <c r="AL665" s="760"/>
      <c r="AM665" s="760"/>
      <c r="AN665" s="760"/>
      <c r="AO665" s="760"/>
      <c r="AP665" s="760"/>
      <c r="AQ665" s="760"/>
      <c r="AR665" s="760"/>
      <c r="AS665" s="760"/>
      <c r="AT665" s="760"/>
      <c r="AU665" s="760"/>
      <c r="AV665" s="760"/>
      <c r="AW665" s="760"/>
      <c r="AX665" s="760"/>
      <c r="AY665" s="760"/>
      <c r="AZ665" s="760"/>
      <c r="BA665" s="760"/>
      <c r="BB665" s="760"/>
      <c r="BC665" s="760"/>
      <c r="BD665" s="1035">
        <v>1</v>
      </c>
      <c r="BE665" s="780">
        <v>0</v>
      </c>
      <c r="BF665" s="780"/>
      <c r="BG665" s="766"/>
      <c r="BH665" s="766"/>
      <c r="BI665" s="766"/>
      <c r="BJ665" s="766"/>
      <c r="BK665" s="766"/>
      <c r="BL665" s="766"/>
      <c r="BM665" s="747"/>
      <c r="BN665" s="557">
        <f t="shared" si="10"/>
        <v>0</v>
      </c>
      <c r="BO665" s="754">
        <f>SUM(H665:BC665)</f>
        <v>0</v>
      </c>
      <c r="BP665" s="755" t="str">
        <f>IF(D665="Supra-regional","abrange-cidade",IF(D665="Em definição","sem-mapa",IF(F665&lt;&gt;0,"local-def","local-em-def")))</f>
        <v>local-em-def</v>
      </c>
    </row>
    <row r="666" spans="1:68" s="748" customFormat="1" hidden="1" x14ac:dyDescent="0.25">
      <c r="A666" s="758">
        <v>112</v>
      </c>
      <c r="B666" s="762" t="s">
        <v>5454</v>
      </c>
      <c r="C666" s="758">
        <v>400</v>
      </c>
      <c r="D666" s="766" t="s">
        <v>180</v>
      </c>
      <c r="E666" s="766" t="s">
        <v>229</v>
      </c>
      <c r="F666" s="766"/>
      <c r="G666" s="763"/>
      <c r="H666" s="772">
        <v>0</v>
      </c>
      <c r="I666" s="772">
        <v>0</v>
      </c>
      <c r="J666" s="772">
        <v>0</v>
      </c>
      <c r="K666" s="772">
        <v>0</v>
      </c>
      <c r="L666" s="772">
        <v>0</v>
      </c>
      <c r="M666" s="772">
        <v>0</v>
      </c>
      <c r="N666" s="772">
        <v>0</v>
      </c>
      <c r="O666" s="772">
        <v>0</v>
      </c>
      <c r="P666" s="772">
        <v>0</v>
      </c>
      <c r="Q666" s="772">
        <v>0</v>
      </c>
      <c r="R666" s="772">
        <v>0</v>
      </c>
      <c r="S666" s="773">
        <v>6</v>
      </c>
      <c r="T666" s="760"/>
      <c r="U666" s="760"/>
      <c r="V666" s="760"/>
      <c r="W666" s="745"/>
      <c r="X666" s="760"/>
      <c r="Y666" s="760"/>
      <c r="Z666" s="760"/>
      <c r="AA666" s="760"/>
      <c r="AB666" s="760"/>
      <c r="AC666" s="760"/>
      <c r="AD666" s="760"/>
      <c r="AE666" s="760"/>
      <c r="AF666" s="760"/>
      <c r="AG666" s="760"/>
      <c r="AH666" s="760"/>
      <c r="AI666" s="760"/>
      <c r="AJ666" s="760"/>
      <c r="AK666" s="760"/>
      <c r="AL666" s="760"/>
      <c r="AM666" s="760"/>
      <c r="AN666" s="760"/>
      <c r="AO666" s="760"/>
      <c r="AP666" s="760"/>
      <c r="AQ666" s="760"/>
      <c r="AR666" s="760"/>
      <c r="AS666" s="760"/>
      <c r="AT666" s="760"/>
      <c r="AU666" s="760"/>
      <c r="AV666" s="760"/>
      <c r="AW666" s="760"/>
      <c r="AX666" s="760"/>
      <c r="AY666" s="760"/>
      <c r="AZ666" s="760"/>
      <c r="BA666" s="760"/>
      <c r="BB666" s="760"/>
      <c r="BC666" s="760"/>
      <c r="BD666" s="1035">
        <v>1</v>
      </c>
      <c r="BE666" s="780">
        <v>0</v>
      </c>
      <c r="BF666" s="780"/>
      <c r="BG666" s="766"/>
      <c r="BH666" s="766"/>
      <c r="BI666" s="766"/>
      <c r="BJ666" s="766"/>
      <c r="BK666" s="766"/>
      <c r="BL666" s="766"/>
      <c r="BM666" s="747"/>
      <c r="BN666" s="557">
        <f t="shared" si="10"/>
        <v>1.4999999999999999E-2</v>
      </c>
      <c r="BO666" s="754">
        <f>SUM(H666:BC666)</f>
        <v>6</v>
      </c>
      <c r="BP666" s="755" t="str">
        <f>IF(D666="Supra-regional","abrange-cidade",IF(D666="Em definição","sem-mapa",IF(F666&lt;&gt;0,"local-def","local-em-def")))</f>
        <v>local-em-def</v>
      </c>
    </row>
    <row r="667" spans="1:68" s="748" customFormat="1" hidden="1" x14ac:dyDescent="0.25">
      <c r="A667" s="758">
        <v>112</v>
      </c>
      <c r="B667" s="762" t="s">
        <v>5454</v>
      </c>
      <c r="C667" s="758">
        <v>400</v>
      </c>
      <c r="D667" s="821" t="s">
        <v>190</v>
      </c>
      <c r="E667" s="766" t="s">
        <v>229</v>
      </c>
      <c r="F667" s="766"/>
      <c r="G667" s="763"/>
      <c r="H667" s="772">
        <v>0</v>
      </c>
      <c r="I667" s="772">
        <v>0</v>
      </c>
      <c r="J667" s="772">
        <v>0</v>
      </c>
      <c r="K667" s="772">
        <v>0</v>
      </c>
      <c r="L667" s="772">
        <v>0</v>
      </c>
      <c r="M667" s="772">
        <v>0</v>
      </c>
      <c r="N667" s="772">
        <v>0</v>
      </c>
      <c r="O667" s="772">
        <v>0</v>
      </c>
      <c r="P667" s="772">
        <v>0</v>
      </c>
      <c r="Q667" s="772">
        <v>0</v>
      </c>
      <c r="R667" s="772">
        <v>0</v>
      </c>
      <c r="S667" s="773">
        <v>13</v>
      </c>
      <c r="T667" s="760"/>
      <c r="U667" s="760"/>
      <c r="V667" s="760"/>
      <c r="W667" s="745"/>
      <c r="X667" s="760"/>
      <c r="Y667" s="760"/>
      <c r="Z667" s="760"/>
      <c r="AA667" s="760"/>
      <c r="AB667" s="760"/>
      <c r="AC667" s="760"/>
      <c r="AD667" s="760"/>
      <c r="AE667" s="760"/>
      <c r="AF667" s="760"/>
      <c r="AG667" s="760"/>
      <c r="AH667" s="760"/>
      <c r="AI667" s="760"/>
      <c r="AJ667" s="760"/>
      <c r="AK667" s="760"/>
      <c r="AL667" s="760"/>
      <c r="AM667" s="760"/>
      <c r="AN667" s="760"/>
      <c r="AO667" s="760"/>
      <c r="AP667" s="760"/>
      <c r="AQ667" s="760"/>
      <c r="AR667" s="760"/>
      <c r="AS667" s="760"/>
      <c r="AT667" s="760"/>
      <c r="AU667" s="760"/>
      <c r="AV667" s="760"/>
      <c r="AW667" s="760"/>
      <c r="AX667" s="760"/>
      <c r="AY667" s="760"/>
      <c r="AZ667" s="760"/>
      <c r="BA667" s="760"/>
      <c r="BB667" s="760"/>
      <c r="BC667" s="760"/>
      <c r="BD667" s="1035">
        <v>1</v>
      </c>
      <c r="BE667" s="780">
        <v>0</v>
      </c>
      <c r="BF667" s="780"/>
      <c r="BG667" s="766"/>
      <c r="BH667" s="766"/>
      <c r="BI667" s="766"/>
      <c r="BJ667" s="766"/>
      <c r="BK667" s="766"/>
      <c r="BL667" s="766"/>
      <c r="BM667" s="747"/>
      <c r="BN667" s="557">
        <f t="shared" si="10"/>
        <v>3.2500000000000001E-2</v>
      </c>
      <c r="BO667" s="754">
        <f>SUM(H667:BC667)</f>
        <v>13</v>
      </c>
      <c r="BP667" s="755" t="str">
        <f>IF(D667="Supra-regional","abrange-cidade",IF(D667="Em definição","sem-mapa",IF(F667&lt;&gt;0,"local-def","local-em-def")))</f>
        <v>local-em-def</v>
      </c>
    </row>
    <row r="668" spans="1:68" s="748" customFormat="1" hidden="1" x14ac:dyDescent="0.25">
      <c r="A668" s="758">
        <v>112</v>
      </c>
      <c r="B668" s="762" t="s">
        <v>5454</v>
      </c>
      <c r="C668" s="758">
        <v>400</v>
      </c>
      <c r="D668" s="766" t="s">
        <v>182</v>
      </c>
      <c r="E668" s="766" t="s">
        <v>229</v>
      </c>
      <c r="F668" s="766"/>
      <c r="G668" s="763"/>
      <c r="H668" s="772">
        <v>0</v>
      </c>
      <c r="I668" s="772">
        <v>0</v>
      </c>
      <c r="J668" s="772">
        <v>0</v>
      </c>
      <c r="K668" s="772">
        <v>0</v>
      </c>
      <c r="L668" s="772">
        <v>0</v>
      </c>
      <c r="M668" s="772">
        <v>0</v>
      </c>
      <c r="N668" s="772">
        <v>0</v>
      </c>
      <c r="O668" s="772">
        <v>0</v>
      </c>
      <c r="P668" s="772">
        <v>0</v>
      </c>
      <c r="Q668" s="772">
        <v>0</v>
      </c>
      <c r="R668" s="772">
        <v>0</v>
      </c>
      <c r="S668" s="772">
        <v>0</v>
      </c>
      <c r="T668" s="760"/>
      <c r="U668" s="760"/>
      <c r="V668" s="760"/>
      <c r="W668" s="745"/>
      <c r="X668" s="760"/>
      <c r="Y668" s="760"/>
      <c r="Z668" s="760"/>
      <c r="AA668" s="760"/>
      <c r="AB668" s="760"/>
      <c r="AC668" s="760"/>
      <c r="AD668" s="760"/>
      <c r="AE668" s="760"/>
      <c r="AF668" s="760"/>
      <c r="AG668" s="760"/>
      <c r="AH668" s="760"/>
      <c r="AI668" s="760"/>
      <c r="AJ668" s="760"/>
      <c r="AK668" s="760"/>
      <c r="AL668" s="760"/>
      <c r="AM668" s="760"/>
      <c r="AN668" s="760"/>
      <c r="AO668" s="760"/>
      <c r="AP668" s="760"/>
      <c r="AQ668" s="760"/>
      <c r="AR668" s="760"/>
      <c r="AS668" s="760"/>
      <c r="AT668" s="760"/>
      <c r="AU668" s="760"/>
      <c r="AV668" s="760"/>
      <c r="AW668" s="760"/>
      <c r="AX668" s="760"/>
      <c r="AY668" s="760"/>
      <c r="AZ668" s="760"/>
      <c r="BA668" s="760"/>
      <c r="BB668" s="760"/>
      <c r="BC668" s="760"/>
      <c r="BD668" s="1035">
        <v>1</v>
      </c>
      <c r="BE668" s="780">
        <v>0</v>
      </c>
      <c r="BF668" s="780"/>
      <c r="BG668" s="766"/>
      <c r="BH668" s="766"/>
      <c r="BI668" s="766"/>
      <c r="BJ668" s="766"/>
      <c r="BK668" s="766"/>
      <c r="BL668" s="766"/>
      <c r="BM668" s="747"/>
      <c r="BN668" s="557">
        <f t="shared" si="10"/>
        <v>0</v>
      </c>
      <c r="BO668" s="754">
        <f>SUM(H668:BC668)</f>
        <v>0</v>
      </c>
      <c r="BP668" s="755" t="str">
        <f>IF(D668="Supra-regional","abrange-cidade",IF(D668="Em definição","sem-mapa",IF(F668&lt;&gt;0,"local-def","local-em-def")))</f>
        <v>local-em-def</v>
      </c>
    </row>
    <row r="669" spans="1:68" s="748" customFormat="1" ht="30" hidden="1" x14ac:dyDescent="0.25">
      <c r="A669" s="758">
        <v>112</v>
      </c>
      <c r="B669" s="762" t="s">
        <v>5454</v>
      </c>
      <c r="C669" s="758">
        <v>400</v>
      </c>
      <c r="D669" s="746" t="s">
        <v>184</v>
      </c>
      <c r="E669" s="766" t="s">
        <v>229</v>
      </c>
      <c r="F669" s="766"/>
      <c r="G669" s="763"/>
      <c r="H669" s="772">
        <v>0</v>
      </c>
      <c r="I669" s="772">
        <v>0</v>
      </c>
      <c r="J669" s="772">
        <v>0</v>
      </c>
      <c r="K669" s="772">
        <v>0</v>
      </c>
      <c r="L669" s="772">
        <v>0</v>
      </c>
      <c r="M669" s="772">
        <v>0</v>
      </c>
      <c r="N669" s="772">
        <v>0</v>
      </c>
      <c r="O669" s="772">
        <v>0</v>
      </c>
      <c r="P669" s="772">
        <v>0</v>
      </c>
      <c r="Q669" s="772">
        <v>0</v>
      </c>
      <c r="R669" s="772">
        <v>0</v>
      </c>
      <c r="S669" s="773">
        <v>11</v>
      </c>
      <c r="T669" s="760"/>
      <c r="U669" s="760"/>
      <c r="V669" s="760"/>
      <c r="W669" s="745"/>
      <c r="X669" s="760"/>
      <c r="Y669" s="760"/>
      <c r="Z669" s="760"/>
      <c r="AA669" s="760"/>
      <c r="AB669" s="760"/>
      <c r="AC669" s="760"/>
      <c r="AD669" s="760"/>
      <c r="AE669" s="760"/>
      <c r="AF669" s="760"/>
      <c r="AG669" s="760"/>
      <c r="AH669" s="760"/>
      <c r="AI669" s="760"/>
      <c r="AJ669" s="760"/>
      <c r="AK669" s="760"/>
      <c r="AL669" s="760"/>
      <c r="AM669" s="760"/>
      <c r="AN669" s="760"/>
      <c r="AO669" s="760"/>
      <c r="AP669" s="760"/>
      <c r="AQ669" s="760"/>
      <c r="AR669" s="760"/>
      <c r="AS669" s="760"/>
      <c r="AT669" s="760"/>
      <c r="AU669" s="760"/>
      <c r="AV669" s="760"/>
      <c r="AW669" s="760"/>
      <c r="AX669" s="760"/>
      <c r="AY669" s="760"/>
      <c r="AZ669" s="760"/>
      <c r="BA669" s="760"/>
      <c r="BB669" s="760"/>
      <c r="BC669" s="760"/>
      <c r="BD669" s="1035">
        <v>1</v>
      </c>
      <c r="BE669" s="780">
        <v>0</v>
      </c>
      <c r="BF669" s="780"/>
      <c r="BG669" s="766"/>
      <c r="BH669" s="766"/>
      <c r="BI669" s="766"/>
      <c r="BJ669" s="766"/>
      <c r="BK669" s="766"/>
      <c r="BL669" s="766"/>
      <c r="BM669" s="747"/>
      <c r="BN669" s="557">
        <f t="shared" si="10"/>
        <v>2.75E-2</v>
      </c>
      <c r="BO669" s="754">
        <f>SUM(H669:BC669)</f>
        <v>11</v>
      </c>
      <c r="BP669" s="755" t="str">
        <f>IF(D669="Supra-regional","abrange-cidade",IF(D669="Em definição","sem-mapa",IF(F669&lt;&gt;0,"local-def","local-em-def")))</f>
        <v>local-em-def</v>
      </c>
    </row>
    <row r="670" spans="1:68" s="748" customFormat="1" hidden="1" x14ac:dyDescent="0.25">
      <c r="A670" s="758">
        <v>112</v>
      </c>
      <c r="B670" s="762" t="s">
        <v>5454</v>
      </c>
      <c r="C670" s="758">
        <v>400</v>
      </c>
      <c r="D670" s="766" t="s">
        <v>186</v>
      </c>
      <c r="E670" s="766" t="s">
        <v>229</v>
      </c>
      <c r="F670" s="766"/>
      <c r="G670" s="763"/>
      <c r="H670" s="772">
        <v>0</v>
      </c>
      <c r="I670" s="772">
        <v>0</v>
      </c>
      <c r="J670" s="772">
        <v>0</v>
      </c>
      <c r="K670" s="772">
        <v>0</v>
      </c>
      <c r="L670" s="772">
        <v>0</v>
      </c>
      <c r="M670" s="772">
        <v>0</v>
      </c>
      <c r="N670" s="772">
        <v>0</v>
      </c>
      <c r="O670" s="772">
        <v>0</v>
      </c>
      <c r="P670" s="772">
        <v>0</v>
      </c>
      <c r="Q670" s="772">
        <v>0</v>
      </c>
      <c r="R670" s="772">
        <v>0</v>
      </c>
      <c r="S670" s="773">
        <v>20</v>
      </c>
      <c r="T670" s="760"/>
      <c r="U670" s="760"/>
      <c r="V670" s="760"/>
      <c r="W670" s="745"/>
      <c r="X670" s="760"/>
      <c r="Y670" s="760"/>
      <c r="Z670" s="760"/>
      <c r="AA670" s="760"/>
      <c r="AB670" s="760"/>
      <c r="AC670" s="760"/>
      <c r="AD670" s="760"/>
      <c r="AE670" s="760"/>
      <c r="AF670" s="760"/>
      <c r="AG670" s="760"/>
      <c r="AH670" s="760"/>
      <c r="AI670" s="760"/>
      <c r="AJ670" s="760"/>
      <c r="AK670" s="760"/>
      <c r="AL670" s="760"/>
      <c r="AM670" s="760"/>
      <c r="AN670" s="760"/>
      <c r="AO670" s="760"/>
      <c r="AP670" s="760"/>
      <c r="AQ670" s="760"/>
      <c r="AR670" s="760"/>
      <c r="AS670" s="760"/>
      <c r="AT670" s="760"/>
      <c r="AU670" s="760"/>
      <c r="AV670" s="760"/>
      <c r="AW670" s="760"/>
      <c r="AX670" s="760"/>
      <c r="AY670" s="760"/>
      <c r="AZ670" s="760"/>
      <c r="BA670" s="760"/>
      <c r="BB670" s="760"/>
      <c r="BC670" s="760"/>
      <c r="BD670" s="1035">
        <v>1</v>
      </c>
      <c r="BE670" s="780">
        <v>0</v>
      </c>
      <c r="BF670" s="780"/>
      <c r="BG670" s="766"/>
      <c r="BH670" s="766"/>
      <c r="BI670" s="766"/>
      <c r="BJ670" s="766"/>
      <c r="BK670" s="766"/>
      <c r="BL670" s="766"/>
      <c r="BM670" s="747"/>
      <c r="BN670" s="557">
        <f t="shared" si="10"/>
        <v>0.05</v>
      </c>
      <c r="BO670" s="754">
        <f>SUM(H670:BC670)</f>
        <v>20</v>
      </c>
      <c r="BP670" s="755" t="str">
        <f>IF(D670="Supra-regional","abrange-cidade",IF(D670="Em definição","sem-mapa",IF(F670&lt;&gt;0,"local-def","local-em-def")))</f>
        <v>local-em-def</v>
      </c>
    </row>
    <row r="671" spans="1:68" s="748" customFormat="1" hidden="1" x14ac:dyDescent="0.25">
      <c r="A671" s="758">
        <v>112</v>
      </c>
      <c r="B671" s="762" t="s">
        <v>5454</v>
      </c>
      <c r="C671" s="758">
        <v>400</v>
      </c>
      <c r="D671" s="766" t="s">
        <v>188</v>
      </c>
      <c r="E671" s="766" t="s">
        <v>229</v>
      </c>
      <c r="F671" s="766"/>
      <c r="G671" s="763"/>
      <c r="H671" s="772">
        <v>0</v>
      </c>
      <c r="I671" s="772">
        <v>0</v>
      </c>
      <c r="J671" s="772">
        <v>0</v>
      </c>
      <c r="K671" s="772">
        <v>0</v>
      </c>
      <c r="L671" s="772">
        <v>0</v>
      </c>
      <c r="M671" s="772">
        <v>0</v>
      </c>
      <c r="N671" s="772">
        <v>0</v>
      </c>
      <c r="O671" s="772">
        <v>0</v>
      </c>
      <c r="P671" s="772">
        <v>0</v>
      </c>
      <c r="Q671" s="772">
        <v>0</v>
      </c>
      <c r="R671" s="772">
        <v>0</v>
      </c>
      <c r="S671" s="773">
        <v>6</v>
      </c>
      <c r="T671" s="760"/>
      <c r="U671" s="760"/>
      <c r="V671" s="760"/>
      <c r="W671" s="745"/>
      <c r="X671" s="760"/>
      <c r="Y671" s="760"/>
      <c r="Z671" s="760"/>
      <c r="AA671" s="760"/>
      <c r="AB671" s="760"/>
      <c r="AC671" s="760"/>
      <c r="AD671" s="760"/>
      <c r="AE671" s="760"/>
      <c r="AF671" s="760"/>
      <c r="AG671" s="760"/>
      <c r="AH671" s="760"/>
      <c r="AI671" s="760"/>
      <c r="AJ671" s="760"/>
      <c r="AK671" s="760"/>
      <c r="AL671" s="760"/>
      <c r="AM671" s="760"/>
      <c r="AN671" s="760"/>
      <c r="AO671" s="760"/>
      <c r="AP671" s="760"/>
      <c r="AQ671" s="760"/>
      <c r="AR671" s="760"/>
      <c r="AS671" s="760"/>
      <c r="AT671" s="760"/>
      <c r="AU671" s="760"/>
      <c r="AV671" s="760"/>
      <c r="AW671" s="760"/>
      <c r="AX671" s="760"/>
      <c r="AY671" s="760"/>
      <c r="AZ671" s="760"/>
      <c r="BA671" s="760"/>
      <c r="BB671" s="760"/>
      <c r="BC671" s="760"/>
      <c r="BD671" s="1035">
        <v>1</v>
      </c>
      <c r="BE671" s="780">
        <v>0</v>
      </c>
      <c r="BF671" s="780"/>
      <c r="BG671" s="766"/>
      <c r="BH671" s="766"/>
      <c r="BI671" s="766"/>
      <c r="BJ671" s="766"/>
      <c r="BK671" s="766"/>
      <c r="BL671" s="766"/>
      <c r="BM671" s="747"/>
      <c r="BN671" s="557">
        <f t="shared" si="10"/>
        <v>1.4999999999999999E-2</v>
      </c>
      <c r="BO671" s="754">
        <f>SUM(H671:BC671)</f>
        <v>6</v>
      </c>
      <c r="BP671" s="755" t="str">
        <f>IF(D671="Supra-regional","abrange-cidade",IF(D671="Em definição","sem-mapa",IF(F671&lt;&gt;0,"local-def","local-em-def")))</f>
        <v>local-em-def</v>
      </c>
    </row>
    <row r="672" spans="1:68" s="748" customFormat="1" ht="30" hidden="1" x14ac:dyDescent="0.25">
      <c r="A672" s="802">
        <v>115</v>
      </c>
      <c r="B672" s="809" t="s">
        <v>938</v>
      </c>
      <c r="C672" s="816">
        <v>44</v>
      </c>
      <c r="D672" s="809" t="s">
        <v>211</v>
      </c>
      <c r="E672" s="823"/>
      <c r="F672" s="823"/>
      <c r="G672" s="828"/>
      <c r="H672" s="816"/>
      <c r="I672" s="816"/>
      <c r="J672" s="816"/>
      <c r="K672" s="816"/>
      <c r="L672" s="816"/>
      <c r="M672" s="816"/>
      <c r="N672" s="816"/>
      <c r="O672" s="816"/>
      <c r="P672" s="816"/>
      <c r="Q672" s="816"/>
      <c r="R672" s="816"/>
      <c r="S672" s="816">
        <v>9</v>
      </c>
      <c r="T672" s="816"/>
      <c r="U672" s="816"/>
      <c r="V672" s="816"/>
      <c r="W672" s="816">
        <v>4</v>
      </c>
      <c r="X672" s="816"/>
      <c r="Y672" s="816"/>
      <c r="Z672" s="816"/>
      <c r="AA672" s="816"/>
      <c r="AB672" s="816"/>
      <c r="AC672" s="816"/>
      <c r="AD672" s="816"/>
      <c r="AE672" s="816"/>
      <c r="AF672" s="816"/>
      <c r="AG672" s="816"/>
      <c r="AH672" s="816"/>
      <c r="AI672" s="816"/>
      <c r="AJ672" s="816"/>
      <c r="AK672" s="816"/>
      <c r="AL672" s="816"/>
      <c r="AM672" s="816"/>
      <c r="AN672" s="816"/>
      <c r="AO672" s="816"/>
      <c r="AP672" s="816"/>
      <c r="AQ672" s="816"/>
      <c r="AR672" s="816"/>
      <c r="AS672" s="816"/>
      <c r="AT672" s="816"/>
      <c r="AU672" s="816"/>
      <c r="AV672" s="816"/>
      <c r="AW672" s="816"/>
      <c r="AX672" s="816"/>
      <c r="AY672" s="816"/>
      <c r="AZ672" s="816"/>
      <c r="BA672" s="816"/>
      <c r="BB672" s="816"/>
      <c r="BC672" s="816"/>
      <c r="BD672" s="1035">
        <v>1</v>
      </c>
      <c r="BE672" s="856">
        <v>225226.12</v>
      </c>
      <c r="BF672" s="856">
        <v>20000</v>
      </c>
      <c r="BG672" s="809"/>
      <c r="BH672" s="809"/>
      <c r="BI672" s="809"/>
      <c r="BJ672" s="809"/>
      <c r="BK672" s="809"/>
      <c r="BL672" s="809"/>
      <c r="BM672" s="872"/>
      <c r="BN672" s="557">
        <f t="shared" si="10"/>
        <v>0.29545454545454547</v>
      </c>
      <c r="BO672" s="754">
        <f>SUM(H672:BC672)</f>
        <v>13</v>
      </c>
      <c r="BP672" s="755" t="str">
        <f>IF(D672="Supra-regional","abrange-cidade",IF(D672="Em definição","sem-mapa",IF(F672&lt;&gt;0,"local-def","local-em-def")))</f>
        <v>abrange-cidade</v>
      </c>
    </row>
    <row r="673" spans="1:68" s="748" customFormat="1" ht="60" hidden="1" x14ac:dyDescent="0.25">
      <c r="A673" s="799">
        <v>119</v>
      </c>
      <c r="B673" s="806" t="s">
        <v>5246</v>
      </c>
      <c r="C673" s="799">
        <v>256</v>
      </c>
      <c r="D673" s="806" t="s">
        <v>211</v>
      </c>
      <c r="E673" s="806"/>
      <c r="F673" s="806"/>
      <c r="G673" s="827"/>
      <c r="H673" s="799"/>
      <c r="I673" s="799"/>
      <c r="J673" s="799">
        <v>35</v>
      </c>
      <c r="K673" s="799"/>
      <c r="L673" s="799"/>
      <c r="M673" s="799"/>
      <c r="N673" s="799"/>
      <c r="O673" s="799">
        <v>32</v>
      </c>
      <c r="P673" s="799"/>
      <c r="Q673" s="799">
        <v>32</v>
      </c>
      <c r="R673" s="799"/>
      <c r="S673" s="799"/>
      <c r="T673" s="799"/>
      <c r="U673" s="799"/>
      <c r="V673" s="799"/>
      <c r="W673" s="799"/>
      <c r="X673" s="799"/>
      <c r="Y673" s="799"/>
      <c r="Z673" s="799">
        <v>16</v>
      </c>
      <c r="AA673" s="799">
        <v>16</v>
      </c>
      <c r="AB673" s="799"/>
      <c r="AC673" s="799"/>
      <c r="AD673" s="799"/>
      <c r="AE673" s="799"/>
      <c r="AF673" s="799"/>
      <c r="AG673" s="799"/>
      <c r="AH673" s="799"/>
      <c r="AI673" s="799"/>
      <c r="AJ673" s="799"/>
      <c r="AK673" s="799"/>
      <c r="AL673" s="799"/>
      <c r="AM673" s="799"/>
      <c r="AN673" s="799"/>
      <c r="AO673" s="799"/>
      <c r="AP673" s="799"/>
      <c r="AQ673" s="799"/>
      <c r="AR673" s="799"/>
      <c r="AS673" s="799"/>
      <c r="AT673" s="799"/>
      <c r="AU673" s="799"/>
      <c r="AV673" s="799"/>
      <c r="AW673" s="799"/>
      <c r="AX673" s="799"/>
      <c r="AY673" s="799"/>
      <c r="AZ673" s="799"/>
      <c r="BA673" s="799"/>
      <c r="BB673" s="799"/>
      <c r="BC673" s="799"/>
      <c r="BD673" s="1035">
        <v>0</v>
      </c>
      <c r="BE673" s="752">
        <v>0</v>
      </c>
      <c r="BF673" s="752">
        <v>0</v>
      </c>
      <c r="BG673" s="806" t="s">
        <v>5252</v>
      </c>
      <c r="BH673" s="806"/>
      <c r="BI673" s="806"/>
      <c r="BJ673" s="806"/>
      <c r="BK673" s="806"/>
      <c r="BL673" s="806"/>
      <c r="BM673" s="872"/>
      <c r="BN673" s="557">
        <f t="shared" si="10"/>
        <v>0</v>
      </c>
      <c r="BO673" s="754">
        <f>SUM(H673:BC673)</f>
        <v>131</v>
      </c>
      <c r="BP673" s="755" t="str">
        <f>IF(D673="Supra-regional","abrange-cidade",IF(D673="Em definição","sem-mapa",IF(F673&lt;&gt;0,"local-def","local-em-def")))</f>
        <v>abrange-cidade</v>
      </c>
    </row>
    <row r="674" spans="1:68" s="748" customFormat="1" ht="45" hidden="1" x14ac:dyDescent="0.25">
      <c r="A674" s="799">
        <v>119</v>
      </c>
      <c r="B674" s="806" t="s">
        <v>5247</v>
      </c>
      <c r="C674" s="799">
        <v>4</v>
      </c>
      <c r="D674" s="806" t="s">
        <v>211</v>
      </c>
      <c r="E674" s="806"/>
      <c r="F674" s="806"/>
      <c r="G674" s="827"/>
      <c r="H674" s="799"/>
      <c r="I674" s="799"/>
      <c r="J674" s="799"/>
      <c r="K674" s="799"/>
      <c r="L674" s="799"/>
      <c r="M674" s="799"/>
      <c r="N674" s="799"/>
      <c r="O674" s="799">
        <v>1</v>
      </c>
      <c r="P674" s="799"/>
      <c r="Q674" s="799"/>
      <c r="R674" s="799"/>
      <c r="S674" s="799"/>
      <c r="T674" s="799"/>
      <c r="U674" s="799"/>
      <c r="V674" s="799"/>
      <c r="W674" s="799"/>
      <c r="X674" s="799"/>
      <c r="Y674" s="799"/>
      <c r="Z674" s="799"/>
      <c r="AA674" s="799"/>
      <c r="AB674" s="799"/>
      <c r="AC674" s="799"/>
      <c r="AD674" s="799"/>
      <c r="AE674" s="799"/>
      <c r="AF674" s="799"/>
      <c r="AG674" s="799"/>
      <c r="AH674" s="799"/>
      <c r="AI674" s="799"/>
      <c r="AJ674" s="799"/>
      <c r="AK674" s="799"/>
      <c r="AL674" s="799"/>
      <c r="AM674" s="799"/>
      <c r="AN674" s="799"/>
      <c r="AO674" s="799"/>
      <c r="AP674" s="799"/>
      <c r="AQ674" s="799"/>
      <c r="AR674" s="799"/>
      <c r="AS674" s="799"/>
      <c r="AT674" s="799"/>
      <c r="AU674" s="799"/>
      <c r="AV674" s="799"/>
      <c r="AW674" s="799"/>
      <c r="AX674" s="799"/>
      <c r="AY674" s="799"/>
      <c r="AZ674" s="799"/>
      <c r="BA674" s="799"/>
      <c r="BB674" s="799"/>
      <c r="BC674" s="799"/>
      <c r="BD674" s="1035">
        <v>0</v>
      </c>
      <c r="BE674" s="752">
        <v>0</v>
      </c>
      <c r="BF674" s="752">
        <v>0</v>
      </c>
      <c r="BG674" s="806"/>
      <c r="BH674" s="806"/>
      <c r="BI674" s="806"/>
      <c r="BJ674" s="806"/>
      <c r="BK674" s="806"/>
      <c r="BL674" s="806"/>
      <c r="BM674" s="872"/>
      <c r="BN674" s="557">
        <f t="shared" si="10"/>
        <v>0</v>
      </c>
      <c r="BO674" s="754">
        <f>SUM(H674:BC674)</f>
        <v>1</v>
      </c>
      <c r="BP674" s="755" t="str">
        <f>IF(D674="Supra-regional","abrange-cidade",IF(D674="Em definição","sem-mapa",IF(F674&lt;&gt;0,"local-def","local-em-def")))</f>
        <v>abrange-cidade</v>
      </c>
    </row>
    <row r="675" spans="1:68" s="748" customFormat="1" ht="75" hidden="1" x14ac:dyDescent="0.25">
      <c r="A675" s="799">
        <v>119</v>
      </c>
      <c r="B675" s="806" t="s">
        <v>5248</v>
      </c>
      <c r="C675" s="799">
        <v>4</v>
      </c>
      <c r="D675" s="806" t="s">
        <v>211</v>
      </c>
      <c r="E675" s="806"/>
      <c r="F675" s="806"/>
      <c r="G675" s="827"/>
      <c r="H675" s="799"/>
      <c r="I675" s="799"/>
      <c r="J675" s="799"/>
      <c r="K675" s="799"/>
      <c r="L675" s="799"/>
      <c r="M675" s="799"/>
      <c r="N675" s="799"/>
      <c r="O675" s="799">
        <v>1</v>
      </c>
      <c r="P675" s="799"/>
      <c r="Q675" s="799"/>
      <c r="R675" s="799"/>
      <c r="S675" s="799"/>
      <c r="T675" s="799"/>
      <c r="U675" s="799"/>
      <c r="V675" s="799"/>
      <c r="W675" s="799"/>
      <c r="X675" s="799"/>
      <c r="Y675" s="799"/>
      <c r="Z675" s="799">
        <v>1</v>
      </c>
      <c r="AA675" s="799"/>
      <c r="AB675" s="799"/>
      <c r="AC675" s="799"/>
      <c r="AD675" s="799"/>
      <c r="AE675" s="799"/>
      <c r="AF675" s="799"/>
      <c r="AG675" s="799"/>
      <c r="AH675" s="799"/>
      <c r="AI675" s="799"/>
      <c r="AJ675" s="799"/>
      <c r="AK675" s="799"/>
      <c r="AL675" s="799"/>
      <c r="AM675" s="799"/>
      <c r="AN675" s="799"/>
      <c r="AO675" s="799"/>
      <c r="AP675" s="799"/>
      <c r="AQ675" s="799"/>
      <c r="AR675" s="799"/>
      <c r="AS675" s="799"/>
      <c r="AT675" s="799"/>
      <c r="AU675" s="799"/>
      <c r="AV675" s="799"/>
      <c r="AW675" s="799"/>
      <c r="AX675" s="799"/>
      <c r="AY675" s="799"/>
      <c r="AZ675" s="799"/>
      <c r="BA675" s="799"/>
      <c r="BB675" s="799"/>
      <c r="BC675" s="799"/>
      <c r="BD675" s="1035">
        <v>0</v>
      </c>
      <c r="BE675" s="752">
        <v>0</v>
      </c>
      <c r="BF675" s="752">
        <v>0</v>
      </c>
      <c r="BG675" s="806" t="s">
        <v>5253</v>
      </c>
      <c r="BH675" s="806"/>
      <c r="BI675" s="806"/>
      <c r="BJ675" s="806"/>
      <c r="BK675" s="806"/>
      <c r="BL675" s="806"/>
      <c r="BM675" s="872"/>
      <c r="BN675" s="557">
        <f t="shared" si="10"/>
        <v>0</v>
      </c>
      <c r="BO675" s="754">
        <f>SUM(H675:BC675)</f>
        <v>2</v>
      </c>
      <c r="BP675" s="755" t="str">
        <f>IF(D675="Supra-regional","abrange-cidade",IF(D675="Em definição","sem-mapa",IF(F675&lt;&gt;0,"local-def","local-em-def")))</f>
        <v>abrange-cidade</v>
      </c>
    </row>
    <row r="676" spans="1:68" s="748" customFormat="1" ht="30" hidden="1" x14ac:dyDescent="0.25">
      <c r="A676" s="749">
        <v>89</v>
      </c>
      <c r="B676" s="750" t="s">
        <v>5788</v>
      </c>
      <c r="C676" s="752">
        <v>21</v>
      </c>
      <c r="D676" s="750" t="s">
        <v>138</v>
      </c>
      <c r="E676" s="764" t="s">
        <v>2273</v>
      </c>
      <c r="F676" s="764"/>
      <c r="G676" s="750"/>
      <c r="H676" s="284">
        <v>0</v>
      </c>
      <c r="I676" s="284">
        <v>0</v>
      </c>
      <c r="J676" s="284">
        <v>0</v>
      </c>
      <c r="K676" s="284">
        <v>0</v>
      </c>
      <c r="L676" s="284">
        <v>0</v>
      </c>
      <c r="M676" s="284">
        <v>0</v>
      </c>
      <c r="N676" s="284">
        <v>0</v>
      </c>
      <c r="O676" s="284">
        <v>0</v>
      </c>
      <c r="P676" s="284">
        <v>0</v>
      </c>
      <c r="Q676" s="284">
        <v>0</v>
      </c>
      <c r="R676" s="284">
        <v>0</v>
      </c>
      <c r="S676" s="290">
        <v>0</v>
      </c>
      <c r="T676" s="290">
        <v>0</v>
      </c>
      <c r="U676" s="290">
        <v>0</v>
      </c>
      <c r="V676" s="290">
        <v>0</v>
      </c>
      <c r="W676" s="290">
        <v>0</v>
      </c>
      <c r="X676" s="751"/>
      <c r="Y676" s="751"/>
      <c r="Z676" s="751"/>
      <c r="AA676" s="751"/>
      <c r="AB676" s="751">
        <v>0</v>
      </c>
      <c r="AC676" s="751"/>
      <c r="AD676" s="751"/>
      <c r="AE676" s="751"/>
      <c r="AF676" s="751"/>
      <c r="AG676" s="751"/>
      <c r="AH676" s="751"/>
      <c r="AI676" s="751"/>
      <c r="AJ676" s="751"/>
      <c r="AK676" s="751"/>
      <c r="AL676" s="751"/>
      <c r="AM676" s="751"/>
      <c r="AN676" s="751"/>
      <c r="AO676" s="751"/>
      <c r="AP676" s="751"/>
      <c r="AQ676" s="751"/>
      <c r="AR676" s="751"/>
      <c r="AS676" s="751"/>
      <c r="AT676" s="751"/>
      <c r="AU676" s="751"/>
      <c r="AV676" s="751"/>
      <c r="AW676" s="751"/>
      <c r="AX676" s="751"/>
      <c r="AY676" s="751"/>
      <c r="AZ676" s="751"/>
      <c r="BA676" s="751"/>
      <c r="BB676" s="751"/>
      <c r="BC676" s="751"/>
      <c r="BD676" s="1035">
        <v>0</v>
      </c>
      <c r="BE676" s="778">
        <v>0</v>
      </c>
      <c r="BF676" s="783">
        <v>0</v>
      </c>
      <c r="BG676" s="750"/>
      <c r="BH676" s="750"/>
      <c r="BI676" s="750"/>
      <c r="BJ676" s="750"/>
      <c r="BK676" s="750"/>
      <c r="BL676" s="750"/>
      <c r="BM676" s="786"/>
      <c r="BN676" s="557">
        <f t="shared" si="10"/>
        <v>0</v>
      </c>
      <c r="BO676" s="754">
        <f>SUM(H676:BC676)</f>
        <v>0</v>
      </c>
      <c r="BP676" s="755" t="str">
        <f>IF(D676="Supra-regional","abrange-cidade",IF(D676="Em definição","sem-mapa",IF(F676&lt;&gt;0,"local-def","local-em-def")))</f>
        <v>local-em-def</v>
      </c>
    </row>
    <row r="677" spans="1:68" ht="135" hidden="1" x14ac:dyDescent="0.25">
      <c r="A677" s="293">
        <v>65</v>
      </c>
      <c r="B677" s="926" t="s">
        <v>5815</v>
      </c>
      <c r="C677" s="176">
        <v>60</v>
      </c>
      <c r="D677" s="5" t="s">
        <v>211</v>
      </c>
      <c r="Z677" s="927">
        <v>60</v>
      </c>
      <c r="BD677" s="1035">
        <v>0</v>
      </c>
      <c r="BE677" s="928">
        <v>0</v>
      </c>
      <c r="BF677" s="929">
        <v>0</v>
      </c>
      <c r="BG677" s="225" t="s">
        <v>744</v>
      </c>
      <c r="BH677" s="930" t="s">
        <v>5816</v>
      </c>
      <c r="BN677" s="557">
        <f t="shared" si="10"/>
        <v>0</v>
      </c>
      <c r="BO677" s="476">
        <f>SUM(H677:BC677)</f>
        <v>60</v>
      </c>
      <c r="BP677" s="889" t="str">
        <f>IF(D677="Supra-regional","abrange-cidade",IF(D677="Em definição","sem-mapa",IF(F677&lt;&gt;0,"local-def","local-em-def")))</f>
        <v>abrange-cidade</v>
      </c>
    </row>
    <row r="678" spans="1:68" s="989" customFormat="1" ht="38.25" hidden="1" x14ac:dyDescent="0.25">
      <c r="A678" s="940">
        <v>2</v>
      </c>
      <c r="B678" s="888" t="s">
        <v>5967</v>
      </c>
      <c r="C678" s="984">
        <v>228000</v>
      </c>
      <c r="D678" s="985" t="s">
        <v>211</v>
      </c>
      <c r="E678" s="985"/>
      <c r="F678" s="986"/>
      <c r="G678" s="986"/>
      <c r="H678" s="987"/>
      <c r="I678" s="985"/>
      <c r="J678" s="985"/>
      <c r="K678" s="985"/>
      <c r="L678" s="985"/>
      <c r="M678" s="985"/>
      <c r="N678" s="987">
        <f>SUM(N35:N67)-SUM(H35:H67)</f>
        <v>6732</v>
      </c>
      <c r="O678" s="985"/>
      <c r="P678" s="985"/>
      <c r="Q678" s="985"/>
      <c r="R678" s="985"/>
      <c r="S678" s="985"/>
      <c r="T678" s="987">
        <f>SUM(T35:T67)-SUM($H$35:$H$67)</f>
        <v>74004</v>
      </c>
      <c r="U678" s="985"/>
      <c r="V678" s="985"/>
      <c r="W678" s="985"/>
      <c r="X678" s="985"/>
      <c r="Y678" s="985"/>
      <c r="Z678" s="987">
        <f>SUM(Z35:Z67)-SUM($H$35:$H$67)</f>
        <v>76883</v>
      </c>
      <c r="AA678" s="985"/>
      <c r="AB678" s="985"/>
      <c r="AC678" s="985"/>
      <c r="AD678" s="985"/>
      <c r="AE678" s="985"/>
      <c r="AF678" s="985"/>
      <c r="AG678" s="985"/>
      <c r="AH678" s="985"/>
      <c r="AI678" s="985"/>
      <c r="AJ678" s="985"/>
      <c r="AK678" s="985"/>
      <c r="AL678" s="985"/>
      <c r="AM678" s="985"/>
      <c r="AN678" s="985"/>
      <c r="AO678" s="985"/>
      <c r="AP678" s="985"/>
      <c r="AQ678" s="985"/>
      <c r="AR678" s="985"/>
      <c r="AS678" s="985"/>
      <c r="AT678" s="985"/>
      <c r="AU678" s="985"/>
      <c r="AV678" s="985"/>
      <c r="AW678" s="985"/>
      <c r="AX678" s="985"/>
      <c r="AY678" s="985"/>
      <c r="AZ678" s="985"/>
      <c r="BA678" s="985"/>
      <c r="BB678" s="985"/>
      <c r="BC678" s="985"/>
      <c r="BD678" s="1035">
        <v>1</v>
      </c>
      <c r="BE678" s="984"/>
      <c r="BF678" s="984"/>
      <c r="BG678" s="985"/>
      <c r="BH678" s="985"/>
      <c r="BI678" s="985"/>
      <c r="BJ678" s="985"/>
      <c r="BK678" s="985"/>
      <c r="BL678" s="985"/>
      <c r="BM678" s="985"/>
      <c r="BN678" s="557">
        <f t="shared" si="10"/>
        <v>0.69131140350877196</v>
      </c>
      <c r="BO678" s="476">
        <f>SUM(H678:BC678)</f>
        <v>157619</v>
      </c>
      <c r="BP678" s="988" t="str">
        <f>IF(D678="Supra-regional","abrange-cidade",IF(D678="Em definição","sem-mapa",IF(F678&lt;&gt;0,"local-def","local-em-def")))</f>
        <v>abrange-cidade</v>
      </c>
    </row>
    <row r="679" spans="1:68" hidden="1" x14ac:dyDescent="0.25">
      <c r="A679">
        <v>15</v>
      </c>
      <c r="B679" t="s">
        <v>5826</v>
      </c>
      <c r="C679" s="891">
        <v>100000</v>
      </c>
      <c r="D679" s="181" t="s">
        <v>211</v>
      </c>
      <c r="AA679">
        <f>AA93</f>
        <v>69135</v>
      </c>
      <c r="BD679" s="1035">
        <v>1</v>
      </c>
      <c r="BG679" t="s">
        <v>5827</v>
      </c>
      <c r="BN679" s="557">
        <f t="shared" si="10"/>
        <v>0.69135000000000002</v>
      </c>
      <c r="BO679" s="476">
        <f>SUM(H679:BC679)</f>
        <v>69135</v>
      </c>
      <c r="BP679" s="477" t="str">
        <f>IF(D679="Supra-regional","abrange-cidade",IF(D679="Em definição","sem-mapa",IF(F679&lt;&gt;0,"local-def","local-em-def")))</f>
        <v>abrange-cidade</v>
      </c>
    </row>
    <row r="680" spans="1:68" x14ac:dyDescent="0.25">
      <c r="A680" s="981"/>
      <c r="B680" s="982"/>
      <c r="C680" s="980"/>
      <c r="AB680" s="989"/>
      <c r="AC680" s="989"/>
    </row>
    <row r="681" spans="1:68" x14ac:dyDescent="0.25">
      <c r="A681" s="502"/>
      <c r="B681" s="502"/>
      <c r="C681" s="980"/>
      <c r="H681" s="890"/>
      <c r="T681" s="890"/>
    </row>
  </sheetData>
  <autoFilter ref="A1:BP679">
    <filterColumn colId="0">
      <filters>
        <filter val="96"/>
      </filters>
    </filterColumn>
  </autoFilter>
  <customSheetViews>
    <customSheetView guid="{1A1B4AE5-7447-43F9-B975-80AA2988EA6D}" scale="85" filter="1" showAutoFilter="1">
      <pane ySplit="1" topLeftCell="A71" activePane="bottomLeft" state="frozen"/>
      <selection pane="bottomLeft" activeCell="A71" sqref="A71"/>
      <pageMargins left="0.511811024" right="0.511811024" top="0.78740157499999996" bottom="0.78740157499999996" header="0.31496062000000002" footer="0.31496062000000002"/>
      <pageSetup paperSize="9" orientation="portrait" r:id="rId1"/>
      <autoFilter ref="A1:BP625">
        <filterColumn colId="0">
          <filters>
            <filter val="7"/>
          </filters>
        </filterColumn>
      </autoFilter>
    </customSheetView>
    <customSheetView guid="{9D03371E-5064-42DE-B686-D0B44E4C5768}" scale="85" filter="1" showAutoFilter="1" topLeftCell="L1">
      <pane ySplit="1" topLeftCell="A2" activePane="bottomLeft" state="frozen"/>
      <selection pane="bottomLeft" activeCell="O35" sqref="O35"/>
      <pageMargins left="0.511811024" right="0.511811024" top="0.78740157499999996" bottom="0.78740157499999996" header="0.31496062000000002" footer="0.31496062000000002"/>
      <pageSetup paperSize="9" orientation="portrait" r:id="rId2"/>
      <autoFilter ref="A1:BP625">
        <filterColumn colId="0">
          <filters>
            <filter val="2"/>
          </filters>
        </filterColumn>
      </autoFilter>
    </customSheetView>
  </customSheetViews>
  <pageMargins left="0.511811024" right="0.511811024" top="0.78740157499999996" bottom="0.78740157499999996" header="0.31496062000000002" footer="0.31496062000000002"/>
  <pageSetup paperSize="9" orientation="portrait" r:id="rId3"/>
  <legacyDrawing r:id="rId4"/>
  <extLst>
    <ext xmlns:x14="http://schemas.microsoft.com/office/spreadsheetml/2009/9/main" uri="{CCE6A557-97BC-4b89-ADB6-D9C93CAAB3DF}">
      <x14:dataValidations xmlns:xm="http://schemas.microsoft.com/office/excel/2006/main" count="1">
        <x14:dataValidation type="list" allowBlank="1" showInputMessage="1" showErrorMessage="1">
          <x14:formula1>
            <xm:f>Subs!$B:$B</xm:f>
          </x14:formula1>
          <xm:sqref>D677:D678 D680:D1048576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workbookViewId="0">
      <selection activeCell="N18" sqref="N18"/>
    </sheetView>
  </sheetViews>
  <sheetFormatPr defaultColWidth="8.85546875" defaultRowHeight="15" x14ac:dyDescent="0.25"/>
  <sheetData>
    <row r="1" spans="1:2" x14ac:dyDescent="0.25">
      <c r="A1" s="3" t="s">
        <v>125</v>
      </c>
      <c r="B1" s="3" t="s">
        <v>126</v>
      </c>
    </row>
    <row r="2" spans="1:2" x14ac:dyDescent="0.25">
      <c r="A2" s="17" t="s">
        <v>127</v>
      </c>
      <c r="B2" s="17" t="s">
        <v>128</v>
      </c>
    </row>
    <row r="3" spans="1:2" x14ac:dyDescent="0.25">
      <c r="A3" s="17" t="s">
        <v>129</v>
      </c>
      <c r="B3" s="17" t="s">
        <v>130</v>
      </c>
    </row>
    <row r="4" spans="1:2" x14ac:dyDescent="0.25">
      <c r="A4" s="17" t="s">
        <v>131</v>
      </c>
      <c r="B4" s="17" t="s">
        <v>132</v>
      </c>
    </row>
    <row r="5" spans="1:2" x14ac:dyDescent="0.25">
      <c r="A5" s="17" t="s">
        <v>133</v>
      </c>
      <c r="B5" s="17" t="s">
        <v>134</v>
      </c>
    </row>
    <row r="6" spans="1:2" x14ac:dyDescent="0.25">
      <c r="A6" s="17" t="s">
        <v>135</v>
      </c>
      <c r="B6" s="17" t="s">
        <v>136</v>
      </c>
    </row>
    <row r="7" spans="1:2" x14ac:dyDescent="0.25">
      <c r="A7" s="17" t="s">
        <v>137</v>
      </c>
      <c r="B7" s="17" t="s">
        <v>138</v>
      </c>
    </row>
    <row r="8" spans="1:2" x14ac:dyDescent="0.25">
      <c r="A8" s="17" t="s">
        <v>139</v>
      </c>
      <c r="B8" s="17" t="s">
        <v>140</v>
      </c>
    </row>
    <row r="9" spans="1:2" x14ac:dyDescent="0.25">
      <c r="A9" s="17" t="s">
        <v>141</v>
      </c>
      <c r="B9" s="17" t="s">
        <v>142</v>
      </c>
    </row>
    <row r="10" spans="1:2" x14ac:dyDescent="0.25">
      <c r="A10" s="17" t="s">
        <v>143</v>
      </c>
      <c r="B10" s="17" t="s">
        <v>144</v>
      </c>
    </row>
    <row r="11" spans="1:2" x14ac:dyDescent="0.25">
      <c r="A11" s="17" t="s">
        <v>145</v>
      </c>
      <c r="B11" s="17" t="s">
        <v>146</v>
      </c>
    </row>
    <row r="12" spans="1:2" x14ac:dyDescent="0.25">
      <c r="A12" s="17" t="s">
        <v>147</v>
      </c>
      <c r="B12" s="17" t="s">
        <v>148</v>
      </c>
    </row>
    <row r="13" spans="1:2" x14ac:dyDescent="0.25">
      <c r="A13" s="17" t="s">
        <v>149</v>
      </c>
      <c r="B13" s="17" t="s">
        <v>150</v>
      </c>
    </row>
    <row r="14" spans="1:2" x14ac:dyDescent="0.25">
      <c r="A14" s="17" t="s">
        <v>151</v>
      </c>
      <c r="B14" s="17" t="s">
        <v>152</v>
      </c>
    </row>
    <row r="15" spans="1:2" x14ac:dyDescent="0.25">
      <c r="A15" s="17" t="s">
        <v>153</v>
      </c>
      <c r="B15" s="17" t="s">
        <v>154</v>
      </c>
    </row>
    <row r="16" spans="1:2" x14ac:dyDescent="0.25">
      <c r="A16" s="17" t="s">
        <v>155</v>
      </c>
      <c r="B16" s="17" t="s">
        <v>156</v>
      </c>
    </row>
    <row r="17" spans="1:2" x14ac:dyDescent="0.25">
      <c r="A17" s="17" t="s">
        <v>157</v>
      </c>
      <c r="B17" s="17" t="s">
        <v>158</v>
      </c>
    </row>
    <row r="18" spans="1:2" x14ac:dyDescent="0.25">
      <c r="A18" s="17" t="s">
        <v>159</v>
      </c>
      <c r="B18" s="17" t="s">
        <v>160</v>
      </c>
    </row>
    <row r="19" spans="1:2" x14ac:dyDescent="0.25">
      <c r="A19" s="17" t="s">
        <v>161</v>
      </c>
      <c r="B19" s="17" t="s">
        <v>162</v>
      </c>
    </row>
    <row r="20" spans="1:2" x14ac:dyDescent="0.25">
      <c r="A20" s="17" t="s">
        <v>163</v>
      </c>
      <c r="B20" s="17" t="s">
        <v>164</v>
      </c>
    </row>
    <row r="21" spans="1:2" x14ac:dyDescent="0.25">
      <c r="A21" s="17" t="s">
        <v>165</v>
      </c>
      <c r="B21" s="17" t="s">
        <v>166</v>
      </c>
    </row>
    <row r="22" spans="1:2" x14ac:dyDescent="0.25">
      <c r="A22" s="17" t="s">
        <v>167</v>
      </c>
      <c r="B22" s="17" t="s">
        <v>168</v>
      </c>
    </row>
    <row r="23" spans="1:2" x14ac:dyDescent="0.25">
      <c r="A23" s="17" t="s">
        <v>169</v>
      </c>
      <c r="B23" s="17" t="s">
        <v>170</v>
      </c>
    </row>
    <row r="24" spans="1:2" x14ac:dyDescent="0.25">
      <c r="A24" s="17" t="s">
        <v>171</v>
      </c>
      <c r="B24" s="17" t="s">
        <v>172</v>
      </c>
    </row>
    <row r="25" spans="1:2" x14ac:dyDescent="0.25">
      <c r="A25" s="17" t="s">
        <v>173</v>
      </c>
      <c r="B25" s="17" t="s">
        <v>174</v>
      </c>
    </row>
    <row r="26" spans="1:2" x14ac:dyDescent="0.25">
      <c r="A26" s="17" t="s">
        <v>175</v>
      </c>
      <c r="B26" s="17" t="s">
        <v>176</v>
      </c>
    </row>
    <row r="27" spans="1:2" x14ac:dyDescent="0.25">
      <c r="A27" s="17" t="s">
        <v>177</v>
      </c>
      <c r="B27" s="17" t="s">
        <v>178</v>
      </c>
    </row>
    <row r="28" spans="1:2" x14ac:dyDescent="0.25">
      <c r="A28" s="17" t="s">
        <v>179</v>
      </c>
      <c r="B28" s="17" t="s">
        <v>180</v>
      </c>
    </row>
    <row r="29" spans="1:2" x14ac:dyDescent="0.25">
      <c r="A29" s="17" t="s">
        <v>181</v>
      </c>
      <c r="B29" s="17" t="s">
        <v>182</v>
      </c>
    </row>
    <row r="30" spans="1:2" x14ac:dyDescent="0.25">
      <c r="A30" s="17" t="s">
        <v>183</v>
      </c>
      <c r="B30" s="17" t="s">
        <v>184</v>
      </c>
    </row>
    <row r="31" spans="1:2" x14ac:dyDescent="0.25">
      <c r="A31" s="17" t="s">
        <v>185</v>
      </c>
      <c r="B31" s="17" t="s">
        <v>186</v>
      </c>
    </row>
    <row r="32" spans="1:2" x14ac:dyDescent="0.25">
      <c r="A32" s="17" t="s">
        <v>187</v>
      </c>
      <c r="B32" s="17" t="s">
        <v>188</v>
      </c>
    </row>
    <row r="33" spans="1:2" x14ac:dyDescent="0.25">
      <c r="A33" s="17" t="s">
        <v>189</v>
      </c>
      <c r="B33" s="17" t="s">
        <v>190</v>
      </c>
    </row>
    <row r="34" spans="1:2" x14ac:dyDescent="0.25">
      <c r="A34" s="17" t="s">
        <v>191</v>
      </c>
      <c r="B34" s="17" t="s">
        <v>192</v>
      </c>
    </row>
    <row r="35" spans="1:2" x14ac:dyDescent="0.25">
      <c r="A35" s="17" t="s">
        <v>193</v>
      </c>
      <c r="B35" s="17" t="s">
        <v>194</v>
      </c>
    </row>
    <row r="36" spans="1:2" x14ac:dyDescent="0.25">
      <c r="A36" t="s">
        <v>5760</v>
      </c>
      <c r="B36" t="s">
        <v>5759</v>
      </c>
    </row>
  </sheetData>
  <customSheetViews>
    <customSheetView guid="{1A1B4AE5-7447-43F9-B975-80AA2988EA6D}">
      <selection activeCell="A37" sqref="A37"/>
      <pageMargins left="0.511811024" right="0.511811024" top="0.78740157499999996" bottom="0.78740157499999996" header="0.31496062000000002" footer="0.31496062000000002"/>
    </customSheetView>
    <customSheetView guid="{9D03371E-5064-42DE-B686-D0B44E4C5768}">
      <selection activeCell="A37" sqref="A37"/>
      <pageMargins left="0.511811024" right="0.511811024" top="0.78740157499999996" bottom="0.78740157499999996" header="0.31496062000000002" footer="0.31496062000000002"/>
    </customSheetView>
  </customSheetViews>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4"/>
  <sheetViews>
    <sheetView topLeftCell="D67" workbookViewId="0">
      <selection activeCell="N98" sqref="N98"/>
    </sheetView>
  </sheetViews>
  <sheetFormatPr defaultRowHeight="15" x14ac:dyDescent="0.25"/>
  <cols>
    <col min="1" max="1" width="6.28515625" style="539" bestFit="1" customWidth="1"/>
    <col min="2" max="2" width="18" customWidth="1"/>
    <col min="3" max="3" width="42.85546875" style="712" customWidth="1"/>
    <col min="8" max="8" width="18" customWidth="1"/>
    <col min="9" max="9" width="51.140625" style="1029" customWidth="1"/>
    <col min="10" max="10" width="17.7109375" style="931" customWidth="1"/>
    <col min="11" max="11" width="11.28515625" style="931" customWidth="1"/>
    <col min="12" max="12" width="4.85546875" customWidth="1"/>
    <col min="13" max="13" width="5.140625" customWidth="1"/>
  </cols>
  <sheetData>
    <row r="1" spans="1:14" x14ac:dyDescent="0.25">
      <c r="A1" s="539" t="s">
        <v>5803</v>
      </c>
      <c r="B1" s="886" t="s">
        <v>5792</v>
      </c>
      <c r="C1" t="s">
        <v>5794</v>
      </c>
      <c r="H1" s="886" t="s">
        <v>5792</v>
      </c>
      <c r="I1" s="1027" t="s">
        <v>5804</v>
      </c>
      <c r="J1" s="983" t="s">
        <v>5963</v>
      </c>
      <c r="K1" s="932"/>
    </row>
    <row r="2" spans="1:14" x14ac:dyDescent="0.25">
      <c r="A2" s="539" t="s">
        <v>5795</v>
      </c>
      <c r="B2" s="887">
        <v>3</v>
      </c>
      <c r="C2" s="265">
        <v>0.1098025</v>
      </c>
      <c r="H2" s="887">
        <v>1</v>
      </c>
      <c r="I2" s="1027">
        <v>1.2494678571428575</v>
      </c>
      <c r="J2" s="932">
        <f>VLOOKUP(H2,[1]Plan1!$A:$C,3,FALSE)</f>
        <v>0.96499999999999997</v>
      </c>
      <c r="K2" s="932">
        <f>IF(I2&gt;100%,100%,I2)</f>
        <v>1</v>
      </c>
      <c r="L2" t="s">
        <v>5805</v>
      </c>
      <c r="M2" t="s">
        <v>5823</v>
      </c>
      <c r="N2" t="str">
        <f>VLOOKUP(H2,Status_Meta!A:B,2,FALSE)</f>
        <v>Inserir aproximadamente 280 mil famílias com renda de até meio salário mínimo no Cadastro Único para atingir 773 mil famílias cadastradas</v>
      </c>
    </row>
    <row r="3" spans="1:14" x14ac:dyDescent="0.25">
      <c r="A3" s="539" t="s">
        <v>5795</v>
      </c>
      <c r="B3" s="887">
        <v>4</v>
      </c>
      <c r="C3" s="265">
        <v>7.6829999999999996E-2</v>
      </c>
      <c r="H3" s="887">
        <v>2</v>
      </c>
      <c r="I3" s="1027">
        <v>0.69131140350877196</v>
      </c>
      <c r="J3" s="932">
        <f>VLOOKUP(H3,[1]Plan1!$A:$C,3,FALSE)</f>
        <v>0.35799999999999998</v>
      </c>
      <c r="K3" s="932">
        <f t="shared" ref="K3:K66" si="0">IF(I3&gt;100%,100%,I3)</f>
        <v>0.69131140350877196</v>
      </c>
      <c r="L3" t="s">
        <v>5964</v>
      </c>
      <c r="M3" t="s">
        <v>5965</v>
      </c>
      <c r="N3" s="539" t="str">
        <f>VLOOKUP(H3,Status_Meta!A:B,2,FALSE)</f>
        <v>Beneficiar 228 mil novas famílias com o Programa Bolsa Família</v>
      </c>
    </row>
    <row r="4" spans="1:14" x14ac:dyDescent="0.25">
      <c r="A4" s="539" t="s">
        <v>5795</v>
      </c>
      <c r="B4" s="887">
        <v>10</v>
      </c>
      <c r="C4" s="265">
        <v>0.13650000000000001</v>
      </c>
      <c r="H4" s="887">
        <v>3</v>
      </c>
      <c r="I4" s="1027">
        <v>0.17123750000000001</v>
      </c>
      <c r="J4" s="932">
        <f>VLOOKUP(H4,[1]Plan1!$A:$C,3,FALSE)</f>
        <v>7.6999999999999999E-2</v>
      </c>
      <c r="K4" s="932">
        <f t="shared" si="0"/>
        <v>0.17123750000000001</v>
      </c>
      <c r="L4" t="s">
        <v>5805</v>
      </c>
      <c r="N4" s="539" t="str">
        <f>VLOOKUP(H4,Status_Meta!A:B,2,FALSE)</f>
        <v>Implantar 60 Centros de Referência da Assistência Social - CRAS</v>
      </c>
    </row>
    <row r="5" spans="1:14" x14ac:dyDescent="0.25">
      <c r="A5" s="539" t="s">
        <v>5795</v>
      </c>
      <c r="B5" s="887">
        <v>13</v>
      </c>
      <c r="C5" s="265">
        <v>3.0000000000000006E-2</v>
      </c>
      <c r="H5" s="887">
        <v>4</v>
      </c>
      <c r="I5" s="1027">
        <v>7.6829999999999996E-2</v>
      </c>
      <c r="J5" s="932">
        <f>VLOOKUP(H5,[1]Plan1!$A:$C,3,FALSE)</f>
        <v>3.5999999999999997E-2</v>
      </c>
      <c r="K5" s="932">
        <f t="shared" si="0"/>
        <v>7.6829999999999996E-2</v>
      </c>
      <c r="L5" t="s">
        <v>5805</v>
      </c>
      <c r="N5" s="539" t="str">
        <f>VLOOKUP(H5,Status_Meta!A:B,2,FALSE)</f>
        <v>Implantar 7 Centros de Referência Especializados da Assistência Social - CREAS</v>
      </c>
    </row>
    <row r="6" spans="1:14" x14ac:dyDescent="0.25">
      <c r="A6" s="539" t="s">
        <v>5795</v>
      </c>
      <c r="B6" s="887">
        <v>16</v>
      </c>
      <c r="C6" s="265">
        <v>0.19375000000000006</v>
      </c>
      <c r="H6" s="887">
        <v>5</v>
      </c>
      <c r="I6" s="1027">
        <v>0.19966</v>
      </c>
      <c r="J6" s="932">
        <f>VLOOKUP(H6,[1]Plan1!$A:$C,3,FALSE)</f>
        <v>0.2</v>
      </c>
      <c r="K6" s="932">
        <f t="shared" si="0"/>
        <v>0.19966</v>
      </c>
      <c r="L6" t="s">
        <v>5805</v>
      </c>
      <c r="N6" s="539" t="str">
        <f>VLOOKUP(H6,Status_Meta!A:B,2,FALSE)</f>
        <v>Garantir 100.000 vagas do Programa Nacional de Acesso ao Ensino Técnico e Emprego (PRONATEC)</v>
      </c>
    </row>
    <row r="7" spans="1:14" x14ac:dyDescent="0.25">
      <c r="A7" s="539" t="s">
        <v>5795</v>
      </c>
      <c r="B7" s="887">
        <v>17</v>
      </c>
      <c r="C7" s="265">
        <v>0.24354000000000012</v>
      </c>
      <c r="H7" s="887">
        <v>6</v>
      </c>
      <c r="I7" s="1027">
        <v>0.46146666666666669</v>
      </c>
      <c r="J7" s="932">
        <f>VLOOKUP(H7,[1]Plan1!$A:$C,3,FALSE)</f>
        <v>0.36499999999999999</v>
      </c>
      <c r="K7" s="932">
        <f t="shared" si="0"/>
        <v>0.46146666666666669</v>
      </c>
      <c r="L7" t="s">
        <v>5805</v>
      </c>
      <c r="N7" s="539" t="str">
        <f>VLOOKUP(H7,Status_Meta!A:B,2,FALSE)</f>
        <v>Formalizar aproximadamente 22.500 microempreendedores individuais</v>
      </c>
    </row>
    <row r="8" spans="1:14" x14ac:dyDescent="0.25">
      <c r="A8" s="539" t="s">
        <v>5795</v>
      </c>
      <c r="B8" s="887">
        <v>18</v>
      </c>
      <c r="C8" s="265">
        <v>0.47454750000000007</v>
      </c>
      <c r="H8" s="887">
        <v>7</v>
      </c>
      <c r="I8" s="1027">
        <v>0.32055</v>
      </c>
      <c r="J8" s="932">
        <f>VLOOKUP(H8,[1]Plan1!$A:$C,3,FALSE)</f>
        <v>0.28000000000000003</v>
      </c>
      <c r="K8" s="932">
        <f t="shared" si="0"/>
        <v>0.32055</v>
      </c>
      <c r="L8" t="s">
        <v>5805</v>
      </c>
      <c r="N8" s="539" t="str">
        <f>VLOOKUP(H8,Status_Meta!A:B,2,FALSE)</f>
        <v>Ampliar em 20 mil o número de matrículas na Educação de Jovens e Adultos e implantar 3 novos Centros Integrados (CIEJA)</v>
      </c>
    </row>
    <row r="9" spans="1:14" x14ac:dyDescent="0.25">
      <c r="A9" s="539" t="s">
        <v>5795</v>
      </c>
      <c r="B9" s="887">
        <v>22</v>
      </c>
      <c r="C9" s="265">
        <v>0.33330000000000004</v>
      </c>
      <c r="H9" s="887">
        <v>8</v>
      </c>
      <c r="I9" s="1027">
        <v>0.51</v>
      </c>
      <c r="J9" s="932">
        <f>VLOOKUP(H9,[1]Plan1!$A:$C,3,FALSE)</f>
        <v>0.125</v>
      </c>
      <c r="K9" s="932">
        <f t="shared" si="0"/>
        <v>0.51</v>
      </c>
      <c r="L9" t="s">
        <v>5805</v>
      </c>
      <c r="N9" s="539" t="str">
        <f>VLOOKUP(H9,Status_Meta!A:B,2,FALSE)</f>
        <v>Implantar 5 Centros de Referência Especializados para a população em situação de rua (Centros POP)</v>
      </c>
    </row>
    <row r="10" spans="1:14" x14ac:dyDescent="0.25">
      <c r="A10" s="539" t="s">
        <v>5795</v>
      </c>
      <c r="B10" s="887">
        <v>24</v>
      </c>
      <c r="C10" s="265">
        <v>0.35241250000000029</v>
      </c>
      <c r="H10" s="887">
        <v>9</v>
      </c>
      <c r="I10" s="1027">
        <v>0</v>
      </c>
      <c r="J10" s="932">
        <f>VLOOKUP(H10,[1]Plan1!$A:$C,3,FALSE)</f>
        <v>0</v>
      </c>
      <c r="K10" s="932">
        <f t="shared" si="0"/>
        <v>0</v>
      </c>
      <c r="L10" t="s">
        <v>5805</v>
      </c>
      <c r="N10" s="539" t="str">
        <f>VLOOKUP(H10,Status_Meta!A:B,2,FALSE)</f>
        <v>Implantar 2 restaurantes comunitários</v>
      </c>
    </row>
    <row r="11" spans="1:14" x14ac:dyDescent="0.25">
      <c r="A11" s="539" t="s">
        <v>5795</v>
      </c>
      <c r="B11" s="887">
        <v>25</v>
      </c>
      <c r="C11" s="265">
        <v>0.10599999999999998</v>
      </c>
      <c r="H11" s="887">
        <v>10</v>
      </c>
      <c r="I11" s="1027">
        <v>0.38098409090909091</v>
      </c>
      <c r="J11" s="932">
        <f>VLOOKUP(H11,[1]Plan1!$A:$C,3,FALSE)</f>
        <v>0.33</v>
      </c>
      <c r="K11" s="932">
        <f t="shared" si="0"/>
        <v>0.38098409090909091</v>
      </c>
      <c r="L11" t="s">
        <v>5805</v>
      </c>
      <c r="N11" s="539" t="str">
        <f>VLOOKUP(H11,Status_Meta!A:B,2,FALSE)</f>
        <v>Implantar 22 Serviços de Acolhimento Institucional à população em situação de rua</v>
      </c>
    </row>
    <row r="12" spans="1:14" x14ac:dyDescent="0.25">
      <c r="A12" s="539" t="s">
        <v>5795</v>
      </c>
      <c r="B12" s="887">
        <v>26</v>
      </c>
      <c r="C12" s="265">
        <v>0.12321</v>
      </c>
      <c r="H12" s="887">
        <v>11</v>
      </c>
      <c r="I12" s="1027">
        <v>1.333333333333333</v>
      </c>
      <c r="J12" s="932">
        <f>VLOOKUP(H12,[1]Plan1!$A:$C,3,FALSE)</f>
        <v>1.333</v>
      </c>
      <c r="K12" s="932">
        <f t="shared" si="0"/>
        <v>1</v>
      </c>
      <c r="L12" t="s">
        <v>5805</v>
      </c>
      <c r="N12" s="539" t="str">
        <f>VLOOKUP(H12,Status_Meta!A:B,2,FALSE)</f>
        <v>Implantar 12 novos Consultórios na Rua com tratamentos odontológicos e relacionados ao abuso de álcool e outras drogas</v>
      </c>
    </row>
    <row r="13" spans="1:14" x14ac:dyDescent="0.25">
      <c r="A13" s="539" t="s">
        <v>5795</v>
      </c>
      <c r="B13" s="887">
        <v>27</v>
      </c>
      <c r="C13" s="265">
        <v>0.15781250000000002</v>
      </c>
      <c r="H13" s="887">
        <v>12</v>
      </c>
      <c r="I13" s="1027">
        <v>0.30635000000000001</v>
      </c>
      <c r="J13" s="932">
        <f>VLOOKUP(H13,[1]Plan1!$A:$C,3,FALSE)</f>
        <v>0.104</v>
      </c>
      <c r="K13" s="932">
        <f t="shared" si="0"/>
        <v>0.30635000000000001</v>
      </c>
      <c r="L13" t="s">
        <v>5805</v>
      </c>
      <c r="N13" s="539" t="str">
        <f>VLOOKUP(H13,Status_Meta!A:B,2,FALSE)</f>
        <v>Promover ações para a inclusão social e econômica da população em situação de rua</v>
      </c>
    </row>
    <row r="14" spans="1:14" x14ac:dyDescent="0.25">
      <c r="A14" s="539" t="s">
        <v>5795</v>
      </c>
      <c r="B14" s="887">
        <v>29</v>
      </c>
      <c r="C14" s="265">
        <v>0.14850000000000002</v>
      </c>
      <c r="H14" s="887">
        <v>13</v>
      </c>
      <c r="I14" s="1027">
        <v>0.1925</v>
      </c>
      <c r="J14" s="932">
        <f>VLOOKUP(H14,[1]Plan1!$A:$C,3,FALSE)</f>
        <v>0.09</v>
      </c>
      <c r="K14" s="932">
        <f t="shared" si="0"/>
        <v>0.1925</v>
      </c>
      <c r="L14" t="s">
        <v>5805</v>
      </c>
      <c r="N14" s="539" t="str">
        <f>VLOOKUP(H14,Status_Meta!A:B,2,FALSE)</f>
        <v>Implementar 4 Centros de Referência em Segurança Alimentar e Nutricional e desenvolver ações de apoio à agricultura urbana e periurbana</v>
      </c>
    </row>
    <row r="15" spans="1:14" x14ac:dyDescent="0.25">
      <c r="A15" s="539" t="s">
        <v>5795</v>
      </c>
      <c r="B15" s="887">
        <v>35</v>
      </c>
      <c r="C15" s="265">
        <v>0.34845500000000001</v>
      </c>
      <c r="H15" s="887">
        <v>14</v>
      </c>
      <c r="I15" s="1027">
        <v>1.0323</v>
      </c>
      <c r="J15" s="932">
        <f>VLOOKUP(H15,[1]Plan1!$A:$C,3,FALSE)</f>
        <v>1.032</v>
      </c>
      <c r="K15" s="932">
        <f t="shared" si="0"/>
        <v>1</v>
      </c>
      <c r="L15" t="s">
        <v>5805</v>
      </c>
      <c r="N15" s="539" t="str">
        <f>VLOOKUP(H15,Status_Meta!A:B,2,FALSE)</f>
        <v>Valorizar o profissional da educação por meio da implantação de 31 polos da Universidade Aberta do Brasil (UAB)</v>
      </c>
    </row>
    <row r="16" spans="1:14" x14ac:dyDescent="0.25">
      <c r="A16" s="539" t="s">
        <v>5795</v>
      </c>
      <c r="B16" s="887">
        <v>40</v>
      </c>
      <c r="C16" s="265">
        <v>0.375</v>
      </c>
      <c r="H16" s="887">
        <v>15</v>
      </c>
      <c r="I16" s="1027">
        <v>0.69135000000000002</v>
      </c>
      <c r="J16" s="932">
        <f>VLOOKUP(H16,[1]Plan1!$A:$C,3,FALSE)</f>
        <v>0.73</v>
      </c>
      <c r="K16" s="932">
        <f t="shared" si="0"/>
        <v>0.69135000000000002</v>
      </c>
      <c r="L16" t="s">
        <v>5824</v>
      </c>
      <c r="N16" s="539" t="str">
        <f>VLOOKUP(H16,Status_Meta!A:B,2,FALSE)</f>
        <v>Ampliar a jornada escolar de 100 mil alunos da Rede Municipal de Ensino</v>
      </c>
    </row>
    <row r="17" spans="1:14" x14ac:dyDescent="0.25">
      <c r="A17" s="539" t="s">
        <v>5795</v>
      </c>
      <c r="B17" s="887">
        <v>41</v>
      </c>
      <c r="C17" s="265">
        <v>6.25E-2</v>
      </c>
      <c r="H17" s="887">
        <v>16</v>
      </c>
      <c r="I17" s="1027">
        <v>0.19375000000000006</v>
      </c>
      <c r="J17" s="932">
        <f>VLOOKUP(H17,[1]Plan1!$A:$C,3,FALSE)</f>
        <v>0.11899999999999999</v>
      </c>
      <c r="K17" s="932">
        <f t="shared" si="0"/>
        <v>0.19375000000000006</v>
      </c>
      <c r="L17" t="s">
        <v>5805</v>
      </c>
      <c r="N17" s="539" t="str">
        <f>VLOOKUP(H17,Status_Meta!A:B,2,FALSE)</f>
        <v>Ampliar a Rede CEU em 20 unidades, expandindo a oferta de vagas para a educação infantil</v>
      </c>
    </row>
    <row r="18" spans="1:14" x14ac:dyDescent="0.25">
      <c r="A18" s="539" t="s">
        <v>5795</v>
      </c>
      <c r="B18" s="887">
        <v>45</v>
      </c>
      <c r="C18" s="265">
        <v>0.1</v>
      </c>
      <c r="H18" s="887">
        <v>17</v>
      </c>
      <c r="I18" s="1027">
        <v>0.24354000000000012</v>
      </c>
      <c r="J18" s="932">
        <f>VLOOKUP(H18,[1]Plan1!$A:$C,3,FALSE)</f>
        <v>0.20200000000000001</v>
      </c>
      <c r="K18" s="932">
        <f t="shared" si="0"/>
        <v>0.24354000000000012</v>
      </c>
      <c r="L18" t="s">
        <v>5805</v>
      </c>
      <c r="N18" s="539" t="str">
        <f>VLOOKUP(H18,Status_Meta!A:B,2,FALSE)</f>
        <v>Obter terrenos, projetar, licitar, licenciar, garantir a fonte de financiamento e construir 243 Centros de Educação Infantil</v>
      </c>
    </row>
    <row r="19" spans="1:14" x14ac:dyDescent="0.25">
      <c r="A19" s="539" t="s">
        <v>5795</v>
      </c>
      <c r="B19" s="887">
        <v>46</v>
      </c>
      <c r="C19" s="265">
        <v>0.2</v>
      </c>
      <c r="H19" s="887">
        <v>18</v>
      </c>
      <c r="I19" s="1027">
        <v>0.47454750000000007</v>
      </c>
      <c r="J19" s="932">
        <f>VLOOKUP(H19,[1]Plan1!$A:$C,3,FALSE)</f>
        <v>0.38900000000000001</v>
      </c>
      <c r="K19" s="932">
        <f t="shared" si="0"/>
        <v>0.47454750000000007</v>
      </c>
      <c r="L19" t="s">
        <v>5805</v>
      </c>
      <c r="N19" s="539" t="str">
        <f>VLOOKUP(H19,Status_Meta!A:B,2,FALSE)</f>
        <v>Construir 65 Escolas Municipais de Educação Infantil (EMEI) e um Centro Municipal de Educação Infantil (CEMEI)</v>
      </c>
    </row>
    <row r="20" spans="1:14" x14ac:dyDescent="0.25">
      <c r="A20" s="539" t="s">
        <v>5795</v>
      </c>
      <c r="B20" s="887">
        <v>49</v>
      </c>
      <c r="C20" s="265">
        <v>0.20000000000000004</v>
      </c>
      <c r="H20" s="887">
        <v>19</v>
      </c>
      <c r="I20" s="1027">
        <v>0.44381644462387299</v>
      </c>
      <c r="J20" s="932">
        <f>VLOOKUP(H20,[1]Plan1!$A:$C,3,FALSE)</f>
        <v>0.26500000000000001</v>
      </c>
      <c r="K20" s="932">
        <f t="shared" si="0"/>
        <v>0.44381644462387299</v>
      </c>
      <c r="L20" t="s">
        <v>5805</v>
      </c>
      <c r="N20" s="539" t="str">
        <f>VLOOKUP(H20,Status_Meta!A:B,2,FALSE)</f>
        <v>Expandir a oferta de vagas para educação infantil por meio da rede conveniada e outras modalidades de parcerias</v>
      </c>
    </row>
    <row r="21" spans="1:14" x14ac:dyDescent="0.25">
      <c r="A21" s="539" t="s">
        <v>5795</v>
      </c>
      <c r="B21" s="887">
        <v>56</v>
      </c>
      <c r="C21" s="265">
        <v>0.17750000000000005</v>
      </c>
      <c r="H21" s="887">
        <v>20</v>
      </c>
      <c r="I21" s="1027">
        <v>0.33720500000000009</v>
      </c>
      <c r="J21" s="932">
        <f>VLOOKUP(H21,[1]Plan1!$A:$C,3,FALSE)</f>
        <v>0.22500000000000001</v>
      </c>
      <c r="K21" s="932">
        <f t="shared" si="0"/>
        <v>0.33720500000000009</v>
      </c>
      <c r="L21" t="s">
        <v>5805</v>
      </c>
      <c r="N21" s="539" t="str">
        <f>VLOOKUP(H21,Status_Meta!A:B,2,FALSE)</f>
        <v>Instalar 32 unidades da Rede Hora Certa distribuídas em cada uma das Subprefeituras</v>
      </c>
    </row>
    <row r="22" spans="1:14" x14ac:dyDescent="0.25">
      <c r="A22" s="539" t="s">
        <v>5795</v>
      </c>
      <c r="B22" s="887">
        <v>66</v>
      </c>
      <c r="C22" s="265">
        <v>2.0000000000000004E-2</v>
      </c>
      <c r="H22" s="887">
        <v>21</v>
      </c>
      <c r="I22" s="1027">
        <v>0.27500000000000002</v>
      </c>
      <c r="J22" s="932">
        <f>VLOOKUP(H22,[1]Plan1!$A:$C,3,FALSE)</f>
        <v>0.27500000000000002</v>
      </c>
      <c r="K22" s="932">
        <f t="shared" si="0"/>
        <v>0.27500000000000002</v>
      </c>
      <c r="L22" t="s">
        <v>5805</v>
      </c>
      <c r="N22" s="539" t="str">
        <f>VLOOKUP(H22,Status_Meta!A:B,2,FALSE)</f>
        <v xml:space="preserve">Desenvolver o processo de inclusão do módulo do prontuário eletrônico do paciente (PE) na rede municipal de saúde, integrada ao Sistema SIGA </v>
      </c>
    </row>
    <row r="23" spans="1:14" x14ac:dyDescent="0.25">
      <c r="A23" s="539" t="s">
        <v>5795</v>
      </c>
      <c r="B23" s="887">
        <v>67</v>
      </c>
      <c r="C23" s="265">
        <v>0.11874999999999999</v>
      </c>
      <c r="H23" s="887">
        <v>22</v>
      </c>
      <c r="I23" s="1027">
        <v>0.33330000000000004</v>
      </c>
      <c r="J23" s="932">
        <f>VLOOKUP(H23,[1]Plan1!$A:$C,3,FALSE)</f>
        <v>0.32500000000000001</v>
      </c>
      <c r="K23" s="932">
        <f t="shared" si="0"/>
        <v>0.33330000000000004</v>
      </c>
      <c r="L23" t="s">
        <v>5805</v>
      </c>
      <c r="N23" s="539" t="str">
        <f>VLOOKUP(H23,Status_Meta!A:B,2,FALSE)</f>
        <v>Obter terrenos, projetar, licitar, licenciar, garantir a fonte de financiamento e construir 3 novos hospitais, ampliando em 750 o número de leitos do sistema municipal de saúde</v>
      </c>
    </row>
    <row r="24" spans="1:14" x14ac:dyDescent="0.25">
      <c r="A24" s="539" t="s">
        <v>5795</v>
      </c>
      <c r="B24" s="887">
        <v>68</v>
      </c>
      <c r="C24" s="265">
        <v>4.9950000000000008E-2</v>
      </c>
      <c r="H24" s="887">
        <v>23</v>
      </c>
      <c r="I24" s="1027">
        <v>0.4385</v>
      </c>
      <c r="J24" s="932">
        <f>VLOOKUP(H24,[1]Plan1!$A:$C,3,FALSE)</f>
        <v>0.47399999999999998</v>
      </c>
      <c r="K24" s="932">
        <f t="shared" si="0"/>
        <v>0.4385</v>
      </c>
      <c r="L24" t="s">
        <v>5824</v>
      </c>
      <c r="N24" s="539" t="str">
        <f>VLOOKUP(H24,Status_Meta!A:B,2,FALSE)</f>
        <v>Recuperar e adequar 16 hospitais municipais, com a ativação de 250 leitos</v>
      </c>
    </row>
    <row r="25" spans="1:14" x14ac:dyDescent="0.25">
      <c r="A25" s="539" t="s">
        <v>5795</v>
      </c>
      <c r="B25" s="887">
        <v>70</v>
      </c>
      <c r="C25" s="265">
        <v>4.5000000000000005E-2</v>
      </c>
      <c r="H25" s="887">
        <v>24</v>
      </c>
      <c r="I25" s="1027">
        <v>0.35241250000000029</v>
      </c>
      <c r="J25" s="932">
        <f>VLOOKUP(H25,[1]Plan1!$A:$C,3,FALSE)</f>
        <v>0.38900000000000001</v>
      </c>
      <c r="K25" s="932">
        <f t="shared" si="0"/>
        <v>0.35241250000000029</v>
      </c>
      <c r="L25" t="s">
        <v>5824</v>
      </c>
      <c r="N25" s="539" t="str">
        <f>VLOOKUP(H25,Status_Meta!A:B,2,FALSE)</f>
        <v>Obter terrenos, projetar, licitar, licenciar, garantir a fonte de financiamento, construir e instalar 43 novas Unidades Básicas de Saúde - segundo o modelo da UBS Integral</v>
      </c>
    </row>
    <row r="26" spans="1:14" x14ac:dyDescent="0.25">
      <c r="A26" s="539" t="s">
        <v>5795</v>
      </c>
      <c r="B26" s="887">
        <v>80</v>
      </c>
      <c r="C26" s="265">
        <v>0.2</v>
      </c>
      <c r="H26" s="887">
        <v>25</v>
      </c>
      <c r="I26" s="1027">
        <v>0.28600000000000003</v>
      </c>
      <c r="J26" s="932">
        <f>VLOOKUP(H26,[1]Plan1!$A:$C,3,FALSE)</f>
        <v>0.25900000000000001</v>
      </c>
      <c r="K26" s="932">
        <f t="shared" si="0"/>
        <v>0.28600000000000003</v>
      </c>
      <c r="L26" t="s">
        <v>5805</v>
      </c>
      <c r="N26" s="539" t="str">
        <f>VLOOKUP(H26,Status_Meta!A:B,2,FALSE)</f>
        <v>Reformar e melhorar 20 Prontos Socorros utilizando o modelo conceitual da Unidade de Pronto Atendimento (UPA) e implantar 5 novas UPAs</v>
      </c>
    </row>
    <row r="27" spans="1:14" x14ac:dyDescent="0.25">
      <c r="A27" s="539" t="s">
        <v>5795</v>
      </c>
      <c r="B27" s="887">
        <v>90</v>
      </c>
      <c r="C27" s="265">
        <v>0.53749999999999998</v>
      </c>
      <c r="H27" s="887">
        <v>26</v>
      </c>
      <c r="I27" s="1027">
        <v>0.25641000000000003</v>
      </c>
      <c r="J27" s="932">
        <f>VLOOKUP(H27,[1]Plan1!$A:$C,3,FALSE)</f>
        <v>0.157</v>
      </c>
      <c r="K27" s="932">
        <f t="shared" si="0"/>
        <v>0.25641000000000003</v>
      </c>
      <c r="L27" t="s">
        <v>5805</v>
      </c>
      <c r="N27" s="539" t="str">
        <f>VLOOKUP(H27,Status_Meta!A:B,2,FALSE)</f>
        <v>Implantar 30 Centros de Atenção Psicossocial (CAPS)</v>
      </c>
    </row>
    <row r="28" spans="1:14" x14ac:dyDescent="0.25">
      <c r="A28" s="539" t="s">
        <v>5795</v>
      </c>
      <c r="B28" s="887">
        <v>91</v>
      </c>
      <c r="C28" s="265">
        <v>0.2853024999999999</v>
      </c>
      <c r="H28" s="887">
        <v>27</v>
      </c>
      <c r="I28" s="1027">
        <v>0.15781250000000002</v>
      </c>
      <c r="J28" s="932">
        <f>VLOOKUP(H28,[1]Plan1!$A:$C,3,FALSE)</f>
        <v>0.106</v>
      </c>
      <c r="K28" s="932">
        <f t="shared" si="0"/>
        <v>0.15781250000000002</v>
      </c>
      <c r="L28" t="s">
        <v>5805</v>
      </c>
      <c r="N28" s="539" t="str">
        <f>VLOOKUP(H28,Status_Meta!A:B,2,FALSE)</f>
        <v>Construir, requalificar ou reformar 16 equipamentos culturais</v>
      </c>
    </row>
    <row r="29" spans="1:14" x14ac:dyDescent="0.25">
      <c r="A29" s="539" t="s">
        <v>5795</v>
      </c>
      <c r="B29" s="887">
        <v>92</v>
      </c>
      <c r="C29" s="265">
        <v>2.5000000000000001E-2</v>
      </c>
      <c r="H29" s="887">
        <v>28</v>
      </c>
      <c r="I29" s="1027">
        <v>0.35416666666666663</v>
      </c>
      <c r="J29" s="932">
        <f>VLOOKUP(H29,[1]Plan1!$A:$C,3,FALSE)</f>
        <v>0.32900000000000001</v>
      </c>
      <c r="K29" s="932">
        <f t="shared" si="0"/>
        <v>0.35416666666666663</v>
      </c>
      <c r="L29" t="s">
        <v>5805</v>
      </c>
      <c r="N29" s="539" t="str">
        <f>VLOOKUP(H29,Status_Meta!A:B,2,FALSE)</f>
        <v>Alcançar um calendário anual de programação cultural que inclua uma virada cultural no centro, duas descentralizadas e outros pequenos e médios eventos em diferentes temáticas e regiões da cidade</v>
      </c>
    </row>
    <row r="30" spans="1:14" x14ac:dyDescent="0.25">
      <c r="A30" s="539" t="s">
        <v>5795</v>
      </c>
      <c r="B30" s="887">
        <v>93</v>
      </c>
      <c r="C30" s="265">
        <v>0</v>
      </c>
      <c r="H30" s="887">
        <v>29</v>
      </c>
      <c r="I30" s="1027">
        <v>0.48850000000000005</v>
      </c>
      <c r="J30" s="932">
        <f>VLOOKUP(H30,[1]Plan1!$A:$C,3,FALSE)</f>
        <v>0.48899999999999999</v>
      </c>
      <c r="K30" s="932">
        <f t="shared" si="0"/>
        <v>0.48850000000000005</v>
      </c>
      <c r="L30" t="s">
        <v>5805</v>
      </c>
      <c r="N30" s="539" t="str">
        <f>VLOOKUP(H30,Status_Meta!A:B,2,FALSE)</f>
        <v>Viabilizar três Centros Culturais de Referência</v>
      </c>
    </row>
    <row r="31" spans="1:14" x14ac:dyDescent="0.25">
      <c r="A31" s="539" t="s">
        <v>5795</v>
      </c>
      <c r="B31" s="887">
        <v>97</v>
      </c>
      <c r="C31" s="265">
        <v>8.8092500000000018E-2</v>
      </c>
      <c r="H31" s="887">
        <v>30</v>
      </c>
      <c r="I31" s="1027">
        <v>0.31916666666666665</v>
      </c>
      <c r="J31" s="932">
        <f>VLOOKUP(H31,[1]Plan1!$A:$C,3,FALSE)</f>
        <v>3.3000000000000002E-2</v>
      </c>
      <c r="K31" s="932">
        <f t="shared" si="0"/>
        <v>0.31916666666666665</v>
      </c>
      <c r="L31" t="s">
        <v>5805</v>
      </c>
      <c r="N31" s="539" t="str">
        <f>VLOOKUP(H31,Status_Meta!A:B,2,FALSE)</f>
        <v>Criar o Programa Cultura Viva Municipal com a ativação de 300 Pontos de Cultura</v>
      </c>
    </row>
    <row r="32" spans="1:14" x14ac:dyDescent="0.25">
      <c r="B32" s="887" t="s">
        <v>5793</v>
      </c>
      <c r="C32" s="265">
        <v>5.319255000000001</v>
      </c>
      <c r="H32" s="887">
        <v>31</v>
      </c>
      <c r="I32" s="1027">
        <v>0.4</v>
      </c>
      <c r="J32" s="932">
        <f>VLOOKUP(H32,[1]Plan1!$A:$C,3,FALSE)</f>
        <v>0.32500000000000001</v>
      </c>
      <c r="K32" s="932">
        <f t="shared" si="0"/>
        <v>0.4</v>
      </c>
      <c r="L32" t="s">
        <v>5805</v>
      </c>
      <c r="N32" s="539" t="str">
        <f>VLOOKUP(H32,Status_Meta!A:B,2,FALSE)</f>
        <v>Adaptar e consolidar o Fundo Municipal de Cultura</v>
      </c>
    </row>
    <row r="33" spans="1:14" x14ac:dyDescent="0.25">
      <c r="H33" s="887">
        <v>32</v>
      </c>
      <c r="I33" s="1027">
        <v>0.5</v>
      </c>
      <c r="J33" s="932">
        <f>VLOOKUP(H33,[1]Plan1!$A:$C,3,FALSE)</f>
        <v>0.01</v>
      </c>
      <c r="K33" s="932">
        <f t="shared" si="0"/>
        <v>0.5</v>
      </c>
      <c r="L33" t="s">
        <v>5805</v>
      </c>
      <c r="N33" s="539" t="str">
        <f>VLOOKUP(H33,Status_Meta!A:B,2,FALSE)</f>
        <v xml:space="preserve">Conceder 300 Bolsas Cultura para agentes culturais da cidade. </v>
      </c>
    </row>
    <row r="34" spans="1:14" x14ac:dyDescent="0.25">
      <c r="B34" s="886" t="s">
        <v>5792</v>
      </c>
      <c r="C34" t="s">
        <v>5794</v>
      </c>
      <c r="H34" s="887">
        <v>33</v>
      </c>
      <c r="I34" s="1027">
        <v>0.93137254901960786</v>
      </c>
      <c r="J34" s="932">
        <f>VLOOKUP(H34,[1]Plan1!$A:$C,3,FALSE)</f>
        <v>0.75</v>
      </c>
      <c r="K34" s="932">
        <f t="shared" si="0"/>
        <v>0.93137254901960786</v>
      </c>
      <c r="L34" t="s">
        <v>5805</v>
      </c>
      <c r="N34" s="539" t="str">
        <f>VLOOKUP(H34,Status_Meta!A:B,2,FALSE)</f>
        <v>Atingir 160 projetos anuais de fomento às linguagens artísticas</v>
      </c>
    </row>
    <row r="35" spans="1:14" x14ac:dyDescent="0.25">
      <c r="A35" s="539" t="s">
        <v>5796</v>
      </c>
      <c r="B35" s="887">
        <v>36</v>
      </c>
      <c r="C35" s="265">
        <v>0.60075250000000024</v>
      </c>
      <c r="H35" s="887">
        <v>34</v>
      </c>
      <c r="I35" s="1027">
        <v>0.82599999999999996</v>
      </c>
      <c r="J35" s="932">
        <f>VLOOKUP(H35,[1]Plan1!$A:$C,3,FALSE)</f>
        <v>0.82599999999999996</v>
      </c>
      <c r="K35" s="932">
        <f t="shared" si="0"/>
        <v>0.82599999999999996</v>
      </c>
      <c r="L35" t="s">
        <v>5805</v>
      </c>
      <c r="N35" s="539" t="str">
        <f>VLOOKUP(H35,Status_Meta!A:B,2,FALSE)</f>
        <v>Atingir 500 projetos fomentados pelo Programa para a Valorização de Iniciativas Culturais - VAI, nas modalidades 1 e 2</v>
      </c>
    </row>
    <row r="36" spans="1:14" x14ac:dyDescent="0.25">
      <c r="A36" s="539" t="s">
        <v>5796</v>
      </c>
      <c r="B36" s="887">
        <v>75</v>
      </c>
      <c r="C36" s="265">
        <v>0.64999999999999991</v>
      </c>
      <c r="H36" s="887">
        <v>35</v>
      </c>
      <c r="I36" s="1027">
        <v>0.34845500000000001</v>
      </c>
      <c r="J36" s="932">
        <f>VLOOKUP(H36,[1]Plan1!$A:$C,3,FALSE)</f>
        <v>4.3999999999999997E-2</v>
      </c>
      <c r="K36" s="932">
        <f t="shared" si="0"/>
        <v>0.34845500000000001</v>
      </c>
      <c r="L36" t="s">
        <v>5805</v>
      </c>
      <c r="N36" s="539" t="str">
        <f>VLOOKUP(H36,Status_Meta!A:B,2,FALSE)</f>
        <v>Obter terrenos, projetar, licitar, licenciar, garantir a fonte de financiamento e produzir 55 mil unidades habitacionais</v>
      </c>
    </row>
    <row r="37" spans="1:14" x14ac:dyDescent="0.25">
      <c r="A37" s="539" t="s">
        <v>5796</v>
      </c>
      <c r="B37" s="887">
        <v>76</v>
      </c>
      <c r="C37" s="265">
        <v>2.5039999999999982E-2</v>
      </c>
      <c r="H37" s="887">
        <v>36</v>
      </c>
      <c r="I37" s="1027">
        <v>0.60075250000000024</v>
      </c>
      <c r="J37" s="932">
        <f>VLOOKUP(H37,[1]Plan1!$A:$C,3,FALSE)</f>
        <v>0.44500000000000001</v>
      </c>
      <c r="K37" s="932">
        <f t="shared" si="0"/>
        <v>0.60075250000000024</v>
      </c>
      <c r="L37" t="s">
        <v>5805</v>
      </c>
      <c r="N37" s="539" t="str">
        <f>VLOOKUP(H37,Status_Meta!A:B,2,FALSE)</f>
        <v>Beneficiar 70 mil famílias no Programa de Urbanização de Favelas</v>
      </c>
    </row>
    <row r="38" spans="1:14" x14ac:dyDescent="0.25">
      <c r="A38" s="539" t="s">
        <v>5796</v>
      </c>
      <c r="B38" s="887">
        <v>84</v>
      </c>
      <c r="C38" s="265">
        <v>0.34138500000000005</v>
      </c>
      <c r="H38" s="887">
        <v>37</v>
      </c>
      <c r="I38" s="1027">
        <v>0.18290000000000006</v>
      </c>
      <c r="J38" s="932">
        <f>VLOOKUP(H38,[1]Plan1!$A:$C,3,FALSE)</f>
        <v>0.109</v>
      </c>
      <c r="K38" s="932">
        <f t="shared" si="0"/>
        <v>0.18290000000000006</v>
      </c>
      <c r="L38" t="s">
        <v>5805</v>
      </c>
      <c r="N38" s="539" t="str">
        <f>VLOOKUP(H38,Status_Meta!A:B,2,FALSE)</f>
        <v>Beneficiar 200 mil famílias no Programa de Regularização Fundiária</v>
      </c>
    </row>
    <row r="39" spans="1:14" x14ac:dyDescent="0.25">
      <c r="A39" s="539" t="s">
        <v>5796</v>
      </c>
      <c r="B39" s="887">
        <v>93</v>
      </c>
      <c r="C39" s="265">
        <v>0.47020083333333329</v>
      </c>
      <c r="H39" s="887">
        <v>38</v>
      </c>
      <c r="I39" s="1027">
        <v>9.9999999999999992E-2</v>
      </c>
      <c r="J39" s="932">
        <f>VLOOKUP(H39,[1]Plan1!$A:$C,3,FALSE)</f>
        <v>0.1</v>
      </c>
      <c r="K39" s="932">
        <f t="shared" si="0"/>
        <v>9.9999999999999992E-2</v>
      </c>
      <c r="L39" t="s">
        <v>5805</v>
      </c>
      <c r="N39" s="539" t="str">
        <f>VLOOKUP(H39,Status_Meta!A:B,2,FALSE)</f>
        <v>Ampliar o efetivo da Guarda Civil Metropolitana em 2.000 novos integrantes</v>
      </c>
    </row>
    <row r="40" spans="1:14" x14ac:dyDescent="0.25">
      <c r="A40" s="539" t="s">
        <v>5796</v>
      </c>
      <c r="B40" s="887">
        <v>99</v>
      </c>
      <c r="C40" s="265">
        <v>0.26506250000000003</v>
      </c>
      <c r="H40" s="887">
        <v>39</v>
      </c>
      <c r="I40" s="1027">
        <v>0.53700000000000003</v>
      </c>
      <c r="J40" s="932">
        <f>VLOOKUP(H40,[1]Plan1!$A:$C,3,FALSE)</f>
        <v>0.68899999999999995</v>
      </c>
      <c r="K40" s="932">
        <f t="shared" si="0"/>
        <v>0.53700000000000003</v>
      </c>
      <c r="L40" t="s">
        <v>5814</v>
      </c>
      <c r="N40" s="539" t="str">
        <f>VLOOKUP(H40,Status_Meta!A:B,2,FALSE)</f>
        <v>Capacitar 6.000 agentes da Guarda Civil Metropolitana em Direitos Humanos e 2.000 em Mediação de Conflitos</v>
      </c>
    </row>
    <row r="41" spans="1:14" x14ac:dyDescent="0.25">
      <c r="A41" s="539" t="s">
        <v>5796</v>
      </c>
      <c r="B41" s="887">
        <v>100</v>
      </c>
      <c r="C41" s="265">
        <v>0.57499999999999996</v>
      </c>
      <c r="H41" s="887">
        <v>40</v>
      </c>
      <c r="I41" s="1027">
        <v>0.375</v>
      </c>
      <c r="J41" s="932">
        <f>VLOOKUP(H41,[1]Plan1!$A:$C,3,FALSE)</f>
        <v>0.3</v>
      </c>
      <c r="K41" s="932">
        <f t="shared" si="0"/>
        <v>0.375</v>
      </c>
      <c r="L41" t="s">
        <v>5805</v>
      </c>
      <c r="N41" s="539" t="str">
        <f>VLOOKUP(H41,Status_Meta!A:B,2,FALSE)</f>
        <v>Instalar 1 Casa da Mulher Brasileira em São Paulo</v>
      </c>
    </row>
    <row r="42" spans="1:14" x14ac:dyDescent="0.25">
      <c r="A42" s="539" t="s">
        <v>5796</v>
      </c>
      <c r="B42" s="887">
        <v>101</v>
      </c>
      <c r="C42" s="265">
        <v>0.125</v>
      </c>
      <c r="H42" s="887">
        <v>41</v>
      </c>
      <c r="I42" s="1027">
        <v>0.27500000000000002</v>
      </c>
      <c r="J42" s="932">
        <f>VLOOKUP(H42,[1]Plan1!$A:$C,3,FALSE)</f>
        <v>0.16300000000000001</v>
      </c>
      <c r="K42" s="932">
        <f t="shared" si="0"/>
        <v>0.27500000000000002</v>
      </c>
      <c r="L42" t="s">
        <v>5805</v>
      </c>
      <c r="N42" s="539" t="str">
        <f>VLOOKUP(H42,Status_Meta!A:B,2,FALSE)</f>
        <v>Instalar 1 Casa Abrigo e 1 Casa de Passagem para ampliar a capacidade de atendimento de proteção às mulheres vítimas de violência</v>
      </c>
    </row>
    <row r="43" spans="1:14" x14ac:dyDescent="0.25">
      <c r="A43" s="539" t="s">
        <v>5796</v>
      </c>
      <c r="B43" s="887">
        <v>103</v>
      </c>
      <c r="C43" s="265">
        <v>0.15000000000000002</v>
      </c>
      <c r="H43" s="887">
        <v>42</v>
      </c>
      <c r="I43" s="1027">
        <v>0</v>
      </c>
      <c r="J43" s="932">
        <f>VLOOKUP(H43,[1]Plan1!$A:$C,3,FALSE)</f>
        <v>0</v>
      </c>
      <c r="K43" s="932">
        <f t="shared" si="0"/>
        <v>0</v>
      </c>
      <c r="L43" t="s">
        <v>5805</v>
      </c>
      <c r="N43" s="539" t="str">
        <f>VLOOKUP(H43,Status_Meta!A:B,2,FALSE)</f>
        <v>Reestruturar as Casas de Mediação nas 31 inspetorias regionais da Guarda Civil Metropolitana para promover a cultura de mediação e a solução pacífica de conflitos</v>
      </c>
    </row>
    <row r="44" spans="1:14" x14ac:dyDescent="0.25">
      <c r="A44" s="539" t="s">
        <v>5796</v>
      </c>
      <c r="B44" s="887">
        <v>105</v>
      </c>
      <c r="C44" s="265">
        <v>0.33855750000000001</v>
      </c>
      <c r="H44" s="887">
        <v>43</v>
      </c>
      <c r="I44" s="1027">
        <v>0.22</v>
      </c>
      <c r="J44" s="932">
        <f>VLOOKUP(H44,[1]Plan1!$A:$C,3,FALSE)</f>
        <v>0.22</v>
      </c>
      <c r="K44" s="932">
        <f t="shared" si="0"/>
        <v>0.22</v>
      </c>
      <c r="L44" t="s">
        <v>5805</v>
      </c>
      <c r="N44" s="539" t="str">
        <f>VLOOKUP(H44,Status_Meta!A:B,2,FALSE)</f>
        <v>Implementar as ações do Plano Juventude Viva como estratégia de prevenção à violência, ao racismo e à exclusão da juventude negra e de periferia</v>
      </c>
    </row>
    <row r="45" spans="1:14" x14ac:dyDescent="0.25">
      <c r="B45" s="887" t="s">
        <v>5793</v>
      </c>
      <c r="C45" s="265">
        <v>3.5409983333333335</v>
      </c>
      <c r="H45" s="887">
        <v>44</v>
      </c>
      <c r="I45" s="1027">
        <v>0.26250000000000007</v>
      </c>
      <c r="J45" s="932">
        <f>VLOOKUP(H45,[1]Plan1!$A:$C,3,FALSE)</f>
        <v>0.155</v>
      </c>
      <c r="K45" s="932">
        <f t="shared" si="0"/>
        <v>0.26250000000000007</v>
      </c>
      <c r="L45" t="s">
        <v>5805</v>
      </c>
      <c r="N45" s="539" t="str">
        <f>VLOOKUP(H45,Status_Meta!A:B,2,FALSE)</f>
        <v>Implementar 2 novos espaços de convivência e 8 novos serviço de proteção social a crianças e adolescentes vítimas de violência</v>
      </c>
    </row>
    <row r="46" spans="1:14" x14ac:dyDescent="0.25">
      <c r="H46" s="887">
        <v>45</v>
      </c>
      <c r="I46" s="1027">
        <v>0.21250000000000002</v>
      </c>
      <c r="J46" s="932">
        <f>VLOOKUP(H46,[1]Plan1!$A:$C,3,FALSE)</f>
        <v>0.21299999999999999</v>
      </c>
      <c r="K46" s="932">
        <f t="shared" si="0"/>
        <v>0.21250000000000002</v>
      </c>
      <c r="L46" t="s">
        <v>5805</v>
      </c>
      <c r="N46" s="539" t="str">
        <f>VLOOKUP(H46,Status_Meta!A:B,2,FALSE)</f>
        <v xml:space="preserve">Ampliar e modernizar 1 Centro Olímpico de Treinamento e Pesquisa e construir 1 Centro Olímpico de Iniciação e Formação </v>
      </c>
    </row>
    <row r="47" spans="1:14" x14ac:dyDescent="0.25">
      <c r="B47" s="886" t="s">
        <v>5792</v>
      </c>
      <c r="C47" t="s">
        <v>5794</v>
      </c>
      <c r="H47" s="887">
        <v>46</v>
      </c>
      <c r="I47" s="1027">
        <v>0.2</v>
      </c>
      <c r="J47" s="932">
        <f>VLOOKUP(H47,[1]Plan1!$A:$C,3,FALSE)</f>
        <v>0.2</v>
      </c>
      <c r="K47" s="932">
        <f t="shared" si="0"/>
        <v>0.2</v>
      </c>
      <c r="L47" t="s">
        <v>5805</v>
      </c>
      <c r="N47" s="539" t="str">
        <f>VLOOKUP(H47,Status_Meta!A:B,2,FALSE)</f>
        <v>Criar 1 Parque de Esportes Radicais</v>
      </c>
    </row>
    <row r="48" spans="1:14" x14ac:dyDescent="0.25">
      <c r="A48" s="539" t="s">
        <v>5797</v>
      </c>
      <c r="B48" s="887">
        <v>8</v>
      </c>
      <c r="C48" s="265">
        <v>0.51</v>
      </c>
      <c r="H48" s="887">
        <v>47</v>
      </c>
      <c r="I48" s="1027">
        <v>0.6875</v>
      </c>
      <c r="J48" s="932">
        <f>VLOOKUP(H48,[1]Plan1!$A:$C,3,FALSE)</f>
        <v>0.34399999999999997</v>
      </c>
      <c r="K48" s="932">
        <f t="shared" si="0"/>
        <v>0.6875</v>
      </c>
      <c r="L48" t="s">
        <v>5805</v>
      </c>
      <c r="N48" s="539" t="str">
        <f>VLOOKUP(H48,Status_Meta!A:B,2,FALSE)</f>
        <v>Promover a prática de atividades esportivas, recreativas e de lazer por 24 horas aos finais de semanas nas 32 subprefeituras</v>
      </c>
    </row>
    <row r="49" spans="1:14" x14ac:dyDescent="0.25">
      <c r="A49" s="539" t="s">
        <v>5797</v>
      </c>
      <c r="B49" s="887">
        <v>10</v>
      </c>
      <c r="C49" s="265">
        <v>7.8409090909090901E-2</v>
      </c>
      <c r="H49" s="887">
        <v>48</v>
      </c>
      <c r="I49" s="1027">
        <v>0.83900000000000041</v>
      </c>
      <c r="J49" s="932">
        <f>VLOOKUP(H49,[1]Plan1!$A:$C,3,FALSE)</f>
        <v>0.50900000000000001</v>
      </c>
      <c r="K49" s="932">
        <f t="shared" si="0"/>
        <v>0.83900000000000041</v>
      </c>
      <c r="L49" t="s">
        <v>5805</v>
      </c>
      <c r="N49" s="539" t="str">
        <f>VLOOKUP(H49,Status_Meta!A:B,2,FALSE)</f>
        <v>Requalificar 50 equipamentos esportivos entre Centros Desportivos da Comunidade (CDC) e Clubes-Escola</v>
      </c>
    </row>
    <row r="50" spans="1:14" x14ac:dyDescent="0.25">
      <c r="A50" s="539" t="s">
        <v>5797</v>
      </c>
      <c r="B50" s="887">
        <v>12</v>
      </c>
      <c r="C50" s="265">
        <v>0</v>
      </c>
      <c r="H50" s="887">
        <v>49</v>
      </c>
      <c r="I50" s="1027">
        <v>0.20000000000000004</v>
      </c>
      <c r="J50" s="932">
        <f>VLOOKUP(H50,[1]Plan1!$A:$C,3,FALSE)</f>
        <v>0.2</v>
      </c>
      <c r="K50" s="932">
        <f t="shared" si="0"/>
        <v>0.20000000000000004</v>
      </c>
      <c r="L50" t="s">
        <v>5805</v>
      </c>
      <c r="N50" s="539" t="str">
        <f>VLOOKUP(H50,Status_Meta!A:B,2,FALSE)</f>
        <v>Construir 5 Centros de Iniciação Esportiva - CIE</v>
      </c>
    </row>
    <row r="51" spans="1:14" x14ac:dyDescent="0.25">
      <c r="A51" s="539" t="s">
        <v>5797</v>
      </c>
      <c r="B51" s="887">
        <v>41</v>
      </c>
      <c r="C51" s="265">
        <v>0.21250000000000002</v>
      </c>
      <c r="H51" s="887">
        <v>50</v>
      </c>
      <c r="I51" s="1027">
        <v>0.11954882352941178</v>
      </c>
      <c r="J51" s="932">
        <f>VLOOKUP(H51,[1]Plan1!$A:$C,3,FALSE)</f>
        <v>0.11899999999999999</v>
      </c>
      <c r="K51" s="932">
        <f t="shared" si="0"/>
        <v>0.11954882352941178</v>
      </c>
      <c r="L51" t="s">
        <v>5805</v>
      </c>
      <c r="N51" s="539" t="str">
        <f>VLOOKUP(H51,Status_Meta!A:B,2,FALSE)</f>
        <v>Tornar acessíveis 850 mil m² de passeios públicos</v>
      </c>
    </row>
    <row r="52" spans="1:14" x14ac:dyDescent="0.25">
      <c r="A52" s="539" t="s">
        <v>5797</v>
      </c>
      <c r="B52" s="887">
        <v>44</v>
      </c>
      <c r="C52" s="265">
        <v>0.26250000000000007</v>
      </c>
      <c r="H52" s="887">
        <v>51</v>
      </c>
      <c r="I52" s="1027">
        <v>0.30500000000000005</v>
      </c>
      <c r="J52" s="932">
        <f>VLOOKUP(H52,[1]Plan1!$A:$C,3,FALSE)</f>
        <v>0.216</v>
      </c>
      <c r="K52" s="932">
        <f t="shared" si="0"/>
        <v>0.30500000000000005</v>
      </c>
      <c r="L52" t="s">
        <v>5805</v>
      </c>
      <c r="N52" s="539" t="str">
        <f>VLOOKUP(H52,Status_Meta!A:B,2,FALSE)</f>
        <v>Garantir a acessibilidade para pessoas com mobilidade reduzida em 100% da frota de ônibus</v>
      </c>
    </row>
    <row r="53" spans="1:14" x14ac:dyDescent="0.25">
      <c r="A53" s="539" t="s">
        <v>5797</v>
      </c>
      <c r="B53" s="887">
        <v>55</v>
      </c>
      <c r="C53" s="265">
        <v>0.34250000000000003</v>
      </c>
      <c r="H53" s="887">
        <v>52</v>
      </c>
      <c r="I53" s="1027">
        <v>0.33330000000000004</v>
      </c>
      <c r="J53" s="932">
        <f>VLOOKUP(H53,[1]Plan1!$A:$C,3,FALSE)</f>
        <v>0.33300000000000002</v>
      </c>
      <c r="K53" s="932">
        <f t="shared" si="0"/>
        <v>0.33330000000000004</v>
      </c>
      <c r="L53" t="s">
        <v>5805</v>
      </c>
      <c r="N53" s="539" t="str">
        <f>VLOOKUP(H53,Status_Meta!A:B,2,FALSE)</f>
        <v>Garantir a oferta de vagas a todas as crianças beneficiárias do Benefício de Prestação Continuada da Assistência Social (BPC) e seu acompanhamento nos moldes do BPC Escola</v>
      </c>
    </row>
    <row r="54" spans="1:14" x14ac:dyDescent="0.25">
      <c r="B54" s="887" t="s">
        <v>5793</v>
      </c>
      <c r="C54" s="265">
        <v>1.405909090909091</v>
      </c>
      <c r="H54" s="887">
        <v>53</v>
      </c>
      <c r="I54" s="1027">
        <v>0.17499999999999999</v>
      </c>
      <c r="J54" s="932">
        <f>VLOOKUP(H54,[1]Plan1!$A:$C,3,FALSE)</f>
        <v>0.17499999999999999</v>
      </c>
      <c r="K54" s="932">
        <f t="shared" si="0"/>
        <v>0.17499999999999999</v>
      </c>
      <c r="L54" t="s">
        <v>5805</v>
      </c>
      <c r="N54" s="539" t="str">
        <f>VLOOKUP(H54,Status_Meta!A:B,2,FALSE)</f>
        <v xml:space="preserve">Efetivar o funcionamento da Central de Libras </v>
      </c>
    </row>
    <row r="55" spans="1:14" x14ac:dyDescent="0.25">
      <c r="H55" s="887">
        <v>54</v>
      </c>
      <c r="I55" s="1027">
        <v>0.38461538461538464</v>
      </c>
      <c r="J55" s="932">
        <f>VLOOKUP(H55,[1]Plan1!$A:$C,3,FALSE)</f>
        <v>0.38500000000000001</v>
      </c>
      <c r="K55" s="932">
        <f t="shared" si="0"/>
        <v>0.38461538461538464</v>
      </c>
      <c r="L55" t="s">
        <v>5805</v>
      </c>
      <c r="N55" s="539" t="str">
        <f>VLOOKUP(H55,Status_Meta!A:B,2,FALSE)</f>
        <v>Revitalizar os Centros de Formação e Acompanhamento à Inclusão (CEFAI) ampliando a oferta de vagas para crianças com necessidades especiais</v>
      </c>
    </row>
    <row r="56" spans="1:14" x14ac:dyDescent="0.25">
      <c r="B56" s="886" t="s">
        <v>5792</v>
      </c>
      <c r="C56" t="s">
        <v>5794</v>
      </c>
      <c r="H56" s="887">
        <v>55</v>
      </c>
      <c r="I56" s="1027">
        <v>0.34250000000000003</v>
      </c>
      <c r="J56" s="932">
        <f>VLOOKUP(H56,[1]Plan1!$A:$C,3,FALSE)</f>
        <v>0.313</v>
      </c>
      <c r="K56" s="932">
        <f t="shared" si="0"/>
        <v>0.34250000000000003</v>
      </c>
      <c r="L56" t="s">
        <v>5805</v>
      </c>
      <c r="N56" s="539" t="str">
        <f>VLOOKUP(H56,Status_Meta!A:B,2,FALSE)</f>
        <v>Implantação de 10 residências inclusivas para pessoas com deficiência</v>
      </c>
    </row>
    <row r="57" spans="1:14" x14ac:dyDescent="0.25">
      <c r="A57" s="539" t="s">
        <v>5798</v>
      </c>
      <c r="B57" s="887">
        <v>3</v>
      </c>
      <c r="C57" s="265">
        <v>6.143500000000001E-2</v>
      </c>
      <c r="H57" s="887">
        <v>56</v>
      </c>
      <c r="I57" s="1027">
        <v>0.17750000000000005</v>
      </c>
      <c r="J57" s="932">
        <f>VLOOKUP(H57,[1]Plan1!$A:$C,3,FALSE)</f>
        <v>0.153</v>
      </c>
      <c r="K57" s="932">
        <f t="shared" si="0"/>
        <v>0.17750000000000005</v>
      </c>
      <c r="L57" t="s">
        <v>5805</v>
      </c>
      <c r="N57" s="539" t="str">
        <f>VLOOKUP(H57,Status_Meta!A:B,2,FALSE)</f>
        <v xml:space="preserve">Implantação de 5 Centros Especializados de Reabilitação (CER) </v>
      </c>
    </row>
    <row r="58" spans="1:14" x14ac:dyDescent="0.25">
      <c r="A58" s="539" t="s">
        <v>5798</v>
      </c>
      <c r="B58" s="887">
        <v>4</v>
      </c>
      <c r="C58" s="265">
        <v>0</v>
      </c>
      <c r="H58" s="887">
        <v>57</v>
      </c>
      <c r="I58" s="1027">
        <v>0.99999999999999989</v>
      </c>
      <c r="J58" s="932">
        <f>VLOOKUP(H58,[1]Plan1!$A:$C,3,FALSE)</f>
        <v>1</v>
      </c>
      <c r="K58" s="932">
        <f t="shared" si="0"/>
        <v>0.99999999999999989</v>
      </c>
      <c r="L58" t="s">
        <v>5805</v>
      </c>
      <c r="N58" s="539" t="str">
        <f>VLOOKUP(H58,Status_Meta!A:B,2,FALSE)</f>
        <v>Criar e efetivar a Secretaria Municipal de Promoção da Igualdade Racial</v>
      </c>
    </row>
    <row r="59" spans="1:14" x14ac:dyDescent="0.25">
      <c r="A59" s="539" t="s">
        <v>5798</v>
      </c>
      <c r="B59" s="887">
        <v>7</v>
      </c>
      <c r="C59" s="265">
        <v>0</v>
      </c>
      <c r="H59" s="887">
        <v>58</v>
      </c>
      <c r="I59" s="1027">
        <v>0.9</v>
      </c>
      <c r="J59" s="932">
        <f>VLOOKUP(H59,[1]Plan1!$A:$C,3,FALSE)</f>
        <v>0.16</v>
      </c>
      <c r="K59" s="932">
        <f t="shared" si="0"/>
        <v>0.9</v>
      </c>
      <c r="L59" t="s">
        <v>5805</v>
      </c>
      <c r="N59" s="539" t="str">
        <f>VLOOKUP(H59,Status_Meta!A:B,2,FALSE)</f>
        <v>Viabilizar a implementação das Leis Federais 10.639/2003 e 11.645/2008 que incluem no currículo oficial da rede de ensino a temática da História e Cultura Afro-Brasileira e Indígena</v>
      </c>
    </row>
    <row r="60" spans="1:14" x14ac:dyDescent="0.25">
      <c r="A60" s="539" t="s">
        <v>5798</v>
      </c>
      <c r="B60" s="887">
        <v>9</v>
      </c>
      <c r="C60" s="265">
        <v>0</v>
      </c>
      <c r="H60" s="887">
        <v>59</v>
      </c>
      <c r="I60" s="1027">
        <v>0.99999999999999989</v>
      </c>
      <c r="J60" s="932">
        <f>VLOOKUP(H60,[1]Plan1!$A:$C,3,FALSE)</f>
        <v>1</v>
      </c>
      <c r="K60" s="932">
        <f t="shared" si="0"/>
        <v>0.99999999999999989</v>
      </c>
      <c r="L60" t="s">
        <v>5805</v>
      </c>
      <c r="N60" s="539" t="str">
        <f>VLOOKUP(H60,Status_Meta!A:B,2,FALSE)</f>
        <v>Criar e efetivar a Secretaria Municipal de Políticas Para as Mulheres</v>
      </c>
    </row>
    <row r="61" spans="1:14" x14ac:dyDescent="0.25">
      <c r="A61" s="539" t="s">
        <v>5798</v>
      </c>
      <c r="B61" s="887">
        <v>10</v>
      </c>
      <c r="C61" s="265">
        <v>0.166075</v>
      </c>
      <c r="H61" s="887">
        <v>60</v>
      </c>
      <c r="I61" s="1027">
        <v>0.18000000000000005</v>
      </c>
      <c r="J61" s="932">
        <f>VLOOKUP(H61,[1]Plan1!$A:$C,3,FALSE)</f>
        <v>0.14499999999999999</v>
      </c>
      <c r="K61" s="932">
        <f t="shared" si="0"/>
        <v>0.18000000000000005</v>
      </c>
      <c r="L61" t="s">
        <v>5805</v>
      </c>
      <c r="N61" s="539" t="str">
        <f>VLOOKUP(H61,Status_Meta!A:B,2,FALSE)</f>
        <v>Reestruturar os 5 Centros de Cidadania da Mulher, redefinindo suas diretrizes de atuação</v>
      </c>
    </row>
    <row r="62" spans="1:14" x14ac:dyDescent="0.25">
      <c r="A62" s="539" t="s">
        <v>5798</v>
      </c>
      <c r="B62" s="887">
        <v>13</v>
      </c>
      <c r="C62" s="265">
        <v>0.16250000000000001</v>
      </c>
      <c r="H62" s="887">
        <v>61</v>
      </c>
      <c r="I62" s="1027">
        <v>0.26540000000000002</v>
      </c>
      <c r="J62" s="932">
        <f>VLOOKUP(H62,[1]Plan1!$A:$C,3,FALSE)</f>
        <v>0.216</v>
      </c>
      <c r="K62" s="932">
        <f t="shared" si="0"/>
        <v>0.26540000000000002</v>
      </c>
      <c r="L62" t="s">
        <v>5805</v>
      </c>
      <c r="N62" s="539" t="str">
        <f>VLOOKUP(H62,Status_Meta!A:B,2,FALSE)</f>
        <v>Desenvolver ações permanentes de combate à homofobia e respeito à diversidade sexual</v>
      </c>
    </row>
    <row r="63" spans="1:14" x14ac:dyDescent="0.25">
      <c r="A63" s="539" t="s">
        <v>5798</v>
      </c>
      <c r="B63" s="887">
        <v>14</v>
      </c>
      <c r="C63" s="265">
        <v>1.0323</v>
      </c>
      <c r="H63" s="887">
        <v>62</v>
      </c>
      <c r="I63" s="1027">
        <v>0.15</v>
      </c>
      <c r="J63" s="932">
        <f>VLOOKUP(H63,[1]Plan1!$A:$C,3,FALSE)</f>
        <v>0.15</v>
      </c>
      <c r="K63" s="932">
        <f t="shared" si="0"/>
        <v>0.15</v>
      </c>
      <c r="L63" t="s">
        <v>5805</v>
      </c>
      <c r="N63" s="539" t="str">
        <f>VLOOKUP(H63,Status_Meta!A:B,2,FALSE)</f>
        <v>Implantar a Ouvidoria Municipal de Direitos Humanos</v>
      </c>
    </row>
    <row r="64" spans="1:14" x14ac:dyDescent="0.25">
      <c r="A64" s="539" t="s">
        <v>5798</v>
      </c>
      <c r="B64" s="887">
        <v>20</v>
      </c>
      <c r="C64" s="265">
        <v>0.33720500000000009</v>
      </c>
      <c r="H64" s="887">
        <v>63</v>
      </c>
      <c r="I64" s="1027">
        <v>0.14204166666666668</v>
      </c>
      <c r="J64" s="932">
        <f>VLOOKUP(H64,[1]Plan1!$A:$C,3,FALSE)</f>
        <v>0.315</v>
      </c>
      <c r="K64" s="932">
        <f t="shared" si="0"/>
        <v>0.14204166666666668</v>
      </c>
      <c r="L64" t="s">
        <v>5966</v>
      </c>
      <c r="N64" s="539" t="str">
        <f>VLOOKUP(H64,Status_Meta!A:B,2,FALSE)</f>
        <v>Implementar a Educação em Direitos Humanos na rede municipal de ensino</v>
      </c>
    </row>
    <row r="65" spans="1:14" x14ac:dyDescent="0.25">
      <c r="A65" s="539" t="s">
        <v>5798</v>
      </c>
      <c r="B65" s="887">
        <v>23</v>
      </c>
      <c r="C65" s="265">
        <v>0.1825</v>
      </c>
      <c r="H65" s="887">
        <v>64</v>
      </c>
      <c r="I65" s="1027">
        <v>0.77400000000000002</v>
      </c>
      <c r="J65" s="932">
        <f>VLOOKUP(H65,[1]Plan1!$A:$C,3,FALSE)</f>
        <v>0.28799999999999998</v>
      </c>
      <c r="K65" s="932">
        <f t="shared" si="0"/>
        <v>0.77400000000000002</v>
      </c>
      <c r="L65" t="s">
        <v>5805</v>
      </c>
      <c r="N65" s="539" t="str">
        <f>VLOOKUP(H65,Status_Meta!A:B,2,FALSE)</f>
        <v>Criar a Comissão da Verdade, da Memória e da Justiça no âmbito do Executivo municipal</v>
      </c>
    </row>
    <row r="66" spans="1:14" x14ac:dyDescent="0.25">
      <c r="A66" s="539" t="s">
        <v>5798</v>
      </c>
      <c r="B66" s="887">
        <v>25</v>
      </c>
      <c r="C66" s="265">
        <v>0.18000000000000002</v>
      </c>
      <c r="H66" s="887">
        <v>65</v>
      </c>
      <c r="I66" s="1027">
        <v>0.3666666666666667</v>
      </c>
      <c r="J66" s="932">
        <f>VLOOKUP(H66,[1]Plan1!$A:$C,3,FALSE)</f>
        <v>0.217</v>
      </c>
      <c r="K66" s="932">
        <f t="shared" si="0"/>
        <v>0.3666666666666667</v>
      </c>
      <c r="L66" t="s">
        <v>5805</v>
      </c>
      <c r="N66" s="539" t="str">
        <f>VLOOKUP(H66,Status_Meta!A:B,2,FALSE)</f>
        <v>Criar e implantar a Política Municipal para Migrantes e de Combate à Xenofobia</v>
      </c>
    </row>
    <row r="67" spans="1:14" x14ac:dyDescent="0.25">
      <c r="A67" s="539" t="s">
        <v>5798</v>
      </c>
      <c r="B67" s="887">
        <v>26</v>
      </c>
      <c r="C67" s="265">
        <v>0.13320000000000001</v>
      </c>
      <c r="H67" s="887">
        <v>66</v>
      </c>
      <c r="I67" s="1027">
        <v>0.93590909090909091</v>
      </c>
      <c r="J67" s="932">
        <f>VLOOKUP(H67,[1]Plan1!$A:$C,3,FALSE)</f>
        <v>0.32</v>
      </c>
      <c r="K67" s="932">
        <f t="shared" ref="K67:K124" si="1">IF(I67&gt;100%,100%,I67)</f>
        <v>0.93590909090909091</v>
      </c>
      <c r="L67" t="s">
        <v>5805</v>
      </c>
      <c r="N67" s="539" t="str">
        <f>VLOOKUP(H67,Status_Meta!A:B,2,FALSE)</f>
        <v>Fortalecer os Conselhos Tutelares, dotando-os de infraestrutura adequada e oferecendo política permanente de formação</v>
      </c>
    </row>
    <row r="68" spans="1:14" x14ac:dyDescent="0.25">
      <c r="A68" s="539" t="s">
        <v>5798</v>
      </c>
      <c r="B68" s="887">
        <v>29</v>
      </c>
      <c r="C68" s="265">
        <v>0.34</v>
      </c>
      <c r="H68" s="887">
        <v>67</v>
      </c>
      <c r="I68" s="1027">
        <v>0.11874999999999999</v>
      </c>
      <c r="J68" s="932">
        <f>VLOOKUP(H68,[1]Plan1!$A:$C,3,FALSE)</f>
        <v>0.1</v>
      </c>
      <c r="K68" s="932">
        <f t="shared" si="1"/>
        <v>0.11874999999999999</v>
      </c>
      <c r="L68" t="s">
        <v>5805</v>
      </c>
      <c r="N68" s="539" t="str">
        <f>VLOOKUP(H68,Status_Meta!A:B,2,FALSE)</f>
        <v>Implantar 08 novas Unidades de Referência à Saúde do Idoso (URSI)</v>
      </c>
    </row>
    <row r="69" spans="1:14" x14ac:dyDescent="0.25">
      <c r="A69" s="539" t="s">
        <v>5798</v>
      </c>
      <c r="B69" s="887">
        <v>43</v>
      </c>
      <c r="C69" s="265">
        <v>0.06</v>
      </c>
      <c r="H69" s="887">
        <v>68</v>
      </c>
      <c r="I69" s="1027">
        <v>5.6620000000000011E-2</v>
      </c>
      <c r="J69" s="932">
        <f>VLOOKUP(H69,[1]Plan1!$A:$C,3,FALSE)</f>
        <v>7.0000000000000001E-3</v>
      </c>
      <c r="K69" s="932">
        <f t="shared" si="1"/>
        <v>5.6620000000000011E-2</v>
      </c>
      <c r="L69" t="s">
        <v>5805</v>
      </c>
      <c r="N69" s="539" t="str">
        <f>VLOOKUP(H69,Status_Meta!A:B,2,FALSE)</f>
        <v>Implantar 15 Centros Dia destinados à população idosa</v>
      </c>
    </row>
    <row r="70" spans="1:14" x14ac:dyDescent="0.25">
      <c r="A70" s="539" t="s">
        <v>5798</v>
      </c>
      <c r="B70" s="887">
        <v>45</v>
      </c>
      <c r="C70" s="265">
        <v>0.1125</v>
      </c>
      <c r="H70" s="887">
        <v>69</v>
      </c>
      <c r="I70" s="1027">
        <v>0.32499999999999996</v>
      </c>
      <c r="J70" s="932">
        <f>VLOOKUP(H70,[1]Plan1!$A:$C,3,FALSE)</f>
        <v>0.32500000000000001</v>
      </c>
      <c r="K70" s="932">
        <f t="shared" si="1"/>
        <v>0.32499999999999996</v>
      </c>
      <c r="L70" t="s">
        <v>5805</v>
      </c>
      <c r="N70" s="539" t="str">
        <f>VLOOKUP(H70,Status_Meta!A:B,2,FALSE)</f>
        <v>Desenvolver campanha de conscientização sobre a violência contra a pessoa idosa</v>
      </c>
    </row>
    <row r="71" spans="1:14" x14ac:dyDescent="0.25">
      <c r="A71" s="539" t="s">
        <v>5798</v>
      </c>
      <c r="B71" s="887">
        <v>48</v>
      </c>
      <c r="C71" s="265">
        <v>0.83900000000000041</v>
      </c>
      <c r="H71" s="887">
        <v>70</v>
      </c>
      <c r="I71" s="1027">
        <v>4.5000000000000005E-2</v>
      </c>
      <c r="J71" s="932">
        <f>VLOOKUP(H71,[1]Plan1!$A:$C,3,FALSE)</f>
        <v>0.02</v>
      </c>
      <c r="K71" s="932">
        <f t="shared" si="1"/>
        <v>4.5000000000000005E-2</v>
      </c>
      <c r="L71" t="s">
        <v>5805</v>
      </c>
      <c r="N71" s="539" t="str">
        <f>VLOOKUP(H71,Status_Meta!A:B,2,FALSE)</f>
        <v>Implantar 5 unidades de Instituições de Longa Permanência do Idoso - ILPI</v>
      </c>
    </row>
    <row r="72" spans="1:14" x14ac:dyDescent="0.25">
      <c r="A72" s="539" t="s">
        <v>5798</v>
      </c>
      <c r="B72" s="887">
        <v>60</v>
      </c>
      <c r="C72" s="265">
        <v>0.18000000000000005</v>
      </c>
      <c r="H72" s="887">
        <v>71</v>
      </c>
      <c r="I72" s="1027">
        <v>0.99999999999999989</v>
      </c>
      <c r="J72" s="932">
        <f>VLOOKUP(H72,[1]Plan1!$A:$C,3,FALSE)</f>
        <v>1</v>
      </c>
      <c r="K72" s="932">
        <f t="shared" si="1"/>
        <v>0.99999999999999989</v>
      </c>
      <c r="L72" t="s">
        <v>5805</v>
      </c>
      <c r="N72" s="539" t="str">
        <f>VLOOKUP(H72,Status_Meta!A:B,2,FALSE)</f>
        <v>Criar a Universidade Aberta da Pessoa Idosa do Município</v>
      </c>
    </row>
    <row r="73" spans="1:14" x14ac:dyDescent="0.25">
      <c r="A73" s="539" t="s">
        <v>5798</v>
      </c>
      <c r="B73" s="887">
        <v>61</v>
      </c>
      <c r="C73" s="265">
        <v>6.0000000000000012E-2</v>
      </c>
      <c r="H73" s="887">
        <v>72</v>
      </c>
      <c r="I73" s="1027">
        <v>0.05</v>
      </c>
      <c r="J73" s="932">
        <f>VLOOKUP(H73,[1]Plan1!$A:$C,3,FALSE)</f>
        <v>0.05</v>
      </c>
      <c r="K73" s="932">
        <f t="shared" si="1"/>
        <v>0.05</v>
      </c>
      <c r="L73" t="s">
        <v>5805</v>
      </c>
      <c r="N73" s="539" t="str">
        <f>VLOOKUP(H73,Status_Meta!A:B,2,FALSE)</f>
        <v>Requalificar a infraestrutura e os espaços públicos do Centro</v>
      </c>
    </row>
    <row r="74" spans="1:14" x14ac:dyDescent="0.25">
      <c r="A74" s="539" t="s">
        <v>5798</v>
      </c>
      <c r="B74" s="887">
        <v>68</v>
      </c>
      <c r="C74" s="265">
        <v>6.6699999999999997E-3</v>
      </c>
      <c r="H74" s="887">
        <v>73</v>
      </c>
      <c r="I74" s="1027">
        <v>1.6904761904761887</v>
      </c>
      <c r="J74" s="932">
        <f>VLOOKUP(H74,[1]Plan1!$A:$C,3,FALSE)</f>
        <v>0.214</v>
      </c>
      <c r="K74" s="932">
        <f t="shared" si="1"/>
        <v>1</v>
      </c>
      <c r="L74" t="s">
        <v>5805</v>
      </c>
      <c r="M74" t="s">
        <v>5823</v>
      </c>
      <c r="N74" s="539" t="str">
        <f>VLOOKUP(H74,Status_Meta!A:B,2,FALSE)</f>
        <v>Implantar 42 áreas de conexão wi-fi aberta, com qualidade e estabilidade de sinal</v>
      </c>
    </row>
    <row r="75" spans="1:14" x14ac:dyDescent="0.25">
      <c r="A75" s="539" t="s">
        <v>5798</v>
      </c>
      <c r="B75" s="887">
        <v>70</v>
      </c>
      <c r="C75" s="265">
        <v>0</v>
      </c>
      <c r="H75" s="887">
        <v>74</v>
      </c>
      <c r="I75" s="1027">
        <v>1.7597777777777777</v>
      </c>
      <c r="J75" s="932">
        <f>VLOOKUP(H75,[1]Plan1!$A:$C,3,FALSE)</f>
        <v>1.032</v>
      </c>
      <c r="K75" s="932">
        <f t="shared" si="1"/>
        <v>1</v>
      </c>
      <c r="L75" t="s">
        <v>5805</v>
      </c>
      <c r="N75" s="539" t="str">
        <f>VLOOKUP(H75,Status_Meta!A:B,2,FALSE)</f>
        <v>Implantar 18.000 novos pontos de iluminação pública eficiente</v>
      </c>
    </row>
    <row r="76" spans="1:14" x14ac:dyDescent="0.25">
      <c r="A76" s="539" t="s">
        <v>5798</v>
      </c>
      <c r="B76" s="887">
        <v>72</v>
      </c>
      <c r="C76" s="265">
        <v>0.05</v>
      </c>
      <c r="H76" s="887">
        <v>75</v>
      </c>
      <c r="I76" s="1027">
        <v>0.64999999999999991</v>
      </c>
      <c r="J76" s="932">
        <f>VLOOKUP(H76,[1]Plan1!$A:$C,3,FALSE)</f>
        <v>0.67500000000000004</v>
      </c>
      <c r="K76" s="932">
        <f t="shared" si="1"/>
        <v>0.64999999999999991</v>
      </c>
      <c r="L76" t="s">
        <v>5817</v>
      </c>
      <c r="N76" s="539" t="str">
        <f>VLOOKUP(H76,Status_Meta!A:B,2,FALSE)</f>
        <v>Realizar as obras previstas no âmbito da Operação Urbana Consorciada Água Espraiada (OUCAE)</v>
      </c>
    </row>
    <row r="77" spans="1:14" x14ac:dyDescent="0.25">
      <c r="A77" s="539" t="s">
        <v>5798</v>
      </c>
      <c r="B77" s="887">
        <v>77</v>
      </c>
      <c r="C77" s="265">
        <v>0</v>
      </c>
      <c r="H77" s="887">
        <v>76</v>
      </c>
      <c r="I77" s="1027">
        <v>2.5039999999999982E-2</v>
      </c>
      <c r="J77" s="932">
        <f>VLOOKUP(H77,[1]Plan1!$A:$C,3,FALSE)</f>
        <v>2.5000000000000001E-2</v>
      </c>
      <c r="K77" s="932">
        <f t="shared" si="1"/>
        <v>2.5039999999999982E-2</v>
      </c>
      <c r="L77" t="s">
        <v>5805</v>
      </c>
      <c r="N77" s="539" t="str">
        <f>VLOOKUP(H77,Status_Meta!A:B,2,FALSE)</f>
        <v>Criar 32 programas de requalificação do espaço público e melhoria de bairro</v>
      </c>
    </row>
    <row r="78" spans="1:14" x14ac:dyDescent="0.25">
      <c r="A78" s="539" t="s">
        <v>5798</v>
      </c>
      <c r="B78" s="887">
        <v>86</v>
      </c>
      <c r="C78" s="265">
        <v>7.0559999999999984E-2</v>
      </c>
      <c r="H78" s="887">
        <v>77</v>
      </c>
      <c r="I78" s="1027">
        <v>0.99999999999999989</v>
      </c>
      <c r="J78" s="932">
        <f>VLOOKUP(H78,[1]Plan1!$A:$C,3,FALSE)</f>
        <v>1</v>
      </c>
      <c r="K78" s="932">
        <f t="shared" si="1"/>
        <v>0.99999999999999989</v>
      </c>
      <c r="L78" t="s">
        <v>5805</v>
      </c>
      <c r="N78" s="539" t="str">
        <f>VLOOKUP(H78,Status_Meta!A:B,2,FALSE)</f>
        <v>Criar e efetivar a Agência São Paulo de Desenvolvimento</v>
      </c>
    </row>
    <row r="79" spans="1:14" x14ac:dyDescent="0.25">
      <c r="A79" s="539" t="s">
        <v>5798</v>
      </c>
      <c r="B79" s="887">
        <v>107</v>
      </c>
      <c r="C79" s="265">
        <v>5.0079999999999965E-2</v>
      </c>
      <c r="H79" s="887">
        <v>78</v>
      </c>
      <c r="I79" s="1027">
        <v>0.99999999999999989</v>
      </c>
      <c r="J79" s="932">
        <f>VLOOKUP(H79,[1]Plan1!$A:$C,3,FALSE)</f>
        <v>1</v>
      </c>
      <c r="K79" s="932">
        <f t="shared" si="1"/>
        <v>0.99999999999999989</v>
      </c>
      <c r="L79" t="s">
        <v>5805</v>
      </c>
      <c r="N79" s="539" t="str">
        <f>VLOOKUP(H79,Status_Meta!A:B,2,FALSE)</f>
        <v>Criar uma agência de promoção de investimentos para a cidade de São Paulo a partir da expansão da atuação da Companhia São Paulo de Parcerias - SPP</v>
      </c>
    </row>
    <row r="80" spans="1:14" x14ac:dyDescent="0.25">
      <c r="B80" s="887" t="s">
        <v>5793</v>
      </c>
      <c r="C80" s="265">
        <v>4.0240250000000009</v>
      </c>
      <c r="H80" s="887">
        <v>79</v>
      </c>
      <c r="I80" s="1027">
        <v>0.85</v>
      </c>
      <c r="J80" s="932">
        <f>VLOOKUP(H80,[1]Plan1!$A:$C,3,FALSE)</f>
        <v>0.85</v>
      </c>
      <c r="K80" s="932">
        <f t="shared" si="1"/>
        <v>0.85</v>
      </c>
      <c r="L80" t="s">
        <v>5805</v>
      </c>
      <c r="N80" s="539" t="str">
        <f>VLOOKUP(H80,Status_Meta!A:B,2,FALSE)</f>
        <v>Criar e efetivar o Programa de Incentivos Fiscais nas Regiões Leste e extremo Sul</v>
      </c>
    </row>
    <row r="81" spans="1:14" x14ac:dyDescent="0.25">
      <c r="H81" s="887">
        <v>80</v>
      </c>
      <c r="I81" s="1027">
        <v>0.2</v>
      </c>
      <c r="J81" s="932">
        <f>VLOOKUP(H81,[1]Plan1!$A:$C,3,FALSE)</f>
        <v>0.2</v>
      </c>
      <c r="K81" s="932">
        <f t="shared" si="1"/>
        <v>0.2</v>
      </c>
      <c r="L81" t="s">
        <v>5805</v>
      </c>
      <c r="N81" s="539" t="str">
        <f>VLOOKUP(H81,Status_Meta!A:B,2,FALSE)</f>
        <v>Criar 1 Parque Tecnológico Municipal na Zona Leste e apoiar e criação do Parque Tecnológico Estadual do Jaguaré</v>
      </c>
    </row>
    <row r="82" spans="1:14" x14ac:dyDescent="0.25">
      <c r="H82" s="887">
        <v>81</v>
      </c>
      <c r="I82" s="1027">
        <v>0.47499999999999998</v>
      </c>
      <c r="J82" s="932">
        <f>VLOOKUP(H82,[1]Plan1!$A:$C,3,FALSE)</f>
        <v>0.32500000000000001</v>
      </c>
      <c r="K82" s="932">
        <f t="shared" si="1"/>
        <v>0.47499999999999998</v>
      </c>
      <c r="L82" t="s">
        <v>5805</v>
      </c>
      <c r="N82" s="539" t="str">
        <f>VLOOKUP(H82,Status_Meta!A:B,2,FALSE)</f>
        <v xml:space="preserve">Implantar o Programa VAI TEC para o incentivo de desenvolvedores de tecnologias inovadoras, abertas e colaborativas </v>
      </c>
    </row>
    <row r="83" spans="1:14" x14ac:dyDescent="0.25">
      <c r="H83" s="887">
        <v>82</v>
      </c>
      <c r="I83" s="1027">
        <v>1</v>
      </c>
      <c r="J83" s="932">
        <f>VLOOKUP(H83,[1]Plan1!$A:$C,3,FALSE)</f>
        <v>1</v>
      </c>
      <c r="K83" s="932">
        <f t="shared" si="1"/>
        <v>1</v>
      </c>
      <c r="L83" t="s">
        <v>5805</v>
      </c>
      <c r="N83" s="539" t="str">
        <f>VLOOKUP(H83,Status_Meta!A:B,2,FALSE)</f>
        <v>Apoiar a implantação da UNIFESP e do IFSP nas Zonas Leste e Norte, respectivamente</v>
      </c>
    </row>
    <row r="84" spans="1:14" x14ac:dyDescent="0.25">
      <c r="B84" s="886" t="s">
        <v>5792</v>
      </c>
      <c r="C84" t="s">
        <v>5794</v>
      </c>
      <c r="H84" s="887">
        <v>83</v>
      </c>
      <c r="I84" s="1027">
        <v>7.4999999999999997E-2</v>
      </c>
      <c r="J84" s="932">
        <f>VLOOKUP(H84,[1]Plan1!$A:$C,3,FALSE)</f>
        <v>7.4999999999999997E-2</v>
      </c>
      <c r="K84" s="932">
        <f t="shared" si="1"/>
        <v>7.4999999999999997E-2</v>
      </c>
      <c r="L84" t="s">
        <v>5805</v>
      </c>
      <c r="N84" s="539" t="str">
        <f>VLOOKUP(H84,Status_Meta!A:B,2,FALSE)</f>
        <v>Criar um sistema de contrapartida para fins de implantação de áreas verdes e financiamento de terrenos para parques</v>
      </c>
    </row>
    <row r="85" spans="1:14" x14ac:dyDescent="0.25">
      <c r="A85" s="539" t="s">
        <v>5799</v>
      </c>
      <c r="B85" s="887">
        <v>30</v>
      </c>
      <c r="C85" s="265">
        <v>4.9999999999999996E-2</v>
      </c>
      <c r="H85" s="887">
        <v>84</v>
      </c>
      <c r="I85" s="1027">
        <v>0.34138500000000005</v>
      </c>
      <c r="J85" s="932">
        <f>VLOOKUP(H85,[1]Plan1!$A:$C,3,FALSE)</f>
        <v>0.28599999999999998</v>
      </c>
      <c r="K85" s="932">
        <f t="shared" si="1"/>
        <v>0.34138500000000005</v>
      </c>
      <c r="L85" t="s">
        <v>5805</v>
      </c>
      <c r="N85" s="539" t="str">
        <f>VLOOKUP(H85,Status_Meta!A:B,2,FALSE)</f>
        <v>Concluir as fases II e III do Programa de Mananciais beneficiando 70 mil famílias</v>
      </c>
    </row>
    <row r="86" spans="1:14" x14ac:dyDescent="0.25">
      <c r="A86" s="539" t="s">
        <v>5799</v>
      </c>
      <c r="B86" s="887">
        <v>33</v>
      </c>
      <c r="C86" s="265">
        <v>0</v>
      </c>
      <c r="H86" s="887">
        <v>85</v>
      </c>
      <c r="I86" s="1027">
        <v>0.15</v>
      </c>
      <c r="J86" s="932">
        <f>VLOOKUP(H86,[1]Plan1!$A:$C,3,FALSE)</f>
        <v>0.15</v>
      </c>
      <c r="K86" s="932">
        <f t="shared" si="1"/>
        <v>0.15</v>
      </c>
      <c r="L86" t="s">
        <v>5805</v>
      </c>
      <c r="N86" s="539" t="str">
        <f>VLOOKUP(H86,Status_Meta!A:B,2,FALSE)</f>
        <v>Criar e efetivar um programa de incentivos fiscais para prédios verdes</v>
      </c>
    </row>
    <row r="87" spans="1:14" x14ac:dyDescent="0.25">
      <c r="A87" s="539" t="s">
        <v>5799</v>
      </c>
      <c r="B87" s="887">
        <v>38</v>
      </c>
      <c r="C87" s="265">
        <v>9.9999999999999992E-2</v>
      </c>
      <c r="H87" s="887">
        <v>86</v>
      </c>
      <c r="I87" s="1027">
        <v>7.0559999999999984E-2</v>
      </c>
      <c r="J87" s="932">
        <f>VLOOKUP(H87,[1]Plan1!$A:$C,3,FALSE)</f>
        <v>7.1999999999999995E-2</v>
      </c>
      <c r="K87" s="932">
        <f t="shared" si="1"/>
        <v>7.0559999999999984E-2</v>
      </c>
      <c r="L87" t="s">
        <v>5805</v>
      </c>
      <c r="N87" s="539" t="str">
        <f>VLOOKUP(H87,Status_Meta!A:B,2,FALSE)</f>
        <v>Readequar e requalificar com ações prioritárias 34 Parques e Unidades de Conservação Municipais</v>
      </c>
    </row>
    <row r="88" spans="1:14" x14ac:dyDescent="0.25">
      <c r="A88" s="539" t="s">
        <v>5799</v>
      </c>
      <c r="B88" s="887">
        <v>53</v>
      </c>
      <c r="C88" s="265">
        <v>0.17499999999999999</v>
      </c>
      <c r="H88" s="887">
        <v>87</v>
      </c>
      <c r="I88" s="1027">
        <v>0.29778749999999998</v>
      </c>
      <c r="J88" s="932">
        <f>VLOOKUP(H88,[1]Plan1!$A:$C,3,FALSE)</f>
        <v>0.29799999999999999</v>
      </c>
      <c r="K88" s="932">
        <f t="shared" si="1"/>
        <v>0.29778749999999998</v>
      </c>
      <c r="L88" t="s">
        <v>5805</v>
      </c>
      <c r="N88" s="539" t="str">
        <f>VLOOKUP(H88,Status_Meta!A:B,2,FALSE)</f>
        <v>Implantar 32 polos de Educação ambiental, capacitando e sensibilizando 120.000 cidadãos</v>
      </c>
    </row>
    <row r="89" spans="1:14" x14ac:dyDescent="0.25">
      <c r="A89" s="539" t="s">
        <v>5799</v>
      </c>
      <c r="B89" s="887">
        <v>57</v>
      </c>
      <c r="C89" s="265">
        <v>0.99999999999999989</v>
      </c>
      <c r="H89" s="887">
        <v>88</v>
      </c>
      <c r="I89" s="1027">
        <v>0.17555555555555555</v>
      </c>
      <c r="J89" s="932">
        <f>VLOOKUP(H89,[1]Plan1!$A:$C,3,FALSE)</f>
        <v>0.17599999999999999</v>
      </c>
      <c r="K89" s="932">
        <f t="shared" si="1"/>
        <v>0.17555555555555555</v>
      </c>
      <c r="L89" t="s">
        <v>5805</v>
      </c>
      <c r="N89" s="539" t="str">
        <f>VLOOKUP(H89,Status_Meta!A:B,2,FALSE)</f>
        <v>Plantar 900 mil mudas de árvores em passeios públicos, canteiros centrais e no Sistema de Áreas Verdes</v>
      </c>
    </row>
    <row r="90" spans="1:14" x14ac:dyDescent="0.25">
      <c r="A90" s="539" t="s">
        <v>5799</v>
      </c>
      <c r="B90" s="887">
        <v>59</v>
      </c>
      <c r="C90" s="265">
        <v>0.99999999999999989</v>
      </c>
      <c r="H90" s="887">
        <v>89</v>
      </c>
      <c r="I90" s="1027">
        <v>0.47619047619047616</v>
      </c>
      <c r="J90" s="932">
        <f>VLOOKUP(H90,[1]Plan1!$A:$C,3,FALSE)</f>
        <v>8.3000000000000004E-2</v>
      </c>
      <c r="K90" s="932">
        <f t="shared" si="1"/>
        <v>0.47619047619047616</v>
      </c>
      <c r="L90" t="s">
        <v>5805</v>
      </c>
      <c r="N90" s="539" t="str">
        <f>VLOOKUP(H90,Status_Meta!A:B,2,FALSE)</f>
        <v>Ampliar a coleta seletiva municipal para os 21 distritos que ainda não são atendidos</v>
      </c>
    </row>
    <row r="91" spans="1:14" x14ac:dyDescent="0.25">
      <c r="A91" s="539" t="s">
        <v>5799</v>
      </c>
      <c r="B91" s="887">
        <v>62</v>
      </c>
      <c r="C91" s="265">
        <v>0.15</v>
      </c>
      <c r="H91" s="887">
        <v>90</v>
      </c>
      <c r="I91" s="1027">
        <v>0.53749999999999998</v>
      </c>
      <c r="J91" s="932">
        <f>VLOOKUP(H91,[1]Plan1!$A:$C,3,FALSE)</f>
        <v>0.52500000000000002</v>
      </c>
      <c r="K91" s="932">
        <f t="shared" si="1"/>
        <v>0.53749999999999998</v>
      </c>
      <c r="L91" t="s">
        <v>5805</v>
      </c>
      <c r="N91" s="539" t="str">
        <f>VLOOKUP(H91,Status_Meta!A:B,2,FALSE)</f>
        <v xml:space="preserve">Obter terrenos, projetar, licitar, licenciar, garantir a fonte de financiamento e construir 4 novas centrais de triagem automatizadas </v>
      </c>
    </row>
    <row r="92" spans="1:14" x14ac:dyDescent="0.25">
      <c r="A92" s="539" t="s">
        <v>5799</v>
      </c>
      <c r="B92" s="887">
        <v>64</v>
      </c>
      <c r="C92" s="265">
        <v>0.49999999999999994</v>
      </c>
      <c r="H92" s="887">
        <v>91</v>
      </c>
      <c r="I92" s="1027">
        <v>0.2853024999999999</v>
      </c>
      <c r="J92" s="932">
        <f>VLOOKUP(H92,[1]Plan1!$A:$C,3,FALSE)</f>
        <v>0.28499999999999998</v>
      </c>
      <c r="K92" s="932">
        <f t="shared" si="1"/>
        <v>0.2853024999999999</v>
      </c>
      <c r="L92" t="s">
        <v>5818</v>
      </c>
      <c r="N92" s="539" t="str">
        <f>VLOOKUP(H92,Status_Meta!A:B,2,FALSE)</f>
        <v>Implantar 84 novos Ecopontos</v>
      </c>
    </row>
    <row r="93" spans="1:14" x14ac:dyDescent="0.25">
      <c r="A93" s="539" t="s">
        <v>5799</v>
      </c>
      <c r="B93" s="887">
        <v>71</v>
      </c>
      <c r="C93" s="265">
        <v>0.99999999999999989</v>
      </c>
      <c r="H93" s="887">
        <v>92</v>
      </c>
      <c r="I93" s="1027">
        <v>2.5555555555555557E-2</v>
      </c>
      <c r="J93" s="932">
        <f>VLOOKUP(H93,[1]Plan1!$A:$C,3,FALSE)</f>
        <v>2.7E-2</v>
      </c>
      <c r="K93" s="932">
        <f t="shared" si="1"/>
        <v>2.5555555555555557E-2</v>
      </c>
      <c r="L93" t="s">
        <v>5805</v>
      </c>
      <c r="N93" s="539" t="str">
        <f>VLOOKUP(H93,Status_Meta!A:B,2,FALSE)</f>
        <v>Promover a compostagem dos resíduos sólidos orgânicos provenientes das 900 Feiras Livres Municipais e dos serviços de poda da cidade</v>
      </c>
    </row>
    <row r="94" spans="1:14" x14ac:dyDescent="0.25">
      <c r="A94" s="539" t="s">
        <v>5799</v>
      </c>
      <c r="B94" s="887">
        <v>77</v>
      </c>
      <c r="C94" s="265">
        <v>0.99999999999999989</v>
      </c>
      <c r="H94" s="887">
        <v>93</v>
      </c>
      <c r="I94" s="1027">
        <v>0.47020083333333329</v>
      </c>
      <c r="J94" s="932">
        <f>VLOOKUP(H94,[1]Plan1!$A:$C,3,FALSE)</f>
        <v>0.47399999999999998</v>
      </c>
      <c r="K94" s="932">
        <f t="shared" si="1"/>
        <v>0.47020083333333329</v>
      </c>
      <c r="L94" t="s">
        <v>5805</v>
      </c>
      <c r="N94" s="539" t="str">
        <f>VLOOKUP(H94,Status_Meta!A:B,2,FALSE)</f>
        <v>Projetar, licitar, licenciar, garantir a fonte de financiamento e construir 150 km de novos corredores de ônibus</v>
      </c>
    </row>
    <row r="95" spans="1:14" x14ac:dyDescent="0.25">
      <c r="A95" s="539" t="s">
        <v>5799</v>
      </c>
      <c r="B95" s="887">
        <v>78</v>
      </c>
      <c r="C95" s="265">
        <v>0.99999999999999989</v>
      </c>
      <c r="H95" s="887">
        <v>94</v>
      </c>
      <c r="I95" s="1027">
        <v>1</v>
      </c>
      <c r="J95" s="932">
        <f>VLOOKUP(H95,[1]Plan1!$A:$C,3,FALSE)</f>
        <v>1</v>
      </c>
      <c r="K95" s="932">
        <f t="shared" si="1"/>
        <v>1</v>
      </c>
      <c r="L95" t="s">
        <v>5805</v>
      </c>
      <c r="N95" s="539" t="str">
        <f>VLOOKUP(H95,Status_Meta!A:B,2,FALSE)</f>
        <v>Implantar as novas modalidades temporais de Bilhete Único (Diária, Semanal e Mensal)</v>
      </c>
    </row>
    <row r="96" spans="1:14" x14ac:dyDescent="0.25">
      <c r="A96" s="539" t="s">
        <v>5799</v>
      </c>
      <c r="B96" s="887">
        <v>81</v>
      </c>
      <c r="C96" s="265">
        <v>0.47499999999999998</v>
      </c>
      <c r="H96" s="887">
        <v>95</v>
      </c>
      <c r="I96" s="1027">
        <v>0.32499999999999996</v>
      </c>
      <c r="J96" s="932">
        <f>VLOOKUP(H96,[1]Plan1!$A:$C,3,FALSE)</f>
        <v>0.32500000000000001</v>
      </c>
      <c r="K96" s="932">
        <f t="shared" si="1"/>
        <v>0.32499999999999996</v>
      </c>
      <c r="L96" t="s">
        <v>5805</v>
      </c>
      <c r="N96" s="539" t="str">
        <f>VLOOKUP(H96,Status_Meta!A:B,2,FALSE)</f>
        <v>Implantar horário de funcionamento 24h no transporte público municipal</v>
      </c>
    </row>
    <row r="97" spans="1:14" x14ac:dyDescent="0.25">
      <c r="A97" s="539" t="s">
        <v>5799</v>
      </c>
      <c r="B97" s="887">
        <v>95</v>
      </c>
      <c r="C97" s="265">
        <v>0.32499999999999996</v>
      </c>
      <c r="H97" s="887">
        <v>96</v>
      </c>
      <c r="I97" s="1027">
        <v>2.4119735099337749</v>
      </c>
      <c r="J97" s="932">
        <f>VLOOKUP(H97,[1]Plan1!$A:$C,3,FALSE)</f>
        <v>2.1789999999999998</v>
      </c>
      <c r="K97" s="932">
        <f t="shared" si="1"/>
        <v>1</v>
      </c>
      <c r="L97" t="s">
        <v>5805</v>
      </c>
      <c r="N97" s="539" t="str">
        <f>VLOOKUP(H97,Status_Meta!A:B,2,FALSE)</f>
        <v>Implantar 150 km de faixas exclusivas de ônibus</v>
      </c>
    </row>
    <row r="98" spans="1:14" x14ac:dyDescent="0.25">
      <c r="A98" s="539" t="s">
        <v>5799</v>
      </c>
      <c r="B98" s="887">
        <v>98</v>
      </c>
      <c r="C98" s="265">
        <v>8.2500000000000004E-2</v>
      </c>
      <c r="H98" s="887">
        <v>97</v>
      </c>
      <c r="I98" s="1027">
        <v>0.34059250000000013</v>
      </c>
      <c r="J98" s="932">
        <f>VLOOKUP(H98,[1]Plan1!$A:$C,3,FALSE)</f>
        <v>0.14799999999999999</v>
      </c>
      <c r="K98" s="932">
        <f t="shared" si="1"/>
        <v>0.34059250000000013</v>
      </c>
      <c r="L98" t="s">
        <v>5805</v>
      </c>
      <c r="N98" s="539" t="str">
        <f>VLOOKUP(H98,Status_Meta!A:B,2,FALSE)</f>
        <v>Implantar uma rede de 400 km de vias cicláveis</v>
      </c>
    </row>
    <row r="99" spans="1:14" x14ac:dyDescent="0.25">
      <c r="A99" s="539" t="s">
        <v>5799</v>
      </c>
      <c r="B99" s="887">
        <v>106</v>
      </c>
      <c r="C99" s="265">
        <v>0.15</v>
      </c>
      <c r="H99" s="887">
        <v>98</v>
      </c>
      <c r="I99" s="1027">
        <v>0.8525625</v>
      </c>
      <c r="J99" s="932">
        <f>VLOOKUP(H99,[1]Plan1!$A:$C,3,FALSE)</f>
        <v>0.66500000000000004</v>
      </c>
      <c r="K99" s="932">
        <f t="shared" si="1"/>
        <v>0.8525625</v>
      </c>
      <c r="L99" t="s">
        <v>5805</v>
      </c>
      <c r="N99" s="539" t="str">
        <f>VLOOKUP(H99,Status_Meta!A:B,2,FALSE)</f>
        <v>Modernizar a rede semafórica</v>
      </c>
    </row>
    <row r="100" spans="1:14" x14ac:dyDescent="0.25">
      <c r="A100" s="539" t="s">
        <v>5799</v>
      </c>
      <c r="B100" s="887">
        <v>109</v>
      </c>
      <c r="C100" s="265">
        <v>0.82499999999999996</v>
      </c>
      <c r="H100" s="887">
        <v>99</v>
      </c>
      <c r="I100" s="1027">
        <v>0.26506250000000003</v>
      </c>
      <c r="J100" s="932">
        <f>VLOOKUP(H100,[1]Plan1!$A:$C,3,FALSE)</f>
        <v>0.23200000000000001</v>
      </c>
      <c r="K100" s="932">
        <f t="shared" si="1"/>
        <v>0.26506250000000003</v>
      </c>
      <c r="L100" t="s">
        <v>5805</v>
      </c>
      <c r="N100" s="539" t="str">
        <f>VLOOKUP(H100,Status_Meta!A:B,2,FALSE)</f>
        <v>Projetar, licitar, licenciar e garantir a fonte de financiamento para a execução do Plano Viário Sul</v>
      </c>
    </row>
    <row r="101" spans="1:14" x14ac:dyDescent="0.25">
      <c r="A101" s="539" t="s">
        <v>5799</v>
      </c>
      <c r="B101" s="887">
        <v>113</v>
      </c>
      <c r="C101" s="265">
        <v>0.42999999999999994</v>
      </c>
      <c r="H101" s="887">
        <v>100</v>
      </c>
      <c r="I101" s="1027">
        <v>0.57499999999999996</v>
      </c>
      <c r="J101" s="932">
        <f>VLOOKUP(H101,[1]Plan1!$A:$C,3,FALSE)</f>
        <v>0.57499999999999996</v>
      </c>
      <c r="K101" s="932">
        <f t="shared" si="1"/>
        <v>0.57499999999999996</v>
      </c>
      <c r="L101" t="s">
        <v>5819</v>
      </c>
      <c r="N101" s="539" t="str">
        <f>VLOOKUP(H101,Status_Meta!A:B,2,FALSE)</f>
        <v>Concluir obras do complexo Nova Radial</v>
      </c>
    </row>
    <row r="102" spans="1:14" x14ac:dyDescent="0.25">
      <c r="A102" s="539" t="s">
        <v>5799</v>
      </c>
      <c r="B102" s="887">
        <v>114</v>
      </c>
      <c r="C102" s="265">
        <v>1.0000000000000002</v>
      </c>
      <c r="H102" s="887">
        <v>101</v>
      </c>
      <c r="I102" s="1027">
        <v>0.125</v>
      </c>
      <c r="J102" s="932">
        <f>VLOOKUP(H102,[1]Plan1!$A:$C,3,FALSE)</f>
        <v>0.125</v>
      </c>
      <c r="K102" s="932">
        <f t="shared" si="1"/>
        <v>0.125</v>
      </c>
      <c r="L102" t="s">
        <v>5805</v>
      </c>
      <c r="N102" s="539" t="str">
        <f>VLOOKUP(H102,Status_Meta!A:B,2,FALSE)</f>
        <v>Projetar, licitar, licenciar, garantir a fonte de financiamento e construir a ponte Raimundo Pereira de Magalhães</v>
      </c>
    </row>
    <row r="103" spans="1:14" x14ac:dyDescent="0.25">
      <c r="A103" s="539" t="s">
        <v>5799</v>
      </c>
      <c r="B103" s="887">
        <v>119</v>
      </c>
      <c r="C103" s="265">
        <v>0.69999999999999984</v>
      </c>
      <c r="H103" s="887">
        <v>102</v>
      </c>
      <c r="I103" s="1027">
        <v>0.53125</v>
      </c>
      <c r="J103" s="932">
        <f>VLOOKUP(H103,[1]Plan1!$A:$C,3,FALSE)</f>
        <v>0.875</v>
      </c>
      <c r="K103" s="932">
        <f t="shared" si="1"/>
        <v>0.53125</v>
      </c>
      <c r="L103" t="s">
        <v>5820</v>
      </c>
      <c r="N103" s="539" t="str">
        <f>VLOOKUP(H103,Status_Meta!A:B,2,FALSE)</f>
        <v>Ampliar o Programa de Proteção ao Pedestre atingindo 18 novas grandes avenidas e 14 locais de intensa circulação de pedestres</v>
      </c>
    </row>
    <row r="104" spans="1:14" x14ac:dyDescent="0.25">
      <c r="A104" s="539" t="s">
        <v>5822</v>
      </c>
      <c r="B104" s="887">
        <v>117</v>
      </c>
      <c r="C104" s="265">
        <v>0.15</v>
      </c>
      <c r="H104" s="887">
        <v>103</v>
      </c>
      <c r="I104" s="1027">
        <v>0.15000000000000002</v>
      </c>
      <c r="J104" s="932">
        <f>VLOOKUP(H104,[1]Plan1!$A:$C,3,FALSE)</f>
        <v>0.15</v>
      </c>
      <c r="K104" s="932">
        <f t="shared" si="1"/>
        <v>0.15000000000000002</v>
      </c>
      <c r="L104" t="s">
        <v>5805</v>
      </c>
      <c r="N104" s="539" t="str">
        <f>VLOOKUP(H104,Status_Meta!A:B,2,FALSE)</f>
        <v>Construir a Alça do Aricanduva</v>
      </c>
    </row>
    <row r="105" spans="1:14" x14ac:dyDescent="0.25">
      <c r="B105" s="887" t="s">
        <v>5793</v>
      </c>
      <c r="C105" s="265">
        <v>10.112499999999999</v>
      </c>
      <c r="H105" s="887">
        <v>104</v>
      </c>
      <c r="I105" s="1027">
        <v>0.31749999999999984</v>
      </c>
      <c r="J105" s="932">
        <f>VLOOKUP(H105,[1]Plan1!$A:$C,3,FALSE)</f>
        <v>0.17799999999999999</v>
      </c>
      <c r="K105" s="932">
        <f t="shared" si="1"/>
        <v>0.31749999999999984</v>
      </c>
      <c r="L105" t="s">
        <v>5805</v>
      </c>
      <c r="N105" s="539" t="str">
        <f>VLOOKUP(H105,Status_Meta!A:B,2,FALSE)</f>
        <v>Intervir em 79 pontos de alagamentos por meio do Programa de Redução de Alagamentos - PRA</v>
      </c>
    </row>
    <row r="106" spans="1:14" x14ac:dyDescent="0.25">
      <c r="H106" s="887">
        <v>105</v>
      </c>
      <c r="I106" s="1027">
        <v>0.33855750000000001</v>
      </c>
      <c r="J106" s="932">
        <f>VLOOKUP(H106,[1]Plan1!$A:$C,3,FALSE)</f>
        <v>0.311</v>
      </c>
      <c r="K106" s="932">
        <f t="shared" si="1"/>
        <v>0.33855750000000001</v>
      </c>
      <c r="L106" t="s">
        <v>5805</v>
      </c>
      <c r="N106" s="539" t="str">
        <f>VLOOKUP(H106,Status_Meta!A:B,2,FALSE)</f>
        <v>Realizar intervenções de controle de cheias em bacias dos córregos: Ponte Baixa, Zavuvus, Sumaré/Água Preta, Aricanduva, Cordeiro, Praça da Bandeira, Av. Anhaia Mello, Freitas/Capão Redondo, Paraguai/Éguas, Riacho do Ipiranga, Tremembé, Ribeirão Perus e Paciência e desenvolver o projeto para intervenção nos córregos do Itaim Paulista</v>
      </c>
    </row>
    <row r="107" spans="1:14" x14ac:dyDescent="0.25">
      <c r="H107" s="887">
        <v>106</v>
      </c>
      <c r="I107" s="1027">
        <v>0.15</v>
      </c>
      <c r="J107" s="932">
        <f>VLOOKUP(H107,[1]Plan1!$A:$C,3,FALSE)</f>
        <v>0.15</v>
      </c>
      <c r="K107" s="932">
        <f t="shared" si="1"/>
        <v>0.15</v>
      </c>
      <c r="L107" t="s">
        <v>5805</v>
      </c>
      <c r="N107" s="539" t="str">
        <f>VLOOKUP(H107,Status_Meta!A:B,2,FALSE)</f>
        <v>Desenvolver o programa de drenagem e manejo das águas pluviais, com a criação de uma instância municipal de regulação, articulação e monitoramento da drenagem urbana</v>
      </c>
    </row>
    <row r="108" spans="1:14" x14ac:dyDescent="0.25">
      <c r="B108" s="886" t="s">
        <v>5792</v>
      </c>
      <c r="C108" t="s">
        <v>5794</v>
      </c>
      <c r="H108" s="887">
        <v>107</v>
      </c>
      <c r="I108" s="1027">
        <v>5.0079999999999965E-2</v>
      </c>
      <c r="J108" s="932">
        <f>VLOOKUP(H108,[1]Plan1!$A:$C,3,FALSE)</f>
        <v>4.8000000000000001E-2</v>
      </c>
      <c r="K108" s="932">
        <f t="shared" si="1"/>
        <v>5.0079999999999965E-2</v>
      </c>
      <c r="L108" t="s">
        <v>5805</v>
      </c>
      <c r="N108" s="539" t="str">
        <f>VLOOKUP(H108,Status_Meta!A:B,2,FALSE)</f>
        <v>Criar 32 Centros de Atendimento ao Cidadão - CAC</v>
      </c>
    </row>
    <row r="109" spans="1:14" x14ac:dyDescent="0.25">
      <c r="A109" s="539" t="s">
        <v>5800</v>
      </c>
      <c r="B109" s="887">
        <v>21</v>
      </c>
      <c r="C109" s="265">
        <v>0.27500000000000002</v>
      </c>
      <c r="H109" s="887">
        <v>108</v>
      </c>
      <c r="I109" s="1027">
        <v>2.5000000000000001E-2</v>
      </c>
      <c r="J109" s="932">
        <f>VLOOKUP(H109,[1]Plan1!$A:$C,3,FALSE)</f>
        <v>2.5000000000000001E-2</v>
      </c>
      <c r="K109" s="932">
        <f t="shared" si="1"/>
        <v>2.5000000000000001E-2</v>
      </c>
      <c r="L109" t="s">
        <v>5805</v>
      </c>
      <c r="N109" s="539" t="str">
        <f>VLOOKUP(H109,Status_Meta!A:B,2,FALSE)</f>
        <v>Ampliar e modernizar os serviços oferecidos por meio do 156</v>
      </c>
    </row>
    <row r="110" spans="1:14" x14ac:dyDescent="0.25">
      <c r="A110" s="539" t="s">
        <v>5800</v>
      </c>
      <c r="B110" s="887">
        <v>94</v>
      </c>
      <c r="C110" s="265">
        <v>1</v>
      </c>
      <c r="H110" s="887">
        <v>109</v>
      </c>
      <c r="I110" s="1027">
        <v>0.82499999999999996</v>
      </c>
      <c r="J110" s="932">
        <f>VLOOKUP(H110,[1]Plan1!$A:$C,3,FALSE)</f>
        <v>0.82499999999999996</v>
      </c>
      <c r="K110" s="932">
        <f t="shared" si="1"/>
        <v>0.82499999999999996</v>
      </c>
      <c r="L110" t="s">
        <v>5805</v>
      </c>
      <c r="N110" s="539" t="str">
        <f>VLOOKUP(H110,Status_Meta!A:B,2,FALSE)</f>
        <v>Criar a Subprefeitura de Sapopemba</v>
      </c>
    </row>
    <row r="111" spans="1:14" x14ac:dyDescent="0.25">
      <c r="A111" s="539" t="s">
        <v>5800</v>
      </c>
      <c r="B111" s="887">
        <v>108</v>
      </c>
      <c r="C111" s="265">
        <v>2.5000000000000001E-2</v>
      </c>
      <c r="H111" s="887">
        <v>110</v>
      </c>
      <c r="I111" s="1027">
        <v>0.57500000000000007</v>
      </c>
      <c r="J111" s="932">
        <f>VLOOKUP(H111,[1]Plan1!$A:$C,3,FALSE)</f>
        <v>7.4999999999999997E-2</v>
      </c>
      <c r="K111" s="932">
        <f t="shared" si="1"/>
        <v>0.57500000000000007</v>
      </c>
      <c r="L111" t="s">
        <v>5805</v>
      </c>
      <c r="N111" s="539" t="str">
        <f>VLOOKUP(H111,Status_Meta!A:B,2,FALSE)</f>
        <v xml:space="preserve">Integrar os sistemas de informação dos diversos órgãos municipais (Guarda Civil Metropolitana, Companhia de Engenharia de Tráfego, SAMU, Defesa Civil)  e implantar a Central de Operações da Defesa Civil para a gestão de riscos e respostas a desastres </v>
      </c>
    </row>
    <row r="112" spans="1:14" x14ac:dyDescent="0.25">
      <c r="A112" s="539" t="s">
        <v>5800</v>
      </c>
      <c r="B112" s="887">
        <v>110</v>
      </c>
      <c r="C112" s="265">
        <v>0.57500000000000007</v>
      </c>
      <c r="H112" s="887">
        <v>111</v>
      </c>
      <c r="I112" s="1027">
        <v>0.25</v>
      </c>
      <c r="J112" s="932">
        <f>VLOOKUP(H112,[1]Plan1!$A:$C,3,FALSE)</f>
        <v>0.22500000000000001</v>
      </c>
      <c r="K112" s="932">
        <f t="shared" si="1"/>
        <v>0.25</v>
      </c>
      <c r="L112" t="s">
        <v>5805</v>
      </c>
      <c r="N112" s="539" t="str">
        <f>VLOOKUP(H112,Status_Meta!A:B,2,FALSE)</f>
        <v>Implantar um Sistema de Informação Geográfica, com dados abertos e livre consulta pelo público</v>
      </c>
    </row>
    <row r="113" spans="1:14" x14ac:dyDescent="0.25">
      <c r="A113" s="539" t="s">
        <v>5800</v>
      </c>
      <c r="B113" s="887">
        <v>111</v>
      </c>
      <c r="C113" s="265">
        <v>0.25</v>
      </c>
      <c r="H113" s="887">
        <v>112</v>
      </c>
      <c r="I113" s="1027">
        <v>0.66750000000000009</v>
      </c>
      <c r="J113" s="932">
        <f>VLOOKUP(H113,[1]Plan1!$A:$C,3,FALSE)</f>
        <v>0.66800000000000004</v>
      </c>
      <c r="K113" s="932">
        <f t="shared" si="1"/>
        <v>0.66750000000000009</v>
      </c>
      <c r="L113" t="s">
        <v>5805</v>
      </c>
      <c r="N113" s="539" t="str">
        <f>VLOOKUP(H113,Status_Meta!A:B,2,FALSE)</f>
        <v>Criar 400 Núcleos de Defesa Civil</v>
      </c>
    </row>
    <row r="114" spans="1:14" x14ac:dyDescent="0.25">
      <c r="A114" s="539" t="s">
        <v>5800</v>
      </c>
      <c r="B114" s="887">
        <v>116</v>
      </c>
      <c r="C114" s="265">
        <v>0.72500000000000009</v>
      </c>
      <c r="H114" s="887">
        <v>113</v>
      </c>
      <c r="I114" s="1027">
        <v>0.42999999999999994</v>
      </c>
      <c r="J114" s="932">
        <f>VLOOKUP(H114,[1]Plan1!$A:$C,3,FALSE)</f>
        <v>0.43</v>
      </c>
      <c r="K114" s="932">
        <f t="shared" si="1"/>
        <v>0.42999999999999994</v>
      </c>
      <c r="L114" t="s">
        <v>5805</v>
      </c>
      <c r="N114" s="539" t="str">
        <f>VLOOKUP(H114,Status_Meta!A:B,2,FALSE)</f>
        <v>Criar o Conselho da Cidade, o Conselho Municipal de Transportes e mais 6 novos Conselhos Temáticos</v>
      </c>
    </row>
    <row r="115" spans="1:14" x14ac:dyDescent="0.25">
      <c r="A115" s="539" t="s">
        <v>5800</v>
      </c>
      <c r="B115" s="887">
        <v>118</v>
      </c>
      <c r="C115" s="265">
        <v>0.92500000000000004</v>
      </c>
      <c r="H115" s="887">
        <v>114</v>
      </c>
      <c r="I115" s="1027">
        <v>1.0000000000000002</v>
      </c>
      <c r="J115" s="932">
        <f>VLOOKUP(H115,[1]Plan1!$A:$C,3,FALSE)</f>
        <v>1</v>
      </c>
      <c r="K115" s="932">
        <f t="shared" si="1"/>
        <v>1.0000000000000002</v>
      </c>
      <c r="L115" t="s">
        <v>5805</v>
      </c>
      <c r="N115" s="539" t="str">
        <f>VLOOKUP(H115,Status_Meta!A:B,2,FALSE)</f>
        <v>Criar Conselhos Participativos nas 32 Subprefeituras</v>
      </c>
    </row>
    <row r="116" spans="1:14" x14ac:dyDescent="0.25">
      <c r="A116" s="539" t="s">
        <v>5800</v>
      </c>
      <c r="B116" s="887">
        <v>119</v>
      </c>
      <c r="C116" s="265">
        <v>0.3</v>
      </c>
      <c r="H116" s="887">
        <v>115</v>
      </c>
      <c r="I116" s="1027">
        <v>0.29545454545454547</v>
      </c>
      <c r="J116" s="932">
        <f>VLOOKUP(H116,[1]Plan1!$A:$C,3,FALSE)</f>
        <v>0.29499999999999998</v>
      </c>
      <c r="K116" s="932">
        <f t="shared" si="1"/>
        <v>0.29545454545454547</v>
      </c>
      <c r="L116" t="s">
        <v>5805</v>
      </c>
      <c r="N116" s="539" t="str">
        <f>VLOOKUP(H116,Status_Meta!A:B,2,FALSE)</f>
        <v>Realizar 44 Conferências Municipais Temáticas</v>
      </c>
    </row>
    <row r="117" spans="1:14" x14ac:dyDescent="0.25">
      <c r="B117" s="887" t="s">
        <v>5793</v>
      </c>
      <c r="C117" s="265">
        <v>4.0750000000000002</v>
      </c>
      <c r="H117" s="887">
        <v>116</v>
      </c>
      <c r="I117" s="1027">
        <v>0.72500000000000009</v>
      </c>
      <c r="J117" s="932">
        <f>VLOOKUP(H117,[1]Plan1!$A:$C,3,FALSE)</f>
        <v>7.4999999999999997E-2</v>
      </c>
      <c r="K117" s="932">
        <f t="shared" si="1"/>
        <v>0.72500000000000009</v>
      </c>
      <c r="L117" t="s">
        <v>5805</v>
      </c>
      <c r="N117" s="539" t="str">
        <f>VLOOKUP(H117,Status_Meta!A:B,2,FALSE)</f>
        <v>Implantar o Gabinete Digital, como instrumento de transparência e participação social</v>
      </c>
    </row>
    <row r="118" spans="1:14" x14ac:dyDescent="0.25">
      <c r="H118" s="887">
        <v>117</v>
      </c>
      <c r="I118" s="1027">
        <v>0.15</v>
      </c>
      <c r="J118" s="932">
        <f>VLOOKUP(H118,[1]Plan1!$A:$C,3,FALSE)</f>
        <v>0.15</v>
      </c>
      <c r="K118" s="932">
        <f t="shared" si="1"/>
        <v>0.15</v>
      </c>
      <c r="L118" t="s">
        <v>5805</v>
      </c>
      <c r="N118" s="539" t="str">
        <f>VLOOKUP(H118,Status_Meta!A:B,2,FALSE)</f>
        <v>Fortalecer os Órgãos Colegiados Municipais, dotando-os de infraestrutura e gestão adequadas para a realização das atribuições previstas em lei.</v>
      </c>
    </row>
    <row r="119" spans="1:14" x14ac:dyDescent="0.25">
      <c r="H119" s="887">
        <v>118</v>
      </c>
      <c r="I119" s="1027">
        <v>0.92500000000000004</v>
      </c>
      <c r="J119" s="932">
        <f>VLOOKUP(H119,[1]Plan1!$A:$C,3,FALSE)</f>
        <v>0.7</v>
      </c>
      <c r="K119" s="932">
        <f t="shared" si="1"/>
        <v>0.92500000000000004</v>
      </c>
      <c r="L119" t="s">
        <v>5805</v>
      </c>
      <c r="N119" s="539" t="str">
        <f>VLOOKUP(H119,Status_Meta!A:B,2,FALSE)</f>
        <v>Implementar o Observatório de Indicadores da Cidade de São Paulo</v>
      </c>
    </row>
    <row r="120" spans="1:14" x14ac:dyDescent="0.25">
      <c r="H120" s="887">
        <v>119</v>
      </c>
      <c r="I120" s="1027">
        <v>0.99999999999999978</v>
      </c>
      <c r="J120" s="932">
        <f>VLOOKUP(H120,[1]Plan1!$A:$C,3,FALSE)</f>
        <v>1</v>
      </c>
      <c r="K120" s="932">
        <f t="shared" si="1"/>
        <v>0.99999999999999978</v>
      </c>
      <c r="L120" t="s">
        <v>5805</v>
      </c>
      <c r="N120" s="539" t="str">
        <f>VLOOKUP(H120,Status_Meta!A:B,2,FALSE)</f>
        <v xml:space="preserve">Implementar o Ciclo Participativo de Planejamento e Orçamento </v>
      </c>
    </row>
    <row r="121" spans="1:14" x14ac:dyDescent="0.25">
      <c r="B121" s="886" t="s">
        <v>5792</v>
      </c>
      <c r="C121" t="s">
        <v>5794</v>
      </c>
      <c r="H121" s="887">
        <v>120</v>
      </c>
      <c r="I121" s="1027">
        <v>1</v>
      </c>
      <c r="J121" s="932">
        <f>VLOOKUP(H121,[1]Plan1!$A:$C,3,FALSE)</f>
        <v>0.85</v>
      </c>
      <c r="K121" s="932">
        <f t="shared" si="1"/>
        <v>1</v>
      </c>
      <c r="L121" t="s">
        <v>5805</v>
      </c>
      <c r="M121" t="s">
        <v>5823</v>
      </c>
      <c r="N121" s="539" t="str">
        <f>VLOOKUP(H121,Status_Meta!A:B,2,FALSE)</f>
        <v>Revisar o Plano Diretor Estratégico</v>
      </c>
    </row>
    <row r="122" spans="1:14" x14ac:dyDescent="0.25">
      <c r="A122" s="539" t="s">
        <v>5801</v>
      </c>
      <c r="B122" s="887">
        <v>31</v>
      </c>
      <c r="C122" s="265">
        <v>0.4</v>
      </c>
      <c r="H122" s="887">
        <v>121</v>
      </c>
      <c r="I122" s="1027">
        <v>7.4999999999999997E-2</v>
      </c>
      <c r="J122" s="932">
        <f>VLOOKUP(H122,[1]Plan1!$A:$C,3,FALSE)</f>
        <v>7.4999999999999997E-2</v>
      </c>
      <c r="K122" s="932">
        <f t="shared" si="1"/>
        <v>7.4999999999999997E-2</v>
      </c>
      <c r="L122" t="s">
        <v>5805</v>
      </c>
      <c r="N122" s="539" t="str">
        <f>VLOOKUP(H122,Status_Meta!A:B,2,FALSE)</f>
        <v>Revisar a Lei de Parcelamento, Uso e Ocupação do Solo</v>
      </c>
    </row>
    <row r="123" spans="1:14" x14ac:dyDescent="0.25">
      <c r="A123" s="539" t="s">
        <v>5801</v>
      </c>
      <c r="B123" s="887">
        <v>79</v>
      </c>
      <c r="C123" s="265">
        <v>0.85</v>
      </c>
      <c r="H123" s="887">
        <v>122</v>
      </c>
      <c r="I123" s="1027">
        <v>7.4999999999999997E-2</v>
      </c>
      <c r="J123" s="932">
        <f>VLOOKUP(H123,[1]Plan1!$A:$C,3,FALSE)</f>
        <v>7.4999999999999997E-2</v>
      </c>
      <c r="K123" s="932">
        <f t="shared" si="1"/>
        <v>7.4999999999999997E-2</v>
      </c>
      <c r="L123" t="s">
        <v>5805</v>
      </c>
      <c r="N123" s="539" t="str">
        <f>VLOOKUP(H123,Status_Meta!A:B,2,FALSE)</f>
        <v>Revisar os Planos Regionais Estratégicos</v>
      </c>
    </row>
    <row r="124" spans="1:14" x14ac:dyDescent="0.25">
      <c r="A124" s="539" t="s">
        <v>5801</v>
      </c>
      <c r="B124" s="887">
        <v>82</v>
      </c>
      <c r="C124" s="265">
        <v>1</v>
      </c>
      <c r="H124" s="887">
        <v>123</v>
      </c>
      <c r="I124" s="1027">
        <v>0.47200000000000003</v>
      </c>
      <c r="J124" s="932">
        <f>VLOOKUP(H124,[1]Plan1!$A:$C,3,FALSE)</f>
        <v>0.47199999999999998</v>
      </c>
      <c r="K124" s="932">
        <f t="shared" si="1"/>
        <v>0.47200000000000003</v>
      </c>
      <c r="L124" t="s">
        <v>5805</v>
      </c>
      <c r="N124" s="539" t="str">
        <f>VLOOKUP(H124,Status_Meta!A:B,2,FALSE)</f>
        <v>Aprovar as Operações Urbanas Mooca/Vila Carioca, a revisão da Operação Urbana Água Branca e iniciar os estudos do projeto Arco Tietê</v>
      </c>
    </row>
    <row r="125" spans="1:14" x14ac:dyDescent="0.25">
      <c r="A125" s="539" t="s">
        <v>5801</v>
      </c>
      <c r="B125" s="887">
        <v>83</v>
      </c>
      <c r="C125" s="265">
        <v>7.4999999999999997E-2</v>
      </c>
      <c r="H125" s="887" t="s">
        <v>5793</v>
      </c>
      <c r="I125" s="1027">
        <v>56.894164255201972</v>
      </c>
      <c r="J125" s="932"/>
      <c r="K125" s="941">
        <f>AVERAGE(K2:K124)</f>
        <v>0.4342832161507158</v>
      </c>
    </row>
    <row r="126" spans="1:14" x14ac:dyDescent="0.25">
      <c r="A126" s="539" t="s">
        <v>5801</v>
      </c>
      <c r="B126" s="887">
        <v>85</v>
      </c>
      <c r="C126" s="265">
        <v>0.15</v>
      </c>
      <c r="I126" s="1028"/>
      <c r="J126" s="539"/>
      <c r="K126" s="539"/>
    </row>
    <row r="127" spans="1:14" x14ac:dyDescent="0.25">
      <c r="A127" s="539" t="s">
        <v>5801</v>
      </c>
      <c r="B127" s="887">
        <v>89</v>
      </c>
      <c r="C127" s="265">
        <v>0</v>
      </c>
      <c r="I127" s="1028"/>
      <c r="J127" s="539"/>
      <c r="K127" s="539"/>
    </row>
    <row r="128" spans="1:14" x14ac:dyDescent="0.25">
      <c r="A128" s="539" t="s">
        <v>5801</v>
      </c>
      <c r="B128" s="887">
        <v>120</v>
      </c>
      <c r="C128" s="265">
        <v>1</v>
      </c>
      <c r="I128" s="1028"/>
      <c r="J128" s="539"/>
      <c r="K128" s="539"/>
    </row>
    <row r="129" spans="1:3" x14ac:dyDescent="0.25">
      <c r="A129" s="539" t="s">
        <v>5801</v>
      </c>
      <c r="B129" s="887">
        <v>121</v>
      </c>
      <c r="C129" s="265">
        <v>7.4999999999999997E-2</v>
      </c>
    </row>
    <row r="130" spans="1:3" x14ac:dyDescent="0.25">
      <c r="A130" s="539" t="s">
        <v>5801</v>
      </c>
      <c r="B130" s="887">
        <v>122</v>
      </c>
      <c r="C130" s="265">
        <v>7.4999999999999997E-2</v>
      </c>
    </row>
    <row r="131" spans="1:3" x14ac:dyDescent="0.25">
      <c r="A131" s="539" t="s">
        <v>5801</v>
      </c>
      <c r="B131" s="887">
        <v>123</v>
      </c>
      <c r="C131" s="265">
        <v>0.47200000000000003</v>
      </c>
    </row>
    <row r="132" spans="1:3" x14ac:dyDescent="0.25">
      <c r="B132" s="887" t="s">
        <v>5793</v>
      </c>
      <c r="C132" s="265">
        <v>4.0970000000000004</v>
      </c>
    </row>
    <row r="134" spans="1:3" x14ac:dyDescent="0.25">
      <c r="B134" s="886" t="s">
        <v>5792</v>
      </c>
      <c r="C134" t="s">
        <v>5794</v>
      </c>
    </row>
    <row r="135" spans="1:3" x14ac:dyDescent="0.25">
      <c r="A135" s="539" t="s">
        <v>5802</v>
      </c>
      <c r="B135" s="887">
        <v>1</v>
      </c>
      <c r="C135" s="925">
        <v>1.2494678571428575</v>
      </c>
    </row>
    <row r="136" spans="1:3" x14ac:dyDescent="0.25">
      <c r="A136" s="539" t="s">
        <v>5802</v>
      </c>
      <c r="B136" s="887">
        <v>2</v>
      </c>
      <c r="C136" s="925">
        <v>0.69131140350877196</v>
      </c>
    </row>
    <row r="137" spans="1:3" x14ac:dyDescent="0.25">
      <c r="A137" s="539" t="s">
        <v>5802</v>
      </c>
      <c r="B137" s="887">
        <v>5</v>
      </c>
      <c r="C137" s="925">
        <v>0.19966</v>
      </c>
    </row>
    <row r="138" spans="1:3" x14ac:dyDescent="0.25">
      <c r="A138" s="539" t="s">
        <v>5802</v>
      </c>
      <c r="B138" s="887">
        <v>6</v>
      </c>
      <c r="C138" s="925">
        <v>0.46146666666666669</v>
      </c>
    </row>
    <row r="139" spans="1:3" x14ac:dyDescent="0.25">
      <c r="A139" s="539" t="s">
        <v>5802</v>
      </c>
      <c r="B139" s="887">
        <v>7</v>
      </c>
      <c r="C139" s="925">
        <v>0.32055</v>
      </c>
    </row>
    <row r="140" spans="1:3" x14ac:dyDescent="0.25">
      <c r="A140" s="539" t="s">
        <v>5802</v>
      </c>
      <c r="B140" s="887">
        <v>11</v>
      </c>
      <c r="C140" s="925">
        <v>1.333333333333333</v>
      </c>
    </row>
    <row r="141" spans="1:3" x14ac:dyDescent="0.25">
      <c r="A141" s="539" t="s">
        <v>5802</v>
      </c>
      <c r="B141" s="887">
        <v>12</v>
      </c>
      <c r="C141" s="925">
        <v>0.30635000000000001</v>
      </c>
    </row>
    <row r="142" spans="1:3" x14ac:dyDescent="0.25">
      <c r="A142" s="539" t="s">
        <v>5802</v>
      </c>
      <c r="B142" s="887">
        <v>15</v>
      </c>
      <c r="C142" s="925">
        <v>0.69135000000000002</v>
      </c>
    </row>
    <row r="143" spans="1:3" x14ac:dyDescent="0.25">
      <c r="A143" s="539" t="s">
        <v>5802</v>
      </c>
      <c r="B143" s="887">
        <v>16</v>
      </c>
      <c r="C143" s="925">
        <v>0</v>
      </c>
    </row>
    <row r="144" spans="1:3" x14ac:dyDescent="0.25">
      <c r="A144" s="539" t="s">
        <v>5802</v>
      </c>
      <c r="B144" s="887">
        <v>17</v>
      </c>
      <c r="C144" s="925">
        <v>0</v>
      </c>
    </row>
    <row r="145" spans="1:3" x14ac:dyDescent="0.25">
      <c r="A145" s="539" t="s">
        <v>5802</v>
      </c>
      <c r="B145" s="887">
        <v>18</v>
      </c>
      <c r="C145" s="925">
        <v>0</v>
      </c>
    </row>
    <row r="146" spans="1:3" x14ac:dyDescent="0.25">
      <c r="A146" s="539" t="s">
        <v>5802</v>
      </c>
      <c r="B146" s="887">
        <v>19</v>
      </c>
      <c r="C146" s="925">
        <v>0.44381644462387299</v>
      </c>
    </row>
    <row r="147" spans="1:3" x14ac:dyDescent="0.25">
      <c r="A147" s="539" t="s">
        <v>5802</v>
      </c>
      <c r="B147" s="887">
        <v>23</v>
      </c>
      <c r="C147" s="925">
        <v>0.25600000000000001</v>
      </c>
    </row>
    <row r="148" spans="1:3" x14ac:dyDescent="0.25">
      <c r="A148" s="539" t="s">
        <v>5802</v>
      </c>
      <c r="B148" s="887">
        <v>28</v>
      </c>
      <c r="C148" s="925">
        <v>0.35416666666666663</v>
      </c>
    </row>
    <row r="149" spans="1:3" x14ac:dyDescent="0.25">
      <c r="A149" s="539" t="s">
        <v>5802</v>
      </c>
      <c r="B149" s="887">
        <v>30</v>
      </c>
      <c r="C149" s="925">
        <v>0.26916666666666667</v>
      </c>
    </row>
    <row r="150" spans="1:3" x14ac:dyDescent="0.25">
      <c r="A150" s="539" t="s">
        <v>5802</v>
      </c>
      <c r="B150" s="887">
        <v>32</v>
      </c>
      <c r="C150" s="925">
        <v>0.5</v>
      </c>
    </row>
    <row r="151" spans="1:3" x14ac:dyDescent="0.25">
      <c r="A151" s="539" t="s">
        <v>5802</v>
      </c>
      <c r="B151" s="887">
        <v>33</v>
      </c>
      <c r="C151" s="925">
        <v>0.93137254901960786</v>
      </c>
    </row>
    <row r="152" spans="1:3" x14ac:dyDescent="0.25">
      <c r="A152" s="539" t="s">
        <v>5802</v>
      </c>
      <c r="B152" s="887">
        <v>34</v>
      </c>
      <c r="C152" s="925">
        <v>0.82599999999999996</v>
      </c>
    </row>
    <row r="153" spans="1:3" x14ac:dyDescent="0.25">
      <c r="A153" s="539" t="s">
        <v>5802</v>
      </c>
      <c r="B153" s="887">
        <v>37</v>
      </c>
      <c r="C153" s="925">
        <v>0.18290000000000006</v>
      </c>
    </row>
    <row r="154" spans="1:3" x14ac:dyDescent="0.25">
      <c r="A154" s="539" t="s">
        <v>5802</v>
      </c>
      <c r="B154" s="887">
        <v>38</v>
      </c>
      <c r="C154" s="925">
        <v>0</v>
      </c>
    </row>
    <row r="155" spans="1:3" x14ac:dyDescent="0.25">
      <c r="A155" s="539" t="s">
        <v>5802</v>
      </c>
      <c r="B155" s="887">
        <v>39</v>
      </c>
      <c r="C155" s="925">
        <v>0.53700000000000003</v>
      </c>
    </row>
    <row r="156" spans="1:3" x14ac:dyDescent="0.25">
      <c r="A156" s="539" t="s">
        <v>5802</v>
      </c>
      <c r="B156" s="887">
        <v>42</v>
      </c>
      <c r="C156" s="925">
        <v>0</v>
      </c>
    </row>
    <row r="157" spans="1:3" x14ac:dyDescent="0.25">
      <c r="A157" s="539" t="s">
        <v>5802</v>
      </c>
      <c r="B157" s="887">
        <v>43</v>
      </c>
      <c r="C157" s="925">
        <v>0.16</v>
      </c>
    </row>
    <row r="158" spans="1:3" x14ac:dyDescent="0.25">
      <c r="A158" s="539" t="s">
        <v>5802</v>
      </c>
      <c r="B158" s="887">
        <v>47</v>
      </c>
      <c r="C158" s="925">
        <v>0.6875</v>
      </c>
    </row>
    <row r="159" spans="1:3" x14ac:dyDescent="0.25">
      <c r="A159" s="539" t="s">
        <v>5802</v>
      </c>
      <c r="B159" s="887">
        <v>50</v>
      </c>
      <c r="C159" s="925">
        <v>0.11954882352941178</v>
      </c>
    </row>
    <row r="160" spans="1:3" x14ac:dyDescent="0.25">
      <c r="A160" s="539" t="s">
        <v>5802</v>
      </c>
      <c r="B160" s="887">
        <v>51</v>
      </c>
      <c r="C160" s="925">
        <v>0.30500000000000005</v>
      </c>
    </row>
    <row r="161" spans="1:3" x14ac:dyDescent="0.25">
      <c r="A161" s="539" t="s">
        <v>5802</v>
      </c>
      <c r="B161" s="887">
        <v>52</v>
      </c>
      <c r="C161" s="925">
        <v>0.33330000000000004</v>
      </c>
    </row>
    <row r="162" spans="1:3" x14ac:dyDescent="0.25">
      <c r="A162" s="539" t="s">
        <v>5802</v>
      </c>
      <c r="B162" s="887">
        <v>54</v>
      </c>
      <c r="C162" s="925">
        <v>0.38461538461538464</v>
      </c>
    </row>
    <row r="163" spans="1:3" x14ac:dyDescent="0.25">
      <c r="A163" s="539" t="s">
        <v>5802</v>
      </c>
      <c r="B163" s="887">
        <v>58</v>
      </c>
      <c r="C163" s="925">
        <v>0.9</v>
      </c>
    </row>
    <row r="164" spans="1:3" x14ac:dyDescent="0.25">
      <c r="A164" s="539" t="s">
        <v>5802</v>
      </c>
      <c r="B164" s="887">
        <v>61</v>
      </c>
      <c r="C164" s="925">
        <v>0.2054</v>
      </c>
    </row>
    <row r="165" spans="1:3" x14ac:dyDescent="0.25">
      <c r="A165" s="539" t="s">
        <v>5802</v>
      </c>
      <c r="B165" s="887">
        <v>63</v>
      </c>
      <c r="C165" s="925">
        <v>0.14204166666666668</v>
      </c>
    </row>
    <row r="166" spans="1:3" x14ac:dyDescent="0.25">
      <c r="A166" s="539" t="s">
        <v>5802</v>
      </c>
      <c r="B166" s="887">
        <v>64</v>
      </c>
      <c r="C166" s="925">
        <v>0.27400000000000002</v>
      </c>
    </row>
    <row r="167" spans="1:3" x14ac:dyDescent="0.25">
      <c r="A167" s="539" t="s">
        <v>5802</v>
      </c>
      <c r="B167" s="887">
        <v>65</v>
      </c>
      <c r="C167" s="925">
        <v>0.3666666666666667</v>
      </c>
    </row>
    <row r="168" spans="1:3" x14ac:dyDescent="0.25">
      <c r="A168" s="539" t="s">
        <v>5802</v>
      </c>
      <c r="B168" s="887">
        <v>66</v>
      </c>
      <c r="C168" s="925">
        <v>0.91590909090909089</v>
      </c>
    </row>
    <row r="169" spans="1:3" x14ac:dyDescent="0.25">
      <c r="A169" s="539" t="s">
        <v>5802</v>
      </c>
      <c r="B169" s="887">
        <v>69</v>
      </c>
      <c r="C169" s="925">
        <v>0.32499999999999996</v>
      </c>
    </row>
    <row r="170" spans="1:3" x14ac:dyDescent="0.25">
      <c r="A170" s="539" t="s">
        <v>5802</v>
      </c>
      <c r="B170" s="887">
        <v>73</v>
      </c>
      <c r="C170" s="925">
        <v>1.6904761904761887</v>
      </c>
    </row>
    <row r="171" spans="1:3" x14ac:dyDescent="0.25">
      <c r="A171" s="539" t="s">
        <v>5802</v>
      </c>
      <c r="B171" s="887">
        <v>74</v>
      </c>
      <c r="C171" s="925">
        <v>1.7597777777777777</v>
      </c>
    </row>
    <row r="172" spans="1:3" x14ac:dyDescent="0.25">
      <c r="A172" s="539" t="s">
        <v>5802</v>
      </c>
      <c r="B172" s="887">
        <v>87</v>
      </c>
      <c r="C172" s="925">
        <v>0.29778749999999998</v>
      </c>
    </row>
    <row r="173" spans="1:3" x14ac:dyDescent="0.25">
      <c r="A173" s="539" t="s">
        <v>5802</v>
      </c>
      <c r="B173" s="887">
        <v>88</v>
      </c>
      <c r="C173" s="925">
        <v>0.17555555555555555</v>
      </c>
    </row>
    <row r="174" spans="1:3" x14ac:dyDescent="0.25">
      <c r="A174" s="539" t="s">
        <v>5802</v>
      </c>
      <c r="B174" s="887">
        <v>89</v>
      </c>
      <c r="C174" s="925">
        <v>0.47619047619047616</v>
      </c>
    </row>
    <row r="175" spans="1:3" x14ac:dyDescent="0.25">
      <c r="A175" s="539" t="s">
        <v>5802</v>
      </c>
      <c r="B175" s="887">
        <v>92</v>
      </c>
      <c r="C175" s="925">
        <v>5.5555555555555556E-4</v>
      </c>
    </row>
    <row r="176" spans="1:3" x14ac:dyDescent="0.25">
      <c r="A176" s="539" t="s">
        <v>5802</v>
      </c>
      <c r="B176" s="887">
        <v>96</v>
      </c>
      <c r="C176" s="925">
        <v>2.4119735099337749</v>
      </c>
    </row>
    <row r="177" spans="1:3" x14ac:dyDescent="0.25">
      <c r="A177" s="539" t="s">
        <v>5802</v>
      </c>
      <c r="B177" s="887">
        <v>97</v>
      </c>
      <c r="C177" s="925">
        <v>0.25250000000000011</v>
      </c>
    </row>
    <row r="178" spans="1:3" x14ac:dyDescent="0.25">
      <c r="A178" s="539" t="s">
        <v>5802</v>
      </c>
      <c r="B178" s="887">
        <v>98</v>
      </c>
      <c r="C178" s="925">
        <v>0.77006249999999998</v>
      </c>
    </row>
    <row r="179" spans="1:3" x14ac:dyDescent="0.25">
      <c r="A179" s="539" t="s">
        <v>5802</v>
      </c>
      <c r="B179" s="887">
        <v>102</v>
      </c>
      <c r="C179" s="925">
        <v>0.53125</v>
      </c>
    </row>
    <row r="180" spans="1:3" x14ac:dyDescent="0.25">
      <c r="A180" s="539" t="s">
        <v>5802</v>
      </c>
      <c r="B180" s="887">
        <v>104</v>
      </c>
      <c r="C180" s="925">
        <v>0.31749999999999984</v>
      </c>
    </row>
    <row r="181" spans="1:3" x14ac:dyDescent="0.25">
      <c r="A181" s="539" t="s">
        <v>5802</v>
      </c>
      <c r="B181" s="887">
        <v>112</v>
      </c>
      <c r="C181" s="925">
        <v>0.66750000000000009</v>
      </c>
    </row>
    <row r="182" spans="1:3" x14ac:dyDescent="0.25">
      <c r="A182" s="539" t="s">
        <v>5802</v>
      </c>
      <c r="B182" s="887">
        <v>115</v>
      </c>
      <c r="C182" s="925">
        <v>0.29545454545454547</v>
      </c>
    </row>
    <row r="183" spans="1:3" x14ac:dyDescent="0.25">
      <c r="A183" s="539" t="s">
        <v>5802</v>
      </c>
      <c r="B183" s="887">
        <v>119</v>
      </c>
      <c r="C183" s="925">
        <v>0</v>
      </c>
    </row>
    <row r="184" spans="1:3" x14ac:dyDescent="0.25">
      <c r="B184" s="887" t="s">
        <v>5793</v>
      </c>
      <c r="C184" s="265">
        <v>24.319476830959534</v>
      </c>
    </row>
  </sheetData>
  <customSheetViews>
    <customSheetView guid="{1A1B4AE5-7447-43F9-B975-80AA2988EA6D}">
      <selection activeCell="J14" sqref="J14"/>
      <pageMargins left="0.511811024" right="0.511811024" top="0.78740157499999996" bottom="0.78740157499999996" header="0.31496062000000002" footer="0.31496062000000002"/>
    </customSheetView>
    <customSheetView guid="{9D03371E-5064-42DE-B686-D0B44E4C5768}">
      <selection activeCell="L9" sqref="L9"/>
      <pageMargins left="0.511811024" right="0.511811024" top="0.78740157499999996" bottom="0.78740157499999996" header="0.31496062000000002" footer="0.31496062000000002"/>
    </customSheetView>
  </customSheetViews>
  <pageMargins left="0.511811024" right="0.511811024" top="0.78740157499999996" bottom="0.78740157499999996" header="0.31496062000000002" footer="0.31496062000000002"/>
  <pageSetup paperSize="9"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11</vt:i4>
      </vt:variant>
    </vt:vector>
  </HeadingPairs>
  <TitlesOfParts>
    <vt:vector size="11" baseType="lpstr">
      <vt:lpstr>Status_Meta</vt:lpstr>
      <vt:lpstr>Tipo 1</vt:lpstr>
      <vt:lpstr>Tipo 2</vt:lpstr>
      <vt:lpstr>Tipo 3</vt:lpstr>
      <vt:lpstr>Tipo 4</vt:lpstr>
      <vt:lpstr>Tipo 5</vt:lpstr>
      <vt:lpstr>Tipo 6</vt:lpstr>
      <vt:lpstr>Tipo 7</vt:lpstr>
      <vt:lpstr>Tipo 8</vt:lpstr>
      <vt:lpstr>Subs</vt:lpstr>
      <vt:lpstr>contas das %s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Guilherme Parra de Andrade</dc:creator>
  <cp:lastModifiedBy>Administrador</cp:lastModifiedBy>
  <cp:lastPrinted>2014-10-02T15:24:26Z</cp:lastPrinted>
  <dcterms:created xsi:type="dcterms:W3CDTF">2014-09-08T17:20:13Z</dcterms:created>
  <dcterms:modified xsi:type="dcterms:W3CDTF">2014-10-31T01:01:17Z</dcterms:modified>
</cp:coreProperties>
</file>