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a80212fe97a76d/Documents/UC Berkeley/Analysis/Ignitions/intermediate/"/>
    </mc:Choice>
  </mc:AlternateContent>
  <xr:revisionPtr revIDLastSave="815" documentId="8_{24D1DDFC-5F31-4C0C-AE47-F7E3D60E0DCB}" xr6:coauthVersionLast="47" xr6:coauthVersionMax="47" xr10:uidLastSave="{702B03A1-18B5-4CAA-AB46-C6BDEDE42C7F}"/>
  <bookViews>
    <workbookView xWindow="-110" yWindow="-110" windowWidth="19420" windowHeight="10300" xr2:uid="{A407177A-BB14-42C3-8F99-64FD23A18536}"/>
  </bookViews>
  <sheets>
    <sheet name="2021" sheetId="5" r:id="rId1"/>
    <sheet name="2020" sheetId="1" r:id="rId2"/>
    <sheet name="2019" sheetId="4" r:id="rId3"/>
    <sheet name="2018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5" l="1"/>
  <c r="H22" i="5"/>
  <c r="I16" i="5" s="1"/>
  <c r="E11" i="5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C11" i="5"/>
  <c r="C10" i="5"/>
  <c r="F46" i="4"/>
  <c r="A22" i="4"/>
  <c r="C18" i="4"/>
  <c r="C17" i="4"/>
  <c r="F36" i="4"/>
  <c r="A46" i="4"/>
  <c r="A47" i="4" s="1"/>
  <c r="A48" i="4" s="1"/>
  <c r="A49" i="4" s="1"/>
  <c r="A51" i="4" s="1"/>
  <c r="A52" i="4" s="1"/>
  <c r="A53" i="4" s="1"/>
  <c r="A54" i="4" s="1"/>
  <c r="A55" i="4" s="1"/>
  <c r="A56" i="4" s="1"/>
  <c r="A58" i="4" s="1"/>
  <c r="A59" i="4" s="1"/>
  <c r="A60" i="4" s="1"/>
  <c r="A61" i="4" s="1"/>
  <c r="A62" i="4" s="1"/>
  <c r="E16" i="1"/>
  <c r="E17" i="1" s="1"/>
  <c r="E18" i="1" s="1"/>
  <c r="E11" i="1"/>
  <c r="E12" i="1" s="1"/>
  <c r="E13" i="1" s="1"/>
  <c r="E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9" i="1"/>
  <c r="A59" i="1"/>
  <c r="A55" i="1"/>
  <c r="A56" i="1" s="1"/>
  <c r="A57" i="1" s="1"/>
  <c r="A52" i="1"/>
  <c r="A53" i="1" s="1"/>
  <c r="A51" i="1"/>
  <c r="A47" i="1"/>
  <c r="A48" i="1" s="1"/>
  <c r="A49" i="1" s="1"/>
  <c r="A43" i="1"/>
  <c r="A44" i="1" s="1"/>
  <c r="A45" i="1" s="1"/>
  <c r="A39" i="1"/>
  <c r="A40" i="1" s="1"/>
  <c r="A41" i="1" s="1"/>
  <c r="A35" i="1"/>
  <c r="A36" i="1" s="1"/>
  <c r="A37" i="1" s="1"/>
  <c r="A31" i="1"/>
  <c r="A32" i="1" s="1"/>
  <c r="A33" i="1" s="1"/>
  <c r="A27" i="1"/>
  <c r="A28" i="1" s="1"/>
  <c r="A29" i="1" s="1"/>
  <c r="A23" i="1"/>
  <c r="A24" i="1" s="1"/>
  <c r="A25" i="1" s="1"/>
  <c r="A19" i="1"/>
  <c r="A20" i="1" s="1"/>
  <c r="A21" i="1" s="1"/>
  <c r="A15" i="1"/>
  <c r="A16" i="1" s="1"/>
  <c r="A17" i="1" s="1"/>
  <c r="A11" i="1"/>
  <c r="A12" i="1" s="1"/>
  <c r="A13" i="1" s="1"/>
  <c r="I20" i="5" l="1"/>
  <c r="J20" i="5" s="1"/>
  <c r="I19" i="5"/>
  <c r="I21" i="5"/>
  <c r="I18" i="5"/>
  <c r="I17" i="5"/>
  <c r="A29" i="5"/>
  <c r="A30" i="5" s="1"/>
  <c r="J17" i="5" l="1"/>
  <c r="J19" i="5"/>
  <c r="J21" i="5"/>
  <c r="J18" i="5"/>
  <c r="J16" i="5"/>
  <c r="F16" i="5" s="1"/>
  <c r="F17" i="5" l="1"/>
  <c r="F18" i="5" s="1"/>
  <c r="F19" i="5" s="1"/>
  <c r="F20" i="5" s="1"/>
  <c r="F21" i="5" s="1"/>
</calcChain>
</file>

<file path=xl/sharedStrings.xml><?xml version="1.0" encoding="utf-8"?>
<sst xmlns="http://schemas.openxmlformats.org/spreadsheetml/2006/main" count="47" uniqueCount="26">
  <si>
    <t>evm_miles</t>
  </si>
  <si>
    <t>1688.01 Recur40_EVM Weekly_20201019</t>
  </si>
  <si>
    <t>1688.01 Recur47_EVM Weekly_20201221</t>
  </si>
  <si>
    <t>1688.01 Recur44_EVM Weekly_20201123</t>
  </si>
  <si>
    <t>1688.01 Recur38_EVM Weekly_2020105</t>
  </si>
  <si>
    <t>Sources</t>
  </si>
  <si>
    <t>week_ending</t>
  </si>
  <si>
    <t>evm_miles_cum</t>
  </si>
  <si>
    <t>sys_hardening_cum</t>
  </si>
  <si>
    <t>FINAL_CWSP Weekly Dashboard_Data as of 20201007_Redacted</t>
  </si>
  <si>
    <t>thru</t>
  </si>
  <si>
    <t>FINAL_CWSP Weekly Dashboard_Data as of 20201216_Redacted</t>
  </si>
  <si>
    <t>sectionalization_cum</t>
  </si>
  <si>
    <t>FINAL_CWSP Weekly Dashboard_20200501_Redacted</t>
  </si>
  <si>
    <t>FINAL_CWSP Weekly Dashboard_20200630</t>
  </si>
  <si>
    <t>WMP Condition_0000000194.0001</t>
  </si>
  <si>
    <t>WMP Condition_00000004277.0001</t>
  </si>
  <si>
    <t>WMP Condition_00000006529.0002</t>
  </si>
  <si>
    <t>WMP Condition_00000009984.0001</t>
  </si>
  <si>
    <t>sys_hardening</t>
  </si>
  <si>
    <t>WMP Condition_00000010006.0001</t>
  </si>
  <si>
    <t>WMP Condition_0000010098.0001_Redacted</t>
  </si>
  <si>
    <t>asset_inspection_cum</t>
  </si>
  <si>
    <t>forecast</t>
  </si>
  <si>
    <t>share of work</t>
  </si>
  <si>
    <t>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</si>
</sst>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9" fontId="0" fillId="0" borderId="0" xfId="1" applyFont="1"/>
    <xf numFmtId="2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6844-DB76-4699-9A94-5A473E34CF57}">
  <dimension ref="A1:J44"/>
  <sheetViews>
    <sheetView tabSelected="1" topLeftCell="A3" workbookViewId="0">
      <selection activeCell="E10" sqref="E10"/>
    </sheetView>
  </sheetViews>
  <sheetFormatPr defaultRowHeight="14.5" x14ac:dyDescent="0.35"/>
  <cols>
    <col min="1" max="1" width="15.36328125" style="2" customWidth="1"/>
    <col min="2" max="5" width="15.6328125" style="4" customWidth="1"/>
    <col min="6" max="6" width="17.81640625" style="4" bestFit="1" customWidth="1"/>
    <col min="7" max="7" width="19.08984375" bestFit="1" customWidth="1"/>
    <col min="8" max="8" width="19.36328125" bestFit="1" customWidth="1"/>
  </cols>
  <sheetData>
    <row r="1" spans="1:10" x14ac:dyDescent="0.35">
      <c r="A1" s="1" t="s">
        <v>5</v>
      </c>
      <c r="B1" s="2"/>
      <c r="E1"/>
    </row>
    <row r="2" spans="1:10" x14ac:dyDescent="0.35">
      <c r="B2" s="2"/>
      <c r="E2"/>
    </row>
    <row r="3" spans="1:10" x14ac:dyDescent="0.35">
      <c r="B3" s="2"/>
      <c r="E3"/>
    </row>
    <row r="4" spans="1:10" x14ac:dyDescent="0.35">
      <c r="B4" s="2"/>
      <c r="E4"/>
    </row>
    <row r="5" spans="1:10" x14ac:dyDescent="0.35">
      <c r="B5" s="2"/>
      <c r="E5"/>
    </row>
    <row r="6" spans="1:10" x14ac:dyDescent="0.35">
      <c r="B6" s="2"/>
      <c r="E6"/>
    </row>
    <row r="7" spans="1:10" x14ac:dyDescent="0.35">
      <c r="E7"/>
    </row>
    <row r="8" spans="1:10" x14ac:dyDescent="0.35">
      <c r="A8" s="2" t="s">
        <v>6</v>
      </c>
      <c r="B8" s="4" t="s">
        <v>0</v>
      </c>
      <c r="C8" s="4" t="s">
        <v>7</v>
      </c>
      <c r="E8" s="4" t="s">
        <v>6</v>
      </c>
      <c r="F8" s="4" t="s">
        <v>8</v>
      </c>
      <c r="G8" s="4"/>
      <c r="H8" s="4" t="s">
        <v>23</v>
      </c>
      <c r="I8" s="4" t="s">
        <v>24</v>
      </c>
      <c r="J8" s="4" t="s">
        <v>25</v>
      </c>
    </row>
    <row r="9" spans="1:10" x14ac:dyDescent="0.35">
      <c r="A9" s="3">
        <v>44197</v>
      </c>
      <c r="B9" s="4">
        <v>0</v>
      </c>
      <c r="C9" s="4">
        <v>0</v>
      </c>
      <c r="E9" s="9">
        <v>44197</v>
      </c>
      <c r="F9" s="4">
        <v>0</v>
      </c>
      <c r="G9" s="4"/>
      <c r="H9" s="4"/>
      <c r="I9" s="4"/>
      <c r="J9" s="4"/>
    </row>
    <row r="10" spans="1:10" x14ac:dyDescent="0.35">
      <c r="A10" s="3">
        <v>44205</v>
      </c>
      <c r="B10" s="6">
        <v>14</v>
      </c>
      <c r="C10" s="6">
        <f>SUM(B$10:B10)</f>
        <v>14</v>
      </c>
      <c r="E10" s="9">
        <v>44227</v>
      </c>
      <c r="F10" s="4">
        <v>5.0999999999999996</v>
      </c>
      <c r="H10">
        <v>0</v>
      </c>
    </row>
    <row r="11" spans="1:10" x14ac:dyDescent="0.35">
      <c r="A11" s="3">
        <v>44212</v>
      </c>
      <c r="B11" s="6">
        <v>10</v>
      </c>
      <c r="C11" s="6">
        <f>SUM(B$10:B11)</f>
        <v>24</v>
      </c>
      <c r="E11" s="9">
        <f>E10+28</f>
        <v>44255</v>
      </c>
      <c r="F11" s="4">
        <v>11.2</v>
      </c>
      <c r="H11">
        <v>0</v>
      </c>
    </row>
    <row r="12" spans="1:10" x14ac:dyDescent="0.35">
      <c r="A12" s="3">
        <f t="shared" ref="A12:A27" si="0">A11+7</f>
        <v>44219</v>
      </c>
      <c r="B12" s="6">
        <v>8</v>
      </c>
      <c r="C12" s="6">
        <f>SUM(B$10:B12)</f>
        <v>32</v>
      </c>
      <c r="E12" s="9">
        <f>E11+31</f>
        <v>44286</v>
      </c>
      <c r="F12" s="4">
        <v>25.5</v>
      </c>
      <c r="H12">
        <v>0</v>
      </c>
    </row>
    <row r="13" spans="1:10" x14ac:dyDescent="0.35">
      <c r="A13" s="3">
        <f t="shared" si="0"/>
        <v>44226</v>
      </c>
      <c r="B13" s="7">
        <v>0</v>
      </c>
      <c r="C13" s="6">
        <f>SUM(B$10:B13)</f>
        <v>32</v>
      </c>
      <c r="E13" s="9">
        <f>E12+30</f>
        <v>44316</v>
      </c>
      <c r="F13" s="4">
        <v>43.7</v>
      </c>
      <c r="H13">
        <v>0</v>
      </c>
    </row>
    <row r="14" spans="1:10" x14ac:dyDescent="0.35">
      <c r="A14" s="3">
        <f t="shared" si="0"/>
        <v>44233</v>
      </c>
      <c r="B14" s="6">
        <v>0</v>
      </c>
      <c r="C14" s="6">
        <f>SUM(B$10:B14)</f>
        <v>32</v>
      </c>
      <c r="E14" s="9">
        <f>E13+31</f>
        <v>44347</v>
      </c>
      <c r="F14" s="4">
        <v>56.9</v>
      </c>
      <c r="H14">
        <v>0</v>
      </c>
    </row>
    <row r="15" spans="1:10" x14ac:dyDescent="0.35">
      <c r="A15" s="3">
        <f t="shared" si="0"/>
        <v>44240</v>
      </c>
      <c r="B15" s="6">
        <v>0</v>
      </c>
      <c r="C15" s="6">
        <f>SUM(B$10:B15)</f>
        <v>32</v>
      </c>
      <c r="E15" s="9">
        <f>E14+30</f>
        <v>44377</v>
      </c>
      <c r="F15" s="4">
        <v>65.599999999999994</v>
      </c>
      <c r="H15">
        <v>0</v>
      </c>
    </row>
    <row r="16" spans="1:10" x14ac:dyDescent="0.35">
      <c r="A16" s="3">
        <f t="shared" si="0"/>
        <v>44247</v>
      </c>
      <c r="B16" s="7">
        <v>0</v>
      </c>
      <c r="C16" s="6">
        <f>SUM(B$10:B16)</f>
        <v>32</v>
      </c>
      <c r="E16" s="9">
        <f>E15+31</f>
        <v>44408</v>
      </c>
      <c r="F16" s="4">
        <f t="shared" ref="F16:F21" si="1">F15+J16</f>
        <v>95.787499999999994</v>
      </c>
      <c r="H16">
        <v>25</v>
      </c>
      <c r="I16" s="11">
        <f t="shared" ref="I16:I21" si="2">H16/$H$22</f>
        <v>0.20833333333333334</v>
      </c>
      <c r="J16">
        <f t="shared" ref="J16:J21" si="3">I16*$I$22</f>
        <v>30.187500000000004</v>
      </c>
    </row>
    <row r="17" spans="1:10" x14ac:dyDescent="0.35">
      <c r="A17" s="3">
        <f t="shared" si="0"/>
        <v>44254</v>
      </c>
      <c r="B17" s="6">
        <v>0</v>
      </c>
      <c r="C17" s="6">
        <f>SUM(B$10:B17)</f>
        <v>32</v>
      </c>
      <c r="E17" s="9">
        <f>E16+31</f>
        <v>44439</v>
      </c>
      <c r="F17" s="4">
        <f t="shared" si="1"/>
        <v>132.01249999999999</v>
      </c>
      <c r="H17">
        <v>30</v>
      </c>
      <c r="I17" s="11">
        <f t="shared" si="2"/>
        <v>0.25</v>
      </c>
      <c r="J17">
        <f t="shared" si="3"/>
        <v>36.225000000000001</v>
      </c>
    </row>
    <row r="18" spans="1:10" x14ac:dyDescent="0.35">
      <c r="A18" s="3">
        <f t="shared" si="0"/>
        <v>44261</v>
      </c>
      <c r="B18" s="6">
        <v>0</v>
      </c>
      <c r="C18" s="6">
        <f>SUM(B$10:B18)</f>
        <v>32</v>
      </c>
      <c r="E18" s="9">
        <f>E17+30</f>
        <v>44469</v>
      </c>
      <c r="F18" s="4">
        <f t="shared" si="1"/>
        <v>168.23749999999998</v>
      </c>
      <c r="H18">
        <v>30</v>
      </c>
      <c r="I18" s="11">
        <f t="shared" si="2"/>
        <v>0.25</v>
      </c>
      <c r="J18">
        <f t="shared" si="3"/>
        <v>36.225000000000001</v>
      </c>
    </row>
    <row r="19" spans="1:10" x14ac:dyDescent="0.35">
      <c r="A19" s="3">
        <f t="shared" si="0"/>
        <v>44268</v>
      </c>
      <c r="B19" s="6">
        <v>0</v>
      </c>
      <c r="C19" s="6">
        <f>SUM(B$10:B19)</f>
        <v>32</v>
      </c>
      <c r="E19" s="9">
        <f>E18+31</f>
        <v>44500</v>
      </c>
      <c r="F19" s="4">
        <f t="shared" si="1"/>
        <v>188.76499999999999</v>
      </c>
      <c r="H19">
        <v>17</v>
      </c>
      <c r="I19" s="11">
        <f t="shared" si="2"/>
        <v>0.14166666666666666</v>
      </c>
      <c r="J19">
        <f t="shared" si="3"/>
        <v>20.5275</v>
      </c>
    </row>
    <row r="20" spans="1:10" x14ac:dyDescent="0.35">
      <c r="A20" s="3">
        <f t="shared" si="0"/>
        <v>44275</v>
      </c>
      <c r="B20" s="6">
        <v>0</v>
      </c>
      <c r="C20" s="6">
        <f>SUM(B$10:B20)</f>
        <v>32</v>
      </c>
      <c r="E20" s="9">
        <f>E19+30</f>
        <v>44530</v>
      </c>
      <c r="F20" s="4">
        <f t="shared" si="1"/>
        <v>203.255</v>
      </c>
      <c r="H20" s="10">
        <v>12</v>
      </c>
      <c r="I20" s="11">
        <f t="shared" si="2"/>
        <v>0.1</v>
      </c>
      <c r="J20">
        <f t="shared" si="3"/>
        <v>14.490000000000002</v>
      </c>
    </row>
    <row r="21" spans="1:10" x14ac:dyDescent="0.35">
      <c r="A21" s="3">
        <f t="shared" si="0"/>
        <v>44282</v>
      </c>
      <c r="B21" s="6">
        <v>0</v>
      </c>
      <c r="C21" s="6">
        <f>SUM(B$10:B21)</f>
        <v>32</v>
      </c>
      <c r="E21" s="9">
        <f>E20+31</f>
        <v>44561</v>
      </c>
      <c r="F21" s="4">
        <f t="shared" si="1"/>
        <v>210.5</v>
      </c>
      <c r="H21" s="10">
        <v>6</v>
      </c>
      <c r="I21" s="11">
        <f t="shared" si="2"/>
        <v>0.05</v>
      </c>
      <c r="J21">
        <f t="shared" si="3"/>
        <v>7.245000000000001</v>
      </c>
    </row>
    <row r="22" spans="1:10" x14ac:dyDescent="0.35">
      <c r="A22" s="3">
        <f t="shared" si="0"/>
        <v>44289</v>
      </c>
      <c r="B22" s="6">
        <v>0</v>
      </c>
      <c r="C22" s="6">
        <f>SUM(B$10:B22)</f>
        <v>32</v>
      </c>
      <c r="E22" s="9"/>
      <c r="H22">
        <f>SUM(H16:H21)</f>
        <v>120</v>
      </c>
      <c r="I22" s="12">
        <f>H23-F15</f>
        <v>144.9</v>
      </c>
    </row>
    <row r="23" spans="1:10" x14ac:dyDescent="0.35">
      <c r="A23" s="3">
        <f t="shared" si="0"/>
        <v>44296</v>
      </c>
      <c r="B23" s="6">
        <v>46</v>
      </c>
      <c r="C23" s="6">
        <f>SUM(B$10:B23)</f>
        <v>78</v>
      </c>
      <c r="E23" s="9"/>
      <c r="H23" s="13">
        <v>210.5</v>
      </c>
    </row>
    <row r="24" spans="1:10" x14ac:dyDescent="0.35">
      <c r="A24" s="3">
        <f t="shared" si="0"/>
        <v>44303</v>
      </c>
      <c r="B24" s="6">
        <v>3</v>
      </c>
      <c r="C24" s="6">
        <f>SUM(B$10:B24)</f>
        <v>81</v>
      </c>
      <c r="E24" s="9"/>
      <c r="H24" s="10"/>
    </row>
    <row r="25" spans="1:10" x14ac:dyDescent="0.35">
      <c r="A25" s="3">
        <f t="shared" si="0"/>
        <v>44310</v>
      </c>
      <c r="B25" s="6">
        <v>40</v>
      </c>
      <c r="C25" s="6">
        <f>SUM(B$10:B25)</f>
        <v>121</v>
      </c>
      <c r="E25" s="9"/>
    </row>
    <row r="26" spans="1:10" x14ac:dyDescent="0.35">
      <c r="A26" s="3">
        <f t="shared" si="0"/>
        <v>44317</v>
      </c>
      <c r="B26" s="7">
        <v>73.400000000000006</v>
      </c>
      <c r="C26" s="6">
        <f>SUM(B$10:B26)</f>
        <v>194.4</v>
      </c>
      <c r="E26" s="9"/>
      <c r="H26" s="10"/>
    </row>
    <row r="27" spans="1:10" x14ac:dyDescent="0.35">
      <c r="A27" s="3">
        <f t="shared" si="0"/>
        <v>44324</v>
      </c>
      <c r="B27" s="6">
        <v>15.2</v>
      </c>
      <c r="C27" s="6">
        <f>SUM(B$10:B27)</f>
        <v>209.6</v>
      </c>
      <c r="E27" s="9"/>
    </row>
    <row r="28" spans="1:10" x14ac:dyDescent="0.35">
      <c r="A28" s="3">
        <v>44338</v>
      </c>
      <c r="B28" s="6">
        <v>139.4</v>
      </c>
      <c r="C28" s="6">
        <f>SUM(B$10:B28)</f>
        <v>349</v>
      </c>
      <c r="E28" s="9"/>
      <c r="H28" s="10"/>
    </row>
    <row r="29" spans="1:10" x14ac:dyDescent="0.35">
      <c r="A29" s="3">
        <f>A28+7</f>
        <v>44345</v>
      </c>
      <c r="B29" s="7">
        <v>74.599999999999994</v>
      </c>
      <c r="C29" s="6">
        <f>SUM(B$10:B29)</f>
        <v>423.6</v>
      </c>
      <c r="E29" s="9"/>
      <c r="H29" s="10"/>
    </row>
    <row r="30" spans="1:10" x14ac:dyDescent="0.35">
      <c r="A30" s="3">
        <f>A29+7</f>
        <v>44352</v>
      </c>
      <c r="B30" s="6">
        <v>43.5</v>
      </c>
      <c r="C30" s="6">
        <f>SUM(B$10:B30)</f>
        <v>467.1</v>
      </c>
      <c r="E30" s="9"/>
      <c r="H30" s="10"/>
    </row>
    <row r="31" spans="1:10" x14ac:dyDescent="0.35">
      <c r="A31" s="3">
        <v>44561</v>
      </c>
      <c r="B31" s="7">
        <v>1428</v>
      </c>
      <c r="C31" s="6">
        <f>SUM(B$10:B31)</f>
        <v>1895.1</v>
      </c>
      <c r="E31" s="9"/>
      <c r="H31" s="10"/>
    </row>
    <row r="32" spans="1:10" x14ac:dyDescent="0.35">
      <c r="E32" s="9"/>
      <c r="H32" s="10"/>
    </row>
    <row r="33" spans="3:8" x14ac:dyDescent="0.35">
      <c r="E33" s="9"/>
      <c r="H33" s="10"/>
    </row>
    <row r="34" spans="3:8" x14ac:dyDescent="0.35">
      <c r="E34" s="9"/>
      <c r="H34" s="10"/>
    </row>
    <row r="35" spans="3:8" x14ac:dyDescent="0.35">
      <c r="C35" s="6"/>
      <c r="E35" s="9"/>
      <c r="H35" s="10"/>
    </row>
    <row r="36" spans="3:8" x14ac:dyDescent="0.35">
      <c r="E36" s="9"/>
      <c r="H36" s="10"/>
    </row>
    <row r="37" spans="3:8" x14ac:dyDescent="0.35">
      <c r="E37" s="9"/>
      <c r="H37" s="10"/>
    </row>
    <row r="38" spans="3:8" x14ac:dyDescent="0.35">
      <c r="E38" s="9"/>
    </row>
    <row r="39" spans="3:8" x14ac:dyDescent="0.35">
      <c r="E39" s="9"/>
    </row>
    <row r="40" spans="3:8" x14ac:dyDescent="0.35">
      <c r="E40" s="9"/>
      <c r="H40" s="10"/>
    </row>
    <row r="41" spans="3:8" x14ac:dyDescent="0.35">
      <c r="E41" s="9"/>
      <c r="H41" s="10"/>
    </row>
    <row r="42" spans="3:8" x14ac:dyDescent="0.35">
      <c r="E42" s="9"/>
      <c r="H42" s="10"/>
    </row>
    <row r="43" spans="3:8" x14ac:dyDescent="0.35">
      <c r="E43" s="9"/>
      <c r="H43" s="10"/>
    </row>
    <row r="44" spans="3:8" x14ac:dyDescent="0.35">
      <c r="E44" s="9"/>
      <c r="H4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67DC-ECE4-415C-9CBC-0C3880E2F482}">
  <dimension ref="A1:H59"/>
  <sheetViews>
    <sheetView workbookViewId="0">
      <selection activeCell="E4" sqref="E4"/>
    </sheetView>
  </sheetViews>
  <sheetFormatPr defaultRowHeight="14.5" x14ac:dyDescent="0.35"/>
  <cols>
    <col min="1" max="1" width="15.36328125" style="2" customWidth="1"/>
    <col min="2" max="5" width="15.6328125" style="4" customWidth="1"/>
    <col min="6" max="6" width="17.81640625" style="4" bestFit="1" customWidth="1"/>
    <col min="7" max="7" width="19.08984375" bestFit="1" customWidth="1"/>
    <col min="8" max="8" width="19.36328125" bestFit="1" customWidth="1"/>
  </cols>
  <sheetData>
    <row r="1" spans="1:8" x14ac:dyDescent="0.35">
      <c r="A1" s="1" t="s">
        <v>5</v>
      </c>
      <c r="B1" s="2" t="s">
        <v>1</v>
      </c>
      <c r="E1" t="s">
        <v>9</v>
      </c>
    </row>
    <row r="2" spans="1:8" x14ac:dyDescent="0.35">
      <c r="B2" s="2" t="s">
        <v>2</v>
      </c>
      <c r="E2" t="s">
        <v>10</v>
      </c>
    </row>
    <row r="3" spans="1:8" x14ac:dyDescent="0.35">
      <c r="B3" s="2" t="s">
        <v>3</v>
      </c>
      <c r="E3" t="s">
        <v>11</v>
      </c>
    </row>
    <row r="4" spans="1:8" x14ac:dyDescent="0.35">
      <c r="B4" s="2" t="s">
        <v>4</v>
      </c>
      <c r="E4" t="s">
        <v>13</v>
      </c>
    </row>
    <row r="5" spans="1:8" x14ac:dyDescent="0.35">
      <c r="B5" s="2"/>
      <c r="E5" t="s">
        <v>10</v>
      </c>
    </row>
    <row r="6" spans="1:8" x14ac:dyDescent="0.35">
      <c r="B6" s="2"/>
      <c r="E6" t="s">
        <v>14</v>
      </c>
    </row>
    <row r="7" spans="1:8" x14ac:dyDescent="0.35">
      <c r="E7"/>
    </row>
    <row r="8" spans="1:8" x14ac:dyDescent="0.35">
      <c r="A8" s="2" t="s">
        <v>6</v>
      </c>
      <c r="B8" s="4" t="s">
        <v>0</v>
      </c>
      <c r="C8" s="4" t="s">
        <v>7</v>
      </c>
      <c r="E8" s="4" t="s">
        <v>6</v>
      </c>
      <c r="F8" s="4" t="s">
        <v>8</v>
      </c>
      <c r="G8" s="4" t="s">
        <v>12</v>
      </c>
      <c r="H8" s="4" t="s">
        <v>22</v>
      </c>
    </row>
    <row r="9" spans="1:8" x14ac:dyDescent="0.35">
      <c r="A9" s="3">
        <v>43831</v>
      </c>
      <c r="B9" s="6">
        <v>49.5</v>
      </c>
      <c r="C9" s="6">
        <f>SUM(B$9:B9)</f>
        <v>49.5</v>
      </c>
      <c r="E9" s="9">
        <v>43831</v>
      </c>
      <c r="F9" s="4">
        <v>0</v>
      </c>
      <c r="G9">
        <v>0</v>
      </c>
    </row>
    <row r="10" spans="1:8" x14ac:dyDescent="0.35">
      <c r="A10" s="3">
        <v>43835</v>
      </c>
      <c r="B10" s="6">
        <v>104.8</v>
      </c>
      <c r="C10" s="6">
        <f>SUM(B$9:B10)</f>
        <v>154.30000000000001</v>
      </c>
      <c r="E10" s="9">
        <v>43946</v>
      </c>
      <c r="F10" s="4">
        <v>60</v>
      </c>
      <c r="G10">
        <v>131</v>
      </c>
    </row>
    <row r="11" spans="1:8" x14ac:dyDescent="0.35">
      <c r="A11" s="3">
        <f>A10+7</f>
        <v>43842</v>
      </c>
      <c r="B11" s="6">
        <v>92.6</v>
      </c>
      <c r="C11" s="6">
        <f>SUM(B$9:B11)</f>
        <v>246.9</v>
      </c>
      <c r="E11" s="9">
        <f>E10+7</f>
        <v>43953</v>
      </c>
      <c r="F11" s="4">
        <v>65</v>
      </c>
      <c r="G11">
        <v>147</v>
      </c>
    </row>
    <row r="12" spans="1:8" x14ac:dyDescent="0.35">
      <c r="A12" s="3">
        <f>A11+7</f>
        <v>43849</v>
      </c>
      <c r="B12" s="7">
        <v>86.7</v>
      </c>
      <c r="C12" s="6">
        <f>SUM(B$9:B12)</f>
        <v>333.6</v>
      </c>
      <c r="E12" s="9">
        <f>E11+7</f>
        <v>43960</v>
      </c>
      <c r="F12" s="4">
        <v>75</v>
      </c>
      <c r="G12">
        <v>156</v>
      </c>
    </row>
    <row r="13" spans="1:8" x14ac:dyDescent="0.35">
      <c r="A13" s="3">
        <f>A12+7</f>
        <v>43856</v>
      </c>
      <c r="B13" s="6">
        <v>86.8</v>
      </c>
      <c r="C13" s="6">
        <f>SUM(B$9:B13)</f>
        <v>420.40000000000003</v>
      </c>
      <c r="E13" s="9">
        <f>E12+7</f>
        <v>43967</v>
      </c>
      <c r="F13" s="4">
        <v>81</v>
      </c>
      <c r="G13">
        <v>177</v>
      </c>
    </row>
    <row r="14" spans="1:8" x14ac:dyDescent="0.35">
      <c r="A14" s="3">
        <v>43863</v>
      </c>
      <c r="B14" s="6">
        <v>52.2</v>
      </c>
      <c r="C14" s="6">
        <f>SUM(B$9:B14)</f>
        <v>472.6</v>
      </c>
      <c r="E14" s="9">
        <f>E13+7</f>
        <v>43974</v>
      </c>
      <c r="F14" s="4">
        <v>86</v>
      </c>
      <c r="G14">
        <v>216</v>
      </c>
    </row>
    <row r="15" spans="1:8" x14ac:dyDescent="0.35">
      <c r="A15" s="3">
        <f>A14+7</f>
        <v>43870</v>
      </c>
      <c r="B15" s="7">
        <v>50.7</v>
      </c>
      <c r="C15" s="6">
        <f>SUM(B$9:B15)</f>
        <v>523.30000000000007</v>
      </c>
      <c r="E15" s="9">
        <v>43985</v>
      </c>
      <c r="F15" s="4">
        <v>90</v>
      </c>
      <c r="G15">
        <v>252</v>
      </c>
    </row>
    <row r="16" spans="1:8" x14ac:dyDescent="0.35">
      <c r="A16" s="3">
        <f>A15+7</f>
        <v>43877</v>
      </c>
      <c r="B16" s="6">
        <v>68.8</v>
      </c>
      <c r="C16" s="6">
        <f>SUM(B$9:B16)</f>
        <v>592.1</v>
      </c>
      <c r="E16" s="9">
        <f>E15+7</f>
        <v>43992</v>
      </c>
      <c r="F16" s="4">
        <v>92</v>
      </c>
      <c r="G16">
        <v>280</v>
      </c>
    </row>
    <row r="17" spans="1:8" x14ac:dyDescent="0.35">
      <c r="A17" s="3">
        <f>A16+7</f>
        <v>43884</v>
      </c>
      <c r="B17" s="6">
        <v>46</v>
      </c>
      <c r="C17" s="6">
        <f>SUM(B$9:B17)</f>
        <v>638.1</v>
      </c>
      <c r="E17" s="9">
        <f>E16+7</f>
        <v>43999</v>
      </c>
      <c r="F17" s="4">
        <v>92</v>
      </c>
      <c r="G17">
        <v>305</v>
      </c>
    </row>
    <row r="18" spans="1:8" x14ac:dyDescent="0.35">
      <c r="A18" s="3">
        <v>43891</v>
      </c>
      <c r="B18" s="6">
        <v>5.5</v>
      </c>
      <c r="C18" s="6">
        <f>SUM(B$9:B18)</f>
        <v>643.6</v>
      </c>
      <c r="E18" s="9">
        <f>E17+7</f>
        <v>44006</v>
      </c>
      <c r="F18" s="4">
        <v>98</v>
      </c>
      <c r="G18">
        <v>350</v>
      </c>
    </row>
    <row r="19" spans="1:8" x14ac:dyDescent="0.35">
      <c r="A19" s="3">
        <f>A18+7</f>
        <v>43898</v>
      </c>
      <c r="B19" s="6">
        <v>1.4</v>
      </c>
      <c r="C19" s="6">
        <f>SUM(B$9:B19)</f>
        <v>645</v>
      </c>
      <c r="E19" s="9">
        <v>44013</v>
      </c>
      <c r="F19" s="4">
        <v>99</v>
      </c>
      <c r="G19">
        <v>373</v>
      </c>
      <c r="H19" s="10">
        <v>222565</v>
      </c>
    </row>
    <row r="20" spans="1:8" x14ac:dyDescent="0.35">
      <c r="A20" s="3">
        <f>A19+7</f>
        <v>43905</v>
      </c>
      <c r="B20" s="6">
        <v>1.1000000000000001</v>
      </c>
      <c r="C20" s="6">
        <f>SUM(B$9:B20)</f>
        <v>646.1</v>
      </c>
      <c r="E20" s="9">
        <f>E19+7</f>
        <v>44020</v>
      </c>
      <c r="F20" s="4">
        <v>104</v>
      </c>
      <c r="G20">
        <v>398</v>
      </c>
      <c r="H20" s="10">
        <v>262350</v>
      </c>
    </row>
    <row r="21" spans="1:8" x14ac:dyDescent="0.35">
      <c r="A21" s="3">
        <f>A20+7</f>
        <v>43912</v>
      </c>
      <c r="B21" s="6">
        <v>0.7</v>
      </c>
      <c r="C21" s="6">
        <f>SUM(B$9:B21)</f>
        <v>646.80000000000007</v>
      </c>
      <c r="E21" s="9">
        <f t="shared" ref="E21:E32" si="0">E20+7</f>
        <v>44027</v>
      </c>
      <c r="F21" s="4">
        <v>110</v>
      </c>
      <c r="G21">
        <v>420</v>
      </c>
      <c r="H21" s="10">
        <v>291490</v>
      </c>
    </row>
    <row r="22" spans="1:8" x14ac:dyDescent="0.35">
      <c r="A22" s="3">
        <v>43919</v>
      </c>
      <c r="B22" s="6">
        <v>1</v>
      </c>
      <c r="C22" s="6">
        <f>SUM(B$9:B22)</f>
        <v>647.80000000000007</v>
      </c>
      <c r="E22" s="9">
        <f t="shared" si="0"/>
        <v>44034</v>
      </c>
      <c r="F22" s="4">
        <v>113</v>
      </c>
      <c r="G22">
        <v>439</v>
      </c>
      <c r="H22" s="10">
        <v>322771</v>
      </c>
    </row>
    <row r="23" spans="1:8" x14ac:dyDescent="0.35">
      <c r="A23" s="3">
        <f>A22+7</f>
        <v>43926</v>
      </c>
      <c r="B23" s="6">
        <v>21.1</v>
      </c>
      <c r="C23" s="6">
        <f>SUM(B$9:B23)</f>
        <v>668.90000000000009</v>
      </c>
      <c r="E23" s="9">
        <f t="shared" si="0"/>
        <v>44041</v>
      </c>
      <c r="F23" s="4">
        <v>119</v>
      </c>
      <c r="G23">
        <v>469</v>
      </c>
      <c r="H23" s="10">
        <v>347955</v>
      </c>
    </row>
    <row r="24" spans="1:8" x14ac:dyDescent="0.35">
      <c r="A24" s="3">
        <f>A23+7</f>
        <v>43933</v>
      </c>
      <c r="B24" s="6">
        <v>75.7</v>
      </c>
      <c r="C24" s="6">
        <f>SUM(B$9:B24)</f>
        <v>744.60000000000014</v>
      </c>
      <c r="E24" s="9">
        <f t="shared" si="0"/>
        <v>44048</v>
      </c>
      <c r="F24" s="4">
        <v>120.5</v>
      </c>
      <c r="G24">
        <v>507</v>
      </c>
    </row>
    <row r="25" spans="1:8" x14ac:dyDescent="0.35">
      <c r="A25" s="3">
        <f>A24+7</f>
        <v>43940</v>
      </c>
      <c r="B25" s="7">
        <v>88.7</v>
      </c>
      <c r="C25" s="6">
        <f>SUM(B$9:B25)</f>
        <v>833.30000000000018</v>
      </c>
      <c r="E25" s="9">
        <f t="shared" si="0"/>
        <v>44055</v>
      </c>
      <c r="F25" s="4">
        <v>126</v>
      </c>
      <c r="G25">
        <v>531</v>
      </c>
      <c r="H25" s="10">
        <v>414662</v>
      </c>
    </row>
    <row r="26" spans="1:8" x14ac:dyDescent="0.35">
      <c r="A26" s="3">
        <v>43947</v>
      </c>
      <c r="B26" s="6">
        <v>49.4</v>
      </c>
      <c r="C26" s="6">
        <f>SUM(B$9:B26)</f>
        <v>882.70000000000016</v>
      </c>
      <c r="E26" s="9">
        <f t="shared" si="0"/>
        <v>44062</v>
      </c>
      <c r="F26" s="4">
        <v>132</v>
      </c>
      <c r="G26">
        <v>567</v>
      </c>
      <c r="H26">
        <v>445354</v>
      </c>
    </row>
    <row r="27" spans="1:8" x14ac:dyDescent="0.35">
      <c r="A27" s="3">
        <f>A26+7</f>
        <v>43954</v>
      </c>
      <c r="B27" s="7">
        <v>45</v>
      </c>
      <c r="C27" s="6">
        <f>SUM(B$9:B27)</f>
        <v>927.70000000000016</v>
      </c>
      <c r="E27" s="9">
        <f t="shared" si="0"/>
        <v>44069</v>
      </c>
      <c r="F27" s="4">
        <v>133</v>
      </c>
      <c r="G27">
        <v>595</v>
      </c>
      <c r="H27" s="10">
        <v>466404</v>
      </c>
    </row>
    <row r="28" spans="1:8" x14ac:dyDescent="0.35">
      <c r="A28" s="3">
        <f>A27+7</f>
        <v>43961</v>
      </c>
      <c r="B28" s="6">
        <v>34.799999999999997</v>
      </c>
      <c r="C28" s="6">
        <f>SUM(B$9:B28)</f>
        <v>962.50000000000011</v>
      </c>
      <c r="E28" s="9">
        <f t="shared" si="0"/>
        <v>44076</v>
      </c>
      <c r="F28" s="4">
        <v>135</v>
      </c>
      <c r="G28">
        <v>602</v>
      </c>
      <c r="H28" s="10">
        <v>495308</v>
      </c>
    </row>
    <row r="29" spans="1:8" x14ac:dyDescent="0.35">
      <c r="A29" s="3">
        <f>A28+7</f>
        <v>43968</v>
      </c>
      <c r="B29" s="7">
        <v>41.5</v>
      </c>
      <c r="C29" s="6">
        <f>SUM(B$9:B29)</f>
        <v>1004.0000000000001</v>
      </c>
      <c r="E29" s="9">
        <f t="shared" si="0"/>
        <v>44083</v>
      </c>
      <c r="F29" s="4">
        <v>137</v>
      </c>
      <c r="G29">
        <v>603</v>
      </c>
      <c r="H29" s="10">
        <v>508252</v>
      </c>
    </row>
    <row r="30" spans="1:8" x14ac:dyDescent="0.35">
      <c r="A30" s="3">
        <v>43975</v>
      </c>
      <c r="B30" s="6">
        <v>88.2</v>
      </c>
      <c r="C30" s="6">
        <f>SUM(B$9:B30)</f>
        <v>1092.2</v>
      </c>
      <c r="E30" s="9">
        <f t="shared" si="0"/>
        <v>44090</v>
      </c>
      <c r="F30" s="4">
        <v>210</v>
      </c>
      <c r="G30">
        <v>603</v>
      </c>
      <c r="H30" s="10">
        <v>523461</v>
      </c>
    </row>
    <row r="31" spans="1:8" x14ac:dyDescent="0.35">
      <c r="A31" s="3">
        <f>A30+7</f>
        <v>43982</v>
      </c>
      <c r="B31" s="6">
        <v>46.4</v>
      </c>
      <c r="C31" s="6">
        <f>SUM(B$9:B31)</f>
        <v>1138.6000000000001</v>
      </c>
      <c r="E31" s="9">
        <f t="shared" si="0"/>
        <v>44097</v>
      </c>
      <c r="F31" s="4">
        <v>237</v>
      </c>
      <c r="G31">
        <v>603</v>
      </c>
      <c r="H31" s="10">
        <v>540262</v>
      </c>
    </row>
    <row r="32" spans="1:8" x14ac:dyDescent="0.35">
      <c r="A32" s="3">
        <f>A31+7</f>
        <v>43989</v>
      </c>
      <c r="B32" s="7">
        <v>55.7</v>
      </c>
      <c r="C32" s="6">
        <f>SUM(B$9:B32)</f>
        <v>1194.3000000000002</v>
      </c>
      <c r="E32" s="9">
        <f t="shared" si="0"/>
        <v>44104</v>
      </c>
      <c r="F32" s="4">
        <v>257.5</v>
      </c>
      <c r="G32">
        <v>603</v>
      </c>
      <c r="H32" s="10">
        <v>559330</v>
      </c>
    </row>
    <row r="33" spans="1:8" x14ac:dyDescent="0.35">
      <c r="A33" s="3">
        <f>A32+7</f>
        <v>43996</v>
      </c>
      <c r="B33" s="7">
        <v>46.4</v>
      </c>
      <c r="C33" s="6">
        <f>SUM(B$9:B33)</f>
        <v>1240.7000000000003</v>
      </c>
      <c r="E33" s="9">
        <v>44111</v>
      </c>
      <c r="F33" s="4">
        <v>274.60000000000002</v>
      </c>
      <c r="G33">
        <v>603</v>
      </c>
      <c r="H33" s="10">
        <v>573970</v>
      </c>
    </row>
    <row r="34" spans="1:8" x14ac:dyDescent="0.35">
      <c r="A34" s="3">
        <v>44003</v>
      </c>
      <c r="B34" s="7">
        <v>56.6</v>
      </c>
      <c r="C34" s="6">
        <f>SUM(B$9:B34)</f>
        <v>1297.3000000000002</v>
      </c>
      <c r="E34" s="9">
        <f t="shared" ref="E34:E43" si="1">E33+7</f>
        <v>44118</v>
      </c>
      <c r="F34" s="4">
        <v>289.8</v>
      </c>
      <c r="G34">
        <v>603</v>
      </c>
      <c r="H34" s="10">
        <v>588060</v>
      </c>
    </row>
    <row r="35" spans="1:8" x14ac:dyDescent="0.35">
      <c r="A35" s="3">
        <f>A34+7</f>
        <v>44010</v>
      </c>
      <c r="B35" s="7">
        <v>31.6</v>
      </c>
      <c r="C35" s="6">
        <f>SUM(B$9:B35)</f>
        <v>1328.9</v>
      </c>
      <c r="E35" s="9">
        <f t="shared" si="1"/>
        <v>44125</v>
      </c>
      <c r="F35" s="4">
        <v>321.10000000000002</v>
      </c>
      <c r="G35">
        <v>603</v>
      </c>
      <c r="H35" s="10">
        <v>599224</v>
      </c>
    </row>
    <row r="36" spans="1:8" x14ac:dyDescent="0.35">
      <c r="A36" s="3">
        <f>A35+7</f>
        <v>44017</v>
      </c>
      <c r="B36" s="7">
        <v>43.2</v>
      </c>
      <c r="C36" s="6">
        <f>SUM(B$9:B36)</f>
        <v>1372.1000000000001</v>
      </c>
      <c r="E36" s="9">
        <f t="shared" si="1"/>
        <v>44132</v>
      </c>
      <c r="F36" s="4">
        <v>342.1</v>
      </c>
      <c r="G36">
        <v>603</v>
      </c>
      <c r="H36" s="10">
        <v>604067</v>
      </c>
    </row>
    <row r="37" spans="1:8" x14ac:dyDescent="0.35">
      <c r="A37" s="3">
        <f>A36+7</f>
        <v>44024</v>
      </c>
      <c r="B37" s="7">
        <v>35.200000000000003</v>
      </c>
      <c r="C37" s="6">
        <f>SUM(B$9:B37)</f>
        <v>1407.3000000000002</v>
      </c>
      <c r="E37" s="9">
        <f t="shared" si="1"/>
        <v>44139</v>
      </c>
      <c r="F37" s="4">
        <v>363.2</v>
      </c>
      <c r="G37">
        <v>603</v>
      </c>
      <c r="H37">
        <v>616957</v>
      </c>
    </row>
    <row r="38" spans="1:8" x14ac:dyDescent="0.35">
      <c r="A38" s="3">
        <v>44031</v>
      </c>
      <c r="B38" s="7">
        <v>47.9</v>
      </c>
      <c r="C38" s="6">
        <f>SUM(B$9:B38)</f>
        <v>1455.2000000000003</v>
      </c>
      <c r="E38" s="9">
        <f t="shared" si="1"/>
        <v>44146</v>
      </c>
      <c r="F38" s="4">
        <v>368.4</v>
      </c>
      <c r="G38">
        <v>603</v>
      </c>
      <c r="H38">
        <v>632355</v>
      </c>
    </row>
    <row r="39" spans="1:8" x14ac:dyDescent="0.35">
      <c r="A39" s="3">
        <f>A38+7</f>
        <v>44038</v>
      </c>
      <c r="B39" s="7">
        <v>47.7</v>
      </c>
      <c r="C39" s="6">
        <f>SUM(B$9:B39)</f>
        <v>1502.9000000000003</v>
      </c>
      <c r="E39" s="9">
        <f t="shared" si="1"/>
        <v>44153</v>
      </c>
      <c r="F39" s="4">
        <v>369.2</v>
      </c>
      <c r="G39">
        <v>603</v>
      </c>
      <c r="H39" s="10">
        <v>651097</v>
      </c>
    </row>
    <row r="40" spans="1:8" x14ac:dyDescent="0.35">
      <c r="A40" s="3">
        <f>A39+7</f>
        <v>44045</v>
      </c>
      <c r="B40" s="7">
        <v>74.400000000000006</v>
      </c>
      <c r="C40" s="6">
        <f>SUM(B$9:B40)</f>
        <v>1577.3000000000004</v>
      </c>
      <c r="E40" s="9">
        <f t="shared" si="1"/>
        <v>44160</v>
      </c>
      <c r="F40" s="4">
        <v>369.2</v>
      </c>
      <c r="G40">
        <v>603</v>
      </c>
      <c r="H40" s="10">
        <v>663651</v>
      </c>
    </row>
    <row r="41" spans="1:8" x14ac:dyDescent="0.35">
      <c r="A41" s="3">
        <f>A40+7</f>
        <v>44052</v>
      </c>
      <c r="B41" s="7">
        <v>43.8</v>
      </c>
      <c r="C41" s="6">
        <f>SUM(B$9:B41)</f>
        <v>1621.1000000000004</v>
      </c>
      <c r="E41" s="9">
        <f t="shared" si="1"/>
        <v>44167</v>
      </c>
      <c r="F41" s="4">
        <v>374.7</v>
      </c>
      <c r="G41">
        <v>603</v>
      </c>
      <c r="H41" s="10">
        <v>669264</v>
      </c>
    </row>
    <row r="42" spans="1:8" x14ac:dyDescent="0.35">
      <c r="A42" s="3">
        <v>44059</v>
      </c>
      <c r="B42" s="7">
        <v>40.1</v>
      </c>
      <c r="C42" s="6">
        <f>SUM(B$9:B42)</f>
        <v>1661.2000000000003</v>
      </c>
      <c r="E42" s="9">
        <f t="shared" si="1"/>
        <v>44174</v>
      </c>
      <c r="F42" s="4">
        <v>370.2</v>
      </c>
      <c r="G42">
        <v>603</v>
      </c>
      <c r="H42" s="10">
        <v>677317</v>
      </c>
    </row>
    <row r="43" spans="1:8" x14ac:dyDescent="0.35">
      <c r="A43" s="3">
        <f>A42+7</f>
        <v>44066</v>
      </c>
      <c r="B43" s="7">
        <v>29.7</v>
      </c>
      <c r="C43" s="6">
        <f>SUM(B$9:B43)</f>
        <v>1690.9000000000003</v>
      </c>
      <c r="E43" s="9">
        <f t="shared" si="1"/>
        <v>44181</v>
      </c>
      <c r="F43" s="4">
        <v>376.9</v>
      </c>
      <c r="G43">
        <v>603</v>
      </c>
      <c r="H43" s="10">
        <v>678936</v>
      </c>
    </row>
    <row r="44" spans="1:8" x14ac:dyDescent="0.35">
      <c r="A44" s="3">
        <f>A43+7</f>
        <v>44073</v>
      </c>
      <c r="B44" s="7">
        <v>41.3</v>
      </c>
      <c r="C44" s="6">
        <f>SUM(B$9:B44)</f>
        <v>1732.2000000000003</v>
      </c>
    </row>
    <row r="45" spans="1:8" x14ac:dyDescent="0.35">
      <c r="A45" s="3">
        <f>A44+7</f>
        <v>44080</v>
      </c>
      <c r="B45" s="7">
        <v>17</v>
      </c>
      <c r="C45" s="6">
        <f>SUM(B$9:B45)</f>
        <v>1749.2000000000003</v>
      </c>
    </row>
    <row r="46" spans="1:8" x14ac:dyDescent="0.35">
      <c r="A46" s="3">
        <v>44087</v>
      </c>
      <c r="B46" s="7">
        <v>29.2</v>
      </c>
      <c r="C46" s="6">
        <f>SUM(B$9:B46)</f>
        <v>1778.4000000000003</v>
      </c>
    </row>
    <row r="47" spans="1:8" x14ac:dyDescent="0.35">
      <c r="A47" s="3">
        <f>A46+7</f>
        <v>44094</v>
      </c>
      <c r="B47" s="7">
        <v>17.3</v>
      </c>
      <c r="C47" s="6">
        <f>SUM(B$9:B47)</f>
        <v>1795.7000000000003</v>
      </c>
    </row>
    <row r="48" spans="1:8" x14ac:dyDescent="0.35">
      <c r="A48" s="3">
        <f>A47+7</f>
        <v>44101</v>
      </c>
      <c r="B48" s="7">
        <v>32.799999999999997</v>
      </c>
      <c r="C48" s="6">
        <f>SUM(B$9:B48)</f>
        <v>1828.5000000000002</v>
      </c>
    </row>
    <row r="49" spans="1:3" x14ac:dyDescent="0.35">
      <c r="A49" s="3">
        <f>A48+7</f>
        <v>44108</v>
      </c>
      <c r="B49" s="7">
        <v>45.9</v>
      </c>
      <c r="C49" s="6">
        <f>SUM(B$9:B49)</f>
        <v>1874.4000000000003</v>
      </c>
    </row>
    <row r="50" spans="1:3" x14ac:dyDescent="0.35">
      <c r="A50" s="3">
        <v>44115</v>
      </c>
      <c r="B50" s="7">
        <v>47.4</v>
      </c>
      <c r="C50" s="6">
        <f>SUM(B$9:B50)</f>
        <v>1921.8000000000004</v>
      </c>
    </row>
    <row r="51" spans="1:3" x14ac:dyDescent="0.35">
      <c r="A51" s="3">
        <f>A50+7</f>
        <v>44122</v>
      </c>
      <c r="B51" s="7">
        <v>36.4</v>
      </c>
      <c r="C51" s="6">
        <f>SUM(B$9:B51)</f>
        <v>1958.2000000000005</v>
      </c>
    </row>
    <row r="52" spans="1:3" x14ac:dyDescent="0.35">
      <c r="A52" s="3">
        <f>A51+7</f>
        <v>44129</v>
      </c>
      <c r="B52" s="7">
        <v>55.7</v>
      </c>
      <c r="C52" s="6">
        <f>SUM(B$9:B52)</f>
        <v>2013.9000000000005</v>
      </c>
    </row>
    <row r="53" spans="1:3" x14ac:dyDescent="0.35">
      <c r="A53" s="3">
        <f>A52+7</f>
        <v>44136</v>
      </c>
      <c r="B53" s="7">
        <v>14.2</v>
      </c>
      <c r="C53" s="6">
        <f>SUM(B$9:B53)</f>
        <v>2028.1000000000006</v>
      </c>
    </row>
    <row r="54" spans="1:3" x14ac:dyDescent="0.35">
      <c r="A54" s="3">
        <v>44143</v>
      </c>
      <c r="B54" s="7">
        <v>33.1</v>
      </c>
      <c r="C54" s="6">
        <f>SUM(B$9:B54)</f>
        <v>2061.2000000000007</v>
      </c>
    </row>
    <row r="55" spans="1:3" x14ac:dyDescent="0.35">
      <c r="A55" s="3">
        <f>A54+7</f>
        <v>44150</v>
      </c>
      <c r="B55" s="8">
        <v>33.1</v>
      </c>
      <c r="C55" s="6">
        <f>SUM(B$9:B55)</f>
        <v>2094.3000000000006</v>
      </c>
    </row>
    <row r="56" spans="1:3" x14ac:dyDescent="0.35">
      <c r="A56" s="3">
        <f>A55+7</f>
        <v>44157</v>
      </c>
      <c r="B56" s="7">
        <v>19</v>
      </c>
      <c r="C56" s="6">
        <f>SUM(B$9:B56)</f>
        <v>2113.3000000000006</v>
      </c>
    </row>
    <row r="57" spans="1:3" x14ac:dyDescent="0.35">
      <c r="A57" s="3">
        <f>A56+7</f>
        <v>44164</v>
      </c>
      <c r="B57" s="8">
        <v>19</v>
      </c>
      <c r="C57" s="6">
        <f>SUM(B$9:B57)</f>
        <v>2132.3000000000006</v>
      </c>
    </row>
    <row r="58" spans="1:3" x14ac:dyDescent="0.35">
      <c r="A58" s="3">
        <v>44171</v>
      </c>
      <c r="B58" s="7">
        <v>25.9</v>
      </c>
      <c r="C58" s="6">
        <f>SUM(B$9:B58)</f>
        <v>2158.2000000000007</v>
      </c>
    </row>
    <row r="59" spans="1:3" x14ac:dyDescent="0.35">
      <c r="A59" s="3">
        <f>A58+7</f>
        <v>44178</v>
      </c>
      <c r="B59" s="7">
        <v>3.8</v>
      </c>
      <c r="C59" s="6">
        <f>SUM(B$9:B59)</f>
        <v>2162.0000000000009</v>
      </c>
    </row>
  </sheetData>
  <pageMargins left="0.7" right="0.7" top="0.75" bottom="0.75" header="0.3" footer="0.3"/>
  <pageSetup orientation="portrait" r:id="rId1"/>
  <ignoredErrors>
    <ignoredError sqref="C10:C5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E40A-F41A-4C83-A6C6-C5EB36F84DDB}">
  <dimension ref="A1:H79"/>
  <sheetViews>
    <sheetView workbookViewId="0">
      <selection activeCell="G1" sqref="G1"/>
    </sheetView>
  </sheetViews>
  <sheetFormatPr defaultRowHeight="14.5" x14ac:dyDescent="0.35"/>
  <cols>
    <col min="1" max="1" width="15.36328125" style="2" customWidth="1"/>
    <col min="2" max="5" width="15.6328125" style="4" customWidth="1"/>
    <col min="6" max="6" width="15.6328125" style="2" customWidth="1"/>
    <col min="7" max="7" width="13.1796875" bestFit="1" customWidth="1"/>
    <col min="8" max="8" width="17.81640625" style="4" bestFit="1" customWidth="1"/>
  </cols>
  <sheetData>
    <row r="1" spans="1:8" x14ac:dyDescent="0.35">
      <c r="A1" s="1" t="s">
        <v>5</v>
      </c>
      <c r="B1" s="2" t="s">
        <v>16</v>
      </c>
      <c r="C1" s="2"/>
      <c r="G1" s="2" t="s">
        <v>20</v>
      </c>
    </row>
    <row r="2" spans="1:8" x14ac:dyDescent="0.35">
      <c r="B2" s="2" t="s">
        <v>18</v>
      </c>
      <c r="C2" s="2"/>
      <c r="G2" t="s">
        <v>21</v>
      </c>
    </row>
    <row r="3" spans="1:8" x14ac:dyDescent="0.35">
      <c r="B3" s="2"/>
      <c r="C3" s="2" t="s">
        <v>21</v>
      </c>
    </row>
    <row r="4" spans="1:8" x14ac:dyDescent="0.35">
      <c r="B4" s="2"/>
      <c r="C4" s="2"/>
    </row>
    <row r="5" spans="1:8" x14ac:dyDescent="0.35">
      <c r="B5" s="2"/>
      <c r="C5" s="2"/>
    </row>
    <row r="6" spans="1:8" x14ac:dyDescent="0.35">
      <c r="B6" s="2"/>
      <c r="C6" s="2"/>
    </row>
    <row r="8" spans="1:8" x14ac:dyDescent="0.35">
      <c r="A8" s="2" t="s">
        <v>6</v>
      </c>
      <c r="B8" s="4" t="s">
        <v>0</v>
      </c>
      <c r="C8" s="4" t="s">
        <v>7</v>
      </c>
      <c r="F8" s="2" t="s">
        <v>6</v>
      </c>
      <c r="G8" s="4" t="s">
        <v>19</v>
      </c>
      <c r="H8" s="4" t="s">
        <v>8</v>
      </c>
    </row>
    <row r="9" spans="1:8" x14ac:dyDescent="0.35">
      <c r="A9" s="3">
        <v>43466</v>
      </c>
      <c r="C9" s="4">
        <v>0</v>
      </c>
      <c r="F9" s="3">
        <v>43466</v>
      </c>
      <c r="G9" s="4"/>
      <c r="H9" s="4">
        <v>0</v>
      </c>
    </row>
    <row r="10" spans="1:8" x14ac:dyDescent="0.35">
      <c r="A10" s="3">
        <v>43470</v>
      </c>
      <c r="C10" s="4">
        <v>0.4</v>
      </c>
      <c r="F10" s="3">
        <v>43470</v>
      </c>
      <c r="G10" s="4"/>
    </row>
    <row r="11" spans="1:8" x14ac:dyDescent="0.35">
      <c r="A11" s="3">
        <v>43477</v>
      </c>
      <c r="C11" s="4">
        <v>0.7</v>
      </c>
      <c r="F11" s="3">
        <v>43477</v>
      </c>
      <c r="G11" s="4"/>
    </row>
    <row r="12" spans="1:8" x14ac:dyDescent="0.35">
      <c r="A12" s="3">
        <v>43487</v>
      </c>
      <c r="C12" s="4">
        <v>2</v>
      </c>
      <c r="F12" s="3">
        <v>43501</v>
      </c>
    </row>
    <row r="13" spans="1:8" x14ac:dyDescent="0.35">
      <c r="A13" s="3">
        <v>43496</v>
      </c>
      <c r="C13" s="4">
        <v>11</v>
      </c>
      <c r="F13" s="3">
        <v>43508</v>
      </c>
      <c r="H13" s="4">
        <v>1E-3</v>
      </c>
    </row>
    <row r="14" spans="1:8" x14ac:dyDescent="0.35">
      <c r="A14" s="3">
        <v>43501</v>
      </c>
      <c r="C14" s="4">
        <v>17.899999999999999</v>
      </c>
    </row>
    <row r="15" spans="1:8" x14ac:dyDescent="0.35">
      <c r="A15" s="3">
        <v>43508</v>
      </c>
      <c r="C15" s="4">
        <v>21.4</v>
      </c>
    </row>
    <row r="17" spans="1:8" x14ac:dyDescent="0.35">
      <c r="A17" s="3">
        <v>43524</v>
      </c>
      <c r="C17" s="4">
        <f>63+11</f>
        <v>74</v>
      </c>
    </row>
    <row r="18" spans="1:8" x14ac:dyDescent="0.35">
      <c r="A18" s="3">
        <v>43555</v>
      </c>
      <c r="C18" s="4">
        <f>163+63+11</f>
        <v>237</v>
      </c>
    </row>
    <row r="19" spans="1:8" x14ac:dyDescent="0.35">
      <c r="A19" s="3">
        <v>43561</v>
      </c>
    </row>
    <row r="20" spans="1:8" s="4" customFormat="1" x14ac:dyDescent="0.35">
      <c r="A20" s="3">
        <v>43568</v>
      </c>
      <c r="F20" s="2"/>
    </row>
    <row r="21" spans="1:8" s="4" customFormat="1" x14ac:dyDescent="0.35">
      <c r="A21" s="3">
        <v>43575</v>
      </c>
      <c r="C21" s="4">
        <v>244</v>
      </c>
      <c r="F21" s="2"/>
    </row>
    <row r="22" spans="1:8" x14ac:dyDescent="0.35">
      <c r="A22" s="3">
        <f>A21+7</f>
        <v>43582</v>
      </c>
      <c r="C22" s="4">
        <v>250</v>
      </c>
      <c r="F22" s="3">
        <v>43543</v>
      </c>
      <c r="H22" s="4">
        <v>7.6</v>
      </c>
    </row>
    <row r="23" spans="1:8" s="4" customFormat="1" x14ac:dyDescent="0.35">
      <c r="A23" s="2"/>
      <c r="D23" s="6"/>
      <c r="F23" s="3">
        <v>43550</v>
      </c>
      <c r="H23" s="4">
        <v>12.1</v>
      </c>
    </row>
    <row r="24" spans="1:8" s="4" customFormat="1" x14ac:dyDescent="0.35">
      <c r="A24" s="2"/>
      <c r="D24" s="6"/>
      <c r="F24" s="3">
        <v>43554</v>
      </c>
      <c r="H24" s="4">
        <v>12.8</v>
      </c>
    </row>
    <row r="25" spans="1:8" x14ac:dyDescent="0.35">
      <c r="F25" s="3">
        <v>43561</v>
      </c>
      <c r="G25" s="4"/>
      <c r="H25" s="4">
        <v>14</v>
      </c>
    </row>
    <row r="26" spans="1:8" s="4" customFormat="1" x14ac:dyDescent="0.35">
      <c r="A26" s="3">
        <v>43589</v>
      </c>
      <c r="C26" s="4">
        <v>250</v>
      </c>
      <c r="D26" s="6"/>
      <c r="F26" s="3">
        <v>43575</v>
      </c>
      <c r="G26"/>
      <c r="H26" s="4">
        <v>17.600000000000001</v>
      </c>
    </row>
    <row r="27" spans="1:8" s="4" customFormat="1" x14ac:dyDescent="0.35">
      <c r="A27" s="3">
        <v>43596</v>
      </c>
      <c r="B27" s="6"/>
      <c r="C27" s="6">
        <v>260</v>
      </c>
      <c r="D27" s="6"/>
      <c r="F27" s="3">
        <v>43582</v>
      </c>
      <c r="H27" s="4">
        <v>18.8</v>
      </c>
    </row>
    <row r="28" spans="1:8" s="4" customFormat="1" x14ac:dyDescent="0.35">
      <c r="A28" s="3">
        <v>43603</v>
      </c>
      <c r="B28" s="6"/>
      <c r="C28" s="6">
        <v>304</v>
      </c>
      <c r="D28" s="6"/>
      <c r="F28" s="3">
        <v>43589</v>
      </c>
      <c r="G28"/>
      <c r="H28" s="4">
        <v>19.8</v>
      </c>
    </row>
    <row r="29" spans="1:8" s="4" customFormat="1" x14ac:dyDescent="0.35">
      <c r="A29" s="3">
        <v>43610</v>
      </c>
      <c r="C29" s="4">
        <v>346</v>
      </c>
      <c r="D29" s="6"/>
      <c r="F29" s="3">
        <v>43596</v>
      </c>
      <c r="G29"/>
      <c r="H29" s="4">
        <v>21.3</v>
      </c>
    </row>
    <row r="30" spans="1:8" s="4" customFormat="1" x14ac:dyDescent="0.35">
      <c r="A30" s="3">
        <v>43624</v>
      </c>
      <c r="B30" s="6"/>
      <c r="C30" s="6">
        <v>438</v>
      </c>
      <c r="D30" s="6"/>
      <c r="F30" s="3">
        <v>43600</v>
      </c>
      <c r="G30"/>
      <c r="H30" s="4">
        <v>21.3</v>
      </c>
    </row>
    <row r="31" spans="1:8" s="4" customFormat="1" x14ac:dyDescent="0.35">
      <c r="A31" s="3">
        <v>43631</v>
      </c>
      <c r="B31" s="6"/>
      <c r="C31" s="6">
        <v>490</v>
      </c>
      <c r="D31" s="6"/>
      <c r="F31" s="3">
        <v>43610</v>
      </c>
      <c r="G31"/>
      <c r="H31" s="4">
        <v>22</v>
      </c>
    </row>
    <row r="32" spans="1:8" s="4" customFormat="1" x14ac:dyDescent="0.35">
      <c r="A32" s="3">
        <v>43638</v>
      </c>
      <c r="C32" s="4">
        <v>500</v>
      </c>
      <c r="D32" s="6"/>
      <c r="F32" s="2"/>
      <c r="G32"/>
    </row>
    <row r="33" spans="1:8" s="4" customFormat="1" x14ac:dyDescent="0.35">
      <c r="A33" s="2"/>
      <c r="D33" s="6"/>
      <c r="F33" s="3"/>
      <c r="G33"/>
    </row>
    <row r="34" spans="1:8" s="4" customFormat="1" x14ac:dyDescent="0.35">
      <c r="A34" s="3">
        <v>43652</v>
      </c>
      <c r="C34" s="4">
        <v>497</v>
      </c>
      <c r="D34" s="6"/>
      <c r="F34" s="3">
        <v>43624</v>
      </c>
      <c r="G34"/>
      <c r="H34" s="4">
        <v>33.200000000000003</v>
      </c>
    </row>
    <row r="35" spans="1:8" s="4" customFormat="1" x14ac:dyDescent="0.35">
      <c r="A35" s="2"/>
      <c r="D35" s="6"/>
      <c r="F35" s="3">
        <v>43631</v>
      </c>
      <c r="G35"/>
      <c r="H35" s="4">
        <v>34.4</v>
      </c>
    </row>
    <row r="36" spans="1:8" s="4" customFormat="1" x14ac:dyDescent="0.35">
      <c r="A36" s="2"/>
      <c r="D36" s="6"/>
      <c r="F36" s="3">
        <f>F35+7</f>
        <v>43638</v>
      </c>
      <c r="G36"/>
      <c r="H36" s="4">
        <v>43.6</v>
      </c>
    </row>
    <row r="37" spans="1:8" s="4" customFormat="1" x14ac:dyDescent="0.35">
      <c r="A37" s="2"/>
      <c r="D37" s="6"/>
      <c r="F37" s="2"/>
      <c r="G37"/>
    </row>
    <row r="38" spans="1:8" s="4" customFormat="1" x14ac:dyDescent="0.35">
      <c r="A38" s="3">
        <v>43659</v>
      </c>
      <c r="C38" s="4">
        <v>503</v>
      </c>
      <c r="D38" s="6"/>
      <c r="F38" s="3">
        <v>43652</v>
      </c>
      <c r="G38"/>
      <c r="H38" s="4">
        <v>48.9</v>
      </c>
    </row>
    <row r="39" spans="1:8" s="4" customFormat="1" x14ac:dyDescent="0.35">
      <c r="A39" s="3">
        <v>43666</v>
      </c>
      <c r="B39" s="6"/>
      <c r="C39" s="6">
        <v>509</v>
      </c>
      <c r="D39" s="6"/>
      <c r="F39" s="2"/>
      <c r="G39"/>
    </row>
    <row r="40" spans="1:8" s="4" customFormat="1" x14ac:dyDescent="0.35">
      <c r="A40" s="3">
        <v>43673</v>
      </c>
      <c r="B40" s="6"/>
      <c r="C40" s="6">
        <v>523</v>
      </c>
      <c r="D40" s="6"/>
      <c r="F40" s="2"/>
      <c r="G40"/>
    </row>
    <row r="41" spans="1:8" s="4" customFormat="1" x14ac:dyDescent="0.35">
      <c r="A41" s="3">
        <v>43687</v>
      </c>
      <c r="C41" s="4">
        <v>535</v>
      </c>
      <c r="D41" s="6"/>
      <c r="F41" s="3">
        <v>43666</v>
      </c>
      <c r="G41"/>
      <c r="H41" s="4">
        <v>49.4</v>
      </c>
    </row>
    <row r="42" spans="1:8" s="4" customFormat="1" x14ac:dyDescent="0.35">
      <c r="A42" s="3">
        <v>43694</v>
      </c>
      <c r="C42" s="4">
        <v>613</v>
      </c>
      <c r="D42" s="6"/>
      <c r="F42" s="3">
        <v>43673</v>
      </c>
      <c r="G42"/>
      <c r="H42" s="4">
        <v>51.3</v>
      </c>
    </row>
    <row r="43" spans="1:8" s="4" customFormat="1" x14ac:dyDescent="0.35">
      <c r="A43" s="3">
        <v>43701</v>
      </c>
      <c r="B43" s="6"/>
      <c r="C43" s="6">
        <v>632</v>
      </c>
      <c r="D43" s="6"/>
      <c r="F43" s="2"/>
      <c r="G43"/>
    </row>
    <row r="44" spans="1:8" s="4" customFormat="1" x14ac:dyDescent="0.35">
      <c r="A44" s="3">
        <v>43715</v>
      </c>
      <c r="B44" s="6"/>
      <c r="C44" s="6">
        <v>670</v>
      </c>
      <c r="D44" s="6"/>
      <c r="F44" s="2"/>
      <c r="G44"/>
    </row>
    <row r="45" spans="1:8" s="4" customFormat="1" x14ac:dyDescent="0.35">
      <c r="A45" s="3">
        <v>43723</v>
      </c>
      <c r="B45" s="7">
        <v>131</v>
      </c>
      <c r="C45" s="7"/>
      <c r="D45" s="8"/>
      <c r="F45" s="3">
        <v>43687</v>
      </c>
      <c r="G45"/>
      <c r="H45" s="4">
        <v>55</v>
      </c>
    </row>
    <row r="46" spans="1:8" s="4" customFormat="1" x14ac:dyDescent="0.35">
      <c r="A46" s="3">
        <f>A45+7</f>
        <v>43730</v>
      </c>
      <c r="B46" s="6">
        <v>113</v>
      </c>
      <c r="C46" s="6"/>
      <c r="D46" s="6"/>
      <c r="F46" s="3">
        <f>F45+7</f>
        <v>43694</v>
      </c>
      <c r="G46"/>
      <c r="H46" s="5">
        <v>58</v>
      </c>
    </row>
    <row r="47" spans="1:8" s="4" customFormat="1" x14ac:dyDescent="0.35">
      <c r="A47" s="3">
        <f>A46+7</f>
        <v>43737</v>
      </c>
      <c r="B47" s="7">
        <v>75</v>
      </c>
      <c r="C47" s="7">
        <v>895</v>
      </c>
      <c r="D47" s="6"/>
      <c r="F47" s="3">
        <v>43701</v>
      </c>
      <c r="H47" s="4">
        <v>70</v>
      </c>
    </row>
    <row r="48" spans="1:8" s="4" customFormat="1" x14ac:dyDescent="0.35">
      <c r="A48" s="3">
        <f>A47+7</f>
        <v>43744</v>
      </c>
      <c r="B48" s="6">
        <v>118.7</v>
      </c>
      <c r="C48" s="6"/>
      <c r="D48" s="6"/>
      <c r="F48" s="3">
        <v>43715</v>
      </c>
      <c r="H48" s="4">
        <v>79</v>
      </c>
    </row>
    <row r="49" spans="1:8" s="4" customFormat="1" x14ac:dyDescent="0.35">
      <c r="A49" s="3">
        <f>A48+7</f>
        <v>43751</v>
      </c>
      <c r="B49" s="7">
        <v>124</v>
      </c>
      <c r="C49" s="7"/>
      <c r="D49" s="6"/>
      <c r="F49" s="3">
        <v>43736</v>
      </c>
      <c r="H49" s="4">
        <v>100</v>
      </c>
    </row>
    <row r="50" spans="1:8" s="4" customFormat="1" x14ac:dyDescent="0.35">
      <c r="A50" s="3">
        <v>43757</v>
      </c>
      <c r="B50" s="7"/>
      <c r="C50" s="7">
        <v>1145</v>
      </c>
      <c r="D50" s="6"/>
      <c r="F50" s="3">
        <v>43743</v>
      </c>
      <c r="H50" s="4">
        <v>103</v>
      </c>
    </row>
    <row r="51" spans="1:8" s="4" customFormat="1" x14ac:dyDescent="0.35">
      <c r="A51" s="3">
        <f>A49+7</f>
        <v>43758</v>
      </c>
      <c r="B51" s="6">
        <v>147.5</v>
      </c>
      <c r="C51" s="6"/>
      <c r="D51" s="6"/>
      <c r="F51" s="3">
        <v>43757</v>
      </c>
      <c r="G51"/>
      <c r="H51" s="4">
        <v>106</v>
      </c>
    </row>
    <row r="52" spans="1:8" s="4" customFormat="1" x14ac:dyDescent="0.35">
      <c r="A52" s="3">
        <f>A51+7</f>
        <v>43765</v>
      </c>
      <c r="B52" s="6">
        <v>102.4</v>
      </c>
      <c r="C52" s="6"/>
      <c r="D52" s="6"/>
      <c r="F52" s="3">
        <v>43771</v>
      </c>
      <c r="G52"/>
      <c r="H52" s="4">
        <v>110</v>
      </c>
    </row>
    <row r="53" spans="1:8" s="4" customFormat="1" x14ac:dyDescent="0.35">
      <c r="A53" s="3">
        <f>A52+7</f>
        <v>43772</v>
      </c>
      <c r="B53" s="7">
        <v>153.6</v>
      </c>
      <c r="C53" s="7">
        <v>1322</v>
      </c>
      <c r="D53" s="6"/>
      <c r="F53" s="3">
        <v>43785</v>
      </c>
      <c r="G53"/>
      <c r="H53" s="4">
        <v>124</v>
      </c>
    </row>
    <row r="54" spans="1:8" s="4" customFormat="1" x14ac:dyDescent="0.35">
      <c r="A54" s="3">
        <f>A53+7</f>
        <v>43779</v>
      </c>
      <c r="B54" s="7">
        <v>156.30000000000001</v>
      </c>
      <c r="C54" s="7"/>
      <c r="D54" s="6"/>
      <c r="F54" s="3">
        <v>43799</v>
      </c>
      <c r="G54"/>
      <c r="H54" s="4">
        <v>129</v>
      </c>
    </row>
    <row r="55" spans="1:8" s="4" customFormat="1" x14ac:dyDescent="0.35">
      <c r="A55" s="3">
        <f>A54+7</f>
        <v>43786</v>
      </c>
      <c r="B55" s="7">
        <v>204.9</v>
      </c>
      <c r="C55" s="7">
        <v>1435</v>
      </c>
      <c r="D55" s="6"/>
      <c r="F55" s="3">
        <v>43804</v>
      </c>
      <c r="G55">
        <v>4.7</v>
      </c>
    </row>
    <row r="56" spans="1:8" s="4" customFormat="1" x14ac:dyDescent="0.35">
      <c r="A56" s="3">
        <f>A55+7</f>
        <v>43793</v>
      </c>
      <c r="B56" s="7">
        <v>191.2</v>
      </c>
      <c r="C56" s="7"/>
      <c r="D56" s="6"/>
      <c r="F56" s="3">
        <v>43811</v>
      </c>
      <c r="G56">
        <v>8.4</v>
      </c>
    </row>
    <row r="57" spans="1:8" s="4" customFormat="1" x14ac:dyDescent="0.35">
      <c r="A57" s="3"/>
      <c r="D57" s="6"/>
      <c r="F57" s="3">
        <v>43815</v>
      </c>
      <c r="H57" s="4">
        <v>147.30000000000001</v>
      </c>
    </row>
    <row r="58" spans="1:8" s="4" customFormat="1" x14ac:dyDescent="0.35">
      <c r="A58" s="3">
        <f>A56+7</f>
        <v>43800</v>
      </c>
      <c r="B58" s="7">
        <v>329.8</v>
      </c>
      <c r="C58" s="7">
        <v>1761</v>
      </c>
      <c r="D58" s="6"/>
      <c r="F58" s="2"/>
    </row>
    <row r="59" spans="1:8" s="4" customFormat="1" x14ac:dyDescent="0.35">
      <c r="A59" s="3">
        <f>A58+7</f>
        <v>43807</v>
      </c>
      <c r="B59" s="7">
        <v>337.9</v>
      </c>
      <c r="C59" s="7"/>
      <c r="D59" s="6"/>
      <c r="F59" s="3">
        <v>43818</v>
      </c>
      <c r="G59">
        <v>12.8</v>
      </c>
    </row>
    <row r="60" spans="1:8" s="4" customFormat="1" x14ac:dyDescent="0.35">
      <c r="A60" s="3">
        <f>A59+7</f>
        <v>43814</v>
      </c>
      <c r="B60" s="7">
        <v>237.4</v>
      </c>
      <c r="C60" s="7">
        <v>2297</v>
      </c>
      <c r="D60" s="6"/>
      <c r="F60" s="3">
        <v>43825</v>
      </c>
      <c r="G60">
        <v>8.3000000000000007</v>
      </c>
    </row>
    <row r="61" spans="1:8" s="4" customFormat="1" x14ac:dyDescent="0.35">
      <c r="A61" s="3">
        <f>A60+7</f>
        <v>43821</v>
      </c>
      <c r="B61" s="7">
        <v>49.6</v>
      </c>
      <c r="C61" s="7"/>
      <c r="D61" s="6"/>
      <c r="F61" s="3">
        <v>43830</v>
      </c>
      <c r="G61"/>
      <c r="H61" s="5">
        <v>171.3</v>
      </c>
    </row>
    <row r="62" spans="1:8" s="4" customFormat="1" x14ac:dyDescent="0.35">
      <c r="A62" s="3">
        <f>A61+7</f>
        <v>43828</v>
      </c>
      <c r="B62" s="7">
        <v>17.600000000000001</v>
      </c>
      <c r="C62" s="7"/>
      <c r="D62" s="6"/>
      <c r="F62" s="3"/>
    </row>
    <row r="63" spans="1:8" s="4" customFormat="1" x14ac:dyDescent="0.35">
      <c r="A63" s="3">
        <v>43830</v>
      </c>
      <c r="B63" s="6"/>
      <c r="C63" s="6">
        <v>2455</v>
      </c>
      <c r="D63" s="6"/>
      <c r="F63" s="3"/>
    </row>
    <row r="64" spans="1:8" s="4" customFormat="1" x14ac:dyDescent="0.35">
      <c r="A64" s="3"/>
      <c r="B64" s="7"/>
      <c r="C64" s="7"/>
      <c r="D64" s="6"/>
      <c r="F64" s="3"/>
    </row>
    <row r="65" spans="1:7" s="4" customFormat="1" x14ac:dyDescent="0.35">
      <c r="A65" s="3"/>
      <c r="B65" s="8"/>
      <c r="C65" s="8"/>
      <c r="D65" s="6"/>
      <c r="F65" s="3"/>
    </row>
    <row r="66" spans="1:7" s="4" customFormat="1" x14ac:dyDescent="0.35">
      <c r="A66" s="3"/>
      <c r="B66" s="7"/>
      <c r="C66" s="7"/>
      <c r="D66" s="6"/>
      <c r="F66" s="2"/>
    </row>
    <row r="67" spans="1:7" s="4" customFormat="1" x14ac:dyDescent="0.35">
      <c r="A67" s="3"/>
      <c r="B67" s="8"/>
      <c r="C67" s="8"/>
      <c r="D67" s="6"/>
      <c r="F67" s="2"/>
    </row>
    <row r="68" spans="1:7" s="4" customFormat="1" x14ac:dyDescent="0.35">
      <c r="A68" s="3"/>
      <c r="B68" s="7"/>
      <c r="C68" s="7"/>
      <c r="D68" s="6"/>
      <c r="F68" s="2"/>
    </row>
    <row r="69" spans="1:7" s="4" customFormat="1" x14ac:dyDescent="0.35">
      <c r="A69" s="3"/>
      <c r="B69" s="7"/>
      <c r="C69" s="7"/>
      <c r="D69" s="6"/>
      <c r="F69" s="2"/>
    </row>
    <row r="70" spans="1:7" x14ac:dyDescent="0.35">
      <c r="G70" s="4"/>
    </row>
    <row r="71" spans="1:7" x14ac:dyDescent="0.35">
      <c r="G71" s="4"/>
    </row>
    <row r="72" spans="1:7" x14ac:dyDescent="0.35">
      <c r="G72" s="4"/>
    </row>
    <row r="73" spans="1:7" x14ac:dyDescent="0.35">
      <c r="G73" s="4"/>
    </row>
    <row r="74" spans="1:7" x14ac:dyDescent="0.35">
      <c r="G74" s="4"/>
    </row>
    <row r="75" spans="1:7" x14ac:dyDescent="0.35">
      <c r="G75" s="4"/>
    </row>
    <row r="76" spans="1:7" x14ac:dyDescent="0.35">
      <c r="G76" s="4"/>
    </row>
    <row r="77" spans="1:7" x14ac:dyDescent="0.35">
      <c r="G77" s="4"/>
    </row>
    <row r="78" spans="1:7" x14ac:dyDescent="0.35">
      <c r="G78" s="4"/>
    </row>
    <row r="79" spans="1:7" x14ac:dyDescent="0.35">
      <c r="G7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2AFC-9B16-4DDA-8967-B43122E5A173}">
  <dimension ref="A1:G59"/>
  <sheetViews>
    <sheetView workbookViewId="0">
      <selection activeCell="E14" sqref="E14"/>
    </sheetView>
  </sheetViews>
  <sheetFormatPr defaultRowHeight="14.5" x14ac:dyDescent="0.35"/>
  <cols>
    <col min="1" max="1" width="15.36328125" style="2" customWidth="1"/>
    <col min="2" max="4" width="15.6328125" style="4" customWidth="1"/>
    <col min="5" max="5" width="15.6328125" style="2" customWidth="1"/>
    <col min="6" max="6" width="17.81640625" style="4" bestFit="1" customWidth="1"/>
    <col min="7" max="7" width="19.08984375" bestFit="1" customWidth="1"/>
  </cols>
  <sheetData>
    <row r="1" spans="1:7" x14ac:dyDescent="0.35">
      <c r="A1" s="1" t="s">
        <v>5</v>
      </c>
      <c r="B1" s="2" t="s">
        <v>15</v>
      </c>
    </row>
    <row r="2" spans="1:7" x14ac:dyDescent="0.35">
      <c r="B2" s="2" t="s">
        <v>17</v>
      </c>
    </row>
    <row r="3" spans="1:7" x14ac:dyDescent="0.35">
      <c r="B3" s="2"/>
    </row>
    <row r="4" spans="1:7" x14ac:dyDescent="0.35">
      <c r="B4" s="2"/>
    </row>
    <row r="5" spans="1:7" x14ac:dyDescent="0.35">
      <c r="B5" s="2"/>
    </row>
    <row r="6" spans="1:7" x14ac:dyDescent="0.35">
      <c r="B6" s="2"/>
    </row>
    <row r="8" spans="1:7" x14ac:dyDescent="0.35">
      <c r="A8" s="2" t="s">
        <v>6</v>
      </c>
      <c r="B8" s="4" t="s">
        <v>0</v>
      </c>
      <c r="C8" s="4" t="s">
        <v>7</v>
      </c>
      <c r="E8" s="2" t="s">
        <v>6</v>
      </c>
      <c r="F8" s="4" t="s">
        <v>8</v>
      </c>
      <c r="G8" s="4"/>
    </row>
    <row r="9" spans="1:7" x14ac:dyDescent="0.35">
      <c r="A9" s="3">
        <v>43101</v>
      </c>
      <c r="C9" s="4">
        <v>0</v>
      </c>
      <c r="E9" s="3">
        <v>43101</v>
      </c>
      <c r="F9" s="4">
        <v>0</v>
      </c>
    </row>
    <row r="12" spans="1:7" x14ac:dyDescent="0.35">
      <c r="A12" s="3">
        <v>43360</v>
      </c>
      <c r="B12" s="7"/>
      <c r="C12" s="6">
        <v>138</v>
      </c>
      <c r="E12" s="3"/>
    </row>
    <row r="13" spans="1:7" x14ac:dyDescent="0.35">
      <c r="A13" s="3">
        <v>43448</v>
      </c>
      <c r="B13" s="6"/>
      <c r="C13" s="6">
        <v>735</v>
      </c>
      <c r="E13" s="3">
        <v>43448</v>
      </c>
      <c r="F13" s="4">
        <v>16.399999999999999</v>
      </c>
    </row>
    <row r="14" spans="1:7" x14ac:dyDescent="0.35">
      <c r="A14" s="3">
        <v>43452</v>
      </c>
      <c r="B14" s="6"/>
      <c r="C14" s="6">
        <v>737</v>
      </c>
      <c r="E14" s="3">
        <v>43452</v>
      </c>
      <c r="F14" s="4">
        <v>23.6</v>
      </c>
    </row>
    <row r="15" spans="1:7" x14ac:dyDescent="0.35">
      <c r="A15" s="3">
        <v>43460</v>
      </c>
      <c r="C15" s="6">
        <v>761</v>
      </c>
      <c r="E15" s="3">
        <v>43460</v>
      </c>
      <c r="F15" s="4">
        <v>23.6</v>
      </c>
    </row>
    <row r="16" spans="1:7" x14ac:dyDescent="0.35">
      <c r="A16" s="3">
        <v>43465</v>
      </c>
      <c r="B16" s="6"/>
      <c r="C16" s="6">
        <v>761</v>
      </c>
      <c r="E16" s="3">
        <v>43465</v>
      </c>
      <c r="F16" s="4">
        <v>23.6</v>
      </c>
    </row>
    <row r="17" spans="1:5" x14ac:dyDescent="0.35">
      <c r="A17" s="3"/>
      <c r="B17" s="6"/>
      <c r="C17" s="6"/>
      <c r="E17" s="3"/>
    </row>
    <row r="18" spans="1:5" x14ac:dyDescent="0.35">
      <c r="A18" s="3"/>
      <c r="B18" s="6"/>
      <c r="C18" s="6"/>
      <c r="E18" s="3"/>
    </row>
    <row r="19" spans="1:5" x14ac:dyDescent="0.35">
      <c r="A19" s="3"/>
      <c r="B19" s="6"/>
      <c r="C19" s="6"/>
      <c r="E19" s="3"/>
    </row>
    <row r="20" spans="1:5" x14ac:dyDescent="0.35">
      <c r="A20" s="3"/>
      <c r="B20" s="6"/>
      <c r="C20" s="6"/>
      <c r="E20" s="3"/>
    </row>
    <row r="21" spans="1:5" x14ac:dyDescent="0.35">
      <c r="A21" s="3"/>
      <c r="B21" s="6"/>
      <c r="C21" s="6"/>
      <c r="E21" s="3"/>
    </row>
    <row r="22" spans="1:5" x14ac:dyDescent="0.35">
      <c r="A22" s="3"/>
      <c r="B22" s="6"/>
      <c r="C22" s="6"/>
      <c r="E22" s="3"/>
    </row>
    <row r="23" spans="1:5" x14ac:dyDescent="0.35">
      <c r="A23" s="3"/>
      <c r="B23" s="6"/>
      <c r="C23" s="6"/>
      <c r="E23" s="3"/>
    </row>
    <row r="24" spans="1:5" x14ac:dyDescent="0.35">
      <c r="A24" s="3"/>
      <c r="B24" s="6"/>
      <c r="C24" s="6"/>
      <c r="E24" s="3"/>
    </row>
    <row r="25" spans="1:5" x14ac:dyDescent="0.35">
      <c r="A25" s="3"/>
      <c r="B25" s="7"/>
      <c r="C25" s="6"/>
      <c r="E25" s="3"/>
    </row>
    <row r="26" spans="1:5" x14ac:dyDescent="0.35">
      <c r="A26" s="3"/>
      <c r="B26" s="6"/>
      <c r="C26" s="6"/>
      <c r="E26" s="3"/>
    </row>
    <row r="27" spans="1:5" x14ac:dyDescent="0.35">
      <c r="A27" s="3"/>
      <c r="B27" s="7"/>
      <c r="C27" s="6"/>
      <c r="E27" s="3"/>
    </row>
    <row r="28" spans="1:5" x14ac:dyDescent="0.35">
      <c r="A28" s="3"/>
      <c r="B28" s="6"/>
      <c r="C28" s="6"/>
      <c r="E28" s="3"/>
    </row>
    <row r="29" spans="1:5" x14ac:dyDescent="0.35">
      <c r="A29" s="3"/>
      <c r="B29" s="7"/>
      <c r="C29" s="6"/>
      <c r="E29" s="3"/>
    </row>
    <row r="30" spans="1:5" x14ac:dyDescent="0.35">
      <c r="A30" s="3"/>
      <c r="B30" s="6"/>
      <c r="C30" s="6"/>
      <c r="E30" s="3"/>
    </row>
    <row r="31" spans="1:5" x14ac:dyDescent="0.35">
      <c r="A31" s="3"/>
      <c r="B31" s="6"/>
      <c r="C31" s="6"/>
      <c r="E31" s="3"/>
    </row>
    <row r="32" spans="1:5" x14ac:dyDescent="0.35">
      <c r="A32" s="3"/>
      <c r="B32" s="7"/>
      <c r="C32" s="6"/>
      <c r="E32" s="3"/>
    </row>
    <row r="33" spans="1:5" x14ac:dyDescent="0.35">
      <c r="A33" s="3"/>
      <c r="B33" s="7"/>
      <c r="C33" s="6"/>
      <c r="E33" s="3"/>
    </row>
    <row r="34" spans="1:5" x14ac:dyDescent="0.35">
      <c r="A34" s="3"/>
      <c r="B34" s="7"/>
      <c r="C34" s="6"/>
      <c r="E34" s="3"/>
    </row>
    <row r="35" spans="1:5" x14ac:dyDescent="0.35">
      <c r="A35" s="3"/>
      <c r="B35" s="7"/>
      <c r="C35" s="6"/>
      <c r="E35" s="3"/>
    </row>
    <row r="36" spans="1:5" x14ac:dyDescent="0.35">
      <c r="A36" s="3"/>
      <c r="B36" s="7"/>
      <c r="C36" s="6"/>
      <c r="E36" s="3"/>
    </row>
    <row r="37" spans="1:5" x14ac:dyDescent="0.35">
      <c r="A37" s="3"/>
      <c r="B37" s="7"/>
      <c r="C37" s="6"/>
      <c r="E37" s="3"/>
    </row>
    <row r="38" spans="1:5" x14ac:dyDescent="0.35">
      <c r="A38" s="3"/>
      <c r="B38" s="7"/>
      <c r="C38" s="6"/>
      <c r="E38" s="3"/>
    </row>
    <row r="39" spans="1:5" x14ac:dyDescent="0.35">
      <c r="A39" s="3"/>
      <c r="B39" s="7"/>
      <c r="C39" s="6"/>
      <c r="E39" s="3"/>
    </row>
    <row r="40" spans="1:5" x14ac:dyDescent="0.35">
      <c r="A40" s="3"/>
      <c r="B40" s="7"/>
      <c r="C40" s="6"/>
      <c r="E40" s="3"/>
    </row>
    <row r="41" spans="1:5" x14ac:dyDescent="0.35">
      <c r="A41" s="3"/>
      <c r="B41" s="7"/>
      <c r="C41" s="6"/>
      <c r="E41" s="3"/>
    </row>
    <row r="42" spans="1:5" x14ac:dyDescent="0.35">
      <c r="A42" s="3"/>
      <c r="B42" s="7"/>
      <c r="C42" s="6"/>
      <c r="E42" s="3"/>
    </row>
    <row r="43" spans="1:5" x14ac:dyDescent="0.35">
      <c r="A43" s="3"/>
      <c r="B43" s="7"/>
      <c r="C43" s="6"/>
    </row>
    <row r="44" spans="1:5" x14ac:dyDescent="0.35">
      <c r="A44" s="3"/>
      <c r="B44" s="7"/>
      <c r="C44" s="6"/>
    </row>
    <row r="45" spans="1:5" x14ac:dyDescent="0.35">
      <c r="A45" s="3"/>
      <c r="B45" s="7"/>
      <c r="C45" s="6"/>
    </row>
    <row r="46" spans="1:5" x14ac:dyDescent="0.35">
      <c r="A46" s="3"/>
      <c r="B46" s="7"/>
      <c r="C46" s="6"/>
    </row>
    <row r="47" spans="1:5" x14ac:dyDescent="0.35">
      <c r="A47" s="3"/>
      <c r="B47" s="7"/>
      <c r="C47" s="6"/>
    </row>
    <row r="48" spans="1:5" x14ac:dyDescent="0.35">
      <c r="A48" s="3"/>
      <c r="B48" s="7"/>
      <c r="C48" s="6"/>
    </row>
    <row r="49" spans="1:3" x14ac:dyDescent="0.35">
      <c r="A49" s="3"/>
      <c r="B49" s="7"/>
      <c r="C49" s="6"/>
    </row>
    <row r="50" spans="1:3" x14ac:dyDescent="0.35">
      <c r="A50" s="3"/>
      <c r="B50" s="7"/>
      <c r="C50" s="6"/>
    </row>
    <row r="51" spans="1:3" x14ac:dyDescent="0.35">
      <c r="A51" s="3"/>
      <c r="B51" s="7"/>
      <c r="C51" s="6"/>
    </row>
    <row r="52" spans="1:3" x14ac:dyDescent="0.35">
      <c r="A52" s="3"/>
      <c r="B52" s="7"/>
      <c r="C52" s="6"/>
    </row>
    <row r="53" spans="1:3" x14ac:dyDescent="0.35">
      <c r="A53" s="3"/>
      <c r="B53" s="7"/>
      <c r="C53" s="6"/>
    </row>
    <row r="54" spans="1:3" x14ac:dyDescent="0.35">
      <c r="A54" s="3"/>
      <c r="B54" s="7"/>
      <c r="C54" s="6"/>
    </row>
    <row r="55" spans="1:3" x14ac:dyDescent="0.35">
      <c r="A55" s="3"/>
      <c r="B55" s="8"/>
      <c r="C55" s="6"/>
    </row>
    <row r="56" spans="1:3" x14ac:dyDescent="0.35">
      <c r="A56" s="3"/>
      <c r="B56" s="7"/>
      <c r="C56" s="6"/>
    </row>
    <row r="57" spans="1:3" x14ac:dyDescent="0.35">
      <c r="A57" s="3"/>
      <c r="B57" s="8"/>
      <c r="C57" s="6"/>
    </row>
    <row r="58" spans="1:3" x14ac:dyDescent="0.35">
      <c r="A58" s="3"/>
      <c r="B58" s="7"/>
      <c r="C58" s="6"/>
    </row>
    <row r="59" spans="1:3" x14ac:dyDescent="0.35">
      <c r="A59" s="3"/>
      <c r="B59" s="7"/>
      <c r="C5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2020</vt:lpstr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Warner</dc:creator>
  <cp:lastModifiedBy>Cody Warner</cp:lastModifiedBy>
  <dcterms:created xsi:type="dcterms:W3CDTF">2022-03-04T20:42:45Z</dcterms:created>
  <dcterms:modified xsi:type="dcterms:W3CDTF">2023-03-24T19:09:45Z</dcterms:modified>
</cp:coreProperties>
</file>