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Documents\Data Bootcamp\Week 1\WUSTL-VIRT-DATA-PT-03-2023-U-LOLC\01 - Excel\Module 1 Challenge\"/>
    </mc:Choice>
  </mc:AlternateContent>
  <xr:revisionPtr revIDLastSave="0" documentId="8_{919A9988-4AA3-4BE3-8696-CA4384F2614C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Outcome by Category" sheetId="3" r:id="rId1"/>
    <sheet name="Outcome by Subcategory" sheetId="4" r:id="rId2"/>
    <sheet name="Outcome over Time" sheetId="5" r:id="rId3"/>
    <sheet name="Crowdfunding" sheetId="1" r:id="rId4"/>
    <sheet name="Outcomes based on Goal" sheetId="6" r:id="rId5"/>
    <sheet name="Summary Statistics" sheetId="7" r:id="rId6"/>
  </sheets>
  <definedNames>
    <definedName name="_xlchart.v1.0" hidden="1">'Summary Statistics'!$I$1</definedName>
    <definedName name="_xlchart.v1.1" hidden="1">'Summary Statistics'!$I$2:$I$566</definedName>
    <definedName name="_xlchart.v1.2" hidden="1">'Summary Statistics'!$B$1</definedName>
    <definedName name="_xlchart.v1.3" hidden="1">'Summary Statistics'!$B$2:$B$566</definedName>
    <definedName name="Goal">Crowdfunding!$D$2:$D$1001</definedName>
    <definedName name="outcome">Crowdfunding!$G$2:$G$1001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7" l="1"/>
  <c r="M6" i="7"/>
  <c r="F7" i="7"/>
  <c r="F6" i="7"/>
  <c r="F3" i="7"/>
  <c r="M3" i="7"/>
  <c r="M5" i="7"/>
  <c r="M4" i="7"/>
  <c r="M2" i="7"/>
  <c r="F5" i="7"/>
  <c r="F4" i="7"/>
  <c r="F2" i="7"/>
  <c r="H2" i="7" a="1"/>
  <c r="H2" i="7" s="1"/>
  <c r="A2" i="7" a="1"/>
  <c r="A2" i="7" s="1"/>
  <c r="H3" i="6"/>
  <c r="H4" i="6"/>
  <c r="H5" i="6"/>
  <c r="H6" i="6"/>
  <c r="H7" i="6"/>
  <c r="H8" i="6"/>
  <c r="H9" i="6"/>
  <c r="H10" i="6"/>
  <c r="H11" i="6"/>
  <c r="H12" i="6"/>
  <c r="H13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D13" i="6"/>
  <c r="D12" i="6"/>
  <c r="D11" i="6"/>
  <c r="D10" i="6"/>
  <c r="D9" i="6"/>
  <c r="D8" i="6"/>
  <c r="D7" i="6"/>
  <c r="D6" i="6"/>
  <c r="C13" i="6"/>
  <c r="C12" i="6"/>
  <c r="C11" i="6"/>
  <c r="C10" i="6"/>
  <c r="C9" i="6"/>
  <c r="C8" i="6"/>
  <c r="C7" i="6"/>
  <c r="C6" i="6"/>
  <c r="B13" i="6"/>
  <c r="B12" i="6"/>
  <c r="B11" i="6"/>
  <c r="B10" i="6"/>
  <c r="B9" i="6"/>
  <c r="B8" i="6"/>
  <c r="B7" i="6"/>
  <c r="B6" i="6"/>
  <c r="D5" i="6"/>
  <c r="C5" i="6"/>
  <c r="B5" i="6"/>
  <c r="D4" i="6"/>
  <c r="C4" i="6"/>
  <c r="B4" i="6"/>
  <c r="E3" i="6"/>
  <c r="D3" i="6"/>
  <c r="C3" i="6"/>
  <c r="B3" i="6"/>
  <c r="E2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3" i="1"/>
  <c r="F4" i="1"/>
  <c r="F2" i="1"/>
  <c r="D20" i="5"/>
  <c r="E7" i="6" l="1"/>
  <c r="E6" i="6"/>
  <c r="E10" i="6"/>
  <c r="E9" i="6"/>
  <c r="E8" i="6"/>
  <c r="E5" i="6"/>
  <c r="E4" i="6"/>
  <c r="E11" i="6"/>
  <c r="E13" i="6"/>
  <c r="E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<sst xmlns="http://schemas.openxmlformats.org/spreadsheetml/2006/main" count="8153" uniqueCount="2127">
  <si>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</si>
  <si>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</si>
  <si>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</si>
  <si>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</si>
  <si>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</si>
  <si>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</si>
  <si>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</si>
  <si>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</si>
  <si>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</si>
  <si>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</si>
  <si>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</si>
  <si>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</si>
  <si>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</si>
  <si>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</si>
  <si>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</si>
  <si>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</si>
  <si>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</si>
  <si>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</si>
  <si>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</si>
  <si>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</si>
  <si>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</si>
  <si>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</si>
  <si>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</si>
  <si>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</si>
  <si>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</si>
  <si>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</si>
  <si>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</si>
  <si>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</si>
  <si>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</si>
  <si>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</si>
  <si>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</si>
  <si>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</si>
  <si>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</si>
  <si>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</si>
  <si>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</si>
  <si>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</si>
  <si>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</si>
  <si>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</si>
  <si>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</si>
  <si>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</si>
  <si>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</si>
  <si>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</si>
  <si>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</si>
  <si>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</si>
  <si>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</si>
  <si>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</si>
  <si>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</si>
  <si>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</si>
  <si>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</si>
  <si>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</si>
  <si>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</si>
  <si>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</si>
  <si>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</si>
  <si>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</si>
  <si>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</si>
  <si>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</si>
  <si>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</si>
  <si>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</si>
  <si>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</si>
  <si>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</si>
  <si>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</si>
  <si>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</si>
  <si>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</si>
  <si>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</si>
  <si>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</si>
  <si>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</si>
  <si>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</si>
  <si>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</si>
  <si>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</si>
  <si>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</si>
  <si>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</si>
  <si>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</si>
  <si>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</si>
  <si>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</si>
  <si>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</si>
  <si>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</si>
  <si>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</si>
  <si>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</si>
  <si>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</si>
  <si>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</si>
  <si>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</si>
  <si>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</si>
  <si>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</si>
  <si>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</si>
  <si>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</si>
  <si>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</si>
  <si>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</si>
  <si>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</si>
  <si>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</si>
  <si>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</si>
  <si>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</si>
  <si>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</si>
  <si>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</si>
  <si>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</si>
  <si>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</si>
  <si>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</si>
  <si>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</si>
  <si>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</si>
  <si>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</si>
  <si>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</si>
  <si>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</si>
  <si>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</si>
  <si>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</si>
  <si>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</si>
  <si>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</si>
  <si>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</si>
  <si>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</si>
  <si>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</si>
  <si>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</si>
  <si>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</si>
  <si>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</si>
  <si>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</si>
  <si>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</si>
  <si>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</si>
  <si>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</si>
  <si>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</si>
  <si>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</si>
  <si>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</si>
  <si>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</si>
  <si>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</si>
  <si>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</si>
  <si>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</si>
  <si>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</si>
  <si>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</si>
  <si>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</si>
  <si>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</si>
  <si>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</si>
  <si>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</si>
  <si>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</si>
  <si>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</si>
  <si>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</si>
  <si>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</si>
  <si>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</si>
  <si>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</si>
  <si>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</si>
  <si>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</si>
  <si>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</si>
  <si>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</si>
  <si>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</si>
  <si>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</si>
  <si>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</si>
  <si>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</si>
  <si>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</si>
  <si>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</si>
  <si>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</si>
  <si>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</si>
  <si>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</si>
  <si>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</si>
  <si>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</si>
  <si>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</si>
  <si>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</si>
  <si>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</si>
  <si>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</si>
  <si>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</si>
  <si>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</si>
  <si>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</si>
  <si>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</si>
  <si>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</si>
  <si>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</si>
  <si>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</si>
  <si>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</si>
  <si>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</si>
  <si>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</si>
  <si>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</si>
  <si>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</si>
  <si>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</si>
  <si>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</si>
  <si>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</si>
  <si>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</si>
  <si>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</si>
  <si>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</si>
  <si>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</si>
  <si>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</si>
  <si>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</si>
  <si>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</si>
  <si>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</si>
  <si>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</si>
  <si>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</si>
  <si>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</si>
  <si>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</si>
  <si>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</si>
  <si>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</si>
  <si>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</si>
  <si>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</si>
  <si>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</si>
  <si>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</si>
  <si>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</si>
  <si>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</si>
  <si>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</si>
  <si>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</si>
  <si>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</si>
  <si>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</si>
  <si>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</si>
  <si>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</si>
  <si>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</si>
  <si>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</si>
  <si>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</si>
  <si>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</si>
  <si>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</si>
  <si>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</si>
  <si>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</si>
  <si>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</si>
  <si>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</si>
  <si>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</si>
  <si>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</si>
  <si>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</si>
  <si>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</si>
  <si>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</si>
  <si>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</si>
  <si>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</si>
  <si>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</si>
  <si>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</si>
  <si>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</si>
  <si>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</si>
  <si>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</si>
  <si>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</si>
  <si>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</si>
  <si>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</si>
  <si>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</si>
  <si>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</si>
  <si>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</si>
  <si>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</si>
  <si>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</si>
  <si>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</si>
  <si>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</si>
  <si>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</si>
  <si>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</si>
  <si>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</si>
  <si>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</si>
  <si>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</si>
  <si>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</si>
  <si>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</si>
  <si>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</si>
  <si>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</si>
  <si>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</si>
  <si>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</si>
  <si>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</si>
  <si>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</si>
  <si>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</si>
  <si>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</si>
  <si>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</si>
  <si>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</si>
  <si>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</si>
  <si>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</si>
  <si>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</si>
  <si>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</si>
  <si>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</si>
  <si>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</si>
  <si>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</si>
  <si>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</si>
  <si>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</si>
  <si>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</si>
  <si>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</si>
  <si>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</si>
  <si>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</si>
  <si>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</si>
  <si>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</si>
  <si>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</si>
  <si>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</si>
  <si>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</si>
  <si>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</si>
  <si>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</si>
  <si>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</si>
  <si>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</si>
  <si>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</si>
  <si>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</si>
  <si>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</si>
  <si>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</si>
  <si>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</si>
  <si>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</si>
  <si>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</si>
  <si>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</si>
  <si>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</si>
  <si>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</si>
  <si>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</si>
  <si>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</si>
  <si>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</si>
  <si>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</si>
  <si>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</si>
  <si>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</si>
  <si>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</si>
  <si>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</si>
  <si>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</si>
  <si>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</si>
  <si>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</si>
  <si>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</si>
  <si>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</si>
  <si>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</si>
  <si>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</si>
  <si>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</si>
  <si>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</si>
  <si>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</si>
  <si>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</si>
  <si>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</si>
  <si>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</si>
  <si>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</si>
  <si>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</si>
  <si>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</si>
  <si>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</si>
  <si>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</si>
  <si>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</si>
  <si>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</si>
  <si>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</si>
  <si>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</si>
  <si>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</si>
  <si>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</si>
  <si>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</si>
  <si>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</si>
  <si>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</si>
  <si>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</si>
  <si>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</si>
  <si>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</si>
  <si>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</si>
  <si>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</si>
  <si>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</si>
  <si>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</si>
  <si>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</si>
  <si>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</si>
  <si>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</si>
  <si>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</si>
  <si>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</si>
  <si>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</si>
  <si>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</si>
  <si>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</si>
  <si>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</si>
  <si>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</si>
  <si>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</si>
  <si>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</si>
  <si>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</si>
  <si>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</si>
  <si>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</si>
  <si>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</si>
  <si>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</si>
  <si>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</si>
  <si>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</si>
  <si>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</si>
  <si>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</si>
  <si>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</si>
  <si>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</si>
  <si>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</si>
  <si>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</si>
  <si>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</si>
  <si>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</si>
  <si>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</si>
  <si>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</si>
  <si>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</si>
  <si>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</si>
  <si>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</si>
  <si>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</si>
  <si>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</si>
  <si>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</si>
  <si>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</si>
  <si>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</si>
  <si>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</si>
  <si>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</si>
  <si>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</si>
  <si>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</si>
  <si>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</si>
  <si>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</si>
  <si>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</si>
  <si>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</si>
  <si>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</si>
  <si>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</si>
  <si>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</si>
  <si>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</si>
  <si>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</si>
  <si>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</si>
  <si>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</si>
  <si>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</si>
  <si>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</si>
  <si>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</si>
  <si>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</si>
  <si>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</si>
  <si>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</si>
  <si>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</si>
  <si>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</si>
  <si>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</si>
  <si>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</si>
  <si>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</si>
  <si>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</si>
  <si>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</si>
  <si>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</si>
  <si>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</si>
  <si>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</si>
  <si>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</si>
  <si>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</si>
  <si>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</si>
  <si>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</si>
  <si>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</si>
  <si>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</si>
  <si>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</si>
  <si>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</si>
  <si>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</si>
  <si>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</si>
  <si>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</si>
  <si>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</si>
  <si>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</si>
  <si>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</si>
  <si>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</si>
  <si>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</si>
  <si>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</si>
  <si>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</si>
  <si>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</si>
  <si>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</si>
  <si>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</si>
  <si>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</si>
  <si>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</si>
  <si>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</si>
  <si>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</si>
  <si>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</si>
  <si>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</si>
  <si>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</si>
  <si>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</si>
  <si>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</si>
  <si>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</si>
  <si>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</si>
  <si>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</si>
  <si>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</si>
  <si>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</si>
  <si>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</si>
  <si>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</si>
  <si>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</si>
  <si>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</si>
  <si>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</si>
  <si>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</si>
  <si>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</si>
  <si>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</si>
  <si>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</si>
  <si>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</si>
  <si>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</si>
  <si>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</si>
  <si>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</si>
  <si>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</si>
  <si>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</si>
  <si>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</si>
  <si>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</si>
  <si>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</si>
  <si>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</si>
  <si>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</si>
  <si>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</si>
  <si>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</si>
  <si>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</si>
  <si>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</si>
  <si>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</si>
  <si>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</si>
  <si>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</si>
  <si>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</si>
  <si>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</si>
  <si>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</si>
  <si>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</si>
  <si>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</si>
  <si>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</si>
  <si>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</si>
  <si>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</si>
  <si>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</si>
  <si>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</si>
  <si>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</si>
  <si>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</si>
  <si>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</si>
  <si>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</si>
  <si>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</si>
  <si>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</si>
  <si>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</si>
  <si>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</si>
  <si>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</si>
  <si>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</si>
  <si>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</si>
  <si>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</si>
  <si>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</si>
  <si>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</si>
  <si>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</si>
  <si>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</si>
  <si>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</si>
  <si>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</si>
  <si>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</si>
  <si>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</si>
  <si>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</si>
  <si>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</si>
  <si>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</si>
  <si>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</si>
  <si>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</si>
  <si>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</si>
  <si>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</si>
  <si>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</si>
  <si>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</si>
  <si>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</si>
  <si>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</si>
  <si>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</si>
  <si>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</si>
  <si>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</si>
  <si>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</si>
  <si>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</si>
  <si>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</si>
  <si>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</si>
  <si>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</si>
  <si>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</si>
  <si>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</si>
  <si>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</si>
  <si>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</si>
  <si>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</si>
  <si>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</si>
  <si>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</si>
  <si>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</si>
  <si>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</si>
  <si>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</si>
  <si>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</si>
  <si>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</si>
  <si>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</si>
  <si>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</si>
  <si>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</si>
  <si>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</si>
  <si>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</si>
  <si>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</si>
  <si>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</si>
  <si>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</si>
  <si>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</si>
  <si>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</si>
  <si>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</si>
  <si>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</si>
  <si>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</si>
  <si>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</si>
  <si>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</si>
  <si>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</si>
  <si>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</si>
  <si>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</si>
  <si>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</si>
  <si>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</si>
  <si>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</si>
  <si>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</si>
  <si>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</si>
  <si>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</si>
  <si>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</si>
  <si>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</si>
  <si>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</si>
  <si>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</si>
  <si>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</si>
  <si>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</si>
  <si>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</si>
  <si>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</si>
  <si>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</si>
  <si>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</si>
  <si>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</si>
  <si>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</si>
  <si>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</si>
  <si>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</si>
  <si>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</si>
  <si>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</si>
  <si>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</si>
  <si>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</si>
  <si>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</si>
  <si>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</si>
  <si>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</si>
  <si>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</si>
  <si>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</si>
  <si>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</si>
  <si>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</si>
  <si>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</si>
  <si>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</si>
  <si>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</si>
  <si>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</si>
  <si>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</si>
  <si>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</si>
  <si>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</si>
  <si>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</si>
  <si>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</si>
  <si>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</si>
  <si>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</si>
  <si>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</si>
  <si>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</si>
  <si>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</si>
  <si>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</si>
  <si>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</si>
  <si>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</si>
  <si>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</si>
  <si>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</si>
  <si>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</si>
  <si>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</si>
  <si>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</si>
  <si>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</si>
  <si>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</si>
  <si>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</si>
  <si>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</si>
  <si>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</si>
  <si>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</si>
  <si>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</si>
  <si>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</si>
  <si>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</si>
  <si>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</si>
  <si>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</si>
  <si>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</si>
  <si>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</si>
  <si>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</si>
  <si>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</si>
  <si>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</si>
  <si>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</si>
  <si>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</si>
  <si>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</si>
  <si>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</si>
  <si>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</si>
  <si>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</si>
  <si>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</si>
  <si>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</si>
  <si>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</si>
  <si>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</si>
  <si>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</si>
  <si>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</si>
  <si>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</si>
  <si>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</si>
  <si>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</si>
  <si>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</si>
  <si>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</si>
  <si>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</si>
  <si>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</si>
  <si>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</si>
  <si>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</si>
  <si>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</si>
  <si>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</si>
  <si>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</si>
  <si>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</si>
  <si>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</si>
  <si>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</si>
  <si>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</si>
  <si>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</si>
  <si>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</si>
  <si>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</si>
  <si>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</si>
  <si>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</si>
  <si>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</si>
  <si>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</si>
  <si>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</si>
  <si>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</si>
  <si>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</si>
  <si>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</si>
  <si>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</si>
  <si>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</si>
  <si>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</si>
  <si>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</si>
  <si>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</si>
  <si>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</si>
  <si>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</si>
  <si>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</si>
  <si>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</si>
  <si>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</si>
  <si>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</si>
  <si>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</si>
  <si>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</si>
  <si>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</si>
  <si>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</si>
  <si>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</si>
  <si>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</si>
  <si>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</si>
  <si>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</si>
  <si>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</si>
  <si>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</si>
  <si>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</si>
  <si>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</si>
  <si>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</si>
  <si>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</si>
  <si>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</si>
  <si>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</si>
  <si>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</si>
  <si>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</si>
  <si>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</si>
  <si>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</si>
  <si>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</si>
  <si>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</si>
  <si>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</si>
  <si>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</si>
  <si>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</si>
  <si>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</si>
  <si>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</si>
  <si>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</si>
  <si>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</si>
  <si>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</si>
  <si>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</si>
  <si>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</si>
  <si>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</si>
  <si>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</si>
  <si>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</si>
  <si>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</si>
  <si>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</si>
  <si>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</si>
  <si>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</si>
  <si>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</si>
  <si>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</si>
  <si>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</si>
  <si>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</si>
  <si>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</si>
  <si>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</si>
  <si>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</si>
  <si>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</si>
  <si>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</si>
  <si>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</si>
  <si>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</si>
  <si>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</si>
  <si>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</si>
  <si>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</si>
  <si>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</si>
  <si>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</si>
  <si>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</si>
  <si>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</si>
  <si>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</si>
  <si>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</si>
  <si>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</si>
  <si>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</si>
  <si>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</si>
  <si>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</si>
  <si>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</si>
  <si>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</si>
  <si>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</si>
  <si>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</si>
  <si>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</si>
  <si>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</si>
  <si>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</si>
  <si>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</si>
  <si>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</si>
  <si>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</si>
  <si>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</si>
  <si>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</si>
  <si>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</si>
  <si>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</si>
  <si>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</si>
  <si>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</si>
  <si>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</si>
  <si>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</si>
  <si>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</si>
  <si>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</si>
  <si>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</si>
  <si>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</si>
  <si>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</si>
  <si>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</si>
  <si>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</si>
  <si>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</si>
  <si>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</si>
  <si>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</si>
  <si>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</si>
  <si>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</si>
  <si>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</si>
  <si>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</si>
  <si>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</si>
  <si>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</si>
  <si>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</si>
  <si>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</si>
  <si>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</si>
  <si>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</si>
  <si>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</si>
  <si>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</si>
  <si>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</si>
  <si>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</si>
  <si>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</si>
  <si>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</si>
  <si>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</si>
  <si>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</si>
  <si>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</si>
  <si>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</si>
  <si>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</si>
  <si>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</si>
  <si>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</si>
  <si>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</si>
  <si>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</si>
  <si>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</si>
  <si>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</si>
  <si>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</si>
  <si>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</si>
  <si>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</si>
  <si>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</si>
  <si>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</si>
  <si>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</si>
  <si>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</si>
  <si>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</si>
  <si>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</si>
  <si>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</si>
  <si>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</si>
  <si>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</si>
  <si>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</si>
  <si>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</si>
  <si>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</si>
  <si>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</si>
  <si>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</si>
  <si>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</si>
  <si>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</si>
  <si>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</si>
  <si>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</si>
  <si>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</si>
  <si>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</si>
  <si>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</si>
  <si>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</si>
  <si>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</si>
  <si>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</si>
  <si>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</si>
  <si>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</si>
  <si>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</si>
  <si>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</si>
  <si>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</si>
  <si>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</si>
  <si>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</si>
  <si>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</si>
  <si>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</si>
  <si>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</si>
  <si>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</si>
  <si>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</si>
  <si>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</si>
  <si>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</si>
  <si>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</si>
  <si>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</si>
  <si>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</si>
  <si>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</si>
  <si>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</si>
  <si>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</si>
  <si>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</si>
  <si>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</si>
  <si>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</si>
  <si>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</si>
  <si>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</si>
  <si>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</si>
  <si>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</si>
  <si>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</si>
  <si>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</si>
  <si>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</si>
  <si>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</si>
  <si>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</si>
  <si>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</si>
  <si>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</si>
  <si>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</si>
  <si>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</si>
  <si>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</si>
  <si>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</si>
  <si>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</si>
  <si>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</si>
  <si>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</si>
  <si>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</si>
  <si>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</si>
  <si>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</si>
  <si>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</si>
  <si>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</si>
  <si>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</si>
  <si>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</si>
  <si>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</si>
  <si>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</si>
  <si>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</si>
  <si>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</si>
  <si>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</si>
  <si>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</si>
  <si>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</si>
  <si>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</si>
  <si>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</si>
  <si>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</si>
  <si>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</si>
  <si>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</si>
  <si>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</si>
  <si>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</si>
  <si>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</si>
  <si>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</si>
  <si>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</si>
  <si>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</si>
  <si>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</si>
  <si>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</si>
  <si>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</si>
  <si>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</si>
  <si>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</si>
  <si>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</si>
  <si>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</si>
  <si>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</si>
  <si>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</si>
  <si>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</si>
  <si>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</si>
  <si>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</si>
  <si>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</si>
  <si>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</si>
  <si>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</si>
  <si>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</si>
  <si>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</si>
  <si>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</si>
  <si>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</si>
  <si>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</si>
  <si>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</si>
  <si>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</si>
  <si>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</si>
  <si>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</si>
  <si>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</si>
  <si>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</si>
  <si>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</si>
  <si>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</si>
  <si>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</si>
  <si>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</si>
  <si>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</si>
  <si>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</si>
  <si>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</si>
  <si>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</si>
  <si>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</si>
  <si>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</si>
  <si>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</si>
  <si>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</si>
  <si>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</si>
  <si>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</si>
  <si>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</si>
  <si>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</si>
  <si>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</si>
  <si>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</si>
  <si>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</si>
  <si>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</si>
  <si>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</si>
  <si>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</si>
  <si>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</si>
  <si>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</si>
  <si>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</si>
  <si>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</si>
  <si>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</si>
  <si>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</si>
  <si>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</si>
  <si>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</si>
  <si>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</si>
  <si>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</si>
  <si>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</si>
  <si>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</si>
  <si>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</si>
  <si>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</si>
  <si>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</si>
  <si>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</si>
  <si>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</si>
  <si>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</si>
  <si>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</si>
  <si>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</si>
  <si>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</si>
  <si>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</si>
  <si>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</si>
  <si>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</si>
  <si>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</si>
  <si>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</si>
  <si>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</si>
  <si>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</si>
  <si>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</si>
  <si>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</si>
  <si>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</si>
  <si>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</si>
  <si>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</si>
  <si>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</si>
  <si>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</si>
  <si>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</si>
  <si>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</si>
  <si>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</si>
  <si>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</si>
  <si>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</si>
  <si>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</si>
  <si>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</si>
  <si>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</si>
  <si>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</si>
  <si>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</si>
  <si>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</si>
  <si>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</si>
  <si>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</si>
  <si>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</si>
  <si>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</si>
  <si>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</si>
  <si>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</si>
  <si>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</si>
  <si>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</si>
  <si>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</si>
  <si>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</si>
  <si>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</si>
  <si>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</si>
  <si>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</si>
  <si>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</si>
  <si>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</si>
  <si>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</si>
  <si>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</si>
  <si>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</si>
  <si>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</si>
  <si>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</si>
  <si>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</si>
  <si>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</si>
  <si>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</si>
  <si>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</si>
  <si>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</si>
  <si>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</si>
  <si>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</si>
  <si>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</si>
  <si>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</si>
  <si>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</si>
  <si>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</si>
  <si>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</si>
  <si>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</si>
  <si>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</si>
  <si>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</si>
  <si>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</si>
  <si>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</si>
  <si>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</si>
  <si>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</si>
  <si>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</si>
  <si>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</si>
  <si>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</si>
  <si>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</si>
  <si>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</si>
  <si>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</si>
  <si>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</si>
  <si>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</si>
  <si>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</si>
  <si>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</si>
  <si>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</si>
  <si>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</si>
  <si>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</si>
  <si>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</si>
  <si>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</si>
  <si>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</si>
  <si>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</si>
  <si>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</si>
  <si>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</si>
  <si>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</si>
  <si>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</si>
  <si>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</si>
  <si>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</si>
  <si>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</si>
  <si>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</si>
  <si>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</si>
  <si>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</si>
  <si>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</si>
  <si>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</si>
  <si>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</si>
  <si>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</si>
  <si>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</si>
  <si>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</si>
  <si>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</si>
  <si>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</si>
  <si>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</si>
  <si>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</si>
  <si>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</si>
  <si>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</si>
  <si>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</si>
  <si>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</si>
  <si>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</si>
  <si>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</si>
  <si>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</si>
  <si>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</si>
  <si>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</si>
  <si>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</si>
  <si>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</si>
  <si>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</si>
  <si>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</si>
  <si>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</si>
  <si>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</si>
  <si>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</si>
  <si>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</si>
  <si>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</si>
  <si>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</si>
  <si>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</si>
  <si>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</si>
  <si>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</si>
  <si>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</si>
  <si>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</si>
  <si>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</si>
  <si>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</si>
  <si>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</si>
  <si>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</si>
  <si>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</si>
  <si>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</si>
  <si>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</si>
  <si>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</si>
  <si>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</si>
  <si>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</si>
  <si>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</si>
  <si>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</si>
  <si>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</si>
  <si>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</si>
  <si>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</si>
  <si>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</si>
  <si>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</si>
  <si>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</si>
  <si>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</si>
  <si>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</si>
  <si>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</si>
  <si>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</si>
  <si>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</si>
  <si>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</si>
  <si>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</si>
  <si>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</si>
  <si>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</si>
  <si>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</si>
  <si>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</si>
  <si>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</si>
  <si>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</si>
  <si>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</si>
  <si>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</si>
  <si>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</si>
  <si>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</si>
  <si>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</si>
  <si>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</si>
  <si>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</si>
  <si>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</si>
  <si>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</si>
  <si>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</si>
  <si>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</si>
  <si>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</si>
  <si>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</si>
  <si>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</si>
  <si>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</si>
  <si>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</si>
  <si>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</si>
  <si>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</si>
  <si>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</si>
  <si>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</si>
  <si>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</si>
  <si>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</si>
  <si>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</si>
  <si>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</si>
  <si>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</si>
  <si>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</si>
  <si>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</si>
  <si>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</si>
  <si>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</si>
  <si>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</si>
  <si>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</si>
  <si>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</si>
  <si>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</si>
  <si>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</si>
  <si>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</si>
  <si>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</si>
  <si>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</si>
  <si>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</si>
  <si>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</si>
  <si>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</si>
  <si>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</si>
  <si>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</si>
  <si>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</si>
  <si>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</si>
  <si>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</si>
  <si>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</si>
  <si>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</si>
  <si>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</si>
  <si>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</si>
  <si>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</si>
  <si>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</si>
  <si>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</si>
  <si>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</si>
  <si>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</si>
  <si>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</si>
  <si>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</si>
  <si>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</si>
  <si>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</si>
  <si>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</si>
  <si>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</si>
  <si>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</si>
  <si>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</si>
  <si>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</si>
  <si>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</si>
  <si>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</si>
  <si>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</si>
  <si>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</si>
  <si>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</si>
  <si>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</si>
  <si>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</si>
  <si>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</si>
  <si>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</si>
  <si>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</si>
  <si>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</si>
  <si>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</si>
  <si>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</si>
  <si>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</si>
  <si>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</si>
  <si>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</si>
  <si>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</si>
  <si>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</si>
  <si>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</si>
  <si>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</si>
  <si>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</si>
  <si>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</si>
  <si>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</si>
  <si>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</si>
  <si>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</si>
  <si>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</si>
  <si>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</si>
  <si>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</si>
  <si>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</si>
  <si>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</si>
  <si>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</si>
  <si>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</si>
  <si>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</si>
  <si>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</si>
  <si>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</si>
  <si>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</si>
  <si>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</si>
  <si>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</si>
  <si>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</si>
  <si>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</si>
  <si>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</si>
  <si>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</si>
  <si>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</si>
  <si>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</si>
  <si>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</si>
  <si>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</si>
  <si>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</si>
  <si>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</si>
  <si>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</si>
  <si>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</si>
  <si>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</si>
  <si>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</si>
  <si>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</si>
  <si>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</si>
  <si>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</si>
  <si>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</si>
  <si>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</si>
  <si>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</si>
  <si>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</si>
  <si>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</si>
  <si>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</si>
  <si>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</si>
  <si>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</si>
  <si>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</si>
  <si>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</si>
  <si>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</si>
  <si>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</si>
  <si>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</si>
  <si>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</si>
  <si>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</si>
  <si>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</si>
  <si>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</si>
  <si>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</si>
  <si>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</si>
  <si>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</si>
  <si>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</si>
  <si>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</si>
  <si>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</si>
  <si>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</si>
  <si>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</si>
  <si>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</si>
  <si>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</si>
  <si>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</si>
  <si>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</si>
  <si>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</si>
  <si>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</si>
  <si>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</si>
  <si>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</si>
  <si>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</si>
  <si>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</si>
  <si>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</si>
  <si>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</si>
  <si>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</si>
  <si>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</si>
  <si>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</si>
  <si>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</si>
  <si>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</si>
  <si>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</si>
  <si>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</si>
  <si>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</si>
  <si>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</si>
  <si>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</si>
  <si>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</si>
  <si>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</si>
  <si>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</si>
  <si>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</si>
  <si>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</si>
  <si>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</si>
  <si>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</si>
  <si>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</si>
  <si>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</si>
  <si>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</si>
  <si>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</si>
  <si>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</si>
  <si>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</si>
  <si>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</si>
  <si>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</si>
  <si>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</si>
  <si>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</si>
  <si>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</si>
  <si>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</si>
  <si>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</si>
  <si>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</si>
  <si>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</si>
  <si>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</si>
  <si>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</si>
  <si>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</si>
  <si>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</si>
  <si>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</si>
  <si>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</si>
  <si>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</si>
  <si>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</si>
  <si>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</si>
  <si>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</si>
  <si>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</si>
  <si>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</si>
  <si>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</si>
  <si>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</si>
  <si>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</si>
  <si>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</si>
  <si>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</si>
  <si>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</si>
  <si>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</si>
  <si>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</si>
  <si>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</si>
  <si>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</si>
  <si>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</si>
  <si>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</si>
  <si>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</si>
  <si>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</si>
  <si>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</si>
  <si>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</si>
  <si>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</si>
  <si>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</si>
  <si>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</si>
  <si>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</si>
  <si>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</si>
  <si>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</si>
  <si>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</si>
  <si>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</si>
  <si>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</si>
  <si>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</si>
  <si>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</si>
  <si>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</si>
  <si>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</si>
  <si>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</si>
  <si>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</si>
  <si>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</si>
  <si>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</si>
  <si>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</si>
  <si>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</si>
  <si>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</si>
  <si>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</si>
  <si>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</si>
  <si>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</si>
  <si>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</si>
  <si>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</si>
  <si>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</si>
  <si>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</si>
  <si>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</si>
  <si>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</si>
  <si>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</si>
  <si>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</si>
  <si>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</si>
  <si>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</si>
  <si>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</si>
  <si>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</si>
  <si>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</si>
  <si>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</si>
  <si>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</si>
  <si>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</si>
  <si>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</si>
  <si>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</si>
  <si>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</si>
  <si>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</si>
  <si>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</si>
  <si>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</si>
  <si>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</si>
  <si>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</si>
  <si>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</si>
  <si>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</si>
  <si>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</si>
  <si>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</si>
  <si>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</si>
  <si>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</si>
  <si>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</si>
  <si>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</si>
  <si>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</si>
  <si>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</si>
  <si>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</si>
  <si>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</si>
  <si>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</si>
  <si>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</si>
  <si>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</si>
  <si>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</si>
  <si>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</si>
  <si>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</si>
  <si>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</si>
  <si>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</si>
  <si>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</si>
  <si>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</si>
  <si>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</si>
  <si>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</si>
  <si>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</si>
  <si>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</si>
  <si>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</si>
  <si>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</si>
  <si>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</si>
  <si>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</si>
  <si>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</si>
  <si>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</si>
  <si>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</si>
  <si>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</si>
  <si>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</si>
  <si>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</si>
  <si>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</si>
  <si>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</si>
  <si>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</si>
  <si>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</si>
  <si>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</si>
  <si>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</si>
  <si>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</si>
  <si>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</si>
  <si>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</si>
  <si>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</si>
  <si>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</si>
  <si>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</si>
  <si>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</si>
  <si>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</si>
  <si>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</si>
  <si>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</si>
  <si>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</si>
  <si>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</si>
  <si>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</si>
  <si>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</si>
  <si>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</si>
  <si>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</si>
  <si>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</si>
  <si>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</si>
  <si>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</si>
  <si>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</si>
  <si>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</si>
  <si>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</si>
  <si>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</si>
  <si>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</si>
  <si>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</si>
  <si>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</si>
  <si>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</si>
  <si>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</si>
  <si>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</si>
  <si>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</si>
  <si>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</si>
  <si>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</si>
  <si>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</si>
  <si>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</si>
  <si>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</si>
  <si>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</si>
  <si>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</si>
  <si>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</si>
  <si>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</si>
  <si>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</si>
  <si>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</si>
  <si>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</si>
  <si>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</si>
  <si>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</si>
  <si>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</si>
  <si>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</si>
  <si>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</si>
  <si>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</si>
  <si>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</si>
  <si>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</si>
  <si>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</si>
  <si>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</si>
  <si>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</si>
  <si>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</si>
  <si>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</si>
  <si>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</si>
  <si>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</si>
  <si>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</si>
  <si>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</si>
  <si>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</si>
  <si>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</si>
  <si>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</si>
  <si>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</si>
  <si>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</si>
  <si>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</si>
  <si>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</si>
  <si>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</si>
  <si>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</si>
  <si>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</si>
  <si>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</si>
  <si>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</si>
  <si>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</si>
  <si>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</si>
  <si>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</si>
  <si>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</si>
  <si>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</si>
  <si>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</si>
  <si>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</si>
  <si>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</si>
  <si>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</si>
  <si>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</si>
  <si>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</si>
  <si>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</si>
  <si>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</si>
  <si>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</si>
  <si>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</si>
  <si>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</si>
  <si>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</si>
  <si>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</si>
  <si>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</si>
  <si>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</si>
  <si>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</si>
  <si>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</si>
  <si>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</si>
  <si>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</si>
  <si>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</si>
  <si>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</si>
  <si>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</si>
  <si>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</si>
  <si>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</si>
  <si>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</si>
  <si>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</si>
  <si>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</si>
  <si>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</si>
  <si>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</si>
  <si>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</si>
  <si>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</si>
  <si>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</si>
  <si>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</si>
  <si>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</si>
  <si>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</si>
  <si>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</si>
  <si>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</si>
  <si>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</si>
  <si>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</si>
  <si>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</si>
  <si>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</si>
  <si>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</si>
  <si>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</si>
  <si>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</si>
  <si>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</si>
  <si>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</si>
  <si>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</si>
  <si>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</si>
  <si>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</si>
  <si>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</si>
  <si>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</si>
  <si>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</si>
  <si>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</si>
  <si>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</si>
  <si>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</si>
  <si>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</si>
  <si>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</si>
  <si>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</si>
  <si>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</si>
  <si>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</si>
  <si>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</si>
  <si>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</si>
  <si>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</si>
  <si>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</si>
  <si>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</si>
  <si>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</si>
  <si>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</si>
  <si>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</si>
  <si>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</si>
  <si>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</si>
  <si>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</si>
  <si>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</si>
  <si>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</si>
  <si>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</si>
  <si>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</si>
  <si>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</si>
  <si>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</si>
  <si>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</si>
  <si>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</si>
  <si>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</si>
  <si>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</si>
  <si>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</si>
  <si>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</si>
  <si>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</si>
  <si>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</si>
  <si>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</si>
  <si>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</si>
  <si>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</si>
  <si>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</si>
  <si>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</si>
  <si>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</si>
  <si>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</si>
  <si>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</si>
  <si>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</si>
  <si>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</si>
  <si>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</si>
  <si>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</si>
  <si>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</si>
  <si>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</si>
  <si>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</si>
  <si>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</si>
  <si>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</si>
  <si>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</si>
  <si>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</si>
  <si>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</si>
  <si>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</si>
  <si>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</si>
  <si>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</si>
  <si>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</si>
  <si>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</si>
  <si>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</si>
  <si>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</si>
  <si>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</si>
  <si>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</si>
  <si>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</si>
  <si>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</si>
  <si>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</si>
  <si>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</si>
  <si>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</si>
  <si>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</si>
  <si>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</si>
  <si>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</si>
  <si>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</si>
  <si>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</si>
  <si>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</si>
  <si>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</si>
  <si>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</si>
  <si>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</si>
  <si>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</si>
  <si>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</si>
  <si>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</si>
  <si>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</si>
  <si>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</si>
  <si>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</si>
  <si>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</si>
  <si>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</si>
  <si>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</si>
  <si>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</si>
  <si>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</si>
  <si>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</si>
  <si>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</si>
  <si>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</si>
  <si>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</si>
  <si>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</si>
  <si>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</si>
  <si>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</si>
  <si>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</si>
  <si>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</si>
  <si>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</si>
  <si>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</si>
  <si>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</si>
  <si>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</si>
  <si>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</si>
  <si>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</si>
  <si>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</si>
  <si>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</si>
  <si>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</si>
  <si>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</si>
  <si>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</si>
  <si>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</si>
  <si>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</si>
  <si>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</si>
  <si>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</si>
  <si>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</si>
  <si>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</si>
  <si>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</si>
  <si>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</si>
  <si>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</si>
  <si>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</si>
  <si>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</si>
  <si>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</si>
  <si>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</si>
  <si>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</si>
  <si>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</si>
  <si>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</si>
  <si>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</si>
  <si>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</si>
  <si>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</si>
  <si>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</si>
  <si>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</si>
  <si>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</si>
  <si>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</si>
  <si>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</si>
  <si>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</si>
  <si>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</si>
  <si>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</si>
  <si>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</si>
  <si>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</si>
  <si>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</si>
  <si>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</si>
  <si>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</si>
  <si>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</si>
  <si>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</si>
  <si>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</si>
  <si>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</si>
  <si>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</si>
  <si>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</si>
  <si>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</si>
  <si>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</si>
  <si>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</si>
  <si>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</si>
  <si>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</si>
  <si>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</si>
  <si>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</si>
  <si>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</si>
  <si>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</si>
  <si>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</si>
  <si>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</si>
  <si>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</si>
  <si>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</si>
  <si>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</si>
  <si>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</si>
  <si>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</si>
  <si>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</si>
  <si>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</si>
  <si>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</si>
  <si>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</si>
  <si>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</si>
  <si>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</si>
  <si>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</si>
  <si>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</si>
  <si>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</si>
  <si>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</si>
  <si>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</si>
  <si>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</si>
  <si>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</si>
  <si>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</si>
  <si>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</si>
  <si>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</si>
  <si>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</si>
  <si>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</si>
  <si>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</si>
  <si>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</si>
  <si>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</si>
  <si>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</si>
  <si>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</si>
  <si>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</si>
  <si>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</si>
  <si>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</si>
  <si>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</si>
  <si>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</si>
  <si>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</si>
  <si>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</si>
  <si>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</si>
  <si>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</si>
  <si>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</si>
  <si>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</si>
  <si>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</si>
  <si>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</si>
  <si>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</si>
  <si>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</si>
  <si>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</si>
  <si>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</si>
  <si>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</si>
  <si>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</si>
  <si>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</si>
  <si>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</si>
  <si>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</si>
  <si>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</si>
  <si>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</si>
  <si>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</si>
  <si>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</si>
  <si>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</si>
  <si>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</si>
  <si>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</si>
  <si>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</si>
  <si>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</si>
  <si>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</si>
  <si>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</si>
  <si>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</si>
  <si>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</si>
  <si>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</si>
  <si>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</si>
  <si>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</si>
  <si>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</si>
  <si>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</si>
  <si>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</si>
  <si>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</si>
  <si>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</si>
  <si>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</si>
  <si>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</si>
  <si>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</si>
  <si>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</si>
  <si>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</si>
  <si>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</si>
  <si>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</si>
  <si>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</si>
  <si>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</si>
  <si>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</si>
  <si>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</si>
  <si>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</si>
  <si>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</si>
  <si>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</si>
  <si>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</si>
  <si>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</si>
  <si>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</si>
  <si>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</si>
  <si>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</si>
  <si>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</si>
  <si>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</si>
  <si>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</si>
  <si>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</si>
  <si>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</si>
  <si>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</si>
  <si>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</si>
  <si>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</si>
  <si>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</si>
  <si>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</si>
  <si>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</si>
  <si>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</si>
  <si>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</si>
  <si>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</si>
  <si>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</si>
  <si>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</si>
  <si>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</si>
  <si>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</si>
  <si>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</si>
  <si>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</si>
  <si>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</si>
  <si>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</si>
  <si>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</si>
  <si>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</si>
  <si>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</si>
  <si>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</si>
  <si>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</si>
  <si>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</si>
  <si>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</si>
  <si>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</si>
  <si>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</si>
  <si>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</si>
  <si>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</si>
  <si>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</si>
  <si>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</si>
  <si>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</si>
  <si>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</si>
  <si>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</si>
  <si>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</si>
  <si>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</si>
  <si>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</si>
  <si>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</si>
  <si>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</si>
  <si>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</si>
  <si>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</si>
  <si>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</si>
  <si>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</si>
  <si>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</si>
  <si>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</si>
  <si>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</si>
  <si>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</si>
  <si>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</si>
  <si>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</si>
  <si>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</si>
  <si>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</si>
  <si>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</si>
  <si>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</si>
  <si>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</si>
  <si>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</si>
  <si>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</si>
  <si>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</si>
  <si>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</si>
  <si>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</si>
  <si>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</si>
  <si>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</si>
  <si>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</si>
  <si>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</si>
  <si>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</si>
  <si>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</si>
  <si>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</si>
  <si>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</si>
  <si>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</si>
  <si>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</si>
  <si>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</si>
  <si>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</si>
  <si>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</si>
  <si>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</si>
  <si>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</si>
  <si>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</si>
  <si>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</si>
  <si>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</si>
  <si>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</si>
  <si>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</si>
  <si>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</si>
  <si>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</si>
  <si>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</si>
  <si>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</si>
  <si>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</si>
  <si>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</si>
  <si>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</si>
  <si>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</si>
  <si>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</si>
  <si>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</si>
  <si>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</si>
  <si>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</si>
  <si>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</si>
  <si>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</si>
  <si>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</si>
  <si>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</si>
  <si>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</si>
  <si>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</si>
  <si>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</si>
  <si>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</si>
  <si>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</si>
  <si>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</si>
  <si>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</si>
  <si>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</si>
  <si>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</si>
  <si>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</si>
  <si>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</si>
  <si>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</si>
  <si>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</si>
  <si>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</si>
  <si>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</si>
  <si>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</si>
  <si>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</si>
  <si>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</si>
  <si>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</si>
  <si>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</si>
  <si>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</si>
  <si>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</si>
  <si>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</si>
  <si>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</si>
  <si>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</si>
  <si>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</si>
  <si>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</si>
  <si>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</si>
  <si>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</si>
  <si>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</si>
  <si>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</si>
  <si>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</si>
  <si>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</si>
  <si>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</si>
  <si>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</si>
  <si>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</si>
  <si>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</si>
  <si>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</si>
  <si>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</si>
  <si>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</si>
  <si>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</si>
  <si>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</si>
  <si>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</si>
  <si>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</si>
  <si>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</si>
  <si>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</si>
  <si>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</si>
  <si>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</si>
  <si>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</si>
  <si>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</si>
  <si>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</si>
  <si>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</si>
  <si>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</si>
  <si>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</si>
  <si>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</si>
  <si>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</si>
  <si>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</si>
  <si>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</si>
  <si>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</si>
  <si>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</si>
  <si>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</si>
  <si>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</si>
  <si>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</si>
  <si>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</si>
  <si>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</si>
  <si>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</si>
  <si>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</si>
  <si>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</si>
  <si>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</si>
  <si>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</si>
  <si>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</si>
  <si>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</si>
  <si>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</si>
  <si>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</si>
  <si>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</si>
  <si>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</si>
  <si>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</si>
  <si>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</si>
  <si>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</si>
  <si>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</si>
  <si>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</si>
  <si>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</si>
  <si>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</si>
  <si>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</si>
  <si>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</si>
  <si>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</si>
  <si>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</si>
  <si>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</si>
  <si>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</si>
  <si>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</si>
  <si>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</si>
  <si>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</si>
  <si>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</si>
  <si>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</si>
  <si>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</si>
  <si>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</si>
  <si>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</si>
  <si>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</si>
  <si>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</si>
  <si>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</si>
  <si>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</si>
  <si>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</si>
  <si>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</si>
  <si>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</si>
  <si>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</si>
  <si>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</si>
  <si>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</si>
  <si>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</si>
  <si>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</si>
  <si>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</si>
  <si>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</si>
  <si>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</si>
  <si>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</si>
  <si>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</si>
  <si>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</si>
  <si>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</si>
  <si>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</si>
  <si>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</si>
  <si>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</si>
  <si>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</si>
  <si>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</si>
  <si>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</si>
  <si>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</si>
  <si>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</si>
  <si>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</si>
  <si>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</si>
  <si>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</si>
  <si>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</si>
  <si>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</si>
  <si>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</si>
  <si>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</si>
  <si>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</si>
  <si>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</si>
  <si>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</si>
  <si>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</si>
  <si>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</si>
  <si>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</si>
  <si>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</si>
  <si>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</si>
  <si>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</si>
  <si>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</si>
  <si>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</si>
  <si>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</si>
  <si>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</si>
  <si>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</si>
  <si>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</si>
  <si>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</si>
  <si>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</si>
  <si>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</si>
  <si>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</si>
  <si>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</si>
  <si>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</si>
  <si>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</si>
  <si>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</si>
  <si>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</si>
  <si>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</si>
  <si>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</si>
  <si>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</si>
  <si>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</si>
  <si>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</si>
  <si>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</si>
  <si>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</si>
  <si>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</si>
  <si>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</si>
  <si>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</si>
  <si>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</si>
  <si>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</si>
  <si>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</si>
  <si>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</si>
  <si>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</si>
  <si>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</si>
  <si>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</si>
  <si>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 funded 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</si>
  <si>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</si>
  <si>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</si>
  <si>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</si>
  <si>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</si>
  <si>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</si>
  <si>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</si>
  <si>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</si>
  <si>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</si>
  <si>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</si>
  <si>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</si>
  <si>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</si>
  <si>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</si>
  <si>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</si>
  <si>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</si>
  <si>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</si>
  <si>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</si>
  <si>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</si>
  <si>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</si>
  <si>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</si>
  <si>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</si>
  <si>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</si>
  <si>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</si>
  <si>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</si>
  <si>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</si>
  <si>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</si>
  <si>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</si>
  <si>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</si>
  <si>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</si>
  <si>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</si>
  <si>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</si>
  <si>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</si>
  <si>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</si>
  <si>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</si>
  <si>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</si>
  <si>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</si>
  <si>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</si>
  <si>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Column Labels</t>
  </si>
  <si>
    <t>Grand Total</t>
  </si>
  <si>
    <t>Count of outcome</t>
  </si>
  <si>
    <t>Row Labels</t>
  </si>
  <si>
    <t>(All)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</si>
  <si>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</si>
  <si>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</si>
  <si>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</si>
  <si>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</si>
  <si>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</si>
  <si>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</si>
  <si>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</si>
  <si>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</si>
  <si>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</si>
  <si>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</si>
  <si>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</si>
  <si>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</si>
  <si>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</si>
  <si>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</si>
  <si>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</si>
  <si>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</si>
  <si>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</si>
  <si>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</si>
  <si>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</si>
  <si>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</si>
  <si>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</si>
  <si>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</si>
  <si>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</si>
  <si>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</si>
  <si>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</si>
  <si>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</si>
  <si>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</si>
  <si>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</si>
  <si>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</si>
  <si>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</si>
  <si>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</si>
  <si>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</si>
  <si>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</si>
  <si>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</si>
  <si>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</si>
  <si>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1000 to 4999</t>
  </si>
  <si>
    <t>Outcome</t>
  </si>
  <si>
    <t>Successful:</t>
  </si>
  <si>
    <t>Mean</t>
  </si>
  <si>
    <t>Median</t>
  </si>
  <si>
    <t>Minumum</t>
  </si>
  <si>
    <t>Maximum</t>
  </si>
  <si>
    <t>Variance</t>
  </si>
  <si>
    <t>Standard Deviation</t>
  </si>
  <si>
    <t>Failed</t>
  </si>
  <si>
    <t>percent successful</t>
  </si>
  <si>
    <t>month successful</t>
  </si>
  <si>
    <t>june</t>
  </si>
  <si>
    <t>nov</t>
  </si>
  <si>
    <t>jan</t>
  </si>
  <si>
    <t>apr</t>
  </si>
  <si>
    <t>feb/june</t>
  </si>
  <si>
    <t>july</t>
  </si>
  <si>
    <t>mar/aug</t>
  </si>
  <si>
    <t>Mean is a more approiate measure of central tendancy here because of the non-normal distribution and many outliers shown in the box and whisker charts below</t>
  </si>
  <si>
    <t xml:space="preserve">Successful campaigns have a higher variance and standard deviation. Both are left skewed distrubutions, but successful having more variance.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</si>
</sst>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1"/>
      <color rgb="FF131313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2" fontId="16" fillId="0" borderId="0" xfId="43" applyNumberFormat="1" applyFont="1" applyAlignment="1">
      <alignment horizontal="center"/>
    </xf>
    <xf numFmtId="2" fontId="0" fillId="0" borderId="0" xfId="43" applyNumberFormat="1" applyFont="1"/>
    <xf numFmtId="1" fontId="0" fillId="0" borderId="0" xfId="43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9" fillId="0" borderId="0" xfId="0" applyFont="1"/>
    <xf numFmtId="0" fontId="0" fillId="0" borderId="0" xfId="0" applyNumberFormat="1"/>
    <xf numFmtId="0" fontId="0" fillId="33" borderId="0" xfId="0" applyFill="1"/>
    <xf numFmtId="0" fontId="0" fillId="34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[CrowdfundingBook_completed.xlsx]Outcome by 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77-4ABE-B26B-DD0425FF0EB7}"/>
            </c:ext>
          </c:extLst>
        </c:ser>
        <c:ser>
          <c:idx val="1"/>
          <c:order val="1"/>
          <c:tx>
            <c:strRef>
              <c:f>'Outcome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3">
                  <c:v>0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77-4ABE-B26B-DD0425FF0EB7}"/>
            </c:ext>
          </c:extLst>
        </c:ser>
        <c:ser>
          <c:idx val="2"/>
          <c:order val="2"/>
          <c:tx>
            <c:strRef>
              <c:f>'Outcome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Category'!$D$5:$D$14</c:f>
              <c:numCache>
                <c:formatCode>General</c:formatCode>
                <c:ptCount val="9"/>
                <c:pt idx="0">
                  <c:v>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77-4ABE-B26B-DD0425FF0EB7}"/>
            </c:ext>
          </c:extLst>
        </c:ser>
        <c:ser>
          <c:idx val="3"/>
          <c:order val="3"/>
          <c:tx>
            <c:strRef>
              <c:f>'Outcome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77-4ABE-B26B-DD0425FF0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66081664"/>
        <c:axId val="264900720"/>
      </c:barChart>
      <c:catAx>
        <c:axId val="2660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00720"/>
        <c:crosses val="autoZero"/>
        <c:auto val="1"/>
        <c:lblAlgn val="ctr"/>
        <c:lblOffset val="100"/>
        <c:noMultiLvlLbl val="0"/>
      </c:catAx>
      <c:valAx>
        <c:axId val="26490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08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[CrowdfundingBook_completed.xlsx]Outcome by Subcategory!PivotTable6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A-4C11-B3DF-1D482CBDD40C}"/>
            </c:ext>
          </c:extLst>
        </c:ser>
        <c:ser>
          <c:idx val="1"/>
          <c:order val="1"/>
          <c:tx>
            <c:strRef>
              <c:f>'Outcome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A-4C11-B3DF-1D482CBDD40C}"/>
            </c:ext>
          </c:extLst>
        </c:ser>
        <c:ser>
          <c:idx val="2"/>
          <c:order val="2"/>
          <c:tx>
            <c:strRef>
              <c:f>'Outcome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2A-4C11-B3DF-1D482CBDD40C}"/>
            </c:ext>
          </c:extLst>
        </c:ser>
        <c:ser>
          <c:idx val="3"/>
          <c:order val="3"/>
          <c:tx>
            <c:strRef>
              <c:f>'Outcome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2A-4C11-B3DF-1D482CBDD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50685408"/>
        <c:axId val="264896400"/>
      </c:barChart>
      <c:catAx>
        <c:axId val="35068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896400"/>
        <c:crosses val="autoZero"/>
        <c:auto val="1"/>
        <c:lblAlgn val="ctr"/>
        <c:lblOffset val="100"/>
        <c:noMultiLvlLbl val="0"/>
      </c:catAx>
      <c:valAx>
        <c:axId val="26489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68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[CrowdfundingBook_completed.xlsx]Outcome over Time!PivotTable7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2-4D36-BF1C-AC29F08CF75B}"/>
            </c:ext>
          </c:extLst>
        </c:ser>
        <c:ser>
          <c:idx val="1"/>
          <c:order val="1"/>
          <c:tx>
            <c:strRef>
              <c:f>'Outcome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E2-453B-A157-38E2EBF24DF0}"/>
            </c:ext>
          </c:extLst>
        </c:ser>
        <c:ser>
          <c:idx val="2"/>
          <c:order val="2"/>
          <c:tx>
            <c:strRef>
              <c:f>'Outcome over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E2-453B-A157-38E2EBF24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1675280"/>
        <c:axId val="264903120"/>
      </c:lineChart>
      <c:catAx>
        <c:axId val="3516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903120"/>
        <c:crosses val="autoZero"/>
        <c:auto val="1"/>
        <c:lblAlgn val="ctr"/>
        <c:lblOffset val="100"/>
        <c:noMultiLvlLbl val="0"/>
      </c:catAx>
      <c:valAx>
        <c:axId val="26490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7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Crowdfunding!$I$1</c:f>
              <c:strCache>
                <c:ptCount val="1"/>
                <c:pt idx="0">
                  <c:v>Average Donation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Crowdfunding!$H$2:$H$1001</c:f>
              <c:numCache>
                <c:formatCode>General</c:formatCode>
                <c:ptCount val="1000"/>
                <c:pt idx="0">
                  <c:v>0</c:v>
                </c:pt>
                <c:pt idx="1">
                  <c:v>158</c:v>
                </c:pt>
                <c:pt idx="2">
                  <c:v>1425</c:v>
                </c:pt>
                <c:pt idx="3">
                  <c:v>24</c:v>
                </c:pt>
                <c:pt idx="4">
                  <c:v>53</c:v>
                </c:pt>
                <c:pt idx="5">
                  <c:v>174</c:v>
                </c:pt>
                <c:pt idx="6">
                  <c:v>18</c:v>
                </c:pt>
                <c:pt idx="7">
                  <c:v>227</c:v>
                </c:pt>
                <c:pt idx="8">
                  <c:v>708</c:v>
                </c:pt>
                <c:pt idx="9">
                  <c:v>44</c:v>
                </c:pt>
                <c:pt idx="10">
                  <c:v>220</c:v>
                </c:pt>
                <c:pt idx="11">
                  <c:v>27</c:v>
                </c:pt>
                <c:pt idx="12">
                  <c:v>55</c:v>
                </c:pt>
                <c:pt idx="13">
                  <c:v>98</c:v>
                </c:pt>
                <c:pt idx="14">
                  <c:v>200</c:v>
                </c:pt>
                <c:pt idx="15">
                  <c:v>452</c:v>
                </c:pt>
                <c:pt idx="16">
                  <c:v>100</c:v>
                </c:pt>
                <c:pt idx="17">
                  <c:v>1249</c:v>
                </c:pt>
                <c:pt idx="18">
                  <c:v>135</c:v>
                </c:pt>
                <c:pt idx="19">
                  <c:v>674</c:v>
                </c:pt>
                <c:pt idx="20">
                  <c:v>1396</c:v>
                </c:pt>
                <c:pt idx="21">
                  <c:v>558</c:v>
                </c:pt>
                <c:pt idx="22">
                  <c:v>890</c:v>
                </c:pt>
                <c:pt idx="23">
                  <c:v>142</c:v>
                </c:pt>
                <c:pt idx="24">
                  <c:v>2673</c:v>
                </c:pt>
                <c:pt idx="25">
                  <c:v>163</c:v>
                </c:pt>
                <c:pt idx="26">
                  <c:v>1480</c:v>
                </c:pt>
                <c:pt idx="27">
                  <c:v>15</c:v>
                </c:pt>
                <c:pt idx="28">
                  <c:v>2220</c:v>
                </c:pt>
                <c:pt idx="29">
                  <c:v>1606</c:v>
                </c:pt>
                <c:pt idx="30">
                  <c:v>129</c:v>
                </c:pt>
                <c:pt idx="31">
                  <c:v>226</c:v>
                </c:pt>
                <c:pt idx="32">
                  <c:v>2307</c:v>
                </c:pt>
                <c:pt idx="33">
                  <c:v>5419</c:v>
                </c:pt>
                <c:pt idx="34">
                  <c:v>165</c:v>
                </c:pt>
                <c:pt idx="35">
                  <c:v>1965</c:v>
                </c:pt>
                <c:pt idx="36">
                  <c:v>16</c:v>
                </c:pt>
                <c:pt idx="37">
                  <c:v>107</c:v>
                </c:pt>
                <c:pt idx="38">
                  <c:v>134</c:v>
                </c:pt>
                <c:pt idx="39">
                  <c:v>88</c:v>
                </c:pt>
                <c:pt idx="40">
                  <c:v>198</c:v>
                </c:pt>
                <c:pt idx="41">
                  <c:v>111</c:v>
                </c:pt>
                <c:pt idx="42">
                  <c:v>222</c:v>
                </c:pt>
                <c:pt idx="43">
                  <c:v>6212</c:v>
                </c:pt>
                <c:pt idx="44">
                  <c:v>98</c:v>
                </c:pt>
                <c:pt idx="45">
                  <c:v>48</c:v>
                </c:pt>
                <c:pt idx="46">
                  <c:v>92</c:v>
                </c:pt>
                <c:pt idx="47">
                  <c:v>149</c:v>
                </c:pt>
                <c:pt idx="48">
                  <c:v>2431</c:v>
                </c:pt>
                <c:pt idx="49">
                  <c:v>303</c:v>
                </c:pt>
                <c:pt idx="50">
                  <c:v>1</c:v>
                </c:pt>
                <c:pt idx="51">
                  <c:v>1467</c:v>
                </c:pt>
                <c:pt idx="52">
                  <c:v>75</c:v>
                </c:pt>
                <c:pt idx="53">
                  <c:v>209</c:v>
                </c:pt>
                <c:pt idx="54">
                  <c:v>120</c:v>
                </c:pt>
                <c:pt idx="55">
                  <c:v>131</c:v>
                </c:pt>
                <c:pt idx="56">
                  <c:v>164</c:v>
                </c:pt>
                <c:pt idx="57">
                  <c:v>201</c:v>
                </c:pt>
                <c:pt idx="58">
                  <c:v>211</c:v>
                </c:pt>
                <c:pt idx="59">
                  <c:v>128</c:v>
                </c:pt>
                <c:pt idx="60">
                  <c:v>1600</c:v>
                </c:pt>
                <c:pt idx="61">
                  <c:v>2253</c:v>
                </c:pt>
                <c:pt idx="62">
                  <c:v>249</c:v>
                </c:pt>
                <c:pt idx="63">
                  <c:v>5</c:v>
                </c:pt>
                <c:pt idx="64">
                  <c:v>38</c:v>
                </c:pt>
                <c:pt idx="65">
                  <c:v>236</c:v>
                </c:pt>
                <c:pt idx="66">
                  <c:v>12</c:v>
                </c:pt>
                <c:pt idx="67">
                  <c:v>4065</c:v>
                </c:pt>
                <c:pt idx="68">
                  <c:v>246</c:v>
                </c:pt>
                <c:pt idx="69">
                  <c:v>17</c:v>
                </c:pt>
                <c:pt idx="70">
                  <c:v>2475</c:v>
                </c:pt>
                <c:pt idx="71">
                  <c:v>76</c:v>
                </c:pt>
                <c:pt idx="72">
                  <c:v>54</c:v>
                </c:pt>
                <c:pt idx="73">
                  <c:v>88</c:v>
                </c:pt>
                <c:pt idx="74">
                  <c:v>85</c:v>
                </c:pt>
                <c:pt idx="75">
                  <c:v>170</c:v>
                </c:pt>
                <c:pt idx="76">
                  <c:v>1684</c:v>
                </c:pt>
                <c:pt idx="77">
                  <c:v>56</c:v>
                </c:pt>
                <c:pt idx="78">
                  <c:v>330</c:v>
                </c:pt>
                <c:pt idx="79">
                  <c:v>838</c:v>
                </c:pt>
                <c:pt idx="80">
                  <c:v>127</c:v>
                </c:pt>
                <c:pt idx="81">
                  <c:v>411</c:v>
                </c:pt>
                <c:pt idx="82">
                  <c:v>180</c:v>
                </c:pt>
                <c:pt idx="83">
                  <c:v>1000</c:v>
                </c:pt>
                <c:pt idx="84">
                  <c:v>374</c:v>
                </c:pt>
                <c:pt idx="85">
                  <c:v>71</c:v>
                </c:pt>
                <c:pt idx="86">
                  <c:v>203</c:v>
                </c:pt>
                <c:pt idx="87">
                  <c:v>1482</c:v>
                </c:pt>
                <c:pt idx="88">
                  <c:v>113</c:v>
                </c:pt>
                <c:pt idx="89">
                  <c:v>96</c:v>
                </c:pt>
                <c:pt idx="90">
                  <c:v>106</c:v>
                </c:pt>
                <c:pt idx="91">
                  <c:v>679</c:v>
                </c:pt>
                <c:pt idx="92">
                  <c:v>498</c:v>
                </c:pt>
                <c:pt idx="93">
                  <c:v>610</c:v>
                </c:pt>
                <c:pt idx="94">
                  <c:v>180</c:v>
                </c:pt>
                <c:pt idx="95">
                  <c:v>27</c:v>
                </c:pt>
                <c:pt idx="96">
                  <c:v>2331</c:v>
                </c:pt>
                <c:pt idx="97">
                  <c:v>113</c:v>
                </c:pt>
                <c:pt idx="98">
                  <c:v>1220</c:v>
                </c:pt>
                <c:pt idx="99">
                  <c:v>164</c:v>
                </c:pt>
                <c:pt idx="100">
                  <c:v>1</c:v>
                </c:pt>
                <c:pt idx="101">
                  <c:v>164</c:v>
                </c:pt>
                <c:pt idx="102">
                  <c:v>336</c:v>
                </c:pt>
                <c:pt idx="103">
                  <c:v>37</c:v>
                </c:pt>
                <c:pt idx="104">
                  <c:v>1917</c:v>
                </c:pt>
                <c:pt idx="105">
                  <c:v>95</c:v>
                </c:pt>
                <c:pt idx="106">
                  <c:v>147</c:v>
                </c:pt>
                <c:pt idx="107">
                  <c:v>86</c:v>
                </c:pt>
                <c:pt idx="108">
                  <c:v>83</c:v>
                </c:pt>
                <c:pt idx="109">
                  <c:v>60</c:v>
                </c:pt>
                <c:pt idx="110">
                  <c:v>296</c:v>
                </c:pt>
                <c:pt idx="111">
                  <c:v>676</c:v>
                </c:pt>
                <c:pt idx="112">
                  <c:v>361</c:v>
                </c:pt>
                <c:pt idx="113">
                  <c:v>131</c:v>
                </c:pt>
                <c:pt idx="114">
                  <c:v>126</c:v>
                </c:pt>
                <c:pt idx="115">
                  <c:v>3304</c:v>
                </c:pt>
                <c:pt idx="116">
                  <c:v>73</c:v>
                </c:pt>
                <c:pt idx="117">
                  <c:v>275</c:v>
                </c:pt>
                <c:pt idx="118">
                  <c:v>67</c:v>
                </c:pt>
                <c:pt idx="119">
                  <c:v>154</c:v>
                </c:pt>
                <c:pt idx="120">
                  <c:v>1782</c:v>
                </c:pt>
                <c:pt idx="121">
                  <c:v>903</c:v>
                </c:pt>
                <c:pt idx="122">
                  <c:v>3387</c:v>
                </c:pt>
                <c:pt idx="123">
                  <c:v>662</c:v>
                </c:pt>
                <c:pt idx="124">
                  <c:v>94</c:v>
                </c:pt>
                <c:pt idx="125">
                  <c:v>180</c:v>
                </c:pt>
                <c:pt idx="126">
                  <c:v>774</c:v>
                </c:pt>
                <c:pt idx="127">
                  <c:v>672</c:v>
                </c:pt>
                <c:pt idx="128">
                  <c:v>532</c:v>
                </c:pt>
                <c:pt idx="129">
                  <c:v>55</c:v>
                </c:pt>
                <c:pt idx="130">
                  <c:v>533</c:v>
                </c:pt>
                <c:pt idx="131">
                  <c:v>2443</c:v>
                </c:pt>
                <c:pt idx="132">
                  <c:v>89</c:v>
                </c:pt>
                <c:pt idx="133">
                  <c:v>159</c:v>
                </c:pt>
                <c:pt idx="134">
                  <c:v>940</c:v>
                </c:pt>
                <c:pt idx="135">
                  <c:v>117</c:v>
                </c:pt>
                <c:pt idx="136">
                  <c:v>58</c:v>
                </c:pt>
                <c:pt idx="137">
                  <c:v>50</c:v>
                </c:pt>
                <c:pt idx="138">
                  <c:v>115</c:v>
                </c:pt>
                <c:pt idx="139">
                  <c:v>326</c:v>
                </c:pt>
                <c:pt idx="140">
                  <c:v>186</c:v>
                </c:pt>
                <c:pt idx="141">
                  <c:v>1071</c:v>
                </c:pt>
                <c:pt idx="142">
                  <c:v>117</c:v>
                </c:pt>
                <c:pt idx="143">
                  <c:v>70</c:v>
                </c:pt>
                <c:pt idx="144">
                  <c:v>135</c:v>
                </c:pt>
                <c:pt idx="145">
                  <c:v>768</c:v>
                </c:pt>
                <c:pt idx="146">
                  <c:v>51</c:v>
                </c:pt>
                <c:pt idx="147">
                  <c:v>199</c:v>
                </c:pt>
                <c:pt idx="148">
                  <c:v>107</c:v>
                </c:pt>
                <c:pt idx="149">
                  <c:v>195</c:v>
                </c:pt>
                <c:pt idx="150">
                  <c:v>1</c:v>
                </c:pt>
                <c:pt idx="151">
                  <c:v>1467</c:v>
                </c:pt>
                <c:pt idx="152">
                  <c:v>3376</c:v>
                </c:pt>
                <c:pt idx="153">
                  <c:v>5681</c:v>
                </c:pt>
                <c:pt idx="154">
                  <c:v>1059</c:v>
                </c:pt>
                <c:pt idx="155">
                  <c:v>1194</c:v>
                </c:pt>
                <c:pt idx="156">
                  <c:v>379</c:v>
                </c:pt>
                <c:pt idx="157">
                  <c:v>30</c:v>
                </c:pt>
                <c:pt idx="158">
                  <c:v>41</c:v>
                </c:pt>
                <c:pt idx="159">
                  <c:v>1821</c:v>
                </c:pt>
                <c:pt idx="160">
                  <c:v>164</c:v>
                </c:pt>
                <c:pt idx="161">
                  <c:v>75</c:v>
                </c:pt>
                <c:pt idx="162">
                  <c:v>157</c:v>
                </c:pt>
                <c:pt idx="163">
                  <c:v>246</c:v>
                </c:pt>
                <c:pt idx="164">
                  <c:v>1396</c:v>
                </c:pt>
                <c:pt idx="165">
                  <c:v>2506</c:v>
                </c:pt>
                <c:pt idx="166">
                  <c:v>244</c:v>
                </c:pt>
                <c:pt idx="167">
                  <c:v>146</c:v>
                </c:pt>
                <c:pt idx="168">
                  <c:v>955</c:v>
                </c:pt>
                <c:pt idx="169">
                  <c:v>1267</c:v>
                </c:pt>
                <c:pt idx="170">
                  <c:v>67</c:v>
                </c:pt>
                <c:pt idx="171">
                  <c:v>5</c:v>
                </c:pt>
                <c:pt idx="172">
                  <c:v>26</c:v>
                </c:pt>
                <c:pt idx="173">
                  <c:v>1561</c:v>
                </c:pt>
                <c:pt idx="174">
                  <c:v>48</c:v>
                </c:pt>
                <c:pt idx="175">
                  <c:v>1130</c:v>
                </c:pt>
                <c:pt idx="176">
                  <c:v>782</c:v>
                </c:pt>
                <c:pt idx="177">
                  <c:v>2739</c:v>
                </c:pt>
                <c:pt idx="178">
                  <c:v>210</c:v>
                </c:pt>
                <c:pt idx="179">
                  <c:v>3537</c:v>
                </c:pt>
                <c:pt idx="180">
                  <c:v>2107</c:v>
                </c:pt>
                <c:pt idx="181">
                  <c:v>136</c:v>
                </c:pt>
                <c:pt idx="182">
                  <c:v>3318</c:v>
                </c:pt>
                <c:pt idx="183">
                  <c:v>86</c:v>
                </c:pt>
                <c:pt idx="184">
                  <c:v>340</c:v>
                </c:pt>
                <c:pt idx="185">
                  <c:v>19</c:v>
                </c:pt>
                <c:pt idx="186">
                  <c:v>886</c:v>
                </c:pt>
                <c:pt idx="187">
                  <c:v>1442</c:v>
                </c:pt>
                <c:pt idx="188">
                  <c:v>35</c:v>
                </c:pt>
                <c:pt idx="189">
                  <c:v>441</c:v>
                </c:pt>
                <c:pt idx="190">
                  <c:v>24</c:v>
                </c:pt>
                <c:pt idx="191">
                  <c:v>86</c:v>
                </c:pt>
                <c:pt idx="192">
                  <c:v>243</c:v>
                </c:pt>
                <c:pt idx="193">
                  <c:v>65</c:v>
                </c:pt>
                <c:pt idx="194">
                  <c:v>126</c:v>
                </c:pt>
                <c:pt idx="195">
                  <c:v>524</c:v>
                </c:pt>
                <c:pt idx="196">
                  <c:v>100</c:v>
                </c:pt>
                <c:pt idx="197">
                  <c:v>1989</c:v>
                </c:pt>
                <c:pt idx="198">
                  <c:v>168</c:v>
                </c:pt>
                <c:pt idx="199">
                  <c:v>13</c:v>
                </c:pt>
                <c:pt idx="200">
                  <c:v>1</c:v>
                </c:pt>
                <c:pt idx="201">
                  <c:v>157</c:v>
                </c:pt>
                <c:pt idx="202">
                  <c:v>82</c:v>
                </c:pt>
                <c:pt idx="203">
                  <c:v>4498</c:v>
                </c:pt>
                <c:pt idx="204">
                  <c:v>40</c:v>
                </c:pt>
                <c:pt idx="205">
                  <c:v>80</c:v>
                </c:pt>
                <c:pt idx="206">
                  <c:v>57</c:v>
                </c:pt>
                <c:pt idx="207">
                  <c:v>43</c:v>
                </c:pt>
                <c:pt idx="208">
                  <c:v>2053</c:v>
                </c:pt>
                <c:pt idx="209">
                  <c:v>808</c:v>
                </c:pt>
                <c:pt idx="210">
                  <c:v>226</c:v>
                </c:pt>
                <c:pt idx="211">
                  <c:v>1625</c:v>
                </c:pt>
                <c:pt idx="212">
                  <c:v>168</c:v>
                </c:pt>
                <c:pt idx="213">
                  <c:v>4289</c:v>
                </c:pt>
                <c:pt idx="214">
                  <c:v>165</c:v>
                </c:pt>
                <c:pt idx="215">
                  <c:v>143</c:v>
                </c:pt>
                <c:pt idx="216">
                  <c:v>1815</c:v>
                </c:pt>
                <c:pt idx="217">
                  <c:v>934</c:v>
                </c:pt>
                <c:pt idx="218">
                  <c:v>397</c:v>
                </c:pt>
                <c:pt idx="219">
                  <c:v>1539</c:v>
                </c:pt>
                <c:pt idx="220">
                  <c:v>17</c:v>
                </c:pt>
                <c:pt idx="221">
                  <c:v>2179</c:v>
                </c:pt>
                <c:pt idx="222">
                  <c:v>138</c:v>
                </c:pt>
                <c:pt idx="223">
                  <c:v>931</c:v>
                </c:pt>
                <c:pt idx="224">
                  <c:v>3594</c:v>
                </c:pt>
                <c:pt idx="225">
                  <c:v>5880</c:v>
                </c:pt>
                <c:pt idx="226">
                  <c:v>112</c:v>
                </c:pt>
                <c:pt idx="227">
                  <c:v>943</c:v>
                </c:pt>
                <c:pt idx="228">
                  <c:v>2468</c:v>
                </c:pt>
                <c:pt idx="229">
                  <c:v>2551</c:v>
                </c:pt>
                <c:pt idx="230">
                  <c:v>101</c:v>
                </c:pt>
                <c:pt idx="231">
                  <c:v>67</c:v>
                </c:pt>
                <c:pt idx="232">
                  <c:v>92</c:v>
                </c:pt>
                <c:pt idx="233">
                  <c:v>62</c:v>
                </c:pt>
                <c:pt idx="234">
                  <c:v>149</c:v>
                </c:pt>
                <c:pt idx="235">
                  <c:v>92</c:v>
                </c:pt>
                <c:pt idx="236">
                  <c:v>57</c:v>
                </c:pt>
                <c:pt idx="237">
                  <c:v>329</c:v>
                </c:pt>
                <c:pt idx="238">
                  <c:v>97</c:v>
                </c:pt>
                <c:pt idx="239">
                  <c:v>41</c:v>
                </c:pt>
                <c:pt idx="240">
                  <c:v>1784</c:v>
                </c:pt>
                <c:pt idx="241">
                  <c:v>1684</c:v>
                </c:pt>
                <c:pt idx="242">
                  <c:v>250</c:v>
                </c:pt>
                <c:pt idx="243">
                  <c:v>238</c:v>
                </c:pt>
                <c:pt idx="244">
                  <c:v>53</c:v>
                </c:pt>
                <c:pt idx="245">
                  <c:v>214</c:v>
                </c:pt>
                <c:pt idx="246">
                  <c:v>222</c:v>
                </c:pt>
                <c:pt idx="247">
                  <c:v>1884</c:v>
                </c:pt>
                <c:pt idx="248">
                  <c:v>218</c:v>
                </c:pt>
                <c:pt idx="249">
                  <c:v>6465</c:v>
                </c:pt>
                <c:pt idx="250">
                  <c:v>1</c:v>
                </c:pt>
                <c:pt idx="251">
                  <c:v>101</c:v>
                </c:pt>
                <c:pt idx="252">
                  <c:v>59</c:v>
                </c:pt>
                <c:pt idx="253">
                  <c:v>1335</c:v>
                </c:pt>
                <c:pt idx="254">
                  <c:v>88</c:v>
                </c:pt>
                <c:pt idx="255">
                  <c:v>1697</c:v>
                </c:pt>
                <c:pt idx="256">
                  <c:v>15</c:v>
                </c:pt>
                <c:pt idx="257">
                  <c:v>92</c:v>
                </c:pt>
                <c:pt idx="258">
                  <c:v>186</c:v>
                </c:pt>
                <c:pt idx="259">
                  <c:v>138</c:v>
                </c:pt>
                <c:pt idx="260">
                  <c:v>261</c:v>
                </c:pt>
                <c:pt idx="261">
                  <c:v>454</c:v>
                </c:pt>
                <c:pt idx="262">
                  <c:v>107</c:v>
                </c:pt>
                <c:pt idx="263">
                  <c:v>199</c:v>
                </c:pt>
                <c:pt idx="264">
                  <c:v>5512</c:v>
                </c:pt>
                <c:pt idx="265">
                  <c:v>86</c:v>
                </c:pt>
                <c:pt idx="266">
                  <c:v>3182</c:v>
                </c:pt>
                <c:pt idx="267">
                  <c:v>2768</c:v>
                </c:pt>
                <c:pt idx="268">
                  <c:v>48</c:v>
                </c:pt>
                <c:pt idx="269">
                  <c:v>87</c:v>
                </c:pt>
                <c:pt idx="270">
                  <c:v>1890</c:v>
                </c:pt>
                <c:pt idx="271">
                  <c:v>61</c:v>
                </c:pt>
                <c:pt idx="272">
                  <c:v>1894</c:v>
                </c:pt>
                <c:pt idx="273">
                  <c:v>282</c:v>
                </c:pt>
                <c:pt idx="274">
                  <c:v>15</c:v>
                </c:pt>
                <c:pt idx="275">
                  <c:v>116</c:v>
                </c:pt>
                <c:pt idx="276">
                  <c:v>133</c:v>
                </c:pt>
                <c:pt idx="277">
                  <c:v>83</c:v>
                </c:pt>
                <c:pt idx="278">
                  <c:v>91</c:v>
                </c:pt>
                <c:pt idx="279">
                  <c:v>546</c:v>
                </c:pt>
                <c:pt idx="280">
                  <c:v>393</c:v>
                </c:pt>
                <c:pt idx="281">
                  <c:v>2062</c:v>
                </c:pt>
                <c:pt idx="282">
                  <c:v>133</c:v>
                </c:pt>
                <c:pt idx="283">
                  <c:v>29</c:v>
                </c:pt>
                <c:pt idx="284">
                  <c:v>132</c:v>
                </c:pt>
                <c:pt idx="285">
                  <c:v>254</c:v>
                </c:pt>
                <c:pt idx="286">
                  <c:v>184</c:v>
                </c:pt>
                <c:pt idx="287">
                  <c:v>176</c:v>
                </c:pt>
                <c:pt idx="288">
                  <c:v>137</c:v>
                </c:pt>
                <c:pt idx="289">
                  <c:v>337</c:v>
                </c:pt>
                <c:pt idx="290">
                  <c:v>908</c:v>
                </c:pt>
                <c:pt idx="291">
                  <c:v>107</c:v>
                </c:pt>
                <c:pt idx="292">
                  <c:v>10</c:v>
                </c:pt>
                <c:pt idx="293">
                  <c:v>32</c:v>
                </c:pt>
                <c:pt idx="294">
                  <c:v>183</c:v>
                </c:pt>
                <c:pt idx="295">
                  <c:v>1910</c:v>
                </c:pt>
                <c:pt idx="296">
                  <c:v>38</c:v>
                </c:pt>
                <c:pt idx="297">
                  <c:v>104</c:v>
                </c:pt>
                <c:pt idx="298">
                  <c:v>72</c:v>
                </c:pt>
                <c:pt idx="299">
                  <c:v>49</c:v>
                </c:pt>
                <c:pt idx="300">
                  <c:v>1</c:v>
                </c:pt>
                <c:pt idx="301">
                  <c:v>295</c:v>
                </c:pt>
                <c:pt idx="302">
                  <c:v>245</c:v>
                </c:pt>
                <c:pt idx="303">
                  <c:v>32</c:v>
                </c:pt>
                <c:pt idx="304">
                  <c:v>142</c:v>
                </c:pt>
                <c:pt idx="305">
                  <c:v>85</c:v>
                </c:pt>
                <c:pt idx="306">
                  <c:v>7</c:v>
                </c:pt>
                <c:pt idx="307">
                  <c:v>659</c:v>
                </c:pt>
                <c:pt idx="308">
                  <c:v>803</c:v>
                </c:pt>
                <c:pt idx="309">
                  <c:v>75</c:v>
                </c:pt>
                <c:pt idx="310">
                  <c:v>16</c:v>
                </c:pt>
                <c:pt idx="311">
                  <c:v>121</c:v>
                </c:pt>
                <c:pt idx="312">
                  <c:v>3742</c:v>
                </c:pt>
                <c:pt idx="313">
                  <c:v>223</c:v>
                </c:pt>
                <c:pt idx="314">
                  <c:v>133</c:v>
                </c:pt>
                <c:pt idx="315">
                  <c:v>31</c:v>
                </c:pt>
                <c:pt idx="316">
                  <c:v>108</c:v>
                </c:pt>
                <c:pt idx="317">
                  <c:v>30</c:v>
                </c:pt>
                <c:pt idx="318">
                  <c:v>17</c:v>
                </c:pt>
                <c:pt idx="319">
                  <c:v>64</c:v>
                </c:pt>
                <c:pt idx="320">
                  <c:v>80</c:v>
                </c:pt>
                <c:pt idx="321">
                  <c:v>2468</c:v>
                </c:pt>
                <c:pt idx="322">
                  <c:v>5168</c:v>
                </c:pt>
                <c:pt idx="323">
                  <c:v>26</c:v>
                </c:pt>
                <c:pt idx="324">
                  <c:v>307</c:v>
                </c:pt>
                <c:pt idx="325">
                  <c:v>73</c:v>
                </c:pt>
                <c:pt idx="326">
                  <c:v>128</c:v>
                </c:pt>
                <c:pt idx="327">
                  <c:v>33</c:v>
                </c:pt>
                <c:pt idx="328">
                  <c:v>2441</c:v>
                </c:pt>
                <c:pt idx="329">
                  <c:v>211</c:v>
                </c:pt>
                <c:pt idx="330">
                  <c:v>1385</c:v>
                </c:pt>
                <c:pt idx="331">
                  <c:v>190</c:v>
                </c:pt>
                <c:pt idx="332">
                  <c:v>470</c:v>
                </c:pt>
                <c:pt idx="333">
                  <c:v>253</c:v>
                </c:pt>
                <c:pt idx="334">
                  <c:v>1113</c:v>
                </c:pt>
                <c:pt idx="335">
                  <c:v>2283</c:v>
                </c:pt>
                <c:pt idx="336">
                  <c:v>1072</c:v>
                </c:pt>
                <c:pt idx="337">
                  <c:v>1095</c:v>
                </c:pt>
                <c:pt idx="338">
                  <c:v>1690</c:v>
                </c:pt>
                <c:pt idx="339">
                  <c:v>1297</c:v>
                </c:pt>
                <c:pt idx="340">
                  <c:v>393</c:v>
                </c:pt>
                <c:pt idx="341">
                  <c:v>1257</c:v>
                </c:pt>
                <c:pt idx="342">
                  <c:v>328</c:v>
                </c:pt>
                <c:pt idx="343">
                  <c:v>147</c:v>
                </c:pt>
                <c:pt idx="344">
                  <c:v>830</c:v>
                </c:pt>
                <c:pt idx="345">
                  <c:v>331</c:v>
                </c:pt>
                <c:pt idx="346">
                  <c:v>25</c:v>
                </c:pt>
                <c:pt idx="347">
                  <c:v>191</c:v>
                </c:pt>
                <c:pt idx="348">
                  <c:v>3483</c:v>
                </c:pt>
                <c:pt idx="349">
                  <c:v>923</c:v>
                </c:pt>
                <c:pt idx="350">
                  <c:v>1</c:v>
                </c:pt>
                <c:pt idx="351">
                  <c:v>2013</c:v>
                </c:pt>
                <c:pt idx="352">
                  <c:v>33</c:v>
                </c:pt>
                <c:pt idx="353">
                  <c:v>1703</c:v>
                </c:pt>
                <c:pt idx="354">
                  <c:v>80</c:v>
                </c:pt>
                <c:pt idx="355">
                  <c:v>86</c:v>
                </c:pt>
                <c:pt idx="356">
                  <c:v>40</c:v>
                </c:pt>
                <c:pt idx="357">
                  <c:v>41</c:v>
                </c:pt>
                <c:pt idx="358">
                  <c:v>23</c:v>
                </c:pt>
                <c:pt idx="359">
                  <c:v>187</c:v>
                </c:pt>
                <c:pt idx="360">
                  <c:v>2875</c:v>
                </c:pt>
                <c:pt idx="361">
                  <c:v>88</c:v>
                </c:pt>
                <c:pt idx="362">
                  <c:v>191</c:v>
                </c:pt>
                <c:pt idx="363">
                  <c:v>139</c:v>
                </c:pt>
                <c:pt idx="364">
                  <c:v>186</c:v>
                </c:pt>
                <c:pt idx="365">
                  <c:v>112</c:v>
                </c:pt>
                <c:pt idx="366">
                  <c:v>101</c:v>
                </c:pt>
                <c:pt idx="367">
                  <c:v>75</c:v>
                </c:pt>
                <c:pt idx="368">
                  <c:v>206</c:v>
                </c:pt>
                <c:pt idx="369">
                  <c:v>154</c:v>
                </c:pt>
                <c:pt idx="370">
                  <c:v>5966</c:v>
                </c:pt>
                <c:pt idx="371">
                  <c:v>2176</c:v>
                </c:pt>
                <c:pt idx="372">
                  <c:v>169</c:v>
                </c:pt>
                <c:pt idx="373">
                  <c:v>2106</c:v>
                </c:pt>
                <c:pt idx="374">
                  <c:v>441</c:v>
                </c:pt>
                <c:pt idx="375">
                  <c:v>25</c:v>
                </c:pt>
                <c:pt idx="376">
                  <c:v>131</c:v>
                </c:pt>
                <c:pt idx="377">
                  <c:v>127</c:v>
                </c:pt>
                <c:pt idx="378">
                  <c:v>355</c:v>
                </c:pt>
                <c:pt idx="379">
                  <c:v>44</c:v>
                </c:pt>
                <c:pt idx="380">
                  <c:v>84</c:v>
                </c:pt>
                <c:pt idx="381">
                  <c:v>155</c:v>
                </c:pt>
                <c:pt idx="382">
                  <c:v>67</c:v>
                </c:pt>
                <c:pt idx="383">
                  <c:v>189</c:v>
                </c:pt>
                <c:pt idx="384">
                  <c:v>4799</c:v>
                </c:pt>
                <c:pt idx="385">
                  <c:v>1137</c:v>
                </c:pt>
                <c:pt idx="386">
                  <c:v>1068</c:v>
                </c:pt>
                <c:pt idx="387">
                  <c:v>424</c:v>
                </c:pt>
                <c:pt idx="388">
                  <c:v>145</c:v>
                </c:pt>
                <c:pt idx="389">
                  <c:v>1152</c:v>
                </c:pt>
                <c:pt idx="390">
                  <c:v>50</c:v>
                </c:pt>
                <c:pt idx="391">
                  <c:v>151</c:v>
                </c:pt>
                <c:pt idx="392">
                  <c:v>1608</c:v>
                </c:pt>
                <c:pt idx="393">
                  <c:v>3059</c:v>
                </c:pt>
                <c:pt idx="394">
                  <c:v>34</c:v>
                </c:pt>
                <c:pt idx="395">
                  <c:v>220</c:v>
                </c:pt>
                <c:pt idx="396">
                  <c:v>1604</c:v>
                </c:pt>
                <c:pt idx="397">
                  <c:v>454</c:v>
                </c:pt>
                <c:pt idx="398">
                  <c:v>123</c:v>
                </c:pt>
                <c:pt idx="399">
                  <c:v>941</c:v>
                </c:pt>
                <c:pt idx="400">
                  <c:v>1</c:v>
                </c:pt>
                <c:pt idx="401">
                  <c:v>299</c:v>
                </c:pt>
                <c:pt idx="402">
                  <c:v>40</c:v>
                </c:pt>
                <c:pt idx="403">
                  <c:v>3015</c:v>
                </c:pt>
                <c:pt idx="404">
                  <c:v>2237</c:v>
                </c:pt>
                <c:pt idx="405">
                  <c:v>435</c:v>
                </c:pt>
                <c:pt idx="406">
                  <c:v>645</c:v>
                </c:pt>
                <c:pt idx="407">
                  <c:v>484</c:v>
                </c:pt>
                <c:pt idx="408">
                  <c:v>154</c:v>
                </c:pt>
                <c:pt idx="409">
                  <c:v>714</c:v>
                </c:pt>
                <c:pt idx="410">
                  <c:v>1111</c:v>
                </c:pt>
                <c:pt idx="411">
                  <c:v>82</c:v>
                </c:pt>
                <c:pt idx="412">
                  <c:v>134</c:v>
                </c:pt>
                <c:pt idx="413">
                  <c:v>1089</c:v>
                </c:pt>
                <c:pt idx="414">
                  <c:v>5497</c:v>
                </c:pt>
                <c:pt idx="415">
                  <c:v>418</c:v>
                </c:pt>
                <c:pt idx="416">
                  <c:v>1439</c:v>
                </c:pt>
                <c:pt idx="417">
                  <c:v>15</c:v>
                </c:pt>
                <c:pt idx="418">
                  <c:v>1999</c:v>
                </c:pt>
                <c:pt idx="419">
                  <c:v>5203</c:v>
                </c:pt>
                <c:pt idx="420">
                  <c:v>94</c:v>
                </c:pt>
                <c:pt idx="421">
                  <c:v>118</c:v>
                </c:pt>
                <c:pt idx="422">
                  <c:v>205</c:v>
                </c:pt>
                <c:pt idx="423">
                  <c:v>162</c:v>
                </c:pt>
                <c:pt idx="424">
                  <c:v>83</c:v>
                </c:pt>
                <c:pt idx="425">
                  <c:v>92</c:v>
                </c:pt>
                <c:pt idx="426">
                  <c:v>219</c:v>
                </c:pt>
                <c:pt idx="427">
                  <c:v>2526</c:v>
                </c:pt>
                <c:pt idx="428">
                  <c:v>747</c:v>
                </c:pt>
                <c:pt idx="429">
                  <c:v>2138</c:v>
                </c:pt>
                <c:pt idx="430">
                  <c:v>84</c:v>
                </c:pt>
                <c:pt idx="431">
                  <c:v>94</c:v>
                </c:pt>
                <c:pt idx="432">
                  <c:v>91</c:v>
                </c:pt>
                <c:pt idx="433">
                  <c:v>792</c:v>
                </c:pt>
                <c:pt idx="434">
                  <c:v>10</c:v>
                </c:pt>
                <c:pt idx="435">
                  <c:v>1713</c:v>
                </c:pt>
                <c:pt idx="436">
                  <c:v>249</c:v>
                </c:pt>
                <c:pt idx="437">
                  <c:v>192</c:v>
                </c:pt>
                <c:pt idx="438">
                  <c:v>247</c:v>
                </c:pt>
                <c:pt idx="439">
                  <c:v>2293</c:v>
                </c:pt>
                <c:pt idx="440">
                  <c:v>3131</c:v>
                </c:pt>
                <c:pt idx="441">
                  <c:v>32</c:v>
                </c:pt>
                <c:pt idx="442">
                  <c:v>143</c:v>
                </c:pt>
                <c:pt idx="443">
                  <c:v>90</c:v>
                </c:pt>
                <c:pt idx="444">
                  <c:v>296</c:v>
                </c:pt>
                <c:pt idx="445">
                  <c:v>170</c:v>
                </c:pt>
                <c:pt idx="446">
                  <c:v>186</c:v>
                </c:pt>
                <c:pt idx="447">
                  <c:v>439</c:v>
                </c:pt>
                <c:pt idx="448">
                  <c:v>605</c:v>
                </c:pt>
                <c:pt idx="449">
                  <c:v>86</c:v>
                </c:pt>
                <c:pt idx="450">
                  <c:v>1</c:v>
                </c:pt>
                <c:pt idx="451">
                  <c:v>6286</c:v>
                </c:pt>
                <c:pt idx="452">
                  <c:v>31</c:v>
                </c:pt>
                <c:pt idx="453">
                  <c:v>1181</c:v>
                </c:pt>
                <c:pt idx="454">
                  <c:v>39</c:v>
                </c:pt>
                <c:pt idx="455">
                  <c:v>3727</c:v>
                </c:pt>
                <c:pt idx="456">
                  <c:v>1605</c:v>
                </c:pt>
                <c:pt idx="457">
                  <c:v>46</c:v>
                </c:pt>
                <c:pt idx="458">
                  <c:v>2120</c:v>
                </c:pt>
                <c:pt idx="459">
                  <c:v>105</c:v>
                </c:pt>
                <c:pt idx="460">
                  <c:v>50</c:v>
                </c:pt>
                <c:pt idx="461">
                  <c:v>2080</c:v>
                </c:pt>
                <c:pt idx="462">
                  <c:v>535</c:v>
                </c:pt>
                <c:pt idx="463">
                  <c:v>2105</c:v>
                </c:pt>
                <c:pt idx="464">
                  <c:v>2436</c:v>
                </c:pt>
                <c:pt idx="465">
                  <c:v>80</c:v>
                </c:pt>
                <c:pt idx="466">
                  <c:v>42</c:v>
                </c:pt>
                <c:pt idx="467">
                  <c:v>139</c:v>
                </c:pt>
                <c:pt idx="468">
                  <c:v>16</c:v>
                </c:pt>
                <c:pt idx="469">
                  <c:v>159</c:v>
                </c:pt>
                <c:pt idx="470">
                  <c:v>381</c:v>
                </c:pt>
                <c:pt idx="471">
                  <c:v>194</c:v>
                </c:pt>
                <c:pt idx="472">
                  <c:v>575</c:v>
                </c:pt>
                <c:pt idx="473">
                  <c:v>106</c:v>
                </c:pt>
                <c:pt idx="474">
                  <c:v>142</c:v>
                </c:pt>
                <c:pt idx="475">
                  <c:v>211</c:v>
                </c:pt>
                <c:pt idx="476">
                  <c:v>1120</c:v>
                </c:pt>
                <c:pt idx="477">
                  <c:v>113</c:v>
                </c:pt>
                <c:pt idx="478">
                  <c:v>2756</c:v>
                </c:pt>
                <c:pt idx="479">
                  <c:v>173</c:v>
                </c:pt>
                <c:pt idx="480">
                  <c:v>87</c:v>
                </c:pt>
                <c:pt idx="481">
                  <c:v>1538</c:v>
                </c:pt>
                <c:pt idx="482">
                  <c:v>9</c:v>
                </c:pt>
                <c:pt idx="483">
                  <c:v>554</c:v>
                </c:pt>
                <c:pt idx="484">
                  <c:v>1572</c:v>
                </c:pt>
                <c:pt idx="485">
                  <c:v>648</c:v>
                </c:pt>
                <c:pt idx="486">
                  <c:v>21</c:v>
                </c:pt>
                <c:pt idx="487">
                  <c:v>2346</c:v>
                </c:pt>
                <c:pt idx="488">
                  <c:v>115</c:v>
                </c:pt>
                <c:pt idx="489">
                  <c:v>85</c:v>
                </c:pt>
                <c:pt idx="490">
                  <c:v>144</c:v>
                </c:pt>
                <c:pt idx="491">
                  <c:v>2443</c:v>
                </c:pt>
                <c:pt idx="492">
                  <c:v>595</c:v>
                </c:pt>
                <c:pt idx="493">
                  <c:v>64</c:v>
                </c:pt>
                <c:pt idx="494">
                  <c:v>268</c:v>
                </c:pt>
                <c:pt idx="495">
                  <c:v>195</c:v>
                </c:pt>
                <c:pt idx="496">
                  <c:v>54</c:v>
                </c:pt>
                <c:pt idx="497">
                  <c:v>120</c:v>
                </c:pt>
                <c:pt idx="498">
                  <c:v>579</c:v>
                </c:pt>
                <c:pt idx="499">
                  <c:v>2072</c:v>
                </c:pt>
                <c:pt idx="500">
                  <c:v>0</c:v>
                </c:pt>
                <c:pt idx="501">
                  <c:v>1796</c:v>
                </c:pt>
                <c:pt idx="502">
                  <c:v>186</c:v>
                </c:pt>
                <c:pt idx="503">
                  <c:v>460</c:v>
                </c:pt>
                <c:pt idx="504">
                  <c:v>62</c:v>
                </c:pt>
                <c:pt idx="505">
                  <c:v>347</c:v>
                </c:pt>
                <c:pt idx="506">
                  <c:v>2528</c:v>
                </c:pt>
                <c:pt idx="507">
                  <c:v>19</c:v>
                </c:pt>
                <c:pt idx="508">
                  <c:v>3657</c:v>
                </c:pt>
                <c:pt idx="509">
                  <c:v>1258</c:v>
                </c:pt>
                <c:pt idx="510">
                  <c:v>131</c:v>
                </c:pt>
                <c:pt idx="511">
                  <c:v>362</c:v>
                </c:pt>
                <c:pt idx="512">
                  <c:v>239</c:v>
                </c:pt>
                <c:pt idx="513">
                  <c:v>35</c:v>
                </c:pt>
                <c:pt idx="514">
                  <c:v>528</c:v>
                </c:pt>
                <c:pt idx="515">
                  <c:v>133</c:v>
                </c:pt>
                <c:pt idx="516">
                  <c:v>846</c:v>
                </c:pt>
                <c:pt idx="517">
                  <c:v>78</c:v>
                </c:pt>
                <c:pt idx="518">
                  <c:v>10</c:v>
                </c:pt>
                <c:pt idx="519">
                  <c:v>1773</c:v>
                </c:pt>
                <c:pt idx="520">
                  <c:v>32</c:v>
                </c:pt>
                <c:pt idx="521">
                  <c:v>369</c:v>
                </c:pt>
                <c:pt idx="522">
                  <c:v>191</c:v>
                </c:pt>
                <c:pt idx="523">
                  <c:v>89</c:v>
                </c:pt>
                <c:pt idx="524">
                  <c:v>1979</c:v>
                </c:pt>
                <c:pt idx="525">
                  <c:v>63</c:v>
                </c:pt>
                <c:pt idx="526">
                  <c:v>147</c:v>
                </c:pt>
                <c:pt idx="527">
                  <c:v>6080</c:v>
                </c:pt>
                <c:pt idx="528">
                  <c:v>80</c:v>
                </c:pt>
                <c:pt idx="529">
                  <c:v>9</c:v>
                </c:pt>
                <c:pt idx="530">
                  <c:v>1784</c:v>
                </c:pt>
                <c:pt idx="531">
                  <c:v>3640</c:v>
                </c:pt>
                <c:pt idx="532">
                  <c:v>126</c:v>
                </c:pt>
                <c:pt idx="533">
                  <c:v>2218</c:v>
                </c:pt>
                <c:pt idx="534">
                  <c:v>243</c:v>
                </c:pt>
                <c:pt idx="535">
                  <c:v>202</c:v>
                </c:pt>
                <c:pt idx="536">
                  <c:v>140</c:v>
                </c:pt>
                <c:pt idx="537">
                  <c:v>1052</c:v>
                </c:pt>
                <c:pt idx="538">
                  <c:v>1296</c:v>
                </c:pt>
                <c:pt idx="539">
                  <c:v>77</c:v>
                </c:pt>
                <c:pt idx="540">
                  <c:v>247</c:v>
                </c:pt>
                <c:pt idx="541">
                  <c:v>395</c:v>
                </c:pt>
                <c:pt idx="542">
                  <c:v>49</c:v>
                </c:pt>
                <c:pt idx="543">
                  <c:v>180</c:v>
                </c:pt>
                <c:pt idx="544">
                  <c:v>84</c:v>
                </c:pt>
                <c:pt idx="545">
                  <c:v>2690</c:v>
                </c:pt>
                <c:pt idx="546">
                  <c:v>88</c:v>
                </c:pt>
                <c:pt idx="547">
                  <c:v>156</c:v>
                </c:pt>
                <c:pt idx="548">
                  <c:v>2985</c:v>
                </c:pt>
                <c:pt idx="549">
                  <c:v>762</c:v>
                </c:pt>
                <c:pt idx="550">
                  <c:v>1</c:v>
                </c:pt>
                <c:pt idx="551">
                  <c:v>2779</c:v>
                </c:pt>
                <c:pt idx="552">
                  <c:v>92</c:v>
                </c:pt>
                <c:pt idx="553">
                  <c:v>1028</c:v>
                </c:pt>
                <c:pt idx="554">
                  <c:v>554</c:v>
                </c:pt>
                <c:pt idx="555">
                  <c:v>135</c:v>
                </c:pt>
                <c:pt idx="556">
                  <c:v>122</c:v>
                </c:pt>
                <c:pt idx="557">
                  <c:v>221</c:v>
                </c:pt>
                <c:pt idx="558">
                  <c:v>126</c:v>
                </c:pt>
                <c:pt idx="559">
                  <c:v>1022</c:v>
                </c:pt>
                <c:pt idx="560">
                  <c:v>3177</c:v>
                </c:pt>
                <c:pt idx="561">
                  <c:v>198</c:v>
                </c:pt>
                <c:pt idx="562">
                  <c:v>26</c:v>
                </c:pt>
                <c:pt idx="563">
                  <c:v>85</c:v>
                </c:pt>
                <c:pt idx="564">
                  <c:v>1790</c:v>
                </c:pt>
                <c:pt idx="565">
                  <c:v>3596</c:v>
                </c:pt>
                <c:pt idx="566">
                  <c:v>37</c:v>
                </c:pt>
                <c:pt idx="567">
                  <c:v>244</c:v>
                </c:pt>
                <c:pt idx="568">
                  <c:v>5180</c:v>
                </c:pt>
                <c:pt idx="569">
                  <c:v>589</c:v>
                </c:pt>
                <c:pt idx="570">
                  <c:v>2725</c:v>
                </c:pt>
                <c:pt idx="571">
                  <c:v>35</c:v>
                </c:pt>
                <c:pt idx="572">
                  <c:v>94</c:v>
                </c:pt>
                <c:pt idx="573">
                  <c:v>300</c:v>
                </c:pt>
                <c:pt idx="574">
                  <c:v>144</c:v>
                </c:pt>
                <c:pt idx="575">
                  <c:v>558</c:v>
                </c:pt>
                <c:pt idx="576">
                  <c:v>64</c:v>
                </c:pt>
                <c:pt idx="577">
                  <c:v>37</c:v>
                </c:pt>
                <c:pt idx="578">
                  <c:v>245</c:v>
                </c:pt>
                <c:pt idx="579">
                  <c:v>87</c:v>
                </c:pt>
                <c:pt idx="580">
                  <c:v>3116</c:v>
                </c:pt>
                <c:pt idx="581">
                  <c:v>71</c:v>
                </c:pt>
                <c:pt idx="582">
                  <c:v>42</c:v>
                </c:pt>
                <c:pt idx="583">
                  <c:v>909</c:v>
                </c:pt>
                <c:pt idx="584">
                  <c:v>1613</c:v>
                </c:pt>
                <c:pt idx="585">
                  <c:v>136</c:v>
                </c:pt>
                <c:pt idx="586">
                  <c:v>130</c:v>
                </c:pt>
                <c:pt idx="587">
                  <c:v>156</c:v>
                </c:pt>
                <c:pt idx="588">
                  <c:v>1368</c:v>
                </c:pt>
                <c:pt idx="589">
                  <c:v>102</c:v>
                </c:pt>
                <c:pt idx="590">
                  <c:v>86</c:v>
                </c:pt>
                <c:pt idx="591">
                  <c:v>102</c:v>
                </c:pt>
                <c:pt idx="592">
                  <c:v>253</c:v>
                </c:pt>
                <c:pt idx="593">
                  <c:v>4006</c:v>
                </c:pt>
                <c:pt idx="594">
                  <c:v>157</c:v>
                </c:pt>
                <c:pt idx="595">
                  <c:v>1629</c:v>
                </c:pt>
                <c:pt idx="596">
                  <c:v>183</c:v>
                </c:pt>
                <c:pt idx="597">
                  <c:v>2188</c:v>
                </c:pt>
                <c:pt idx="598">
                  <c:v>2409</c:v>
                </c:pt>
                <c:pt idx="599">
                  <c:v>82</c:v>
                </c:pt>
                <c:pt idx="600">
                  <c:v>1</c:v>
                </c:pt>
                <c:pt idx="601">
                  <c:v>194</c:v>
                </c:pt>
                <c:pt idx="602">
                  <c:v>1140</c:v>
                </c:pt>
                <c:pt idx="603">
                  <c:v>102</c:v>
                </c:pt>
                <c:pt idx="604">
                  <c:v>2857</c:v>
                </c:pt>
                <c:pt idx="605">
                  <c:v>107</c:v>
                </c:pt>
                <c:pt idx="606">
                  <c:v>160</c:v>
                </c:pt>
                <c:pt idx="607">
                  <c:v>2230</c:v>
                </c:pt>
                <c:pt idx="608">
                  <c:v>316</c:v>
                </c:pt>
                <c:pt idx="609">
                  <c:v>117</c:v>
                </c:pt>
                <c:pt idx="610">
                  <c:v>6406</c:v>
                </c:pt>
                <c:pt idx="611">
                  <c:v>15</c:v>
                </c:pt>
                <c:pt idx="612">
                  <c:v>192</c:v>
                </c:pt>
                <c:pt idx="613">
                  <c:v>26</c:v>
                </c:pt>
                <c:pt idx="614">
                  <c:v>723</c:v>
                </c:pt>
                <c:pt idx="615">
                  <c:v>170</c:v>
                </c:pt>
                <c:pt idx="616">
                  <c:v>238</c:v>
                </c:pt>
                <c:pt idx="617">
                  <c:v>55</c:v>
                </c:pt>
                <c:pt idx="618">
                  <c:v>1198</c:v>
                </c:pt>
                <c:pt idx="619">
                  <c:v>648</c:v>
                </c:pt>
                <c:pt idx="620">
                  <c:v>128</c:v>
                </c:pt>
                <c:pt idx="621">
                  <c:v>2144</c:v>
                </c:pt>
                <c:pt idx="622">
                  <c:v>64</c:v>
                </c:pt>
                <c:pt idx="623">
                  <c:v>2693</c:v>
                </c:pt>
                <c:pt idx="624">
                  <c:v>432</c:v>
                </c:pt>
                <c:pt idx="625">
                  <c:v>62</c:v>
                </c:pt>
                <c:pt idx="626">
                  <c:v>189</c:v>
                </c:pt>
                <c:pt idx="627">
                  <c:v>154</c:v>
                </c:pt>
                <c:pt idx="628">
                  <c:v>96</c:v>
                </c:pt>
                <c:pt idx="629">
                  <c:v>750</c:v>
                </c:pt>
                <c:pt idx="630">
                  <c:v>87</c:v>
                </c:pt>
                <c:pt idx="631">
                  <c:v>3063</c:v>
                </c:pt>
                <c:pt idx="632">
                  <c:v>278</c:v>
                </c:pt>
                <c:pt idx="633">
                  <c:v>105</c:v>
                </c:pt>
                <c:pt idx="634">
                  <c:v>1658</c:v>
                </c:pt>
                <c:pt idx="635">
                  <c:v>2266</c:v>
                </c:pt>
                <c:pt idx="636">
                  <c:v>2604</c:v>
                </c:pt>
                <c:pt idx="637">
                  <c:v>65</c:v>
                </c:pt>
                <c:pt idx="638">
                  <c:v>94</c:v>
                </c:pt>
                <c:pt idx="639">
                  <c:v>45</c:v>
                </c:pt>
                <c:pt idx="640">
                  <c:v>257</c:v>
                </c:pt>
                <c:pt idx="641">
                  <c:v>194</c:v>
                </c:pt>
                <c:pt idx="642">
                  <c:v>129</c:v>
                </c:pt>
                <c:pt idx="643">
                  <c:v>375</c:v>
                </c:pt>
                <c:pt idx="644">
                  <c:v>2928</c:v>
                </c:pt>
                <c:pt idx="645">
                  <c:v>4697</c:v>
                </c:pt>
                <c:pt idx="646">
                  <c:v>2915</c:v>
                </c:pt>
                <c:pt idx="647">
                  <c:v>18</c:v>
                </c:pt>
                <c:pt idx="648">
                  <c:v>723</c:v>
                </c:pt>
                <c:pt idx="649">
                  <c:v>602</c:v>
                </c:pt>
                <c:pt idx="650">
                  <c:v>1</c:v>
                </c:pt>
                <c:pt idx="651">
                  <c:v>3868</c:v>
                </c:pt>
                <c:pt idx="652">
                  <c:v>409</c:v>
                </c:pt>
                <c:pt idx="653">
                  <c:v>234</c:v>
                </c:pt>
                <c:pt idx="654">
                  <c:v>3016</c:v>
                </c:pt>
                <c:pt idx="655">
                  <c:v>264</c:v>
                </c:pt>
                <c:pt idx="656">
                  <c:v>504</c:v>
                </c:pt>
                <c:pt idx="657">
                  <c:v>14</c:v>
                </c:pt>
                <c:pt idx="658">
                  <c:v>390</c:v>
                </c:pt>
                <c:pt idx="659">
                  <c:v>750</c:v>
                </c:pt>
                <c:pt idx="660">
                  <c:v>77</c:v>
                </c:pt>
                <c:pt idx="661">
                  <c:v>752</c:v>
                </c:pt>
                <c:pt idx="662">
                  <c:v>131</c:v>
                </c:pt>
                <c:pt idx="663">
                  <c:v>87</c:v>
                </c:pt>
                <c:pt idx="664">
                  <c:v>1063</c:v>
                </c:pt>
                <c:pt idx="665">
                  <c:v>272</c:v>
                </c:pt>
                <c:pt idx="666">
                  <c:v>25</c:v>
                </c:pt>
                <c:pt idx="667">
                  <c:v>419</c:v>
                </c:pt>
                <c:pt idx="668">
                  <c:v>76</c:v>
                </c:pt>
                <c:pt idx="669">
                  <c:v>1621</c:v>
                </c:pt>
                <c:pt idx="670">
                  <c:v>1101</c:v>
                </c:pt>
                <c:pt idx="671">
                  <c:v>1073</c:v>
                </c:pt>
                <c:pt idx="672">
                  <c:v>4428</c:v>
                </c:pt>
                <c:pt idx="673">
                  <c:v>58</c:v>
                </c:pt>
                <c:pt idx="674">
                  <c:v>1218</c:v>
                </c:pt>
                <c:pt idx="675">
                  <c:v>331</c:v>
                </c:pt>
                <c:pt idx="676">
                  <c:v>1170</c:v>
                </c:pt>
                <c:pt idx="677">
                  <c:v>111</c:v>
                </c:pt>
                <c:pt idx="678">
                  <c:v>215</c:v>
                </c:pt>
                <c:pt idx="679">
                  <c:v>363</c:v>
                </c:pt>
                <c:pt idx="680">
                  <c:v>2955</c:v>
                </c:pt>
                <c:pt idx="681">
                  <c:v>1657</c:v>
                </c:pt>
                <c:pt idx="682">
                  <c:v>103</c:v>
                </c:pt>
                <c:pt idx="683">
                  <c:v>147</c:v>
                </c:pt>
                <c:pt idx="684">
                  <c:v>110</c:v>
                </c:pt>
                <c:pt idx="685">
                  <c:v>926</c:v>
                </c:pt>
                <c:pt idx="686">
                  <c:v>134</c:v>
                </c:pt>
                <c:pt idx="687">
                  <c:v>269</c:v>
                </c:pt>
                <c:pt idx="688">
                  <c:v>175</c:v>
                </c:pt>
                <c:pt idx="689">
                  <c:v>69</c:v>
                </c:pt>
                <c:pt idx="690">
                  <c:v>190</c:v>
                </c:pt>
                <c:pt idx="691">
                  <c:v>237</c:v>
                </c:pt>
                <c:pt idx="692">
                  <c:v>77</c:v>
                </c:pt>
                <c:pt idx="693">
                  <c:v>1748</c:v>
                </c:pt>
                <c:pt idx="694">
                  <c:v>79</c:v>
                </c:pt>
                <c:pt idx="695">
                  <c:v>196</c:v>
                </c:pt>
                <c:pt idx="696">
                  <c:v>889</c:v>
                </c:pt>
                <c:pt idx="697">
                  <c:v>7295</c:v>
                </c:pt>
                <c:pt idx="698">
                  <c:v>2893</c:v>
                </c:pt>
                <c:pt idx="699">
                  <c:v>56</c:v>
                </c:pt>
                <c:pt idx="700">
                  <c:v>1</c:v>
                </c:pt>
                <c:pt idx="701">
                  <c:v>820</c:v>
                </c:pt>
                <c:pt idx="702">
                  <c:v>83</c:v>
                </c:pt>
                <c:pt idx="703">
                  <c:v>2038</c:v>
                </c:pt>
                <c:pt idx="704">
                  <c:v>116</c:v>
                </c:pt>
                <c:pt idx="705">
                  <c:v>2025</c:v>
                </c:pt>
                <c:pt idx="706">
                  <c:v>1345</c:v>
                </c:pt>
                <c:pt idx="707">
                  <c:v>168</c:v>
                </c:pt>
                <c:pt idx="708">
                  <c:v>137</c:v>
                </c:pt>
                <c:pt idx="709">
                  <c:v>186</c:v>
                </c:pt>
                <c:pt idx="710">
                  <c:v>125</c:v>
                </c:pt>
                <c:pt idx="711">
                  <c:v>14</c:v>
                </c:pt>
                <c:pt idx="712">
                  <c:v>202</c:v>
                </c:pt>
                <c:pt idx="713">
                  <c:v>103</c:v>
                </c:pt>
                <c:pt idx="714">
                  <c:v>1785</c:v>
                </c:pt>
                <c:pt idx="715">
                  <c:v>656</c:v>
                </c:pt>
                <c:pt idx="716">
                  <c:v>157</c:v>
                </c:pt>
                <c:pt idx="717">
                  <c:v>555</c:v>
                </c:pt>
                <c:pt idx="718">
                  <c:v>297</c:v>
                </c:pt>
                <c:pt idx="719">
                  <c:v>123</c:v>
                </c:pt>
                <c:pt idx="720">
                  <c:v>38</c:v>
                </c:pt>
                <c:pt idx="721">
                  <c:v>60</c:v>
                </c:pt>
                <c:pt idx="722">
                  <c:v>3036</c:v>
                </c:pt>
                <c:pt idx="723">
                  <c:v>144</c:v>
                </c:pt>
                <c:pt idx="724">
                  <c:v>121</c:v>
                </c:pt>
                <c:pt idx="725">
                  <c:v>1596</c:v>
                </c:pt>
                <c:pt idx="726">
                  <c:v>524</c:v>
                </c:pt>
                <c:pt idx="727">
                  <c:v>181</c:v>
                </c:pt>
                <c:pt idx="728">
                  <c:v>10</c:v>
                </c:pt>
                <c:pt idx="729">
                  <c:v>122</c:v>
                </c:pt>
                <c:pt idx="730">
                  <c:v>1071</c:v>
                </c:pt>
                <c:pt idx="731">
                  <c:v>219</c:v>
                </c:pt>
                <c:pt idx="732">
                  <c:v>1121</c:v>
                </c:pt>
                <c:pt idx="733">
                  <c:v>980</c:v>
                </c:pt>
                <c:pt idx="734">
                  <c:v>536</c:v>
                </c:pt>
                <c:pt idx="735">
                  <c:v>1991</c:v>
                </c:pt>
                <c:pt idx="736">
                  <c:v>29</c:v>
                </c:pt>
                <c:pt idx="737">
                  <c:v>180</c:v>
                </c:pt>
                <c:pt idx="738">
                  <c:v>15</c:v>
                </c:pt>
                <c:pt idx="739">
                  <c:v>191</c:v>
                </c:pt>
                <c:pt idx="740">
                  <c:v>16</c:v>
                </c:pt>
                <c:pt idx="741">
                  <c:v>130</c:v>
                </c:pt>
                <c:pt idx="742">
                  <c:v>122</c:v>
                </c:pt>
                <c:pt idx="743">
                  <c:v>17</c:v>
                </c:pt>
                <c:pt idx="744">
                  <c:v>140</c:v>
                </c:pt>
                <c:pt idx="745">
                  <c:v>34</c:v>
                </c:pt>
                <c:pt idx="746">
                  <c:v>3388</c:v>
                </c:pt>
                <c:pt idx="747">
                  <c:v>280</c:v>
                </c:pt>
                <c:pt idx="748">
                  <c:v>614</c:v>
                </c:pt>
                <c:pt idx="749">
                  <c:v>366</c:v>
                </c:pt>
                <c:pt idx="750">
                  <c:v>1</c:v>
                </c:pt>
                <c:pt idx="751">
                  <c:v>270</c:v>
                </c:pt>
                <c:pt idx="752">
                  <c:v>114</c:v>
                </c:pt>
                <c:pt idx="753">
                  <c:v>137</c:v>
                </c:pt>
                <c:pt idx="754">
                  <c:v>3205</c:v>
                </c:pt>
                <c:pt idx="755">
                  <c:v>288</c:v>
                </c:pt>
                <c:pt idx="756">
                  <c:v>148</c:v>
                </c:pt>
                <c:pt idx="757">
                  <c:v>114</c:v>
                </c:pt>
                <c:pt idx="758">
                  <c:v>1518</c:v>
                </c:pt>
                <c:pt idx="759">
                  <c:v>1274</c:v>
                </c:pt>
                <c:pt idx="760">
                  <c:v>210</c:v>
                </c:pt>
                <c:pt idx="761">
                  <c:v>166</c:v>
                </c:pt>
                <c:pt idx="762">
                  <c:v>100</c:v>
                </c:pt>
                <c:pt idx="763">
                  <c:v>235</c:v>
                </c:pt>
                <c:pt idx="764">
                  <c:v>148</c:v>
                </c:pt>
                <c:pt idx="765">
                  <c:v>198</c:v>
                </c:pt>
                <c:pt idx="766">
                  <c:v>248</c:v>
                </c:pt>
                <c:pt idx="767">
                  <c:v>513</c:v>
                </c:pt>
                <c:pt idx="768">
                  <c:v>150</c:v>
                </c:pt>
                <c:pt idx="769">
                  <c:v>3410</c:v>
                </c:pt>
                <c:pt idx="770">
                  <c:v>216</c:v>
                </c:pt>
                <c:pt idx="771">
                  <c:v>26</c:v>
                </c:pt>
                <c:pt idx="772">
                  <c:v>5139</c:v>
                </c:pt>
                <c:pt idx="773">
                  <c:v>2353</c:v>
                </c:pt>
                <c:pt idx="774">
                  <c:v>78</c:v>
                </c:pt>
                <c:pt idx="775">
                  <c:v>10</c:v>
                </c:pt>
                <c:pt idx="776">
                  <c:v>2201</c:v>
                </c:pt>
                <c:pt idx="777">
                  <c:v>676</c:v>
                </c:pt>
                <c:pt idx="778">
                  <c:v>174</c:v>
                </c:pt>
                <c:pt idx="779">
                  <c:v>831</c:v>
                </c:pt>
                <c:pt idx="780">
                  <c:v>164</c:v>
                </c:pt>
                <c:pt idx="781">
                  <c:v>56</c:v>
                </c:pt>
                <c:pt idx="782">
                  <c:v>161</c:v>
                </c:pt>
                <c:pt idx="783">
                  <c:v>138</c:v>
                </c:pt>
                <c:pt idx="784">
                  <c:v>3308</c:v>
                </c:pt>
                <c:pt idx="785">
                  <c:v>127</c:v>
                </c:pt>
                <c:pt idx="786">
                  <c:v>207</c:v>
                </c:pt>
                <c:pt idx="787">
                  <c:v>859</c:v>
                </c:pt>
                <c:pt idx="788">
                  <c:v>31</c:v>
                </c:pt>
                <c:pt idx="789">
                  <c:v>45</c:v>
                </c:pt>
                <c:pt idx="790">
                  <c:v>1113</c:v>
                </c:pt>
                <c:pt idx="791">
                  <c:v>6</c:v>
                </c:pt>
                <c:pt idx="792">
                  <c:v>7</c:v>
                </c:pt>
                <c:pt idx="793">
                  <c:v>181</c:v>
                </c:pt>
                <c:pt idx="794">
                  <c:v>110</c:v>
                </c:pt>
                <c:pt idx="795">
                  <c:v>31</c:v>
                </c:pt>
                <c:pt idx="796">
                  <c:v>78</c:v>
                </c:pt>
                <c:pt idx="797">
                  <c:v>185</c:v>
                </c:pt>
                <c:pt idx="798">
                  <c:v>121</c:v>
                </c:pt>
                <c:pt idx="799">
                  <c:v>1225</c:v>
                </c:pt>
                <c:pt idx="800">
                  <c:v>1</c:v>
                </c:pt>
                <c:pt idx="801">
                  <c:v>106</c:v>
                </c:pt>
                <c:pt idx="802">
                  <c:v>142</c:v>
                </c:pt>
                <c:pt idx="803">
                  <c:v>233</c:v>
                </c:pt>
                <c:pt idx="804">
                  <c:v>218</c:v>
                </c:pt>
                <c:pt idx="805">
                  <c:v>67</c:v>
                </c:pt>
                <c:pt idx="806">
                  <c:v>76</c:v>
                </c:pt>
                <c:pt idx="807">
                  <c:v>43</c:v>
                </c:pt>
                <c:pt idx="808">
                  <c:v>19</c:v>
                </c:pt>
                <c:pt idx="809">
                  <c:v>2108</c:v>
                </c:pt>
                <c:pt idx="810">
                  <c:v>221</c:v>
                </c:pt>
                <c:pt idx="811">
                  <c:v>679</c:v>
                </c:pt>
                <c:pt idx="812">
                  <c:v>2805</c:v>
                </c:pt>
                <c:pt idx="813">
                  <c:v>68</c:v>
                </c:pt>
                <c:pt idx="814">
                  <c:v>36</c:v>
                </c:pt>
                <c:pt idx="815">
                  <c:v>183</c:v>
                </c:pt>
                <c:pt idx="816">
                  <c:v>133</c:v>
                </c:pt>
                <c:pt idx="817">
                  <c:v>2489</c:v>
                </c:pt>
                <c:pt idx="818">
                  <c:v>69</c:v>
                </c:pt>
                <c:pt idx="819">
                  <c:v>47</c:v>
                </c:pt>
                <c:pt idx="820">
                  <c:v>279</c:v>
                </c:pt>
                <c:pt idx="821">
                  <c:v>210</c:v>
                </c:pt>
                <c:pt idx="822">
                  <c:v>2100</c:v>
                </c:pt>
                <c:pt idx="823">
                  <c:v>252</c:v>
                </c:pt>
                <c:pt idx="824">
                  <c:v>1280</c:v>
                </c:pt>
                <c:pt idx="825">
                  <c:v>157</c:v>
                </c:pt>
                <c:pt idx="826">
                  <c:v>194</c:v>
                </c:pt>
                <c:pt idx="827">
                  <c:v>82</c:v>
                </c:pt>
                <c:pt idx="828">
                  <c:v>70</c:v>
                </c:pt>
                <c:pt idx="829">
                  <c:v>154</c:v>
                </c:pt>
                <c:pt idx="830">
                  <c:v>22</c:v>
                </c:pt>
                <c:pt idx="831">
                  <c:v>4233</c:v>
                </c:pt>
                <c:pt idx="832">
                  <c:v>1297</c:v>
                </c:pt>
                <c:pt idx="833">
                  <c:v>165</c:v>
                </c:pt>
                <c:pt idx="834">
                  <c:v>119</c:v>
                </c:pt>
                <c:pt idx="835">
                  <c:v>1758</c:v>
                </c:pt>
                <c:pt idx="836">
                  <c:v>94</c:v>
                </c:pt>
                <c:pt idx="837">
                  <c:v>1797</c:v>
                </c:pt>
                <c:pt idx="838">
                  <c:v>261</c:v>
                </c:pt>
                <c:pt idx="839">
                  <c:v>157</c:v>
                </c:pt>
                <c:pt idx="840">
                  <c:v>3533</c:v>
                </c:pt>
                <c:pt idx="841">
                  <c:v>155</c:v>
                </c:pt>
                <c:pt idx="842">
                  <c:v>132</c:v>
                </c:pt>
                <c:pt idx="843">
                  <c:v>33</c:v>
                </c:pt>
                <c:pt idx="844">
                  <c:v>94</c:v>
                </c:pt>
                <c:pt idx="845">
                  <c:v>1354</c:v>
                </c:pt>
                <c:pt idx="846">
                  <c:v>48</c:v>
                </c:pt>
                <c:pt idx="847">
                  <c:v>110</c:v>
                </c:pt>
                <c:pt idx="848">
                  <c:v>172</c:v>
                </c:pt>
                <c:pt idx="849">
                  <c:v>307</c:v>
                </c:pt>
                <c:pt idx="850">
                  <c:v>1</c:v>
                </c:pt>
                <c:pt idx="851">
                  <c:v>160</c:v>
                </c:pt>
                <c:pt idx="852">
                  <c:v>31</c:v>
                </c:pt>
                <c:pt idx="853">
                  <c:v>1467</c:v>
                </c:pt>
                <c:pt idx="854">
                  <c:v>2662</c:v>
                </c:pt>
                <c:pt idx="855">
                  <c:v>452</c:v>
                </c:pt>
                <c:pt idx="856">
                  <c:v>158</c:v>
                </c:pt>
                <c:pt idx="857">
                  <c:v>225</c:v>
                </c:pt>
                <c:pt idx="858">
                  <c:v>35</c:v>
                </c:pt>
                <c:pt idx="859">
                  <c:v>63</c:v>
                </c:pt>
                <c:pt idx="860">
                  <c:v>65</c:v>
                </c:pt>
                <c:pt idx="861">
                  <c:v>163</c:v>
                </c:pt>
                <c:pt idx="862">
                  <c:v>85</c:v>
                </c:pt>
                <c:pt idx="863">
                  <c:v>217</c:v>
                </c:pt>
                <c:pt idx="864">
                  <c:v>150</c:v>
                </c:pt>
                <c:pt idx="865">
                  <c:v>3272</c:v>
                </c:pt>
                <c:pt idx="866">
                  <c:v>898</c:v>
                </c:pt>
                <c:pt idx="867">
                  <c:v>300</c:v>
                </c:pt>
                <c:pt idx="868">
                  <c:v>126</c:v>
                </c:pt>
                <c:pt idx="869">
                  <c:v>526</c:v>
                </c:pt>
                <c:pt idx="870">
                  <c:v>121</c:v>
                </c:pt>
                <c:pt idx="871">
                  <c:v>2320</c:v>
                </c:pt>
                <c:pt idx="872">
                  <c:v>81</c:v>
                </c:pt>
                <c:pt idx="873">
                  <c:v>1887</c:v>
                </c:pt>
                <c:pt idx="874">
                  <c:v>4358</c:v>
                </c:pt>
                <c:pt idx="875">
                  <c:v>67</c:v>
                </c:pt>
                <c:pt idx="876">
                  <c:v>57</c:v>
                </c:pt>
                <c:pt idx="877">
                  <c:v>1229</c:v>
                </c:pt>
                <c:pt idx="878">
                  <c:v>12</c:v>
                </c:pt>
                <c:pt idx="879">
                  <c:v>53</c:v>
                </c:pt>
                <c:pt idx="880">
                  <c:v>2414</c:v>
                </c:pt>
                <c:pt idx="881">
                  <c:v>452</c:v>
                </c:pt>
                <c:pt idx="882">
                  <c:v>80</c:v>
                </c:pt>
                <c:pt idx="883">
                  <c:v>193</c:v>
                </c:pt>
                <c:pt idx="884">
                  <c:v>1886</c:v>
                </c:pt>
                <c:pt idx="885">
                  <c:v>52</c:v>
                </c:pt>
                <c:pt idx="886">
                  <c:v>1825</c:v>
                </c:pt>
                <c:pt idx="887">
                  <c:v>31</c:v>
                </c:pt>
                <c:pt idx="888">
                  <c:v>290</c:v>
                </c:pt>
                <c:pt idx="889">
                  <c:v>122</c:v>
                </c:pt>
                <c:pt idx="890">
                  <c:v>1470</c:v>
                </c:pt>
                <c:pt idx="891">
                  <c:v>165</c:v>
                </c:pt>
                <c:pt idx="892">
                  <c:v>182</c:v>
                </c:pt>
                <c:pt idx="893">
                  <c:v>199</c:v>
                </c:pt>
                <c:pt idx="894">
                  <c:v>56</c:v>
                </c:pt>
                <c:pt idx="895">
                  <c:v>107</c:v>
                </c:pt>
                <c:pt idx="896">
                  <c:v>1460</c:v>
                </c:pt>
                <c:pt idx="897">
                  <c:v>27</c:v>
                </c:pt>
                <c:pt idx="898">
                  <c:v>1221</c:v>
                </c:pt>
                <c:pt idx="899">
                  <c:v>123</c:v>
                </c:pt>
                <c:pt idx="900">
                  <c:v>1</c:v>
                </c:pt>
                <c:pt idx="901">
                  <c:v>159</c:v>
                </c:pt>
                <c:pt idx="902">
                  <c:v>110</c:v>
                </c:pt>
                <c:pt idx="903">
                  <c:v>14</c:v>
                </c:pt>
                <c:pt idx="904">
                  <c:v>16</c:v>
                </c:pt>
                <c:pt idx="905">
                  <c:v>236</c:v>
                </c:pt>
                <c:pt idx="906">
                  <c:v>191</c:v>
                </c:pt>
                <c:pt idx="907">
                  <c:v>41</c:v>
                </c:pt>
                <c:pt idx="908">
                  <c:v>3934</c:v>
                </c:pt>
                <c:pt idx="909">
                  <c:v>80</c:v>
                </c:pt>
                <c:pt idx="910">
                  <c:v>296</c:v>
                </c:pt>
                <c:pt idx="911">
                  <c:v>462</c:v>
                </c:pt>
                <c:pt idx="912">
                  <c:v>179</c:v>
                </c:pt>
                <c:pt idx="913">
                  <c:v>523</c:v>
                </c:pt>
                <c:pt idx="914">
                  <c:v>141</c:v>
                </c:pt>
                <c:pt idx="915">
                  <c:v>1866</c:v>
                </c:pt>
                <c:pt idx="916">
                  <c:v>52</c:v>
                </c:pt>
                <c:pt idx="917">
                  <c:v>27</c:v>
                </c:pt>
                <c:pt idx="918">
                  <c:v>156</c:v>
                </c:pt>
                <c:pt idx="919">
                  <c:v>225</c:v>
                </c:pt>
                <c:pt idx="920">
                  <c:v>255</c:v>
                </c:pt>
                <c:pt idx="921">
                  <c:v>38</c:v>
                </c:pt>
                <c:pt idx="922">
                  <c:v>2261</c:v>
                </c:pt>
                <c:pt idx="923">
                  <c:v>40</c:v>
                </c:pt>
                <c:pt idx="924">
                  <c:v>2289</c:v>
                </c:pt>
                <c:pt idx="925">
                  <c:v>65</c:v>
                </c:pt>
                <c:pt idx="926">
                  <c:v>15</c:v>
                </c:pt>
                <c:pt idx="927">
                  <c:v>37</c:v>
                </c:pt>
                <c:pt idx="928">
                  <c:v>3777</c:v>
                </c:pt>
                <c:pt idx="929">
                  <c:v>184</c:v>
                </c:pt>
                <c:pt idx="930">
                  <c:v>85</c:v>
                </c:pt>
                <c:pt idx="931">
                  <c:v>112</c:v>
                </c:pt>
                <c:pt idx="932">
                  <c:v>144</c:v>
                </c:pt>
                <c:pt idx="933">
                  <c:v>1902</c:v>
                </c:pt>
                <c:pt idx="934">
                  <c:v>105</c:v>
                </c:pt>
                <c:pt idx="935">
                  <c:v>132</c:v>
                </c:pt>
                <c:pt idx="936">
                  <c:v>21</c:v>
                </c:pt>
                <c:pt idx="937">
                  <c:v>976</c:v>
                </c:pt>
                <c:pt idx="938">
                  <c:v>96</c:v>
                </c:pt>
                <c:pt idx="939">
                  <c:v>67</c:v>
                </c:pt>
                <c:pt idx="940">
                  <c:v>66</c:v>
                </c:pt>
                <c:pt idx="941">
                  <c:v>78</c:v>
                </c:pt>
                <c:pt idx="942">
                  <c:v>67</c:v>
                </c:pt>
                <c:pt idx="943">
                  <c:v>114</c:v>
                </c:pt>
                <c:pt idx="944">
                  <c:v>263</c:v>
                </c:pt>
                <c:pt idx="945">
                  <c:v>1691</c:v>
                </c:pt>
                <c:pt idx="946">
                  <c:v>181</c:v>
                </c:pt>
                <c:pt idx="947">
                  <c:v>13</c:v>
                </c:pt>
                <c:pt idx="948">
                  <c:v>160</c:v>
                </c:pt>
                <c:pt idx="949">
                  <c:v>203</c:v>
                </c:pt>
                <c:pt idx="950">
                  <c:v>1</c:v>
                </c:pt>
                <c:pt idx="951">
                  <c:v>1559</c:v>
                </c:pt>
                <c:pt idx="952">
                  <c:v>2266</c:v>
                </c:pt>
                <c:pt idx="953">
                  <c:v>21</c:v>
                </c:pt>
                <c:pt idx="954">
                  <c:v>1548</c:v>
                </c:pt>
                <c:pt idx="955">
                  <c:v>80</c:v>
                </c:pt>
                <c:pt idx="956">
                  <c:v>830</c:v>
                </c:pt>
                <c:pt idx="957">
                  <c:v>131</c:v>
                </c:pt>
                <c:pt idx="958">
                  <c:v>112</c:v>
                </c:pt>
                <c:pt idx="959">
                  <c:v>130</c:v>
                </c:pt>
                <c:pt idx="960">
                  <c:v>55</c:v>
                </c:pt>
                <c:pt idx="961">
                  <c:v>155</c:v>
                </c:pt>
                <c:pt idx="962">
                  <c:v>266</c:v>
                </c:pt>
                <c:pt idx="963">
                  <c:v>114</c:v>
                </c:pt>
                <c:pt idx="964">
                  <c:v>155</c:v>
                </c:pt>
                <c:pt idx="965">
                  <c:v>207</c:v>
                </c:pt>
                <c:pt idx="966">
                  <c:v>245</c:v>
                </c:pt>
                <c:pt idx="967">
                  <c:v>1573</c:v>
                </c:pt>
                <c:pt idx="968">
                  <c:v>114</c:v>
                </c:pt>
                <c:pt idx="969">
                  <c:v>93</c:v>
                </c:pt>
                <c:pt idx="970">
                  <c:v>594</c:v>
                </c:pt>
                <c:pt idx="971">
                  <c:v>24</c:v>
                </c:pt>
                <c:pt idx="972">
                  <c:v>1681</c:v>
                </c:pt>
                <c:pt idx="973">
                  <c:v>252</c:v>
                </c:pt>
                <c:pt idx="974">
                  <c:v>32</c:v>
                </c:pt>
                <c:pt idx="975">
                  <c:v>135</c:v>
                </c:pt>
                <c:pt idx="976">
                  <c:v>140</c:v>
                </c:pt>
                <c:pt idx="977">
                  <c:v>67</c:v>
                </c:pt>
                <c:pt idx="978">
                  <c:v>92</c:v>
                </c:pt>
                <c:pt idx="979">
                  <c:v>1015</c:v>
                </c:pt>
                <c:pt idx="980">
                  <c:v>742</c:v>
                </c:pt>
                <c:pt idx="981">
                  <c:v>323</c:v>
                </c:pt>
                <c:pt idx="982">
                  <c:v>75</c:v>
                </c:pt>
                <c:pt idx="983">
                  <c:v>2326</c:v>
                </c:pt>
                <c:pt idx="984">
                  <c:v>381</c:v>
                </c:pt>
                <c:pt idx="985">
                  <c:v>4405</c:v>
                </c:pt>
                <c:pt idx="986">
                  <c:v>92</c:v>
                </c:pt>
                <c:pt idx="987">
                  <c:v>480</c:v>
                </c:pt>
                <c:pt idx="988">
                  <c:v>64</c:v>
                </c:pt>
                <c:pt idx="989">
                  <c:v>226</c:v>
                </c:pt>
                <c:pt idx="990">
                  <c:v>64</c:v>
                </c:pt>
                <c:pt idx="991">
                  <c:v>241</c:v>
                </c:pt>
                <c:pt idx="992">
                  <c:v>132</c:v>
                </c:pt>
                <c:pt idx="993">
                  <c:v>75</c:v>
                </c:pt>
                <c:pt idx="994">
                  <c:v>842</c:v>
                </c:pt>
                <c:pt idx="995">
                  <c:v>2043</c:v>
                </c:pt>
                <c:pt idx="996">
                  <c:v>112</c:v>
                </c:pt>
                <c:pt idx="997">
                  <c:v>139</c:v>
                </c:pt>
                <c:pt idx="998">
                  <c:v>374</c:v>
                </c:pt>
                <c:pt idx="999">
                  <c:v>1122</c:v>
                </c:pt>
              </c:numCache>
            </c:numRef>
          </c:xVal>
          <c:yVal>
            <c:numRef>
              <c:f>Crowdfunding!$I$2:$I$1001</c:f>
              <c:numCache>
                <c:formatCode>_("$"* #,##0.00_);_("$"* \(#,##0.00\);_("$"* "-"??_);_(@_)</c:formatCode>
                <c:ptCount val="1000"/>
                <c:pt idx="0">
                  <c:v>0</c:v>
                </c:pt>
                <c:pt idx="1">
                  <c:v>92.151898734177209</c:v>
                </c:pt>
                <c:pt idx="2">
                  <c:v>100.01614035087719</c:v>
                </c:pt>
                <c:pt idx="3">
                  <c:v>103.20833333333333</c:v>
                </c:pt>
                <c:pt idx="4">
                  <c:v>99.339622641509436</c:v>
                </c:pt>
                <c:pt idx="5">
                  <c:v>75.833333333333329</c:v>
                </c:pt>
                <c:pt idx="6">
                  <c:v>60.555555555555557</c:v>
                </c:pt>
                <c:pt idx="7">
                  <c:v>64.93832599118943</c:v>
                </c:pt>
                <c:pt idx="8">
                  <c:v>30.997175141242938</c:v>
                </c:pt>
                <c:pt idx="9">
                  <c:v>72.909090909090907</c:v>
                </c:pt>
                <c:pt idx="10">
                  <c:v>62.9</c:v>
                </c:pt>
                <c:pt idx="11">
                  <c:v>112.22222222222223</c:v>
                </c:pt>
                <c:pt idx="12">
                  <c:v>102.34545454545454</c:v>
                </c:pt>
                <c:pt idx="13">
                  <c:v>105.05102040816327</c:v>
                </c:pt>
                <c:pt idx="14">
                  <c:v>94.144999999999996</c:v>
                </c:pt>
                <c:pt idx="15">
                  <c:v>84.986725663716811</c:v>
                </c:pt>
                <c:pt idx="16">
                  <c:v>110.41</c:v>
                </c:pt>
                <c:pt idx="17">
                  <c:v>107.96236989591674</c:v>
                </c:pt>
                <c:pt idx="18">
                  <c:v>45.103703703703701</c:v>
                </c:pt>
                <c:pt idx="19">
                  <c:v>45.001483679525222</c:v>
                </c:pt>
                <c:pt idx="20">
                  <c:v>105.97134670487107</c:v>
                </c:pt>
                <c:pt idx="21">
                  <c:v>69.055555555555557</c:v>
                </c:pt>
                <c:pt idx="22">
                  <c:v>85.044943820224717</c:v>
                </c:pt>
                <c:pt idx="23">
                  <c:v>105.22535211267606</c:v>
                </c:pt>
                <c:pt idx="24">
                  <c:v>39.003741114852225</c:v>
                </c:pt>
                <c:pt idx="25">
                  <c:v>73.030674846625772</c:v>
                </c:pt>
                <c:pt idx="26">
                  <c:v>35.009459459459457</c:v>
                </c:pt>
                <c:pt idx="27">
                  <c:v>106.6</c:v>
                </c:pt>
                <c:pt idx="28">
                  <c:v>61.997747747747745</c:v>
                </c:pt>
                <c:pt idx="29">
                  <c:v>94.000622665006233</c:v>
                </c:pt>
                <c:pt idx="30">
                  <c:v>112.05426356589147</c:v>
                </c:pt>
                <c:pt idx="31">
                  <c:v>48.008849557522126</c:v>
                </c:pt>
                <c:pt idx="32">
                  <c:v>38.004334633723452</c:v>
                </c:pt>
                <c:pt idx="33">
                  <c:v>35.000184535892231</c:v>
                </c:pt>
                <c:pt idx="34">
                  <c:v>85</c:v>
                </c:pt>
                <c:pt idx="35">
                  <c:v>95.993893129770996</c:v>
                </c:pt>
                <c:pt idx="36">
                  <c:v>68.8125</c:v>
                </c:pt>
                <c:pt idx="37">
                  <c:v>105.97196261682242</c:v>
                </c:pt>
                <c:pt idx="38">
                  <c:v>75.261194029850742</c:v>
                </c:pt>
                <c:pt idx="39">
                  <c:v>57.125</c:v>
                </c:pt>
                <c:pt idx="40">
                  <c:v>75.141414141414145</c:v>
                </c:pt>
                <c:pt idx="41">
                  <c:v>107.42342342342343</c:v>
                </c:pt>
                <c:pt idx="42">
                  <c:v>35.995495495495497</c:v>
                </c:pt>
                <c:pt idx="43">
                  <c:v>26.998873148744366</c:v>
                </c:pt>
                <c:pt idx="44">
                  <c:v>107.56122448979592</c:v>
                </c:pt>
                <c:pt idx="45">
                  <c:v>94.375</c:v>
                </c:pt>
                <c:pt idx="46">
                  <c:v>46.163043478260867</c:v>
                </c:pt>
                <c:pt idx="47">
                  <c:v>47.845637583892618</c:v>
                </c:pt>
                <c:pt idx="48">
                  <c:v>53.007815713698065</c:v>
                </c:pt>
                <c:pt idx="49">
                  <c:v>45.059405940594061</c:v>
                </c:pt>
                <c:pt idx="50">
                  <c:v>2</c:v>
                </c:pt>
                <c:pt idx="51">
                  <c:v>99.006816632583508</c:v>
                </c:pt>
                <c:pt idx="52">
                  <c:v>32.786666666666669</c:v>
                </c:pt>
                <c:pt idx="53">
                  <c:v>59.119617224880386</c:v>
                </c:pt>
                <c:pt idx="54">
                  <c:v>44.93333333333333</c:v>
                </c:pt>
                <c:pt idx="55">
                  <c:v>89.664122137404576</c:v>
                </c:pt>
                <c:pt idx="56">
                  <c:v>70.079268292682926</c:v>
                </c:pt>
                <c:pt idx="57">
                  <c:v>31.059701492537314</c:v>
                </c:pt>
                <c:pt idx="58">
                  <c:v>29.061611374407583</c:v>
                </c:pt>
                <c:pt idx="59">
                  <c:v>30.0859375</c:v>
                </c:pt>
                <c:pt idx="60">
                  <c:v>84.998125000000002</c:v>
                </c:pt>
                <c:pt idx="61">
                  <c:v>82.001775410563695</c:v>
                </c:pt>
                <c:pt idx="62">
                  <c:v>58.040160642570278</c:v>
                </c:pt>
                <c:pt idx="63">
                  <c:v>111.4</c:v>
                </c:pt>
                <c:pt idx="64">
                  <c:v>71.94736842105263</c:v>
                </c:pt>
                <c:pt idx="65">
                  <c:v>61.038135593220339</c:v>
                </c:pt>
                <c:pt idx="66">
                  <c:v>108.91666666666667</c:v>
                </c:pt>
                <c:pt idx="67">
                  <c:v>29.001722017220171</c:v>
                </c:pt>
                <c:pt idx="68">
                  <c:v>58.975609756097562</c:v>
                </c:pt>
                <c:pt idx="69">
                  <c:v>111.82352941176471</c:v>
                </c:pt>
                <c:pt idx="70">
                  <c:v>63.995555555555555</c:v>
                </c:pt>
                <c:pt idx="71">
                  <c:v>85.315789473684205</c:v>
                </c:pt>
                <c:pt idx="72">
                  <c:v>74.481481481481481</c:v>
                </c:pt>
                <c:pt idx="73">
                  <c:v>105.14772727272727</c:v>
                </c:pt>
                <c:pt idx="74">
                  <c:v>56.188235294117646</c:v>
                </c:pt>
                <c:pt idx="75">
                  <c:v>85.917647058823533</c:v>
                </c:pt>
                <c:pt idx="76">
                  <c:v>57.00296912114014</c:v>
                </c:pt>
                <c:pt idx="77">
                  <c:v>79.642857142857139</c:v>
                </c:pt>
                <c:pt idx="78">
                  <c:v>41.018181818181816</c:v>
                </c:pt>
                <c:pt idx="79">
                  <c:v>48.004773269689736</c:v>
                </c:pt>
                <c:pt idx="80">
                  <c:v>55.212598425196852</c:v>
                </c:pt>
                <c:pt idx="81">
                  <c:v>92.109489051094897</c:v>
                </c:pt>
                <c:pt idx="82">
                  <c:v>83.183333333333337</c:v>
                </c:pt>
                <c:pt idx="83">
                  <c:v>39.996000000000002</c:v>
                </c:pt>
                <c:pt idx="84">
                  <c:v>111.1336898395722</c:v>
                </c:pt>
                <c:pt idx="85">
                  <c:v>90.563380281690144</c:v>
                </c:pt>
                <c:pt idx="86">
                  <c:v>61.108374384236456</c:v>
                </c:pt>
                <c:pt idx="87">
                  <c:v>83.022941970310384</c:v>
                </c:pt>
                <c:pt idx="88">
                  <c:v>110.76106194690266</c:v>
                </c:pt>
                <c:pt idx="89">
                  <c:v>89.458333333333329</c:v>
                </c:pt>
                <c:pt idx="90">
                  <c:v>57.849056603773583</c:v>
                </c:pt>
                <c:pt idx="91">
                  <c:v>109.99705449189985</c:v>
                </c:pt>
                <c:pt idx="92">
                  <c:v>103.96586345381526</c:v>
                </c:pt>
                <c:pt idx="93">
                  <c:v>107.99508196721311</c:v>
                </c:pt>
                <c:pt idx="94">
                  <c:v>48.927777777777777</c:v>
                </c:pt>
                <c:pt idx="95">
                  <c:v>37.666666666666664</c:v>
                </c:pt>
                <c:pt idx="96">
                  <c:v>64.999141999141997</c:v>
                </c:pt>
                <c:pt idx="97">
                  <c:v>106.61061946902655</c:v>
                </c:pt>
                <c:pt idx="98">
                  <c:v>27.009016393442622</c:v>
                </c:pt>
                <c:pt idx="99">
                  <c:v>91.16463414634147</c:v>
                </c:pt>
                <c:pt idx="100">
                  <c:v>1</c:v>
                </c:pt>
                <c:pt idx="101">
                  <c:v>56.054878048780488</c:v>
                </c:pt>
                <c:pt idx="102">
                  <c:v>31.017857142857142</c:v>
                </c:pt>
                <c:pt idx="103">
                  <c:v>66.513513513513516</c:v>
                </c:pt>
                <c:pt idx="104">
                  <c:v>89.005216484089729</c:v>
                </c:pt>
                <c:pt idx="105">
                  <c:v>103.46315789473684</c:v>
                </c:pt>
                <c:pt idx="106">
                  <c:v>95.278911564625844</c:v>
                </c:pt>
                <c:pt idx="107">
                  <c:v>75.895348837209298</c:v>
                </c:pt>
                <c:pt idx="108">
                  <c:v>107.57831325301204</c:v>
                </c:pt>
                <c:pt idx="109">
                  <c:v>51.31666666666667</c:v>
                </c:pt>
                <c:pt idx="110">
                  <c:v>71.983108108108112</c:v>
                </c:pt>
                <c:pt idx="111">
                  <c:v>108.95414201183432</c:v>
                </c:pt>
                <c:pt idx="112">
                  <c:v>35</c:v>
                </c:pt>
                <c:pt idx="113">
                  <c:v>94.938931297709928</c:v>
                </c:pt>
                <c:pt idx="114">
                  <c:v>109.65079365079364</c:v>
                </c:pt>
                <c:pt idx="115">
                  <c:v>44.001815980629537</c:v>
                </c:pt>
                <c:pt idx="116">
                  <c:v>86.794520547945211</c:v>
                </c:pt>
                <c:pt idx="117">
                  <c:v>30.992727272727272</c:v>
                </c:pt>
                <c:pt idx="118">
                  <c:v>94.791044776119406</c:v>
                </c:pt>
                <c:pt idx="119">
                  <c:v>69.79220779220779</c:v>
                </c:pt>
                <c:pt idx="120">
                  <c:v>63.003367003367003</c:v>
                </c:pt>
                <c:pt idx="121">
                  <c:v>110.0343300110742</c:v>
                </c:pt>
                <c:pt idx="122">
                  <c:v>25.997933274284026</c:v>
                </c:pt>
                <c:pt idx="123">
                  <c:v>49.987915407854985</c:v>
                </c:pt>
                <c:pt idx="124">
                  <c:v>101.72340425531915</c:v>
                </c:pt>
                <c:pt idx="125">
                  <c:v>47.083333333333336</c:v>
                </c:pt>
                <c:pt idx="126">
                  <c:v>89.944444444444443</c:v>
                </c:pt>
                <c:pt idx="127">
                  <c:v>78.96875</c:v>
                </c:pt>
                <c:pt idx="128">
                  <c:v>80.067669172932327</c:v>
                </c:pt>
                <c:pt idx="129">
                  <c:v>86.472727272727269</c:v>
                </c:pt>
                <c:pt idx="130">
                  <c:v>28.001876172607879</c:v>
                </c:pt>
                <c:pt idx="131">
                  <c:v>67.996725337699544</c:v>
                </c:pt>
                <c:pt idx="132">
                  <c:v>43.078651685393261</c:v>
                </c:pt>
                <c:pt idx="133">
                  <c:v>87.95597484276729</c:v>
                </c:pt>
                <c:pt idx="134">
                  <c:v>94.987234042553197</c:v>
                </c:pt>
                <c:pt idx="135">
                  <c:v>46.905982905982903</c:v>
                </c:pt>
                <c:pt idx="136">
                  <c:v>46.913793103448278</c:v>
                </c:pt>
                <c:pt idx="137">
                  <c:v>94.24</c:v>
                </c:pt>
                <c:pt idx="138">
                  <c:v>80.139130434782615</c:v>
                </c:pt>
                <c:pt idx="139">
                  <c:v>59.036809815950917</c:v>
                </c:pt>
                <c:pt idx="140">
                  <c:v>65.989247311827953</c:v>
                </c:pt>
                <c:pt idx="141">
                  <c:v>60.992530345471522</c:v>
                </c:pt>
                <c:pt idx="142">
                  <c:v>98.307692307692307</c:v>
                </c:pt>
                <c:pt idx="143">
                  <c:v>104.6</c:v>
                </c:pt>
                <c:pt idx="144">
                  <c:v>86.066666666666663</c:v>
                </c:pt>
                <c:pt idx="145">
                  <c:v>76.989583333333329</c:v>
                </c:pt>
                <c:pt idx="146">
                  <c:v>29.764705882352942</c:v>
                </c:pt>
                <c:pt idx="147">
                  <c:v>46.91959798994975</c:v>
                </c:pt>
                <c:pt idx="148">
                  <c:v>105.18691588785046</c:v>
                </c:pt>
                <c:pt idx="149">
                  <c:v>69.907692307692301</c:v>
                </c:pt>
                <c:pt idx="150">
                  <c:v>1</c:v>
                </c:pt>
                <c:pt idx="151">
                  <c:v>60.011588275391958</c:v>
                </c:pt>
                <c:pt idx="152">
                  <c:v>52.006220379146917</c:v>
                </c:pt>
                <c:pt idx="153">
                  <c:v>31.000176025347649</c:v>
                </c:pt>
                <c:pt idx="154">
                  <c:v>95.042492917847028</c:v>
                </c:pt>
                <c:pt idx="155">
                  <c:v>75.968174204355108</c:v>
                </c:pt>
                <c:pt idx="156">
                  <c:v>71.013192612137203</c:v>
                </c:pt>
                <c:pt idx="157">
                  <c:v>73.733333333333334</c:v>
                </c:pt>
                <c:pt idx="158">
                  <c:v>113.17073170731707</c:v>
                </c:pt>
                <c:pt idx="159">
                  <c:v>105.00933552992861</c:v>
                </c:pt>
                <c:pt idx="160">
                  <c:v>79.176829268292678</c:v>
                </c:pt>
                <c:pt idx="161">
                  <c:v>57.333333333333336</c:v>
                </c:pt>
                <c:pt idx="162">
                  <c:v>58.178343949044589</c:v>
                </c:pt>
                <c:pt idx="163">
                  <c:v>36.032520325203251</c:v>
                </c:pt>
                <c:pt idx="164">
                  <c:v>107.99068767908309</c:v>
                </c:pt>
                <c:pt idx="165">
                  <c:v>44.005985634477256</c:v>
                </c:pt>
                <c:pt idx="166">
                  <c:v>55.077868852459019</c:v>
                </c:pt>
                <c:pt idx="167">
                  <c:v>74</c:v>
                </c:pt>
                <c:pt idx="168">
                  <c:v>41.996858638743454</c:v>
                </c:pt>
                <c:pt idx="169">
                  <c:v>77.988161010260455</c:v>
                </c:pt>
                <c:pt idx="170">
                  <c:v>82.507462686567166</c:v>
                </c:pt>
                <c:pt idx="171">
                  <c:v>104.2</c:v>
                </c:pt>
                <c:pt idx="172">
                  <c:v>25.5</c:v>
                </c:pt>
                <c:pt idx="173">
                  <c:v>100.98334401024984</c:v>
                </c:pt>
                <c:pt idx="174">
                  <c:v>111.83333333333333</c:v>
                </c:pt>
                <c:pt idx="175">
                  <c:v>41.999115044247787</c:v>
                </c:pt>
                <c:pt idx="176">
                  <c:v>110.05115089514067</c:v>
                </c:pt>
                <c:pt idx="177">
                  <c:v>58.997079225994888</c:v>
                </c:pt>
                <c:pt idx="178">
                  <c:v>32.985714285714288</c:v>
                </c:pt>
                <c:pt idx="179">
                  <c:v>45.005654509471306</c:v>
                </c:pt>
                <c:pt idx="180">
                  <c:v>81.98196487897485</c:v>
                </c:pt>
                <c:pt idx="181">
                  <c:v>39.080882352941174</c:v>
                </c:pt>
                <c:pt idx="182">
                  <c:v>58.996383363471971</c:v>
                </c:pt>
                <c:pt idx="183">
                  <c:v>40.988372093023258</c:v>
                </c:pt>
                <c:pt idx="184">
                  <c:v>31.029411764705884</c:v>
                </c:pt>
                <c:pt idx="185">
                  <c:v>37.789473684210527</c:v>
                </c:pt>
                <c:pt idx="186">
                  <c:v>32.006772009029348</c:v>
                </c:pt>
                <c:pt idx="187">
                  <c:v>95.966712898751737</c:v>
                </c:pt>
                <c:pt idx="188">
                  <c:v>75</c:v>
                </c:pt>
                <c:pt idx="189">
                  <c:v>102.0498866213152</c:v>
                </c:pt>
                <c:pt idx="190">
                  <c:v>105.75</c:v>
                </c:pt>
                <c:pt idx="191">
                  <c:v>37.069767441860463</c:v>
                </c:pt>
                <c:pt idx="192">
                  <c:v>35.049382716049379</c:v>
                </c:pt>
                <c:pt idx="193">
                  <c:v>46.338461538461537</c:v>
                </c:pt>
                <c:pt idx="194">
                  <c:v>69.174603174603178</c:v>
                </c:pt>
                <c:pt idx="195">
                  <c:v>109.07824427480917</c:v>
                </c:pt>
                <c:pt idx="196">
                  <c:v>51.78</c:v>
                </c:pt>
                <c:pt idx="197">
                  <c:v>82.010055304172951</c:v>
                </c:pt>
                <c:pt idx="198">
                  <c:v>35.958333333333336</c:v>
                </c:pt>
                <c:pt idx="199">
                  <c:v>74.461538461538467</c:v>
                </c:pt>
                <c:pt idx="200">
                  <c:v>2</c:v>
                </c:pt>
                <c:pt idx="201">
                  <c:v>91.114649681528661</c:v>
                </c:pt>
                <c:pt idx="202">
                  <c:v>79.792682926829272</c:v>
                </c:pt>
                <c:pt idx="203">
                  <c:v>42.999777678968428</c:v>
                </c:pt>
                <c:pt idx="204">
                  <c:v>63.225000000000001</c:v>
                </c:pt>
                <c:pt idx="205">
                  <c:v>70.174999999999997</c:v>
                </c:pt>
                <c:pt idx="206">
                  <c:v>61.333333333333336</c:v>
                </c:pt>
                <c:pt idx="207">
                  <c:v>99</c:v>
                </c:pt>
                <c:pt idx="208">
                  <c:v>96.984900146127615</c:v>
                </c:pt>
                <c:pt idx="209">
                  <c:v>51.004950495049506</c:v>
                </c:pt>
                <c:pt idx="210">
                  <c:v>28.044247787610619</c:v>
                </c:pt>
                <c:pt idx="211">
                  <c:v>60.984615384615381</c:v>
                </c:pt>
                <c:pt idx="212">
                  <c:v>73.214285714285708</c:v>
                </c:pt>
                <c:pt idx="213">
                  <c:v>39.997435299603637</c:v>
                </c:pt>
                <c:pt idx="214">
                  <c:v>86.812121212121212</c:v>
                </c:pt>
                <c:pt idx="215">
                  <c:v>42.125874125874127</c:v>
                </c:pt>
                <c:pt idx="216">
                  <c:v>103.97851239669421</c:v>
                </c:pt>
                <c:pt idx="217">
                  <c:v>62.003211991434689</c:v>
                </c:pt>
                <c:pt idx="218">
                  <c:v>31.005037783375315</c:v>
                </c:pt>
                <c:pt idx="219">
                  <c:v>89.991552956465242</c:v>
                </c:pt>
                <c:pt idx="220">
                  <c:v>39.235294117647058</c:v>
                </c:pt>
                <c:pt idx="221">
                  <c:v>54.993116108306566</c:v>
                </c:pt>
                <c:pt idx="222">
                  <c:v>47.992753623188406</c:v>
                </c:pt>
                <c:pt idx="223">
                  <c:v>87.966702470461868</c:v>
                </c:pt>
                <c:pt idx="224">
                  <c:v>51.999165275459099</c:v>
                </c:pt>
                <c:pt idx="225">
                  <c:v>29.999659863945578</c:v>
                </c:pt>
                <c:pt idx="226">
                  <c:v>98.205357142857139</c:v>
                </c:pt>
                <c:pt idx="227">
                  <c:v>108.96182396606575</c:v>
                </c:pt>
                <c:pt idx="228">
                  <c:v>66.998379254457049</c:v>
                </c:pt>
                <c:pt idx="229">
                  <c:v>64.99333594668758</c:v>
                </c:pt>
                <c:pt idx="230">
                  <c:v>99.841584158415841</c:v>
                </c:pt>
                <c:pt idx="231">
                  <c:v>82.432835820895519</c:v>
                </c:pt>
                <c:pt idx="232">
                  <c:v>63.293478260869563</c:v>
                </c:pt>
                <c:pt idx="233">
                  <c:v>96.774193548387103</c:v>
                </c:pt>
                <c:pt idx="234">
                  <c:v>54.906040268456373</c:v>
                </c:pt>
                <c:pt idx="235">
                  <c:v>39.010869565217391</c:v>
                </c:pt>
                <c:pt idx="236">
                  <c:v>75.84210526315789</c:v>
                </c:pt>
                <c:pt idx="237">
                  <c:v>45.051671732522799</c:v>
                </c:pt>
                <c:pt idx="238">
                  <c:v>104.51546391752578</c:v>
                </c:pt>
                <c:pt idx="239">
                  <c:v>76.268292682926827</c:v>
                </c:pt>
                <c:pt idx="240">
                  <c:v>69.015695067264573</c:v>
                </c:pt>
                <c:pt idx="241">
                  <c:v>101.97684085510689</c:v>
                </c:pt>
                <c:pt idx="242">
                  <c:v>42.915999999999997</c:v>
                </c:pt>
                <c:pt idx="243">
                  <c:v>43.025210084033617</c:v>
                </c:pt>
                <c:pt idx="244">
                  <c:v>75.245283018867923</c:v>
                </c:pt>
                <c:pt idx="245">
                  <c:v>69.023364485981304</c:v>
                </c:pt>
                <c:pt idx="246">
                  <c:v>65.986486486486484</c:v>
                </c:pt>
                <c:pt idx="247">
                  <c:v>98.013800424628457</c:v>
                </c:pt>
                <c:pt idx="248">
                  <c:v>60.105504587155963</c:v>
                </c:pt>
                <c:pt idx="249">
                  <c:v>26.000773395204948</c:v>
                </c:pt>
                <c:pt idx="250">
                  <c:v>3</c:v>
                </c:pt>
                <c:pt idx="251">
                  <c:v>38.019801980198018</c:v>
                </c:pt>
                <c:pt idx="252">
                  <c:v>106.15254237288136</c:v>
                </c:pt>
                <c:pt idx="253">
                  <c:v>81.019475655430711</c:v>
                </c:pt>
                <c:pt idx="254">
                  <c:v>96.647727272727266</c:v>
                </c:pt>
                <c:pt idx="255">
                  <c:v>57.003535651149086</c:v>
                </c:pt>
                <c:pt idx="256">
                  <c:v>63.93333333333333</c:v>
                </c:pt>
                <c:pt idx="257">
                  <c:v>90.456521739130437</c:v>
                </c:pt>
                <c:pt idx="258">
                  <c:v>72.172043010752688</c:v>
                </c:pt>
                <c:pt idx="259">
                  <c:v>77.934782608695656</c:v>
                </c:pt>
                <c:pt idx="260">
                  <c:v>38.065134099616856</c:v>
                </c:pt>
                <c:pt idx="261">
                  <c:v>57.936123348017624</c:v>
                </c:pt>
                <c:pt idx="262">
                  <c:v>49.794392523364486</c:v>
                </c:pt>
                <c:pt idx="263">
                  <c:v>54.050251256281406</c:v>
                </c:pt>
                <c:pt idx="264">
                  <c:v>30.002721335268504</c:v>
                </c:pt>
                <c:pt idx="265">
                  <c:v>70.127906976744185</c:v>
                </c:pt>
                <c:pt idx="266">
                  <c:v>26.996228786926462</c:v>
                </c:pt>
                <c:pt idx="267">
                  <c:v>51.990606936416185</c:v>
                </c:pt>
                <c:pt idx="268">
                  <c:v>56.416666666666664</c:v>
                </c:pt>
                <c:pt idx="269">
                  <c:v>101.63218390804597</c:v>
                </c:pt>
                <c:pt idx="270">
                  <c:v>25.005291005291006</c:v>
                </c:pt>
                <c:pt idx="271">
                  <c:v>32.016393442622949</c:v>
                </c:pt>
                <c:pt idx="272">
                  <c:v>82.021647307286173</c:v>
                </c:pt>
                <c:pt idx="273">
                  <c:v>37.957446808510639</c:v>
                </c:pt>
                <c:pt idx="274">
                  <c:v>51.533333333333331</c:v>
                </c:pt>
                <c:pt idx="275">
                  <c:v>81.198275862068968</c:v>
                </c:pt>
                <c:pt idx="276">
                  <c:v>40.030075187969928</c:v>
                </c:pt>
                <c:pt idx="277">
                  <c:v>89.939759036144579</c:v>
                </c:pt>
                <c:pt idx="278">
                  <c:v>96.692307692307693</c:v>
                </c:pt>
                <c:pt idx="279">
                  <c:v>25.010989010989011</c:v>
                </c:pt>
                <c:pt idx="280">
                  <c:v>36.987277353689571</c:v>
                </c:pt>
                <c:pt idx="281">
                  <c:v>73.012609117361791</c:v>
                </c:pt>
                <c:pt idx="282">
                  <c:v>68.240601503759393</c:v>
                </c:pt>
                <c:pt idx="283">
                  <c:v>52.310344827586206</c:v>
                </c:pt>
                <c:pt idx="284">
                  <c:v>61.765151515151516</c:v>
                </c:pt>
                <c:pt idx="285">
                  <c:v>25.027559055118111</c:v>
                </c:pt>
                <c:pt idx="286">
                  <c:v>106.28804347826087</c:v>
                </c:pt>
                <c:pt idx="287">
                  <c:v>75.07386363636364</c:v>
                </c:pt>
                <c:pt idx="288">
                  <c:v>39.970802919708028</c:v>
                </c:pt>
                <c:pt idx="289">
                  <c:v>39.982195845697326</c:v>
                </c:pt>
                <c:pt idx="290">
                  <c:v>101.01541850220265</c:v>
                </c:pt>
                <c:pt idx="291">
                  <c:v>76.813084112149539</c:v>
                </c:pt>
                <c:pt idx="292">
                  <c:v>71.7</c:v>
                </c:pt>
                <c:pt idx="293">
                  <c:v>33.28125</c:v>
                </c:pt>
                <c:pt idx="294">
                  <c:v>43.923497267759565</c:v>
                </c:pt>
                <c:pt idx="295">
                  <c:v>36.004712041884815</c:v>
                </c:pt>
                <c:pt idx="296">
                  <c:v>88.21052631578948</c:v>
                </c:pt>
                <c:pt idx="297">
                  <c:v>65.240384615384613</c:v>
                </c:pt>
                <c:pt idx="298">
                  <c:v>69.958333333333329</c:v>
                </c:pt>
                <c:pt idx="299">
                  <c:v>39.877551020408163</c:v>
                </c:pt>
                <c:pt idx="300">
                  <c:v>5</c:v>
                </c:pt>
                <c:pt idx="301">
                  <c:v>41.023728813559323</c:v>
                </c:pt>
                <c:pt idx="302">
                  <c:v>98.914285714285711</c:v>
                </c:pt>
                <c:pt idx="303">
                  <c:v>87.78125</c:v>
                </c:pt>
                <c:pt idx="304">
                  <c:v>80.767605633802816</c:v>
                </c:pt>
                <c:pt idx="305">
                  <c:v>94.28235294117647</c:v>
                </c:pt>
                <c:pt idx="306">
                  <c:v>73.428571428571431</c:v>
                </c:pt>
                <c:pt idx="307">
                  <c:v>65.968133535660087</c:v>
                </c:pt>
                <c:pt idx="308">
                  <c:v>109.04109589041096</c:v>
                </c:pt>
                <c:pt idx="309">
                  <c:v>41.16</c:v>
                </c:pt>
                <c:pt idx="310">
                  <c:v>99.125</c:v>
                </c:pt>
                <c:pt idx="311">
                  <c:v>105.88429752066116</c:v>
                </c:pt>
                <c:pt idx="312">
                  <c:v>48.996525921966864</c:v>
                </c:pt>
                <c:pt idx="313">
                  <c:v>39</c:v>
                </c:pt>
                <c:pt idx="314">
                  <c:v>31.022556390977442</c:v>
                </c:pt>
                <c:pt idx="315">
                  <c:v>103.87096774193549</c:v>
                </c:pt>
                <c:pt idx="316">
                  <c:v>59.268518518518519</c:v>
                </c:pt>
                <c:pt idx="317">
                  <c:v>42.3</c:v>
                </c:pt>
                <c:pt idx="318">
                  <c:v>53.117647058823529</c:v>
                </c:pt>
                <c:pt idx="319">
                  <c:v>50.796875</c:v>
                </c:pt>
                <c:pt idx="320">
                  <c:v>101.15</c:v>
                </c:pt>
                <c:pt idx="321">
                  <c:v>65.000810372771468</c:v>
                </c:pt>
                <c:pt idx="322">
                  <c:v>37.998645510835914</c:v>
                </c:pt>
                <c:pt idx="323">
                  <c:v>82.615384615384613</c:v>
                </c:pt>
                <c:pt idx="324">
                  <c:v>37.941368078175898</c:v>
                </c:pt>
                <c:pt idx="325">
                  <c:v>80.780821917808225</c:v>
                </c:pt>
                <c:pt idx="326">
                  <c:v>25.984375</c:v>
                </c:pt>
                <c:pt idx="327">
                  <c:v>30.363636363636363</c:v>
                </c:pt>
                <c:pt idx="328">
                  <c:v>54.004916018025398</c:v>
                </c:pt>
                <c:pt idx="329">
                  <c:v>101.78672985781991</c:v>
                </c:pt>
                <c:pt idx="330">
                  <c:v>45.003610108303249</c:v>
                </c:pt>
                <c:pt idx="331">
                  <c:v>77.068421052631578</c:v>
                </c:pt>
                <c:pt idx="332">
                  <c:v>88.076595744680844</c:v>
                </c:pt>
                <c:pt idx="333">
                  <c:v>47.035573122529641</c:v>
                </c:pt>
                <c:pt idx="334">
                  <c:v>110.99550763701707</c:v>
                </c:pt>
                <c:pt idx="335">
                  <c:v>87.003066141042481</c:v>
                </c:pt>
                <c:pt idx="336">
                  <c:v>63.994402985074629</c:v>
                </c:pt>
                <c:pt idx="337">
                  <c:v>105.9945205479452</c:v>
                </c:pt>
                <c:pt idx="338">
                  <c:v>73.989349112426041</c:v>
                </c:pt>
                <c:pt idx="339">
                  <c:v>84.02004626060139</c:v>
                </c:pt>
                <c:pt idx="340">
                  <c:v>88.966921119592882</c:v>
                </c:pt>
                <c:pt idx="341">
                  <c:v>76.990453460620529</c:v>
                </c:pt>
                <c:pt idx="342">
                  <c:v>97.146341463414629</c:v>
                </c:pt>
                <c:pt idx="343">
                  <c:v>33.013605442176868</c:v>
                </c:pt>
                <c:pt idx="344">
                  <c:v>99.950602409638549</c:v>
                </c:pt>
                <c:pt idx="345">
                  <c:v>69.966767371601208</c:v>
                </c:pt>
                <c:pt idx="346">
                  <c:v>110.32</c:v>
                </c:pt>
                <c:pt idx="347">
                  <c:v>66.005235602094245</c:v>
                </c:pt>
                <c:pt idx="348">
                  <c:v>41.005742176284812</c:v>
                </c:pt>
                <c:pt idx="349">
                  <c:v>103.96316359696641</c:v>
                </c:pt>
                <c:pt idx="350">
                  <c:v>5</c:v>
                </c:pt>
                <c:pt idx="351">
                  <c:v>47.009935419771487</c:v>
                </c:pt>
                <c:pt idx="352">
                  <c:v>29.606060606060606</c:v>
                </c:pt>
                <c:pt idx="353">
                  <c:v>81.010569583088667</c:v>
                </c:pt>
                <c:pt idx="354">
                  <c:v>94.35</c:v>
                </c:pt>
                <c:pt idx="355">
                  <c:v>26.058139534883722</c:v>
                </c:pt>
                <c:pt idx="356">
                  <c:v>85.775000000000006</c:v>
                </c:pt>
                <c:pt idx="357">
                  <c:v>103.73170731707317</c:v>
                </c:pt>
                <c:pt idx="358">
                  <c:v>49.826086956521742</c:v>
                </c:pt>
                <c:pt idx="359">
                  <c:v>63.893048128342244</c:v>
                </c:pt>
                <c:pt idx="360">
                  <c:v>47.002434782608695</c:v>
                </c:pt>
                <c:pt idx="361">
                  <c:v>108.47727272727273</c:v>
                </c:pt>
                <c:pt idx="362">
                  <c:v>72.015706806282722</c:v>
                </c:pt>
                <c:pt idx="363">
                  <c:v>59.928057553956833</c:v>
                </c:pt>
                <c:pt idx="364">
                  <c:v>78.209677419354833</c:v>
                </c:pt>
                <c:pt idx="365">
                  <c:v>104.77678571428571</c:v>
                </c:pt>
                <c:pt idx="366">
                  <c:v>105.52475247524752</c:v>
                </c:pt>
                <c:pt idx="367">
                  <c:v>24.933333333333334</c:v>
                </c:pt>
                <c:pt idx="368">
                  <c:v>69.873786407766985</c:v>
                </c:pt>
                <c:pt idx="369">
                  <c:v>95.733766233766232</c:v>
                </c:pt>
                <c:pt idx="370">
                  <c:v>29.997485752598056</c:v>
                </c:pt>
                <c:pt idx="371">
                  <c:v>59.011948529411768</c:v>
                </c:pt>
                <c:pt idx="372">
                  <c:v>84.757396449704146</c:v>
                </c:pt>
                <c:pt idx="373">
                  <c:v>78.010921177587846</c:v>
                </c:pt>
                <c:pt idx="374">
                  <c:v>50.05215419501134</c:v>
                </c:pt>
                <c:pt idx="375">
                  <c:v>59.16</c:v>
                </c:pt>
                <c:pt idx="376">
                  <c:v>93.702290076335885</c:v>
                </c:pt>
                <c:pt idx="377">
                  <c:v>40.14173228346457</c:v>
                </c:pt>
                <c:pt idx="378">
                  <c:v>70.090140845070422</c:v>
                </c:pt>
                <c:pt idx="379">
                  <c:v>66.181818181818187</c:v>
                </c:pt>
                <c:pt idx="380">
                  <c:v>47.714285714285715</c:v>
                </c:pt>
                <c:pt idx="381">
                  <c:v>62.896774193548389</c:v>
                </c:pt>
                <c:pt idx="382">
                  <c:v>86.611940298507463</c:v>
                </c:pt>
                <c:pt idx="383">
                  <c:v>75.126984126984127</c:v>
                </c:pt>
                <c:pt idx="384">
                  <c:v>41.004167534903104</c:v>
                </c:pt>
                <c:pt idx="385">
                  <c:v>50.007915567282325</c:v>
                </c:pt>
                <c:pt idx="386">
                  <c:v>96.960674157303373</c:v>
                </c:pt>
                <c:pt idx="387">
                  <c:v>100.93160377358491</c:v>
                </c:pt>
                <c:pt idx="388">
                  <c:v>89.227586206896547</c:v>
                </c:pt>
                <c:pt idx="389">
                  <c:v>87.979166666666671</c:v>
                </c:pt>
                <c:pt idx="390">
                  <c:v>89.54</c:v>
                </c:pt>
                <c:pt idx="391">
                  <c:v>29.09271523178808</c:v>
                </c:pt>
                <c:pt idx="392">
                  <c:v>42.006218905472636</c:v>
                </c:pt>
                <c:pt idx="393">
                  <c:v>47.004903563255965</c:v>
                </c:pt>
                <c:pt idx="394">
                  <c:v>110.44117647058823</c:v>
                </c:pt>
                <c:pt idx="395">
                  <c:v>41.990909090909092</c:v>
                </c:pt>
                <c:pt idx="396">
                  <c:v>48.012468827930178</c:v>
                </c:pt>
                <c:pt idx="397">
                  <c:v>31.019823788546255</c:v>
                </c:pt>
                <c:pt idx="398">
                  <c:v>99.203252032520325</c:v>
                </c:pt>
                <c:pt idx="399">
                  <c:v>66.022316684378325</c:v>
                </c:pt>
                <c:pt idx="400">
                  <c:v>2</c:v>
                </c:pt>
                <c:pt idx="401">
                  <c:v>46.060200668896321</c:v>
                </c:pt>
                <c:pt idx="402">
                  <c:v>73.650000000000006</c:v>
                </c:pt>
                <c:pt idx="403">
                  <c:v>55.99336650082919</c:v>
                </c:pt>
                <c:pt idx="404">
                  <c:v>68.985695127402778</c:v>
                </c:pt>
                <c:pt idx="405">
                  <c:v>60.981609195402299</c:v>
                </c:pt>
                <c:pt idx="406">
                  <c:v>110.98139534883721</c:v>
                </c:pt>
                <c:pt idx="407">
                  <c:v>25</c:v>
                </c:pt>
                <c:pt idx="408">
                  <c:v>78.759740259740255</c:v>
                </c:pt>
                <c:pt idx="409">
                  <c:v>87.960784313725483</c:v>
                </c:pt>
                <c:pt idx="410">
                  <c:v>49.987398739873989</c:v>
                </c:pt>
                <c:pt idx="411">
                  <c:v>99.524390243902445</c:v>
                </c:pt>
                <c:pt idx="412">
                  <c:v>104.82089552238806</c:v>
                </c:pt>
                <c:pt idx="413">
                  <c:v>108.01469237832875</c:v>
                </c:pt>
                <c:pt idx="414">
                  <c:v>28.998544660724033</c:v>
                </c:pt>
                <c:pt idx="415">
                  <c:v>30.028708133971293</c:v>
                </c:pt>
                <c:pt idx="416">
                  <c:v>41.005559416261292</c:v>
                </c:pt>
                <c:pt idx="417">
                  <c:v>62.866666666666667</c:v>
                </c:pt>
                <c:pt idx="418">
                  <c:v>47.005002501250623</c:v>
                </c:pt>
                <c:pt idx="419">
                  <c:v>26.997693638285604</c:v>
                </c:pt>
                <c:pt idx="420">
                  <c:v>68.329787234042556</c:v>
                </c:pt>
                <c:pt idx="421">
                  <c:v>50.974576271186443</c:v>
                </c:pt>
                <c:pt idx="422">
                  <c:v>54.024390243902438</c:v>
                </c:pt>
                <c:pt idx="423">
                  <c:v>97.055555555555557</c:v>
                </c:pt>
                <c:pt idx="424">
                  <c:v>24.867469879518072</c:v>
                </c:pt>
                <c:pt idx="425">
                  <c:v>84.423913043478265</c:v>
                </c:pt>
                <c:pt idx="426">
                  <c:v>47.091324200913242</c:v>
                </c:pt>
                <c:pt idx="427">
                  <c:v>77.996041171813147</c:v>
                </c:pt>
                <c:pt idx="428">
                  <c:v>62.967871485943775</c:v>
                </c:pt>
                <c:pt idx="429">
                  <c:v>81.006080449017773</c:v>
                </c:pt>
                <c:pt idx="430">
                  <c:v>65.321428571428569</c:v>
                </c:pt>
                <c:pt idx="431">
                  <c:v>104.43617021276596</c:v>
                </c:pt>
                <c:pt idx="432">
                  <c:v>69.989010989010993</c:v>
                </c:pt>
                <c:pt idx="433">
                  <c:v>83.023989898989896</c:v>
                </c:pt>
                <c:pt idx="434">
                  <c:v>90.3</c:v>
                </c:pt>
                <c:pt idx="435">
                  <c:v>103.98131932282546</c:v>
                </c:pt>
                <c:pt idx="436">
                  <c:v>54.931726907630519</c:v>
                </c:pt>
                <c:pt idx="437">
                  <c:v>51.921875</c:v>
                </c:pt>
                <c:pt idx="438">
                  <c:v>60.02834008097166</c:v>
                </c:pt>
                <c:pt idx="439">
                  <c:v>44.003488879197555</c:v>
                </c:pt>
                <c:pt idx="440">
                  <c:v>53.003513254551258</c:v>
                </c:pt>
                <c:pt idx="441">
                  <c:v>54.5</c:v>
                </c:pt>
                <c:pt idx="442">
                  <c:v>75.04195804195804</c:v>
                </c:pt>
                <c:pt idx="443">
                  <c:v>35.911111111111111</c:v>
                </c:pt>
                <c:pt idx="444">
                  <c:v>36.952702702702702</c:v>
                </c:pt>
                <c:pt idx="445">
                  <c:v>63.170588235294119</c:v>
                </c:pt>
                <c:pt idx="446">
                  <c:v>29.99462365591398</c:v>
                </c:pt>
                <c:pt idx="447">
                  <c:v>86</c:v>
                </c:pt>
                <c:pt idx="448">
                  <c:v>75.014876033057845</c:v>
                </c:pt>
                <c:pt idx="449">
                  <c:v>101.19767441860465</c:v>
                </c:pt>
                <c:pt idx="450">
                  <c:v>4</c:v>
                </c:pt>
                <c:pt idx="451">
                  <c:v>29.001272669424118</c:v>
                </c:pt>
                <c:pt idx="452">
                  <c:v>98.225806451612897</c:v>
                </c:pt>
                <c:pt idx="453">
                  <c:v>87.001693480101608</c:v>
                </c:pt>
                <c:pt idx="454">
                  <c:v>45.205128205128204</c:v>
                </c:pt>
                <c:pt idx="455">
                  <c:v>37.001341561577675</c:v>
                </c:pt>
                <c:pt idx="456">
                  <c:v>94.976947040498445</c:v>
                </c:pt>
                <c:pt idx="457">
                  <c:v>28.956521739130434</c:v>
                </c:pt>
                <c:pt idx="458">
                  <c:v>55.993396226415094</c:v>
                </c:pt>
                <c:pt idx="459">
                  <c:v>54.038095238095238</c:v>
                </c:pt>
                <c:pt idx="460">
                  <c:v>82.38</c:v>
                </c:pt>
                <c:pt idx="461">
                  <c:v>66.997115384615384</c:v>
                </c:pt>
                <c:pt idx="462">
                  <c:v>107.91401869158878</c:v>
                </c:pt>
                <c:pt idx="463">
                  <c:v>69.009501187648453</c:v>
                </c:pt>
                <c:pt idx="464">
                  <c:v>39.006568144499177</c:v>
                </c:pt>
                <c:pt idx="465">
                  <c:v>110.3625</c:v>
                </c:pt>
                <c:pt idx="466">
                  <c:v>94.857142857142861</c:v>
                </c:pt>
                <c:pt idx="467">
                  <c:v>57.935251798561154</c:v>
                </c:pt>
                <c:pt idx="468">
                  <c:v>101.25</c:v>
                </c:pt>
                <c:pt idx="469">
                  <c:v>64.95597484276729</c:v>
                </c:pt>
                <c:pt idx="470">
                  <c:v>27.00524934383202</c:v>
                </c:pt>
                <c:pt idx="471">
                  <c:v>50.97422680412371</c:v>
                </c:pt>
                <c:pt idx="472">
                  <c:v>104.94260869565217</c:v>
                </c:pt>
                <c:pt idx="473">
                  <c:v>84.028301886792448</c:v>
                </c:pt>
                <c:pt idx="474">
                  <c:v>102.85915492957747</c:v>
                </c:pt>
                <c:pt idx="475">
                  <c:v>39.962085308056871</c:v>
                </c:pt>
                <c:pt idx="476">
                  <c:v>51.001785714285717</c:v>
                </c:pt>
                <c:pt idx="477">
                  <c:v>40.823008849557525</c:v>
                </c:pt>
                <c:pt idx="478">
                  <c:v>58.999637155297535</c:v>
                </c:pt>
                <c:pt idx="479">
                  <c:v>71.156069364161851</c:v>
                </c:pt>
                <c:pt idx="480">
                  <c:v>99.494252873563212</c:v>
                </c:pt>
                <c:pt idx="481">
                  <c:v>103.98634590377114</c:v>
                </c:pt>
                <c:pt idx="482">
                  <c:v>76.555555555555557</c:v>
                </c:pt>
                <c:pt idx="483">
                  <c:v>87.068592057761734</c:v>
                </c:pt>
                <c:pt idx="484">
                  <c:v>48.99554707379135</c:v>
                </c:pt>
                <c:pt idx="485">
                  <c:v>42.969135802469133</c:v>
                </c:pt>
                <c:pt idx="486">
                  <c:v>33.428571428571431</c:v>
                </c:pt>
                <c:pt idx="487">
                  <c:v>83.982949701619773</c:v>
                </c:pt>
                <c:pt idx="488">
                  <c:v>101.41739130434783</c:v>
                </c:pt>
                <c:pt idx="489">
                  <c:v>109.87058823529412</c:v>
                </c:pt>
                <c:pt idx="490">
                  <c:v>31.916666666666668</c:v>
                </c:pt>
                <c:pt idx="491">
                  <c:v>70.993450675399103</c:v>
                </c:pt>
                <c:pt idx="492">
                  <c:v>77.026890756302521</c:v>
                </c:pt>
                <c:pt idx="493">
                  <c:v>101.78125</c:v>
                </c:pt>
                <c:pt idx="494">
                  <c:v>51.059701492537314</c:v>
                </c:pt>
                <c:pt idx="495">
                  <c:v>68.02051282051282</c:v>
                </c:pt>
                <c:pt idx="496">
                  <c:v>30.87037037037037</c:v>
                </c:pt>
                <c:pt idx="497">
                  <c:v>27.908333333333335</c:v>
                </c:pt>
                <c:pt idx="498">
                  <c:v>79.994818652849744</c:v>
                </c:pt>
                <c:pt idx="499">
                  <c:v>38.003378378378379</c:v>
                </c:pt>
                <c:pt idx="500">
                  <c:v>0</c:v>
                </c:pt>
                <c:pt idx="501">
                  <c:v>59.990534521158132</c:v>
                </c:pt>
                <c:pt idx="502">
                  <c:v>37.037634408602152</c:v>
                </c:pt>
                <c:pt idx="503">
                  <c:v>99.963043478260872</c:v>
                </c:pt>
                <c:pt idx="504">
                  <c:v>111.6774193548387</c:v>
                </c:pt>
                <c:pt idx="505">
                  <c:v>36.014409221902014</c:v>
                </c:pt>
                <c:pt idx="506">
                  <c:v>66.010284810126578</c:v>
                </c:pt>
                <c:pt idx="507">
                  <c:v>44.05263157894737</c:v>
                </c:pt>
                <c:pt idx="508">
                  <c:v>52.999726551818434</c:v>
                </c:pt>
                <c:pt idx="509">
                  <c:v>95</c:v>
                </c:pt>
                <c:pt idx="510">
                  <c:v>70.908396946564892</c:v>
                </c:pt>
                <c:pt idx="511">
                  <c:v>98.060773480662988</c:v>
                </c:pt>
                <c:pt idx="512">
                  <c:v>53.046025104602514</c:v>
                </c:pt>
                <c:pt idx="513">
                  <c:v>93.142857142857139</c:v>
                </c:pt>
                <c:pt idx="514">
                  <c:v>58.945075757575758</c:v>
                </c:pt>
                <c:pt idx="515">
                  <c:v>36.067669172932334</c:v>
                </c:pt>
                <c:pt idx="516">
                  <c:v>63.030732860520096</c:v>
                </c:pt>
                <c:pt idx="517">
                  <c:v>84.717948717948715</c:v>
                </c:pt>
                <c:pt idx="518">
                  <c:v>62.2</c:v>
                </c:pt>
                <c:pt idx="519">
                  <c:v>101.97518330513255</c:v>
                </c:pt>
                <c:pt idx="520">
                  <c:v>106.4375</c:v>
                </c:pt>
                <c:pt idx="521">
                  <c:v>29.975609756097562</c:v>
                </c:pt>
                <c:pt idx="522">
                  <c:v>85.806282722513089</c:v>
                </c:pt>
                <c:pt idx="523">
                  <c:v>70.82022471910112</c:v>
                </c:pt>
                <c:pt idx="524">
                  <c:v>40.998484082870135</c:v>
                </c:pt>
                <c:pt idx="525">
                  <c:v>28.063492063492063</c:v>
                </c:pt>
                <c:pt idx="526">
                  <c:v>88.054421768707485</c:v>
                </c:pt>
                <c:pt idx="527">
                  <c:v>31</c:v>
                </c:pt>
                <c:pt idx="528">
                  <c:v>90.337500000000006</c:v>
                </c:pt>
                <c:pt idx="529">
                  <c:v>63.777777777777779</c:v>
                </c:pt>
                <c:pt idx="530">
                  <c:v>53.995515695067262</c:v>
                </c:pt>
                <c:pt idx="531">
                  <c:v>48.993956043956047</c:v>
                </c:pt>
                <c:pt idx="532">
                  <c:v>63.857142857142854</c:v>
                </c:pt>
                <c:pt idx="533">
                  <c:v>82.996393146979258</c:v>
                </c:pt>
                <c:pt idx="534">
                  <c:v>55.08230452674897</c:v>
                </c:pt>
                <c:pt idx="535">
                  <c:v>62.044554455445542</c:v>
                </c:pt>
                <c:pt idx="536">
                  <c:v>104.97857142857143</c:v>
                </c:pt>
                <c:pt idx="537">
                  <c:v>94.044676806083643</c:v>
                </c:pt>
                <c:pt idx="538">
                  <c:v>44.007716049382715</c:v>
                </c:pt>
                <c:pt idx="539">
                  <c:v>92.467532467532465</c:v>
                </c:pt>
                <c:pt idx="540">
                  <c:v>57.072874493927124</c:v>
                </c:pt>
                <c:pt idx="541">
                  <c:v>109.07848101265823</c:v>
                </c:pt>
                <c:pt idx="542">
                  <c:v>39.387755102040813</c:v>
                </c:pt>
                <c:pt idx="543">
                  <c:v>77.022222222222226</c:v>
                </c:pt>
                <c:pt idx="544">
                  <c:v>92.166666666666671</c:v>
                </c:pt>
                <c:pt idx="545">
                  <c:v>61.007063197026021</c:v>
                </c:pt>
                <c:pt idx="546">
                  <c:v>78.068181818181813</c:v>
                </c:pt>
                <c:pt idx="547">
                  <c:v>80.75</c:v>
                </c:pt>
                <c:pt idx="548">
                  <c:v>59.991289782244557</c:v>
                </c:pt>
                <c:pt idx="549">
                  <c:v>110.03018372703411</c:v>
                </c:pt>
                <c:pt idx="550">
                  <c:v>4</c:v>
                </c:pt>
                <c:pt idx="551">
                  <c:v>37.99856063332134</c:v>
                </c:pt>
                <c:pt idx="552">
                  <c:v>96.369565217391298</c:v>
                </c:pt>
                <c:pt idx="553">
                  <c:v>72.978599221789878</c:v>
                </c:pt>
                <c:pt idx="554">
                  <c:v>26.007220216606498</c:v>
                </c:pt>
                <c:pt idx="555">
                  <c:v>104.36296296296297</c:v>
                </c:pt>
                <c:pt idx="556">
                  <c:v>102.18852459016394</c:v>
                </c:pt>
                <c:pt idx="557">
                  <c:v>54.117647058823529</c:v>
                </c:pt>
                <c:pt idx="558">
                  <c:v>63.222222222222221</c:v>
                </c:pt>
                <c:pt idx="559">
                  <c:v>104.03228962818004</c:v>
                </c:pt>
                <c:pt idx="560">
                  <c:v>49.994334277620396</c:v>
                </c:pt>
                <c:pt idx="561">
                  <c:v>56.015151515151516</c:v>
                </c:pt>
                <c:pt idx="562">
                  <c:v>48.807692307692307</c:v>
                </c:pt>
                <c:pt idx="563">
                  <c:v>60.082352941176474</c:v>
                </c:pt>
                <c:pt idx="564">
                  <c:v>78.990502793296088</c:v>
                </c:pt>
                <c:pt idx="565">
                  <c:v>53.99499443826474</c:v>
                </c:pt>
                <c:pt idx="566">
                  <c:v>111.45945945945945</c:v>
                </c:pt>
                <c:pt idx="567">
                  <c:v>60.922131147540981</c:v>
                </c:pt>
                <c:pt idx="568">
                  <c:v>26.0015444015444</c:v>
                </c:pt>
                <c:pt idx="569">
                  <c:v>80.993208828522924</c:v>
                </c:pt>
                <c:pt idx="570">
                  <c:v>34.995963302752294</c:v>
                </c:pt>
                <c:pt idx="571">
                  <c:v>94.142857142857139</c:v>
                </c:pt>
                <c:pt idx="572">
                  <c:v>52.085106382978722</c:v>
                </c:pt>
                <c:pt idx="573">
                  <c:v>24.986666666666668</c:v>
                </c:pt>
                <c:pt idx="574">
                  <c:v>69.215277777777771</c:v>
                </c:pt>
                <c:pt idx="575">
                  <c:v>93.944444444444443</c:v>
                </c:pt>
                <c:pt idx="576">
                  <c:v>98.40625</c:v>
                </c:pt>
                <c:pt idx="577">
                  <c:v>41.783783783783782</c:v>
                </c:pt>
                <c:pt idx="578">
                  <c:v>65.991836734693877</c:v>
                </c:pt>
                <c:pt idx="579">
                  <c:v>72.05747126436782</c:v>
                </c:pt>
                <c:pt idx="580">
                  <c:v>48.003209242618745</c:v>
                </c:pt>
                <c:pt idx="581">
                  <c:v>54.098591549295776</c:v>
                </c:pt>
                <c:pt idx="582">
                  <c:v>107.88095238095238</c:v>
                </c:pt>
                <c:pt idx="583">
                  <c:v>67.034103410341032</c:v>
                </c:pt>
                <c:pt idx="584">
                  <c:v>64.01425914445133</c:v>
                </c:pt>
                <c:pt idx="585">
                  <c:v>96.066176470588232</c:v>
                </c:pt>
                <c:pt idx="586">
                  <c:v>51.184615384615384</c:v>
                </c:pt>
                <c:pt idx="587">
                  <c:v>43.92307692307692</c:v>
                </c:pt>
                <c:pt idx="588">
                  <c:v>91.021198830409361</c:v>
                </c:pt>
                <c:pt idx="589">
                  <c:v>50.127450980392155</c:v>
                </c:pt>
                <c:pt idx="590">
                  <c:v>67.720930232558146</c:v>
                </c:pt>
                <c:pt idx="591">
                  <c:v>61.03921568627451</c:v>
                </c:pt>
                <c:pt idx="592">
                  <c:v>80.011857707509876</c:v>
                </c:pt>
                <c:pt idx="593">
                  <c:v>47.001497753369947</c:v>
                </c:pt>
                <c:pt idx="594">
                  <c:v>71.127388535031841</c:v>
                </c:pt>
                <c:pt idx="595">
                  <c:v>89.99079189686924</c:v>
                </c:pt>
                <c:pt idx="596">
                  <c:v>43.032786885245905</c:v>
                </c:pt>
                <c:pt idx="597">
                  <c:v>67.997714808043881</c:v>
                </c:pt>
                <c:pt idx="598">
                  <c:v>73.004566210045667</c:v>
                </c:pt>
                <c:pt idx="599">
                  <c:v>62.341463414634148</c:v>
                </c:pt>
                <c:pt idx="600">
                  <c:v>5</c:v>
                </c:pt>
                <c:pt idx="601">
                  <c:v>67.103092783505161</c:v>
                </c:pt>
                <c:pt idx="602">
                  <c:v>79.978947368421046</c:v>
                </c:pt>
                <c:pt idx="603">
                  <c:v>62.176470588235297</c:v>
                </c:pt>
                <c:pt idx="604">
                  <c:v>53.005950297514879</c:v>
                </c:pt>
                <c:pt idx="605">
                  <c:v>57.738317757009348</c:v>
                </c:pt>
                <c:pt idx="606">
                  <c:v>40.03125</c:v>
                </c:pt>
                <c:pt idx="607">
                  <c:v>81.016591928251117</c:v>
                </c:pt>
                <c:pt idx="608">
                  <c:v>35.047468354430379</c:v>
                </c:pt>
                <c:pt idx="609">
                  <c:v>102.92307692307692</c:v>
                </c:pt>
                <c:pt idx="610">
                  <c:v>27.998126756166094</c:v>
                </c:pt>
                <c:pt idx="611">
                  <c:v>75.733333333333334</c:v>
                </c:pt>
                <c:pt idx="612">
                  <c:v>45.026041666666664</c:v>
                </c:pt>
                <c:pt idx="613">
                  <c:v>73.615384615384613</c:v>
                </c:pt>
                <c:pt idx="614">
                  <c:v>56.991701244813278</c:v>
                </c:pt>
                <c:pt idx="615">
                  <c:v>85.223529411764702</c:v>
                </c:pt>
                <c:pt idx="616">
                  <c:v>50.962184873949582</c:v>
                </c:pt>
                <c:pt idx="617">
                  <c:v>63.563636363636363</c:v>
                </c:pt>
                <c:pt idx="618">
                  <c:v>80.999165275459092</c:v>
                </c:pt>
                <c:pt idx="619">
                  <c:v>86.044753086419746</c:v>
                </c:pt>
                <c:pt idx="620">
                  <c:v>90.0390625</c:v>
                </c:pt>
                <c:pt idx="621">
                  <c:v>74.006063432835816</c:v>
                </c:pt>
                <c:pt idx="622">
                  <c:v>92.4375</c:v>
                </c:pt>
                <c:pt idx="623">
                  <c:v>55.999257333828446</c:v>
                </c:pt>
                <c:pt idx="624">
                  <c:v>32.983796296296298</c:v>
                </c:pt>
                <c:pt idx="625">
                  <c:v>93.596774193548384</c:v>
                </c:pt>
                <c:pt idx="626">
                  <c:v>69.867724867724874</c:v>
                </c:pt>
                <c:pt idx="627">
                  <c:v>72.129870129870127</c:v>
                </c:pt>
                <c:pt idx="628">
                  <c:v>30.041666666666668</c:v>
                </c:pt>
                <c:pt idx="629">
                  <c:v>73.968000000000004</c:v>
                </c:pt>
                <c:pt idx="630">
                  <c:v>68.65517241379311</c:v>
                </c:pt>
                <c:pt idx="631">
                  <c:v>59.992164544564154</c:v>
                </c:pt>
                <c:pt idx="632">
                  <c:v>111.15827338129496</c:v>
                </c:pt>
                <c:pt idx="633">
                  <c:v>53.038095238095238</c:v>
                </c:pt>
                <c:pt idx="634">
                  <c:v>55.985524728588658</c:v>
                </c:pt>
                <c:pt idx="635">
                  <c:v>69.986760812003524</c:v>
                </c:pt>
                <c:pt idx="636">
                  <c:v>48.998079877112133</c:v>
                </c:pt>
                <c:pt idx="637">
                  <c:v>103.84615384615384</c:v>
                </c:pt>
                <c:pt idx="638">
                  <c:v>99.127659574468083</c:v>
                </c:pt>
                <c:pt idx="639">
                  <c:v>107.37777777777778</c:v>
                </c:pt>
                <c:pt idx="640">
                  <c:v>76.922178988326849</c:v>
                </c:pt>
                <c:pt idx="641">
                  <c:v>58.128865979381445</c:v>
                </c:pt>
                <c:pt idx="642">
                  <c:v>103.73643410852713</c:v>
                </c:pt>
                <c:pt idx="643">
                  <c:v>87.962666666666664</c:v>
                </c:pt>
                <c:pt idx="644">
                  <c:v>28</c:v>
                </c:pt>
                <c:pt idx="645">
                  <c:v>37.999361294443261</c:v>
                </c:pt>
                <c:pt idx="646">
                  <c:v>29.999313893653515</c:v>
                </c:pt>
                <c:pt idx="647">
                  <c:v>103.5</c:v>
                </c:pt>
                <c:pt idx="648">
                  <c:v>85.994467496542185</c:v>
                </c:pt>
                <c:pt idx="649">
                  <c:v>98.011627906976742</c:v>
                </c:pt>
                <c:pt idx="650">
                  <c:v>2</c:v>
                </c:pt>
                <c:pt idx="651">
                  <c:v>44.994570837642193</c:v>
                </c:pt>
                <c:pt idx="652">
                  <c:v>31.012224938875306</c:v>
                </c:pt>
                <c:pt idx="653">
                  <c:v>59.970085470085472</c:v>
                </c:pt>
                <c:pt idx="654">
                  <c:v>58.9973474801061</c:v>
                </c:pt>
                <c:pt idx="655">
                  <c:v>50.045454545454547</c:v>
                </c:pt>
                <c:pt idx="656">
                  <c:v>98.966269841269835</c:v>
                </c:pt>
                <c:pt idx="657">
                  <c:v>58.857142857142854</c:v>
                </c:pt>
                <c:pt idx="658">
                  <c:v>81.010256410256417</c:v>
                </c:pt>
                <c:pt idx="659">
                  <c:v>76.013333333333335</c:v>
                </c:pt>
                <c:pt idx="660">
                  <c:v>96.597402597402592</c:v>
                </c:pt>
                <c:pt idx="661">
                  <c:v>76.957446808510639</c:v>
                </c:pt>
                <c:pt idx="662">
                  <c:v>67.984732824427482</c:v>
                </c:pt>
                <c:pt idx="663">
                  <c:v>88.781609195402297</c:v>
                </c:pt>
                <c:pt idx="664">
                  <c:v>24.99623706491063</c:v>
                </c:pt>
                <c:pt idx="665">
                  <c:v>44.922794117647058</c:v>
                </c:pt>
                <c:pt idx="666">
                  <c:v>79.400000000000006</c:v>
                </c:pt>
                <c:pt idx="667">
                  <c:v>29.009546539379475</c:v>
                </c:pt>
                <c:pt idx="668">
                  <c:v>73.59210526315789</c:v>
                </c:pt>
                <c:pt idx="669">
                  <c:v>107.97038864898211</c:v>
                </c:pt>
                <c:pt idx="670">
                  <c:v>68.987284287011803</c:v>
                </c:pt>
                <c:pt idx="671">
                  <c:v>111.02236719478098</c:v>
                </c:pt>
                <c:pt idx="672">
                  <c:v>24.997515808491418</c:v>
                </c:pt>
                <c:pt idx="673">
                  <c:v>42.155172413793103</c:v>
                </c:pt>
                <c:pt idx="674">
                  <c:v>47.003284072249592</c:v>
                </c:pt>
                <c:pt idx="675">
                  <c:v>36.0392749244713</c:v>
                </c:pt>
                <c:pt idx="676">
                  <c:v>101.03760683760684</c:v>
                </c:pt>
                <c:pt idx="677">
                  <c:v>39.927927927927925</c:v>
                </c:pt>
                <c:pt idx="678">
                  <c:v>83.158139534883716</c:v>
                </c:pt>
                <c:pt idx="679">
                  <c:v>39.97520661157025</c:v>
                </c:pt>
                <c:pt idx="680">
                  <c:v>47.993908629441627</c:v>
                </c:pt>
                <c:pt idx="681">
                  <c:v>95.978877489438744</c:v>
                </c:pt>
                <c:pt idx="682">
                  <c:v>78.728155339805824</c:v>
                </c:pt>
                <c:pt idx="683">
                  <c:v>56.081632653061227</c:v>
                </c:pt>
                <c:pt idx="684">
                  <c:v>69.090909090909093</c:v>
                </c:pt>
                <c:pt idx="685">
                  <c:v>102.05291576673866</c:v>
                </c:pt>
                <c:pt idx="686">
                  <c:v>107.32089552238806</c:v>
                </c:pt>
                <c:pt idx="687">
                  <c:v>51.970260223048328</c:v>
                </c:pt>
                <c:pt idx="688">
                  <c:v>71.137142857142862</c:v>
                </c:pt>
                <c:pt idx="689">
                  <c:v>106.49275362318841</c:v>
                </c:pt>
                <c:pt idx="690">
                  <c:v>42.93684210526316</c:v>
                </c:pt>
                <c:pt idx="691">
                  <c:v>30.037974683544302</c:v>
                </c:pt>
                <c:pt idx="692">
                  <c:v>70.623376623376629</c:v>
                </c:pt>
                <c:pt idx="693">
                  <c:v>66.016018306636155</c:v>
                </c:pt>
                <c:pt idx="694">
                  <c:v>96.911392405063296</c:v>
                </c:pt>
                <c:pt idx="695">
                  <c:v>62.867346938775512</c:v>
                </c:pt>
                <c:pt idx="696">
                  <c:v>108.98537682789652</c:v>
                </c:pt>
                <c:pt idx="697">
                  <c:v>26.999314599040439</c:v>
                </c:pt>
                <c:pt idx="698">
                  <c:v>65.004147943311438</c:v>
                </c:pt>
                <c:pt idx="699">
                  <c:v>111.51785714285714</c:v>
                </c:pt>
                <c:pt idx="700">
                  <c:v>3</c:v>
                </c:pt>
                <c:pt idx="701">
                  <c:v>110.99268292682927</c:v>
                </c:pt>
                <c:pt idx="702">
                  <c:v>56.746987951807228</c:v>
                </c:pt>
                <c:pt idx="703">
                  <c:v>97.020608439646708</c:v>
                </c:pt>
                <c:pt idx="704">
                  <c:v>92.08620689655173</c:v>
                </c:pt>
                <c:pt idx="705">
                  <c:v>82.986666666666665</c:v>
                </c:pt>
                <c:pt idx="706">
                  <c:v>103.03791821561339</c:v>
                </c:pt>
                <c:pt idx="707">
                  <c:v>68.922619047619051</c:v>
                </c:pt>
                <c:pt idx="708">
                  <c:v>87.737226277372258</c:v>
                </c:pt>
                <c:pt idx="709">
                  <c:v>75.021505376344081</c:v>
                </c:pt>
                <c:pt idx="710">
                  <c:v>50.863999999999997</c:v>
                </c:pt>
                <c:pt idx="711">
                  <c:v>90</c:v>
                </c:pt>
                <c:pt idx="712">
                  <c:v>72.896039603960389</c:v>
                </c:pt>
                <c:pt idx="713">
                  <c:v>108.48543689320388</c:v>
                </c:pt>
                <c:pt idx="714">
                  <c:v>101.98095238095237</c:v>
                </c:pt>
                <c:pt idx="715">
                  <c:v>44.009146341463413</c:v>
                </c:pt>
                <c:pt idx="716">
                  <c:v>65.942675159235662</c:v>
                </c:pt>
                <c:pt idx="717">
                  <c:v>24.987387387387386</c:v>
                </c:pt>
                <c:pt idx="718">
                  <c:v>28.003367003367003</c:v>
                </c:pt>
                <c:pt idx="719">
                  <c:v>85.829268292682926</c:v>
                </c:pt>
                <c:pt idx="720">
                  <c:v>84.921052631578945</c:v>
                </c:pt>
                <c:pt idx="721">
                  <c:v>90.483333333333334</c:v>
                </c:pt>
                <c:pt idx="722">
                  <c:v>25.00197628458498</c:v>
                </c:pt>
                <c:pt idx="723">
                  <c:v>92.013888888888886</c:v>
                </c:pt>
                <c:pt idx="724">
                  <c:v>93.066115702479337</c:v>
                </c:pt>
                <c:pt idx="725">
                  <c:v>61.008145363408524</c:v>
                </c:pt>
                <c:pt idx="726">
                  <c:v>92.036259541984734</c:v>
                </c:pt>
                <c:pt idx="727">
                  <c:v>81.132596685082873</c:v>
                </c:pt>
                <c:pt idx="728">
                  <c:v>73.5</c:v>
                </c:pt>
                <c:pt idx="729">
                  <c:v>85.221311475409834</c:v>
                </c:pt>
                <c:pt idx="730">
                  <c:v>110.96825396825396</c:v>
                </c:pt>
                <c:pt idx="731">
                  <c:v>32.968036529680369</c:v>
                </c:pt>
                <c:pt idx="732">
                  <c:v>96.005352363960753</c:v>
                </c:pt>
                <c:pt idx="733">
                  <c:v>84.96632653061225</c:v>
                </c:pt>
                <c:pt idx="734">
                  <c:v>25.007462686567163</c:v>
                </c:pt>
                <c:pt idx="735">
                  <c:v>65.998995479658461</c:v>
                </c:pt>
                <c:pt idx="736">
                  <c:v>87.34482758620689</c:v>
                </c:pt>
                <c:pt idx="737">
                  <c:v>27.933333333333334</c:v>
                </c:pt>
                <c:pt idx="738">
                  <c:v>103.8</c:v>
                </c:pt>
                <c:pt idx="739">
                  <c:v>31.937172774869111</c:v>
                </c:pt>
                <c:pt idx="740">
                  <c:v>99.5</c:v>
                </c:pt>
                <c:pt idx="741">
                  <c:v>108.84615384615384</c:v>
                </c:pt>
                <c:pt idx="742">
                  <c:v>110.76229508196721</c:v>
                </c:pt>
                <c:pt idx="743">
                  <c:v>29.647058823529413</c:v>
                </c:pt>
                <c:pt idx="744">
                  <c:v>101.71428571428571</c:v>
                </c:pt>
                <c:pt idx="745">
                  <c:v>61.5</c:v>
                </c:pt>
                <c:pt idx="746">
                  <c:v>35</c:v>
                </c:pt>
                <c:pt idx="747">
                  <c:v>40.049999999999997</c:v>
                </c:pt>
                <c:pt idx="748">
                  <c:v>110.97231270358306</c:v>
                </c:pt>
                <c:pt idx="749">
                  <c:v>36.959016393442624</c:v>
                </c:pt>
                <c:pt idx="750">
                  <c:v>1</c:v>
                </c:pt>
                <c:pt idx="751">
                  <c:v>30.974074074074075</c:v>
                </c:pt>
                <c:pt idx="752">
                  <c:v>47.035087719298247</c:v>
                </c:pt>
                <c:pt idx="753">
                  <c:v>88.065693430656935</c:v>
                </c:pt>
                <c:pt idx="754">
                  <c:v>37.005616224648989</c:v>
                </c:pt>
                <c:pt idx="755">
                  <c:v>26.027777777777779</c:v>
                </c:pt>
                <c:pt idx="756">
                  <c:v>67.817567567567565</c:v>
                </c:pt>
                <c:pt idx="757">
                  <c:v>49.964912280701753</c:v>
                </c:pt>
                <c:pt idx="758">
                  <c:v>110.01646903820817</c:v>
                </c:pt>
                <c:pt idx="759">
                  <c:v>89.964678178963894</c:v>
                </c:pt>
                <c:pt idx="760">
                  <c:v>79.009523809523813</c:v>
                </c:pt>
                <c:pt idx="761">
                  <c:v>86.867469879518069</c:v>
                </c:pt>
                <c:pt idx="762">
                  <c:v>62.04</c:v>
                </c:pt>
                <c:pt idx="763">
                  <c:v>26.970212765957445</c:v>
                </c:pt>
                <c:pt idx="764">
                  <c:v>54.121621621621621</c:v>
                </c:pt>
                <c:pt idx="765">
                  <c:v>41.035353535353536</c:v>
                </c:pt>
                <c:pt idx="766">
                  <c:v>55.052419354838712</c:v>
                </c:pt>
                <c:pt idx="767">
                  <c:v>107.93762183235867</c:v>
                </c:pt>
                <c:pt idx="768">
                  <c:v>73.92</c:v>
                </c:pt>
                <c:pt idx="769">
                  <c:v>31.995894428152493</c:v>
                </c:pt>
                <c:pt idx="770">
                  <c:v>53.898148148148145</c:v>
                </c:pt>
                <c:pt idx="771">
                  <c:v>106.5</c:v>
                </c:pt>
                <c:pt idx="772">
                  <c:v>32.999805409612762</c:v>
                </c:pt>
                <c:pt idx="773">
                  <c:v>43.00254993625159</c:v>
                </c:pt>
                <c:pt idx="774">
                  <c:v>86.858974358974365</c:v>
                </c:pt>
                <c:pt idx="775">
                  <c:v>96.8</c:v>
                </c:pt>
                <c:pt idx="776">
                  <c:v>32.995456610631528</c:v>
                </c:pt>
                <c:pt idx="777">
                  <c:v>68.028106508875737</c:v>
                </c:pt>
                <c:pt idx="778">
                  <c:v>58.867816091954026</c:v>
                </c:pt>
                <c:pt idx="779">
                  <c:v>105.04572803850782</c:v>
                </c:pt>
                <c:pt idx="780">
                  <c:v>33.054878048780488</c:v>
                </c:pt>
                <c:pt idx="781">
                  <c:v>78.821428571428569</c:v>
                </c:pt>
                <c:pt idx="782">
                  <c:v>68.204968944099377</c:v>
                </c:pt>
                <c:pt idx="783">
                  <c:v>75.731884057971016</c:v>
                </c:pt>
                <c:pt idx="784">
                  <c:v>30.996070133010882</c:v>
                </c:pt>
                <c:pt idx="785">
                  <c:v>101.88188976377953</c:v>
                </c:pt>
                <c:pt idx="786">
                  <c:v>52.879227053140099</c:v>
                </c:pt>
                <c:pt idx="787">
                  <c:v>71.005820721769496</c:v>
                </c:pt>
                <c:pt idx="788">
                  <c:v>102.38709677419355</c:v>
                </c:pt>
                <c:pt idx="789">
                  <c:v>74.466666666666669</c:v>
                </c:pt>
                <c:pt idx="790">
                  <c:v>51.009883198562441</c:v>
                </c:pt>
                <c:pt idx="791">
                  <c:v>90</c:v>
                </c:pt>
                <c:pt idx="792">
                  <c:v>97.142857142857139</c:v>
                </c:pt>
                <c:pt idx="793">
                  <c:v>72.071823204419886</c:v>
                </c:pt>
                <c:pt idx="794">
                  <c:v>75.236363636363635</c:v>
                </c:pt>
                <c:pt idx="795">
                  <c:v>32.967741935483872</c:v>
                </c:pt>
                <c:pt idx="796">
                  <c:v>54.807692307692307</c:v>
                </c:pt>
                <c:pt idx="797">
                  <c:v>45.037837837837834</c:v>
                </c:pt>
                <c:pt idx="798">
                  <c:v>52.958677685950413</c:v>
                </c:pt>
                <c:pt idx="799">
                  <c:v>60.017959183673469</c:v>
                </c:pt>
                <c:pt idx="800">
                  <c:v>1</c:v>
                </c:pt>
                <c:pt idx="801">
                  <c:v>44.028301886792455</c:v>
                </c:pt>
                <c:pt idx="802">
                  <c:v>86.028169014084511</c:v>
                </c:pt>
                <c:pt idx="803">
                  <c:v>28.012875536480685</c:v>
                </c:pt>
                <c:pt idx="804">
                  <c:v>32.050458715596328</c:v>
                </c:pt>
                <c:pt idx="805">
                  <c:v>73.611940298507463</c:v>
                </c:pt>
                <c:pt idx="806">
                  <c:v>108.71052631578948</c:v>
                </c:pt>
                <c:pt idx="807">
                  <c:v>42.97674418604651</c:v>
                </c:pt>
                <c:pt idx="808">
                  <c:v>83.315789473684205</c:v>
                </c:pt>
                <c:pt idx="809">
                  <c:v>42</c:v>
                </c:pt>
                <c:pt idx="810">
                  <c:v>55.927601809954751</c:v>
                </c:pt>
                <c:pt idx="811">
                  <c:v>105.03681885125184</c:v>
                </c:pt>
                <c:pt idx="812">
                  <c:v>48</c:v>
                </c:pt>
                <c:pt idx="813">
                  <c:v>112.66176470588235</c:v>
                </c:pt>
                <c:pt idx="814">
                  <c:v>81.944444444444443</c:v>
                </c:pt>
                <c:pt idx="815">
                  <c:v>64.049180327868854</c:v>
                </c:pt>
                <c:pt idx="816">
                  <c:v>106.39097744360902</c:v>
                </c:pt>
                <c:pt idx="817">
                  <c:v>76.011249497790274</c:v>
                </c:pt>
                <c:pt idx="818">
                  <c:v>111.07246376811594</c:v>
                </c:pt>
                <c:pt idx="819">
                  <c:v>95.936170212765958</c:v>
                </c:pt>
                <c:pt idx="820">
                  <c:v>43.043010752688176</c:v>
                </c:pt>
                <c:pt idx="821">
                  <c:v>67.966666666666669</c:v>
                </c:pt>
                <c:pt idx="822">
                  <c:v>89.991428571428571</c:v>
                </c:pt>
                <c:pt idx="823">
                  <c:v>58.095238095238095</c:v>
                </c:pt>
                <c:pt idx="824">
                  <c:v>83.996875000000003</c:v>
                </c:pt>
                <c:pt idx="825">
                  <c:v>88.853503184713375</c:v>
                </c:pt>
                <c:pt idx="826">
                  <c:v>65.963917525773198</c:v>
                </c:pt>
                <c:pt idx="827">
                  <c:v>74.804878048780495</c:v>
                </c:pt>
                <c:pt idx="828">
                  <c:v>69.98571428571428</c:v>
                </c:pt>
                <c:pt idx="829">
                  <c:v>32.006493506493506</c:v>
                </c:pt>
                <c:pt idx="830">
                  <c:v>64.727272727272734</c:v>
                </c:pt>
                <c:pt idx="831">
                  <c:v>24.998110087408456</c:v>
                </c:pt>
                <c:pt idx="832">
                  <c:v>104.97764070932922</c:v>
                </c:pt>
                <c:pt idx="833">
                  <c:v>64.987878787878785</c:v>
                </c:pt>
                <c:pt idx="834">
                  <c:v>94.352941176470594</c:v>
                </c:pt>
                <c:pt idx="835">
                  <c:v>44.001706484641637</c:v>
                </c:pt>
                <c:pt idx="836">
                  <c:v>64.744680851063833</c:v>
                </c:pt>
                <c:pt idx="837">
                  <c:v>84.00667779632721</c:v>
                </c:pt>
                <c:pt idx="838">
                  <c:v>34.061302681992338</c:v>
                </c:pt>
                <c:pt idx="839">
                  <c:v>93.273885350318466</c:v>
                </c:pt>
                <c:pt idx="840">
                  <c:v>32.998301726577978</c:v>
                </c:pt>
                <c:pt idx="841">
                  <c:v>83.812903225806451</c:v>
                </c:pt>
                <c:pt idx="842">
                  <c:v>63.992424242424242</c:v>
                </c:pt>
                <c:pt idx="843">
                  <c:v>81.909090909090907</c:v>
                </c:pt>
                <c:pt idx="844">
                  <c:v>93.053191489361708</c:v>
                </c:pt>
                <c:pt idx="845">
                  <c:v>101.98449039881831</c:v>
                </c:pt>
                <c:pt idx="846">
                  <c:v>105.9375</c:v>
                </c:pt>
                <c:pt idx="847">
                  <c:v>101.58181818181818</c:v>
                </c:pt>
                <c:pt idx="848">
                  <c:v>62.970930232558139</c:v>
                </c:pt>
                <c:pt idx="849">
                  <c:v>29.045602605863191</c:v>
                </c:pt>
                <c:pt idx="850">
                  <c:v>1</c:v>
                </c:pt>
                <c:pt idx="851">
                  <c:v>77.924999999999997</c:v>
                </c:pt>
                <c:pt idx="852">
                  <c:v>80.806451612903231</c:v>
                </c:pt>
                <c:pt idx="853">
                  <c:v>76.006816632583508</c:v>
                </c:pt>
                <c:pt idx="854">
                  <c:v>72.993613824192337</c:v>
                </c:pt>
                <c:pt idx="855">
                  <c:v>53</c:v>
                </c:pt>
                <c:pt idx="856">
                  <c:v>54.164556962025316</c:v>
                </c:pt>
                <c:pt idx="857">
                  <c:v>32.946666666666665</c:v>
                </c:pt>
                <c:pt idx="858">
                  <c:v>79.371428571428567</c:v>
                </c:pt>
                <c:pt idx="859">
                  <c:v>41.174603174603178</c:v>
                </c:pt>
                <c:pt idx="860">
                  <c:v>77.430769230769229</c:v>
                </c:pt>
                <c:pt idx="861">
                  <c:v>57.159509202453989</c:v>
                </c:pt>
                <c:pt idx="862">
                  <c:v>77.17647058823529</c:v>
                </c:pt>
                <c:pt idx="863">
                  <c:v>24.953917050691246</c:v>
                </c:pt>
                <c:pt idx="864">
                  <c:v>97.18</c:v>
                </c:pt>
                <c:pt idx="865">
                  <c:v>46.000916870415651</c:v>
                </c:pt>
                <c:pt idx="866">
                  <c:v>88.023385300668153</c:v>
                </c:pt>
                <c:pt idx="867">
                  <c:v>25.99</c:v>
                </c:pt>
                <c:pt idx="868">
                  <c:v>102.69047619047619</c:v>
                </c:pt>
                <c:pt idx="869">
                  <c:v>72.958174904942965</c:v>
                </c:pt>
                <c:pt idx="870">
                  <c:v>57.190082644628099</c:v>
                </c:pt>
                <c:pt idx="871">
                  <c:v>84.013793103448279</c:v>
                </c:pt>
                <c:pt idx="872">
                  <c:v>98.666666666666671</c:v>
                </c:pt>
                <c:pt idx="873">
                  <c:v>42.007419183889773</c:v>
                </c:pt>
                <c:pt idx="874">
                  <c:v>32.002753556677376</c:v>
                </c:pt>
                <c:pt idx="875">
                  <c:v>81.567164179104481</c:v>
                </c:pt>
                <c:pt idx="876">
                  <c:v>37.035087719298247</c:v>
                </c:pt>
                <c:pt idx="877">
                  <c:v>103.033360455655</c:v>
                </c:pt>
                <c:pt idx="878">
                  <c:v>84.333333333333329</c:v>
                </c:pt>
                <c:pt idx="879">
                  <c:v>102.60377358490567</c:v>
                </c:pt>
                <c:pt idx="880">
                  <c:v>79.992129246064621</c:v>
                </c:pt>
                <c:pt idx="881">
                  <c:v>70.055309734513273</c:v>
                </c:pt>
                <c:pt idx="882">
                  <c:v>37</c:v>
                </c:pt>
                <c:pt idx="883">
                  <c:v>41.911917098445599</c:v>
                </c:pt>
                <c:pt idx="884">
                  <c:v>57.992576882290564</c:v>
                </c:pt>
                <c:pt idx="885">
                  <c:v>40.942307692307693</c:v>
                </c:pt>
                <c:pt idx="886">
                  <c:v>69.9972602739726</c:v>
                </c:pt>
                <c:pt idx="887">
                  <c:v>73.838709677419359</c:v>
                </c:pt>
                <c:pt idx="888">
                  <c:v>41.979310344827589</c:v>
                </c:pt>
                <c:pt idx="889">
                  <c:v>77.93442622950819</c:v>
                </c:pt>
                <c:pt idx="890">
                  <c:v>106.01972789115646</c:v>
                </c:pt>
                <c:pt idx="891">
                  <c:v>47.018181818181816</c:v>
                </c:pt>
                <c:pt idx="892">
                  <c:v>76.016483516483518</c:v>
                </c:pt>
                <c:pt idx="893">
                  <c:v>54.120603015075375</c:v>
                </c:pt>
                <c:pt idx="894">
                  <c:v>57.285714285714285</c:v>
                </c:pt>
                <c:pt idx="895">
                  <c:v>103.81308411214954</c:v>
                </c:pt>
                <c:pt idx="896">
                  <c:v>105.02602739726028</c:v>
                </c:pt>
                <c:pt idx="897">
                  <c:v>90.259259259259252</c:v>
                </c:pt>
                <c:pt idx="898">
                  <c:v>76.978705978705975</c:v>
                </c:pt>
                <c:pt idx="899">
                  <c:v>102.60162601626017</c:v>
                </c:pt>
                <c:pt idx="900">
                  <c:v>2</c:v>
                </c:pt>
                <c:pt idx="901">
                  <c:v>55.0062893081761</c:v>
                </c:pt>
                <c:pt idx="902">
                  <c:v>32.127272727272725</c:v>
                </c:pt>
                <c:pt idx="903">
                  <c:v>50.642857142857146</c:v>
                </c:pt>
                <c:pt idx="904">
                  <c:v>49.6875</c:v>
                </c:pt>
                <c:pt idx="905">
                  <c:v>54.894067796610166</c:v>
                </c:pt>
                <c:pt idx="906">
                  <c:v>46.931937172774866</c:v>
                </c:pt>
                <c:pt idx="907">
                  <c:v>44.951219512195124</c:v>
                </c:pt>
                <c:pt idx="908">
                  <c:v>30.99898322318251</c:v>
                </c:pt>
                <c:pt idx="909">
                  <c:v>107.7625</c:v>
                </c:pt>
                <c:pt idx="910">
                  <c:v>102.07770270270271</c:v>
                </c:pt>
                <c:pt idx="911">
                  <c:v>24.976190476190474</c:v>
                </c:pt>
                <c:pt idx="912">
                  <c:v>79.944134078212286</c:v>
                </c:pt>
                <c:pt idx="913">
                  <c:v>67.946462715105156</c:v>
                </c:pt>
                <c:pt idx="914">
                  <c:v>26.070921985815602</c:v>
                </c:pt>
                <c:pt idx="915">
                  <c:v>105.0032154340836</c:v>
                </c:pt>
                <c:pt idx="916">
                  <c:v>25.826923076923077</c:v>
                </c:pt>
                <c:pt idx="917">
                  <c:v>77.666666666666671</c:v>
                </c:pt>
                <c:pt idx="918">
                  <c:v>57.82692307692308</c:v>
                </c:pt>
                <c:pt idx="919">
                  <c:v>92.955555555555549</c:v>
                </c:pt>
                <c:pt idx="920">
                  <c:v>37.945098039215686</c:v>
                </c:pt>
                <c:pt idx="921">
                  <c:v>31.842105263157894</c:v>
                </c:pt>
                <c:pt idx="922">
                  <c:v>40</c:v>
                </c:pt>
                <c:pt idx="923">
                  <c:v>101.1</c:v>
                </c:pt>
                <c:pt idx="924">
                  <c:v>84.006989951944078</c:v>
                </c:pt>
                <c:pt idx="925">
                  <c:v>103.41538461538461</c:v>
                </c:pt>
                <c:pt idx="926">
                  <c:v>105.13333333333334</c:v>
                </c:pt>
                <c:pt idx="927">
                  <c:v>89.21621621621621</c:v>
                </c:pt>
                <c:pt idx="928">
                  <c:v>51.995234312946785</c:v>
                </c:pt>
                <c:pt idx="929">
                  <c:v>64.956521739130437</c:v>
                </c:pt>
                <c:pt idx="930">
                  <c:v>46.235294117647058</c:v>
                </c:pt>
                <c:pt idx="931">
                  <c:v>51.151785714285715</c:v>
                </c:pt>
                <c:pt idx="932">
                  <c:v>33.909722222222221</c:v>
                </c:pt>
                <c:pt idx="933">
                  <c:v>92.016298633017882</c:v>
                </c:pt>
                <c:pt idx="934">
                  <c:v>107.42857142857143</c:v>
                </c:pt>
                <c:pt idx="935">
                  <c:v>75.848484848484844</c:v>
                </c:pt>
                <c:pt idx="936">
                  <c:v>80.476190476190482</c:v>
                </c:pt>
                <c:pt idx="937">
                  <c:v>86.978483606557376</c:v>
                </c:pt>
                <c:pt idx="938">
                  <c:v>105.13541666666667</c:v>
                </c:pt>
                <c:pt idx="939">
                  <c:v>57.298507462686565</c:v>
                </c:pt>
                <c:pt idx="940">
                  <c:v>93.348484848484844</c:v>
                </c:pt>
                <c:pt idx="941">
                  <c:v>71.987179487179489</c:v>
                </c:pt>
                <c:pt idx="942">
                  <c:v>92.611940298507463</c:v>
                </c:pt>
                <c:pt idx="943">
                  <c:v>104.99122807017544</c:v>
                </c:pt>
                <c:pt idx="944">
                  <c:v>30.958174904942965</c:v>
                </c:pt>
                <c:pt idx="945">
                  <c:v>33.001182732111175</c:v>
                </c:pt>
                <c:pt idx="946">
                  <c:v>84.187845303867405</c:v>
                </c:pt>
                <c:pt idx="947">
                  <c:v>73.92307692307692</c:v>
                </c:pt>
                <c:pt idx="948">
                  <c:v>36.987499999999997</c:v>
                </c:pt>
                <c:pt idx="949">
                  <c:v>46.896551724137929</c:v>
                </c:pt>
                <c:pt idx="950">
                  <c:v>5</c:v>
                </c:pt>
                <c:pt idx="951">
                  <c:v>102.02437459910199</c:v>
                </c:pt>
                <c:pt idx="952">
                  <c:v>45.007502206531335</c:v>
                </c:pt>
                <c:pt idx="953">
                  <c:v>94.285714285714292</c:v>
                </c:pt>
                <c:pt idx="954">
                  <c:v>101.02325581395348</c:v>
                </c:pt>
                <c:pt idx="955">
                  <c:v>97.037499999999994</c:v>
                </c:pt>
                <c:pt idx="956">
                  <c:v>43.00963855421687</c:v>
                </c:pt>
                <c:pt idx="957">
                  <c:v>94.916030534351151</c:v>
                </c:pt>
                <c:pt idx="958">
                  <c:v>72.151785714285708</c:v>
                </c:pt>
                <c:pt idx="959">
                  <c:v>51.007692307692309</c:v>
                </c:pt>
                <c:pt idx="960">
                  <c:v>85.054545454545448</c:v>
                </c:pt>
                <c:pt idx="961">
                  <c:v>43.87096774193548</c:v>
                </c:pt>
                <c:pt idx="962">
                  <c:v>40.063909774436091</c:v>
                </c:pt>
                <c:pt idx="963">
                  <c:v>43.833333333333336</c:v>
                </c:pt>
                <c:pt idx="964">
                  <c:v>84.92903225806451</c:v>
                </c:pt>
                <c:pt idx="965">
                  <c:v>41.067632850241544</c:v>
                </c:pt>
                <c:pt idx="966">
                  <c:v>54.971428571428568</c:v>
                </c:pt>
                <c:pt idx="967">
                  <c:v>77.010807374443743</c:v>
                </c:pt>
                <c:pt idx="968">
                  <c:v>71.201754385964918</c:v>
                </c:pt>
                <c:pt idx="969">
                  <c:v>91.935483870967744</c:v>
                </c:pt>
                <c:pt idx="970">
                  <c:v>97.069023569023571</c:v>
                </c:pt>
                <c:pt idx="971">
                  <c:v>58.916666666666664</c:v>
                </c:pt>
                <c:pt idx="972">
                  <c:v>58.015466983938133</c:v>
                </c:pt>
                <c:pt idx="973">
                  <c:v>103.87301587301587</c:v>
                </c:pt>
                <c:pt idx="974">
                  <c:v>93.46875</c:v>
                </c:pt>
                <c:pt idx="975">
                  <c:v>61.970370370370368</c:v>
                </c:pt>
                <c:pt idx="976">
                  <c:v>92.042857142857144</c:v>
                </c:pt>
                <c:pt idx="977">
                  <c:v>77.268656716417908</c:v>
                </c:pt>
                <c:pt idx="978">
                  <c:v>93.923913043478265</c:v>
                </c:pt>
                <c:pt idx="979">
                  <c:v>84.969458128078813</c:v>
                </c:pt>
                <c:pt idx="980">
                  <c:v>105.97035040431267</c:v>
                </c:pt>
                <c:pt idx="981">
                  <c:v>36.969040247678016</c:v>
                </c:pt>
                <c:pt idx="982">
                  <c:v>81.533333333333331</c:v>
                </c:pt>
                <c:pt idx="983">
                  <c:v>80.999140154772135</c:v>
                </c:pt>
                <c:pt idx="984">
                  <c:v>26.010498687664043</c:v>
                </c:pt>
                <c:pt idx="985">
                  <c:v>25.998410896708286</c:v>
                </c:pt>
                <c:pt idx="986">
                  <c:v>34.173913043478258</c:v>
                </c:pt>
                <c:pt idx="987">
                  <c:v>28.002083333333335</c:v>
                </c:pt>
                <c:pt idx="988">
                  <c:v>76.546875</c:v>
                </c:pt>
                <c:pt idx="989">
                  <c:v>53.053097345132741</c:v>
                </c:pt>
                <c:pt idx="990">
                  <c:v>106.859375</c:v>
                </c:pt>
                <c:pt idx="991">
                  <c:v>46.020746887966808</c:v>
                </c:pt>
                <c:pt idx="992">
                  <c:v>100.17424242424242</c:v>
                </c:pt>
                <c:pt idx="993">
                  <c:v>101.44</c:v>
                </c:pt>
                <c:pt idx="994">
                  <c:v>87.972684085510693</c:v>
                </c:pt>
                <c:pt idx="995">
                  <c:v>74.995594713656388</c:v>
                </c:pt>
                <c:pt idx="996">
                  <c:v>42.982142857142854</c:v>
                </c:pt>
                <c:pt idx="997">
                  <c:v>33.115107913669064</c:v>
                </c:pt>
                <c:pt idx="998">
                  <c:v>101.13101604278074</c:v>
                </c:pt>
                <c:pt idx="999">
                  <c:v>55.98841354723708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B7-4F37-BC39-D1D7833C1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183951"/>
        <c:axId val="1997456511"/>
      </c:scatterChart>
      <c:valAx>
        <c:axId val="199218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456511"/>
        <c:crosses val="autoZero"/>
        <c:crossBetween val="midCat"/>
      </c:valAx>
      <c:valAx>
        <c:axId val="199745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18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CA-4F4B-98FA-1A51219017D5}"/>
            </c:ext>
          </c:extLst>
        </c:ser>
        <c:ser>
          <c:idx val="5"/>
          <c:order val="5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CA-4F4B-98FA-1A51219017D5}"/>
            </c:ext>
          </c:extLst>
        </c:ser>
        <c:ser>
          <c:idx val="6"/>
          <c:order val="6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CA-4F4B-98FA-1A5121901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534800"/>
        <c:axId val="279319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'Outcomes based on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'Outcomes based on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17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1CA-4F4B-98FA-1A51219017D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1CA-4F4B-98FA-1A51219017D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1CA-4F4B-98FA-1A51219017D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17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1CA-4F4B-98FA-1A51219017D5}"/>
                  </c:ext>
                </c:extLst>
              </c15:ser>
            </c15:filteredLineSeries>
          </c:ext>
        </c:extLst>
      </c:lineChart>
      <c:catAx>
        <c:axId val="26453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319360"/>
        <c:crosses val="autoZero"/>
        <c:auto val="1"/>
        <c:lblAlgn val="ctr"/>
        <c:lblOffset val="100"/>
        <c:noMultiLvlLbl val="0"/>
      </c:catAx>
      <c:valAx>
        <c:axId val="2793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5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Backer Count Distribution - Successful Campaign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 Count Distribution - Successful Campaign</a:t>
          </a:r>
        </a:p>
      </cx:txPr>
    </cx:title>
    <cx:plotArea>
      <cx:plotAreaRegion>
        <cx:series layoutId="boxWhisker" uniqueId="{29A1F18A-0E6E-49FD-819A-5D0168CF83B4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0.51999998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Backer count Distribution - Failed Campaign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 count Distribution - Failed Campaign</a:t>
          </a:r>
        </a:p>
      </cx:txPr>
    </cx:title>
    <cx:plotArea>
      <cx:plotAreaRegion>
        <cx:series layoutId="boxWhisker" uniqueId="{23BC7CE1-58F4-4B65-AA5F-62BBE749C7CA}">
          <cx:tx>
            <cx:txData>
              <cx:f>_xlchart.v1.0</cx:f>
              <cx:v>backers_count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527133</xdr:colOff>
      <xdr:row>2</xdr:row>
      <xdr:rowOff>38100</xdr:rowOff>
    </xdr:from>
    <xdr:to>
      <xdr:col>13</xdr:col>
      <xdr:colOff>148139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777483-21B5-AEA0-E9A8-5F03832F3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723899</xdr:colOff>
      <xdr:row>4</xdr:row>
      <xdr:rowOff>85725</xdr:rowOff>
    </xdr:from>
    <xdr:to>
      <xdr:col>15</xdr:col>
      <xdr:colOff>485774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8924E-9C4B-83B6-1E91-445078DB7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423862</xdr:colOff>
      <xdr:row>3</xdr:row>
      <xdr:rowOff>114300</xdr:rowOff>
    </xdr:from>
    <xdr:to>
      <xdr:col>12</xdr:col>
      <xdr:colOff>659056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57C02A-7EEE-B2C9-EA5F-86E277308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704849</xdr:colOff>
      <xdr:row>25</xdr:row>
      <xdr:rowOff>200024</xdr:rowOff>
    </xdr:from>
    <xdr:to>
      <xdr:col>33</xdr:col>
      <xdr:colOff>600074</xdr:colOff>
      <xdr:row>44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BCC367-A322-9DD4-8306-0CC1CF560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1528762</xdr:colOff>
      <xdr:row>15</xdr:row>
      <xdr:rowOff>19049</xdr:rowOff>
    </xdr:from>
    <xdr:to>
      <xdr:col>7</xdr:col>
      <xdr:colOff>904875</xdr:colOff>
      <xdr:row>32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F36FAF-2F6C-E046-1023-4145510C8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538162</xdr:colOff>
      <xdr:row>10</xdr:row>
      <xdr:rowOff>133349</xdr:rowOff>
    </xdr:from>
    <xdr:to>
      <xdr:col>6</xdr:col>
      <xdr:colOff>171450</xdr:colOff>
      <xdr:row>52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3EAEB81-12A9-D56F-9236-16FEAE2955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14562" y="2143124"/>
              <a:ext cx="2938463" cy="8315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290512</xdr:colOff>
      <xdr:row>9</xdr:row>
      <xdr:rowOff>180974</xdr:rowOff>
    </xdr:from>
    <xdr:to>
      <xdr:col>13</xdr:col>
      <xdr:colOff>609600</xdr:colOff>
      <xdr:row>52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A652FDE-3525-4649-A25F-AC52D51E2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5787" y="1990724"/>
              <a:ext cx="2938463" cy="8458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" refreshedDate="45000.606177546295" createdVersion="8" refreshedVersion="8" minRefreshableVersion="3" recordCount="1001" xr:uid="{BB17B873-98E0-48A0-AE6B-9E68A4185FEB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 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" refreshedDate="45000.61675671296" createdVersion="8" refreshedVersion="8" minRefreshableVersion="3" recordCount="1000" xr:uid="{8A6EDDAD-A19B-4ED8-B42F-AFEFA3908903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 " numFmtId="1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9BA77C-B75C-403D-8D70-257C4C9BDA3E}" name="PivotTable5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0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A8FA8-A3AC-4737-85E9-1DD1C2283F19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dataField="1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-Category" fld="17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C7BC4D-B84C-48D3-9EE8-19D6D92E4301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2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BF42-5F32-45CD-A734-DFAF5EF4FA39}">
  <dimension ref="A1:F14"/>
  <sheetViews>
    <sheetView zoomScale="190" zoomScaleNormal="190" workbookViewId="0">
      <selection activeCell="A3" sqref="A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9" t="s">
        <v>6</v>
      </c>
      <c r="B1" t="s">
        <v>2070</v>
      </c>
    </row>
    <row r="3" spans="1:6" x14ac:dyDescent="0.25">
      <c r="A3" s="9" t="s">
        <v>2068</v>
      </c>
      <c r="B3" s="9" t="s">
        <v>2066</v>
      </c>
    </row>
    <row r="4" spans="1:6" x14ac:dyDescent="0.25">
      <c r="A4" s="9" t="s">
        <v>2069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10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0" t="s">
        <v>2033</v>
      </c>
      <c r="B6">
        <v>4</v>
      </c>
      <c r="C6">
        <v>20</v>
      </c>
      <c r="D6">
        <v>0</v>
      </c>
      <c r="E6">
        <v>22</v>
      </c>
      <c r="F6">
        <v>46</v>
      </c>
    </row>
    <row r="7" spans="1:6" x14ac:dyDescent="0.25">
      <c r="A7" s="10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0" t="s">
        <v>2064</v>
      </c>
      <c r="B8">
        <v>0</v>
      </c>
      <c r="C8">
        <v>0</v>
      </c>
      <c r="D8">
        <v>0</v>
      </c>
      <c r="E8">
        <v>4</v>
      </c>
      <c r="F8">
        <v>4</v>
      </c>
    </row>
    <row r="9" spans="1:6" x14ac:dyDescent="0.25">
      <c r="A9" s="10" t="s">
        <v>2035</v>
      </c>
      <c r="B9">
        <v>10</v>
      </c>
      <c r="C9">
        <v>66</v>
      </c>
      <c r="D9">
        <v>0</v>
      </c>
      <c r="E9">
        <v>99</v>
      </c>
      <c r="F9">
        <v>175</v>
      </c>
    </row>
    <row r="10" spans="1:6" x14ac:dyDescent="0.25">
      <c r="A10" s="10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0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0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0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0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EA3B-2721-46E6-AC24-1D930821BAE1}">
  <dimension ref="A1:F30"/>
  <sheetViews>
    <sheetView workbookViewId="0">
      <selection activeCell="T13" sqref="T13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9" t="s">
        <v>6</v>
      </c>
      <c r="B1" t="s">
        <v>2070</v>
      </c>
    </row>
    <row r="2" spans="1:6" x14ac:dyDescent="0.25">
      <c r="A2" s="9" t="s">
        <v>2031</v>
      </c>
      <c r="B2" t="s">
        <v>2070</v>
      </c>
    </row>
    <row r="4" spans="1:6" x14ac:dyDescent="0.25">
      <c r="A4" s="9" t="s">
        <v>2071</v>
      </c>
      <c r="B4" s="9" t="s">
        <v>2066</v>
      </c>
    </row>
    <row r="5" spans="1:6" x14ac:dyDescent="0.25">
      <c r="A5" s="9" t="s">
        <v>2069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10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0" t="s">
        <v>2065</v>
      </c>
      <c r="E7">
        <v>4</v>
      </c>
      <c r="F7">
        <v>4</v>
      </c>
    </row>
    <row r="8" spans="1:6" x14ac:dyDescent="0.25">
      <c r="A8" s="10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0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0" t="s">
        <v>2043</v>
      </c>
      <c r="C10">
        <v>8</v>
      </c>
      <c r="E10">
        <v>10</v>
      </c>
      <c r="F10">
        <v>18</v>
      </c>
    </row>
    <row r="11" spans="1:6" x14ac:dyDescent="0.25">
      <c r="A11" s="10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0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0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0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0" t="s">
        <v>2057</v>
      </c>
      <c r="C15">
        <v>3</v>
      </c>
      <c r="E15">
        <v>4</v>
      </c>
      <c r="F15">
        <v>7</v>
      </c>
    </row>
    <row r="16" spans="1:6" x14ac:dyDescent="0.25">
      <c r="A16" s="10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0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0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0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0" t="s">
        <v>2056</v>
      </c>
      <c r="C20">
        <v>4</v>
      </c>
      <c r="E20">
        <v>4</v>
      </c>
      <c r="F20">
        <v>8</v>
      </c>
    </row>
    <row r="21" spans="1:6" x14ac:dyDescent="0.25">
      <c r="A21" s="10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0" t="s">
        <v>2063</v>
      </c>
      <c r="C22">
        <v>9</v>
      </c>
      <c r="E22">
        <v>5</v>
      </c>
      <c r="F22">
        <v>14</v>
      </c>
    </row>
    <row r="23" spans="1:6" x14ac:dyDescent="0.25">
      <c r="A23" s="10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0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0" t="s">
        <v>2059</v>
      </c>
      <c r="C25">
        <v>7</v>
      </c>
      <c r="E25">
        <v>14</v>
      </c>
      <c r="F25">
        <v>21</v>
      </c>
    </row>
    <row r="26" spans="1:6" x14ac:dyDescent="0.25">
      <c r="A26" s="10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0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0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0" t="s">
        <v>2062</v>
      </c>
      <c r="E29">
        <v>3</v>
      </c>
      <c r="F29">
        <v>3</v>
      </c>
    </row>
    <row r="30" spans="1:6" x14ac:dyDescent="0.25">
      <c r="A30" s="10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8DBE-E1AE-46FE-8899-56B98C88BFFA}">
  <dimension ref="A1:O20"/>
  <sheetViews>
    <sheetView zoomScale="130" zoomScaleNormal="130" workbookViewId="0">
      <selection activeCell="O21" sqref="O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15" x14ac:dyDescent="0.25">
      <c r="A1" s="9" t="s">
        <v>2031</v>
      </c>
      <c r="B1" t="s">
        <v>2070</v>
      </c>
    </row>
    <row r="2" spans="1:15" x14ac:dyDescent="0.25">
      <c r="A2" s="9" t="s">
        <v>2086</v>
      </c>
      <c r="B2" t="s">
        <v>2070</v>
      </c>
    </row>
    <row r="4" spans="1:15" x14ac:dyDescent="0.25">
      <c r="A4" s="9" t="s">
        <v>2068</v>
      </c>
      <c r="B4" s="9" t="s">
        <v>2066</v>
      </c>
      <c r="F4" t="s">
        <v>2117</v>
      </c>
    </row>
    <row r="5" spans="1:15" x14ac:dyDescent="0.25">
      <c r="A5" s="9" t="s">
        <v>2069</v>
      </c>
      <c r="B5" t="s">
        <v>74</v>
      </c>
      <c r="C5" t="s">
        <v>14</v>
      </c>
      <c r="D5" t="s">
        <v>20</v>
      </c>
      <c r="E5" t="s">
        <v>2067</v>
      </c>
    </row>
    <row r="6" spans="1:15" x14ac:dyDescent="0.25">
      <c r="A6" s="13" t="s">
        <v>2074</v>
      </c>
      <c r="B6" s="15">
        <v>6</v>
      </c>
      <c r="C6" s="15">
        <v>36</v>
      </c>
      <c r="D6" s="15">
        <v>49</v>
      </c>
      <c r="E6" s="15">
        <v>91</v>
      </c>
    </row>
    <row r="7" spans="1:15" x14ac:dyDescent="0.25">
      <c r="A7" s="13" t="s">
        <v>2075</v>
      </c>
      <c r="B7" s="15">
        <v>7</v>
      </c>
      <c r="C7" s="15">
        <v>28</v>
      </c>
      <c r="D7" s="15">
        <v>44</v>
      </c>
      <c r="E7" s="15">
        <v>79</v>
      </c>
    </row>
    <row r="8" spans="1:15" x14ac:dyDescent="0.25">
      <c r="A8" s="13" t="s">
        <v>2076</v>
      </c>
      <c r="B8" s="15">
        <v>4</v>
      </c>
      <c r="C8" s="15">
        <v>33</v>
      </c>
      <c r="D8" s="15">
        <v>49</v>
      </c>
      <c r="E8" s="15">
        <v>86</v>
      </c>
    </row>
    <row r="9" spans="1:15" x14ac:dyDescent="0.25">
      <c r="A9" s="13" t="s">
        <v>2077</v>
      </c>
      <c r="B9" s="15">
        <v>1</v>
      </c>
      <c r="C9" s="15">
        <v>30</v>
      </c>
      <c r="D9" s="15">
        <v>46</v>
      </c>
      <c r="E9" s="15">
        <v>77</v>
      </c>
    </row>
    <row r="10" spans="1:15" x14ac:dyDescent="0.25">
      <c r="A10" s="13" t="s">
        <v>2078</v>
      </c>
      <c r="B10" s="15">
        <v>3</v>
      </c>
      <c r="C10" s="15">
        <v>35</v>
      </c>
      <c r="D10" s="15">
        <v>46</v>
      </c>
      <c r="E10" s="15">
        <v>84</v>
      </c>
    </row>
    <row r="11" spans="1:15" x14ac:dyDescent="0.25">
      <c r="A11" s="13" t="s">
        <v>2079</v>
      </c>
      <c r="B11" s="15">
        <v>3</v>
      </c>
      <c r="C11" s="15">
        <v>28</v>
      </c>
      <c r="D11" s="15">
        <v>55</v>
      </c>
      <c r="E11" s="15">
        <v>86</v>
      </c>
      <c r="O11" t="s">
        <v>2118</v>
      </c>
    </row>
    <row r="12" spans="1:15" x14ac:dyDescent="0.25">
      <c r="A12" s="13" t="s">
        <v>2080</v>
      </c>
      <c r="B12" s="15">
        <v>4</v>
      </c>
      <c r="C12" s="15">
        <v>31</v>
      </c>
      <c r="D12" s="15">
        <v>58</v>
      </c>
      <c r="E12" s="15">
        <v>93</v>
      </c>
      <c r="O12" t="s">
        <v>2120</v>
      </c>
    </row>
    <row r="13" spans="1:15" x14ac:dyDescent="0.25">
      <c r="A13" s="13" t="s">
        <v>2081</v>
      </c>
      <c r="B13" s="15">
        <v>8</v>
      </c>
      <c r="C13" s="15">
        <v>35</v>
      </c>
      <c r="D13" s="15">
        <v>41</v>
      </c>
      <c r="E13" s="15">
        <v>84</v>
      </c>
      <c r="O13" t="s">
        <v>2121</v>
      </c>
    </row>
    <row r="14" spans="1:15" x14ac:dyDescent="0.25">
      <c r="A14" s="13" t="s">
        <v>2082</v>
      </c>
      <c r="B14" s="15">
        <v>5</v>
      </c>
      <c r="C14" s="15">
        <v>23</v>
      </c>
      <c r="D14" s="15">
        <v>45</v>
      </c>
      <c r="E14" s="15">
        <v>73</v>
      </c>
      <c r="O14" t="s">
        <v>2122</v>
      </c>
    </row>
    <row r="15" spans="1:15" x14ac:dyDescent="0.25">
      <c r="A15" s="13" t="s">
        <v>2083</v>
      </c>
      <c r="B15" s="15">
        <v>6</v>
      </c>
      <c r="C15" s="15">
        <v>26</v>
      </c>
      <c r="D15" s="15">
        <v>45</v>
      </c>
      <c r="E15" s="15">
        <v>77</v>
      </c>
      <c r="O15" t="s">
        <v>2123</v>
      </c>
    </row>
    <row r="16" spans="1:15" x14ac:dyDescent="0.25">
      <c r="A16" s="13" t="s">
        <v>2084</v>
      </c>
      <c r="B16" s="15">
        <v>3</v>
      </c>
      <c r="C16" s="15">
        <v>27</v>
      </c>
      <c r="D16" s="15">
        <v>45</v>
      </c>
      <c r="E16" s="15">
        <v>75</v>
      </c>
      <c r="O16" t="s">
        <v>2118</v>
      </c>
    </row>
    <row r="17" spans="1:15" x14ac:dyDescent="0.25">
      <c r="A17" s="13" t="s">
        <v>2085</v>
      </c>
      <c r="B17" s="15">
        <v>7</v>
      </c>
      <c r="C17" s="15">
        <v>32</v>
      </c>
      <c r="D17" s="15">
        <v>42</v>
      </c>
      <c r="E17" s="15">
        <v>81</v>
      </c>
      <c r="O17" t="s">
        <v>2124</v>
      </c>
    </row>
    <row r="18" spans="1:15" x14ac:dyDescent="0.25">
      <c r="A18" s="13" t="s">
        <v>2067</v>
      </c>
      <c r="B18" s="15">
        <v>57</v>
      </c>
      <c r="C18" s="15">
        <v>364</v>
      </c>
      <c r="D18" s="15">
        <v>565</v>
      </c>
      <c r="E18" s="15">
        <v>986</v>
      </c>
      <c r="O18" t="s">
        <v>2119</v>
      </c>
    </row>
    <row r="19" spans="1:15" x14ac:dyDescent="0.25">
      <c r="D19" t="s">
        <v>2116</v>
      </c>
      <c r="O19" t="s">
        <v>2123</v>
      </c>
    </row>
    <row r="20" spans="1:15" x14ac:dyDescent="0.25">
      <c r="D20">
        <f>GETPIVOTDATA("outcome",$A$4,"outcome","successful")/GETPIVOTDATA("outcome",$A$4)</f>
        <v>0.57302231237322521</v>
      </c>
      <c r="O20" t="s">
        <v>2121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D1" workbookViewId="0">
      <selection activeCell="H1" sqref="H1:I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75" style="7" bestFit="1" customWidth="1"/>
    <col min="7" max="7" width="9.375" bestFit="1" customWidth="1"/>
    <col min="8" max="8" width="13" bestFit="1" customWidth="1"/>
    <col min="9" max="9" width="16.5" bestFit="1" customWidth="1"/>
    <col min="12" max="12" width="11.5" bestFit="1" customWidth="1"/>
    <col min="13" max="13" width="22.375" bestFit="1" customWidth="1"/>
    <col min="14" max="14" width="11.125" bestFit="1" customWidth="1"/>
    <col min="15" max="15" width="21" bestFit="1" customWidth="1"/>
    <col min="18" max="18" width="28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 t="shared" ref="F2:F65" si="0">ROUND((E2/D2)*100,0)</f>
        <v>0</v>
      </c>
      <c r="G2" t="s">
        <v>14</v>
      </c>
      <c r="H2">
        <v>0</v>
      </c>
      <c r="I2" s="5" t="e">
        <f>E2/H2</f>
        <v>#DIV/0!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2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 t="shared" si="0"/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 s="11">
        <f t="shared" ref="M3:M66" si="1">(((L3/60)/60)/24)+DATE(1970,1,1)</f>
        <v>41870.208333333336</v>
      </c>
      <c r="N3">
        <v>1408597200</v>
      </c>
      <c r="O3" s="12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8">
        <f t="shared" si="0"/>
        <v>131</v>
      </c>
      <c r="G4" t="s">
        <v>20</v>
      </c>
      <c r="H4">
        <v>1425</v>
      </c>
      <c r="I4" s="5">
        <f t="shared" ref="I4:I67" si="3">E4/H4</f>
        <v>100.01614035087719</v>
      </c>
      <c r="J4" t="s">
        <v>26</v>
      </c>
      <c r="K4" t="s">
        <v>27</v>
      </c>
      <c r="L4">
        <v>1384668000</v>
      </c>
      <c r="M4" s="11">
        <f t="shared" si="1"/>
        <v>41595.25</v>
      </c>
      <c r="N4">
        <v>1384840800</v>
      </c>
      <c r="O4" s="12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8">
        <f t="shared" si="0"/>
        <v>59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 s="11">
        <f t="shared" si="1"/>
        <v>43688.208333333328</v>
      </c>
      <c r="N5">
        <v>1568955600</v>
      </c>
      <c r="O5" s="12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f t="shared" si="0"/>
        <v>69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 s="11">
        <f t="shared" si="1"/>
        <v>43485.25</v>
      </c>
      <c r="N6">
        <v>1548309600</v>
      </c>
      <c r="O6" s="12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f t="shared" si="0"/>
        <v>174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 s="11">
        <f t="shared" si="1"/>
        <v>41149.208333333336</v>
      </c>
      <c r="N7">
        <v>1347080400</v>
      </c>
      <c r="O7" s="12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f t="shared" si="0"/>
        <v>21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 s="11">
        <f t="shared" si="1"/>
        <v>42991.208333333328</v>
      </c>
      <c r="N8">
        <v>1505365200</v>
      </c>
      <c r="O8" s="12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f t="shared" si="0"/>
        <v>328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 s="11">
        <f t="shared" si="1"/>
        <v>42229.208333333328</v>
      </c>
      <c r="N9">
        <v>1439614800</v>
      </c>
      <c r="O9" s="12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f t="shared" si="0"/>
        <v>20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 s="11">
        <f t="shared" si="1"/>
        <v>40399.208333333336</v>
      </c>
      <c r="N10">
        <v>1281502800</v>
      </c>
      <c r="O10" s="12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f t="shared" si="0"/>
        <v>52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 s="11">
        <f t="shared" si="1"/>
        <v>41536.208333333336</v>
      </c>
      <c r="N11">
        <v>1383804000</v>
      </c>
      <c r="O11" s="12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f t="shared" si="0"/>
        <v>266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 s="11">
        <f t="shared" si="1"/>
        <v>40404.208333333336</v>
      </c>
      <c r="N12">
        <v>1285909200</v>
      </c>
      <c r="O12" s="12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f t="shared" si="0"/>
        <v>48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 s="11">
        <f t="shared" si="1"/>
        <v>40442.208333333336</v>
      </c>
      <c r="N13">
        <v>1285563600</v>
      </c>
      <c r="O13" s="12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f t="shared" si="0"/>
        <v>89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 s="11">
        <f t="shared" si="1"/>
        <v>43760.208333333328</v>
      </c>
      <c r="N14">
        <v>1572411600</v>
      </c>
      <c r="O14" s="12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f t="shared" si="0"/>
        <v>245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 s="11">
        <f t="shared" si="1"/>
        <v>42532.208333333328</v>
      </c>
      <c r="N15">
        <v>1466658000</v>
      </c>
      <c r="O15" s="12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f t="shared" si="0"/>
        <v>67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 s="11">
        <f t="shared" si="1"/>
        <v>40974.25</v>
      </c>
      <c r="N16">
        <v>1333342800</v>
      </c>
      <c r="O16" s="12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8">
        <f t="shared" si="0"/>
        <v>47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 s="11">
        <f t="shared" si="1"/>
        <v>43809.25</v>
      </c>
      <c r="N17">
        <v>1576303200</v>
      </c>
      <c r="O17" s="12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f t="shared" si="0"/>
        <v>649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 s="11">
        <f t="shared" si="1"/>
        <v>41661.25</v>
      </c>
      <c r="N18">
        <v>1392271200</v>
      </c>
      <c r="O18" s="12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f t="shared" si="0"/>
        <v>159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 s="11">
        <f t="shared" si="1"/>
        <v>40555.25</v>
      </c>
      <c r="N19">
        <v>1294898400</v>
      </c>
      <c r="O19" s="12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f t="shared" si="0"/>
        <v>67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 s="11">
        <f t="shared" si="1"/>
        <v>43351.208333333328</v>
      </c>
      <c r="N20">
        <v>1537074000</v>
      </c>
      <c r="O20" s="12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f t="shared" si="0"/>
        <v>49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 s="11">
        <f t="shared" si="1"/>
        <v>43528.25</v>
      </c>
      <c r="N21">
        <v>1553490000</v>
      </c>
      <c r="O21" s="12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f t="shared" si="0"/>
        <v>112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 s="11">
        <f t="shared" si="1"/>
        <v>41848.208333333336</v>
      </c>
      <c r="N22">
        <v>1406523600</v>
      </c>
      <c r="O22" s="12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f t="shared" si="0"/>
        <v>41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 s="11">
        <f t="shared" si="1"/>
        <v>40770.208333333336</v>
      </c>
      <c r="N23">
        <v>1316322000</v>
      </c>
      <c r="O23" s="12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f t="shared" si="0"/>
        <v>128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 s="11">
        <f t="shared" si="1"/>
        <v>43193.208333333328</v>
      </c>
      <c r="N24">
        <v>1524027600</v>
      </c>
      <c r="O24" s="12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f t="shared" si="0"/>
        <v>332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 s="11">
        <f t="shared" si="1"/>
        <v>43510.25</v>
      </c>
      <c r="N25">
        <v>1554699600</v>
      </c>
      <c r="O25" s="12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f t="shared" si="0"/>
        <v>113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 s="11">
        <f t="shared" si="1"/>
        <v>41811.208333333336</v>
      </c>
      <c r="N26">
        <v>1403499600</v>
      </c>
      <c r="O26" s="12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f t="shared" si="0"/>
        <v>216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 s="11">
        <f t="shared" si="1"/>
        <v>40681.208333333336</v>
      </c>
      <c r="N27">
        <v>1307422800</v>
      </c>
      <c r="O27" s="12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f t="shared" si="0"/>
        <v>48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 s="11">
        <f t="shared" si="1"/>
        <v>43312.208333333328</v>
      </c>
      <c r="N28">
        <v>1535346000</v>
      </c>
      <c r="O28" s="12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f t="shared" si="0"/>
        <v>80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 s="11">
        <f t="shared" si="1"/>
        <v>42280.208333333328</v>
      </c>
      <c r="N29">
        <v>1444539600</v>
      </c>
      <c r="O29" s="12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f t="shared" si="0"/>
        <v>105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 s="11">
        <f t="shared" si="1"/>
        <v>40218.25</v>
      </c>
      <c r="N30">
        <v>1267682400</v>
      </c>
      <c r="O30" s="12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f t="shared" si="0"/>
        <v>329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 s="11">
        <f t="shared" si="1"/>
        <v>43301.208333333328</v>
      </c>
      <c r="N31">
        <v>1535518800</v>
      </c>
      <c r="O31" s="12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f t="shared" si="0"/>
        <v>161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 s="11">
        <f t="shared" si="1"/>
        <v>43609.208333333328</v>
      </c>
      <c r="N32">
        <v>1559106000</v>
      </c>
      <c r="O32" s="12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f t="shared" si="0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 s="11">
        <f t="shared" si="1"/>
        <v>42374.25</v>
      </c>
      <c r="N33">
        <v>1454392800</v>
      </c>
      <c r="O33" s="12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f t="shared" si="0"/>
        <v>87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 s="11">
        <f t="shared" si="1"/>
        <v>43110.25</v>
      </c>
      <c r="N34">
        <v>1517896800</v>
      </c>
      <c r="O34" s="12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f t="shared" si="0"/>
        <v>378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 s="11">
        <f t="shared" si="1"/>
        <v>41917.208333333336</v>
      </c>
      <c r="N35">
        <v>1415685600</v>
      </c>
      <c r="O35" s="12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f t="shared" si="0"/>
        <v>151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 s="11">
        <f t="shared" si="1"/>
        <v>42817.208333333328</v>
      </c>
      <c r="N36">
        <v>1490677200</v>
      </c>
      <c r="O36" s="12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f t="shared" si="0"/>
        <v>150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 s="11">
        <f t="shared" si="1"/>
        <v>43484.25</v>
      </c>
      <c r="N37">
        <v>1551506400</v>
      </c>
      <c r="O37" s="12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f t="shared" si="0"/>
        <v>157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 s="11">
        <f t="shared" si="1"/>
        <v>40600.25</v>
      </c>
      <c r="N38">
        <v>1300856400</v>
      </c>
      <c r="O38" s="12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f t="shared" si="0"/>
        <v>140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 s="11">
        <f t="shared" si="1"/>
        <v>43744.208333333328</v>
      </c>
      <c r="N39">
        <v>1573192800</v>
      </c>
      <c r="O39" s="12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f t="shared" si="0"/>
        <v>325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 s="11">
        <f t="shared" si="1"/>
        <v>40469.208333333336</v>
      </c>
      <c r="N40">
        <v>1287810000</v>
      </c>
      <c r="O40" s="12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f t="shared" si="0"/>
        <v>51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 s="11">
        <f t="shared" si="1"/>
        <v>41330.25</v>
      </c>
      <c r="N41">
        <v>1362978000</v>
      </c>
      <c r="O41" s="12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f t="shared" si="0"/>
        <v>169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 s="11">
        <f t="shared" si="1"/>
        <v>40334.208333333336</v>
      </c>
      <c r="N42">
        <v>1277355600</v>
      </c>
      <c r="O42" s="12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f t="shared" si="0"/>
        <v>213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 s="11">
        <f t="shared" si="1"/>
        <v>41156.208333333336</v>
      </c>
      <c r="N43">
        <v>1348981200</v>
      </c>
      <c r="O43" s="12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f t="shared" si="0"/>
        <v>444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 s="11">
        <f t="shared" si="1"/>
        <v>40728.208333333336</v>
      </c>
      <c r="N44">
        <v>1310533200</v>
      </c>
      <c r="O44" s="12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f t="shared" si="0"/>
        <v>186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 s="11">
        <f t="shared" si="1"/>
        <v>41844.208333333336</v>
      </c>
      <c r="N45">
        <v>1407560400</v>
      </c>
      <c r="O45" s="12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f t="shared" si="0"/>
        <v>659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 s="11">
        <f t="shared" si="1"/>
        <v>43541.208333333328</v>
      </c>
      <c r="N46">
        <v>1552885200</v>
      </c>
      <c r="O46" s="12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f t="shared" si="0"/>
        <v>48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 s="11">
        <f t="shared" si="1"/>
        <v>42676.208333333328</v>
      </c>
      <c r="N47">
        <v>1479362400</v>
      </c>
      <c r="O47" s="12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f t="shared" si="0"/>
        <v>115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 s="11">
        <f t="shared" si="1"/>
        <v>40367.208333333336</v>
      </c>
      <c r="N48">
        <v>1280552400</v>
      </c>
      <c r="O48" s="12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f t="shared" si="0"/>
        <v>475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 s="11">
        <f t="shared" si="1"/>
        <v>41727.208333333336</v>
      </c>
      <c r="N49">
        <v>1398661200</v>
      </c>
      <c r="O49" s="12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f t="shared" si="0"/>
        <v>387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 s="11">
        <f t="shared" si="1"/>
        <v>42180.208333333328</v>
      </c>
      <c r="N50">
        <v>1436245200</v>
      </c>
      <c r="O50" s="12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f t="shared" si="0"/>
        <v>190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 s="11">
        <f t="shared" si="1"/>
        <v>43758.208333333328</v>
      </c>
      <c r="N51">
        <v>1575439200</v>
      </c>
      <c r="O51" s="12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f t="shared" si="0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 s="11">
        <f t="shared" si="1"/>
        <v>41487.208333333336</v>
      </c>
      <c r="N52">
        <v>1377752400</v>
      </c>
      <c r="O52" s="12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f t="shared" si="0"/>
        <v>92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 s="11">
        <f t="shared" si="1"/>
        <v>40995.208333333336</v>
      </c>
      <c r="N53">
        <v>1334206800</v>
      </c>
      <c r="O53" s="12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f t="shared" si="0"/>
        <v>34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 s="11">
        <f t="shared" si="1"/>
        <v>40436.208333333336</v>
      </c>
      <c r="N54">
        <v>1284872400</v>
      </c>
      <c r="O54" s="12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f t="shared" si="0"/>
        <v>140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 s="11">
        <f t="shared" si="1"/>
        <v>41779.208333333336</v>
      </c>
      <c r="N55">
        <v>1403931600</v>
      </c>
      <c r="O55" s="12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f t="shared" si="0"/>
        <v>90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 s="11">
        <f t="shared" si="1"/>
        <v>43170.25</v>
      </c>
      <c r="N56">
        <v>1521262800</v>
      </c>
      <c r="O56" s="12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f t="shared" si="0"/>
        <v>178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 s="11">
        <f t="shared" si="1"/>
        <v>43311.208333333328</v>
      </c>
      <c r="N57">
        <v>1533358800</v>
      </c>
      <c r="O57" s="12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f t="shared" si="0"/>
        <v>144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 s="11">
        <f t="shared" si="1"/>
        <v>42014.25</v>
      </c>
      <c r="N58">
        <v>1421474400</v>
      </c>
      <c r="O58" s="12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f t="shared" si="0"/>
        <v>215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 s="11">
        <f t="shared" si="1"/>
        <v>42979.208333333328</v>
      </c>
      <c r="N59">
        <v>1505278800</v>
      </c>
      <c r="O59" s="12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f t="shared" si="0"/>
        <v>227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 s="11">
        <f t="shared" si="1"/>
        <v>42268.208333333328</v>
      </c>
      <c r="N60">
        <v>1443934800</v>
      </c>
      <c r="O60" s="12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f t="shared" si="0"/>
        <v>275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 s="11">
        <f t="shared" si="1"/>
        <v>42898.208333333328</v>
      </c>
      <c r="N61">
        <v>1498539600</v>
      </c>
      <c r="O61" s="12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f t="shared" si="0"/>
        <v>144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 s="11">
        <f t="shared" si="1"/>
        <v>41107.208333333336</v>
      </c>
      <c r="N62">
        <v>1342760400</v>
      </c>
      <c r="O62" s="12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f t="shared" si="0"/>
        <v>93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 s="11">
        <f t="shared" si="1"/>
        <v>40595.25</v>
      </c>
      <c r="N63">
        <v>1301720400</v>
      </c>
      <c r="O63" s="12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f t="shared" si="0"/>
        <v>723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 s="11">
        <f t="shared" si="1"/>
        <v>42160.208333333328</v>
      </c>
      <c r="N64">
        <v>1433566800</v>
      </c>
      <c r="O64" s="12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f t="shared" si="0"/>
        <v>12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 s="11">
        <f t="shared" si="1"/>
        <v>42853.208333333328</v>
      </c>
      <c r="N65">
        <v>1493874000</v>
      </c>
      <c r="O65" s="12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f t="shared" ref="F66:F129" si="4">ROUND((E66/D66)*100,0)</f>
        <v>98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 s="11">
        <f t="shared" si="1"/>
        <v>43283.208333333328</v>
      </c>
      <c r="N66">
        <v>1531803600</v>
      </c>
      <c r="O66" s="12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f t="shared" si="4"/>
        <v>236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 s="11">
        <f t="shared" ref="M67:M130" si="5">(((L67/60)/60)/24)+DATE(1970,1,1)</f>
        <v>40570.25</v>
      </c>
      <c r="N67">
        <v>1296712800</v>
      </c>
      <c r="O67" s="12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f t="shared" si="4"/>
        <v>45</v>
      </c>
      <c r="G68" t="s">
        <v>14</v>
      </c>
      <c r="H68">
        <v>12</v>
      </c>
      <c r="I68" s="5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 s="11">
        <f t="shared" si="5"/>
        <v>42102.208333333328</v>
      </c>
      <c r="N68">
        <v>1428901200</v>
      </c>
      <c r="O68" s="12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f t="shared" si="4"/>
        <v>162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 s="11">
        <f t="shared" si="5"/>
        <v>40203.25</v>
      </c>
      <c r="N69">
        <v>1264831200</v>
      </c>
      <c r="O69" s="12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f t="shared" si="4"/>
        <v>255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 s="11">
        <f t="shared" si="5"/>
        <v>42943.208333333328</v>
      </c>
      <c r="N70">
        <v>1505192400</v>
      </c>
      <c r="O70" s="12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f t="shared" si="4"/>
        <v>24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 s="11">
        <f t="shared" si="5"/>
        <v>40531.25</v>
      </c>
      <c r="N71">
        <v>1295676000</v>
      </c>
      <c r="O71" s="12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f t="shared" si="4"/>
        <v>124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 s="11">
        <f t="shared" si="5"/>
        <v>40484.208333333336</v>
      </c>
      <c r="N72">
        <v>1292911200</v>
      </c>
      <c r="O72" s="12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f t="shared" si="4"/>
        <v>108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 s="11">
        <f t="shared" si="5"/>
        <v>43799.25</v>
      </c>
      <c r="N73">
        <v>1575439200</v>
      </c>
      <c r="O73" s="12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f t="shared" si="4"/>
        <v>670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 s="11">
        <f t="shared" si="5"/>
        <v>42186.208333333328</v>
      </c>
      <c r="N74">
        <v>1438837200</v>
      </c>
      <c r="O74" s="12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f t="shared" si="4"/>
        <v>661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 s="11">
        <f t="shared" si="5"/>
        <v>42701.25</v>
      </c>
      <c r="N75">
        <v>1480485600</v>
      </c>
      <c r="O75" s="12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f t="shared" si="4"/>
        <v>122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 s="11">
        <f t="shared" si="5"/>
        <v>42456.208333333328</v>
      </c>
      <c r="N76">
        <v>1459141200</v>
      </c>
      <c r="O76" s="12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f t="shared" si="4"/>
        <v>151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 s="11">
        <f t="shared" si="5"/>
        <v>43296.208333333328</v>
      </c>
      <c r="N77">
        <v>1532322000</v>
      </c>
      <c r="O77" s="12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f t="shared" si="4"/>
        <v>78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 s="11">
        <f t="shared" si="5"/>
        <v>42027.25</v>
      </c>
      <c r="N78">
        <v>1426222800</v>
      </c>
      <c r="O78" s="12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f t="shared" si="4"/>
        <v>47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 s="11">
        <f t="shared" si="5"/>
        <v>40448.208333333336</v>
      </c>
      <c r="N79">
        <v>1286773200</v>
      </c>
      <c r="O79" s="12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f t="shared" si="4"/>
        <v>301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 s="11">
        <f t="shared" si="5"/>
        <v>43206.208333333328</v>
      </c>
      <c r="N80">
        <v>1523941200</v>
      </c>
      <c r="O80" s="12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f t="shared" si="4"/>
        <v>70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 s="11">
        <f t="shared" si="5"/>
        <v>43267.208333333328</v>
      </c>
      <c r="N81">
        <v>1529557200</v>
      </c>
      <c r="O81" s="12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f t="shared" si="4"/>
        <v>637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 s="11">
        <f t="shared" si="5"/>
        <v>42976.208333333328</v>
      </c>
      <c r="N82">
        <v>1506574800</v>
      </c>
      <c r="O82" s="12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f t="shared" si="4"/>
        <v>225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 s="11">
        <f t="shared" si="5"/>
        <v>43062.25</v>
      </c>
      <c r="N83">
        <v>1513576800</v>
      </c>
      <c r="O83" s="12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f t="shared" si="4"/>
        <v>1497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 s="11">
        <f t="shared" si="5"/>
        <v>43482.25</v>
      </c>
      <c r="N84">
        <v>1548309600</v>
      </c>
      <c r="O84" s="12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f t="shared" si="4"/>
        <v>38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 s="11">
        <f t="shared" si="5"/>
        <v>42579.208333333328</v>
      </c>
      <c r="N85">
        <v>1471582800</v>
      </c>
      <c r="O85" s="12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f t="shared" si="4"/>
        <v>132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 s="11">
        <f t="shared" si="5"/>
        <v>41118.208333333336</v>
      </c>
      <c r="N86">
        <v>1344315600</v>
      </c>
      <c r="O86" s="12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f t="shared" si="4"/>
        <v>131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 s="11">
        <f t="shared" si="5"/>
        <v>40797.208333333336</v>
      </c>
      <c r="N87">
        <v>1316408400</v>
      </c>
      <c r="O87" s="12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f t="shared" si="4"/>
        <v>168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 s="11">
        <f t="shared" si="5"/>
        <v>42128.208333333328</v>
      </c>
      <c r="N88">
        <v>1431838800</v>
      </c>
      <c r="O88" s="12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f t="shared" si="4"/>
        <v>62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 s="11">
        <f t="shared" si="5"/>
        <v>40610.25</v>
      </c>
      <c r="N89">
        <v>1300510800</v>
      </c>
      <c r="O89" s="12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f t="shared" si="4"/>
        <v>261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 s="11">
        <f t="shared" si="5"/>
        <v>42110.208333333328</v>
      </c>
      <c r="N90">
        <v>1431061200</v>
      </c>
      <c r="O90" s="12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f t="shared" si="4"/>
        <v>253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 s="11">
        <f t="shared" si="5"/>
        <v>40283.208333333336</v>
      </c>
      <c r="N91">
        <v>1271480400</v>
      </c>
      <c r="O91" s="12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f t="shared" si="4"/>
        <v>79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 s="11">
        <f t="shared" si="5"/>
        <v>42425.25</v>
      </c>
      <c r="N92">
        <v>1456380000</v>
      </c>
      <c r="O92" s="12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f t="shared" si="4"/>
        <v>48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 s="11">
        <f t="shared" si="5"/>
        <v>42588.208333333328</v>
      </c>
      <c r="N93">
        <v>1472878800</v>
      </c>
      <c r="O93" s="12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f t="shared" si="4"/>
        <v>259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 s="11">
        <f t="shared" si="5"/>
        <v>40352.208333333336</v>
      </c>
      <c r="N94">
        <v>1277355600</v>
      </c>
      <c r="O94" s="12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f t="shared" si="4"/>
        <v>61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 s="11">
        <f t="shared" si="5"/>
        <v>41202.208333333336</v>
      </c>
      <c r="N95">
        <v>1351054800</v>
      </c>
      <c r="O95" s="12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f t="shared" si="4"/>
        <v>304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 s="11">
        <f t="shared" si="5"/>
        <v>43562.208333333328</v>
      </c>
      <c r="N96">
        <v>1555563600</v>
      </c>
      <c r="O96" s="12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f t="shared" si="4"/>
        <v>113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 s="11">
        <f t="shared" si="5"/>
        <v>43752.208333333328</v>
      </c>
      <c r="N97">
        <v>1571634000</v>
      </c>
      <c r="O97" s="12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f t="shared" si="4"/>
        <v>217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 s="11">
        <f t="shared" si="5"/>
        <v>40612.25</v>
      </c>
      <c r="N98">
        <v>1300856400</v>
      </c>
      <c r="O98" s="12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f t="shared" si="4"/>
        <v>927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 s="11">
        <f t="shared" si="5"/>
        <v>42180.208333333328</v>
      </c>
      <c r="N99">
        <v>1439874000</v>
      </c>
      <c r="O99" s="12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f t="shared" si="4"/>
        <v>34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 s="11">
        <f t="shared" si="5"/>
        <v>42212.208333333328</v>
      </c>
      <c r="N100">
        <v>1438318800</v>
      </c>
      <c r="O100" s="12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f t="shared" si="4"/>
        <v>197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 s="11">
        <f t="shared" si="5"/>
        <v>41968.25</v>
      </c>
      <c r="N101">
        <v>1419400800</v>
      </c>
      <c r="O101" s="12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f t="shared" si="4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 s="11">
        <f t="shared" si="5"/>
        <v>40835.208333333336</v>
      </c>
      <c r="N102">
        <v>1320555600</v>
      </c>
      <c r="O102" s="12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f t="shared" si="4"/>
        <v>1021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 s="11">
        <f t="shared" si="5"/>
        <v>42056.25</v>
      </c>
      <c r="N103">
        <v>1425103200</v>
      </c>
      <c r="O103" s="12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f t="shared" si="4"/>
        <v>282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 s="11">
        <f t="shared" si="5"/>
        <v>43234.208333333328</v>
      </c>
      <c r="N104">
        <v>1526878800</v>
      </c>
      <c r="O104" s="12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f t="shared" si="4"/>
        <v>25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 s="11">
        <f t="shared" si="5"/>
        <v>40475.208333333336</v>
      </c>
      <c r="N105">
        <v>1288674000</v>
      </c>
      <c r="O105" s="12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f t="shared" si="4"/>
        <v>143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 s="11">
        <f t="shared" si="5"/>
        <v>42878.208333333328</v>
      </c>
      <c r="N106">
        <v>1495602000</v>
      </c>
      <c r="O106" s="12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f t="shared" si="4"/>
        <v>145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 s="11">
        <f t="shared" si="5"/>
        <v>41366.208333333336</v>
      </c>
      <c r="N107">
        <v>1366434000</v>
      </c>
      <c r="O107" s="12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f t="shared" si="4"/>
        <v>359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 s="11">
        <f t="shared" si="5"/>
        <v>43716.208333333328</v>
      </c>
      <c r="N108">
        <v>1568350800</v>
      </c>
      <c r="O108" s="12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f t="shared" si="4"/>
        <v>186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 s="11">
        <f t="shared" si="5"/>
        <v>43213.208333333328</v>
      </c>
      <c r="N109">
        <v>1525928400</v>
      </c>
      <c r="O109" s="12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f t="shared" si="4"/>
        <v>595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 s="11">
        <f t="shared" si="5"/>
        <v>41005.208333333336</v>
      </c>
      <c r="N110">
        <v>1336885200</v>
      </c>
      <c r="O110" s="12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f t="shared" si="4"/>
        <v>59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 s="11">
        <f t="shared" si="5"/>
        <v>41651.25</v>
      </c>
      <c r="N111">
        <v>1389679200</v>
      </c>
      <c r="O111" s="12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f t="shared" si="4"/>
        <v>15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 s="11">
        <f t="shared" si="5"/>
        <v>43354.208333333328</v>
      </c>
      <c r="N112">
        <v>1538283600</v>
      </c>
      <c r="O112" s="12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f t="shared" si="4"/>
        <v>120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 s="11">
        <f t="shared" si="5"/>
        <v>41174.208333333336</v>
      </c>
      <c r="N113">
        <v>1348808400</v>
      </c>
      <c r="O113" s="12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f t="shared" si="4"/>
        <v>269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 s="11">
        <f t="shared" si="5"/>
        <v>41875.208333333336</v>
      </c>
      <c r="N114">
        <v>1410152400</v>
      </c>
      <c r="O114" s="12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f t="shared" si="4"/>
        <v>377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 s="11">
        <f t="shared" si="5"/>
        <v>42990.208333333328</v>
      </c>
      <c r="N115">
        <v>1505797200</v>
      </c>
      <c r="O115" s="12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f t="shared" si="4"/>
        <v>727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 s="11">
        <f t="shared" si="5"/>
        <v>43564.208333333328</v>
      </c>
      <c r="N116">
        <v>1554872400</v>
      </c>
      <c r="O116" s="12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f t="shared" si="4"/>
        <v>87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 s="11">
        <f t="shared" si="5"/>
        <v>43056.25</v>
      </c>
      <c r="N117">
        <v>1513922400</v>
      </c>
      <c r="O117" s="12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f t="shared" si="4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 s="11">
        <f t="shared" si="5"/>
        <v>42265.208333333328</v>
      </c>
      <c r="N118">
        <v>1442638800</v>
      </c>
      <c r="O118" s="12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f t="shared" si="4"/>
        <v>174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 s="11">
        <f t="shared" si="5"/>
        <v>40808.208333333336</v>
      </c>
      <c r="N119">
        <v>1317186000</v>
      </c>
      <c r="O119" s="12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f t="shared" si="4"/>
        <v>118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 s="11">
        <f t="shared" si="5"/>
        <v>41665.25</v>
      </c>
      <c r="N120">
        <v>1391234400</v>
      </c>
      <c r="O120" s="12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f t="shared" si="4"/>
        <v>215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 s="11">
        <f t="shared" si="5"/>
        <v>41806.208333333336</v>
      </c>
      <c r="N121">
        <v>1404363600</v>
      </c>
      <c r="O121" s="12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f t="shared" si="4"/>
        <v>149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 s="11">
        <f t="shared" si="5"/>
        <v>42111.208333333328</v>
      </c>
      <c r="N122">
        <v>1429592400</v>
      </c>
      <c r="O122" s="12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f t="shared" si="4"/>
        <v>219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 s="11">
        <f t="shared" si="5"/>
        <v>41917.208333333336</v>
      </c>
      <c r="N123">
        <v>1413608400</v>
      </c>
      <c r="O123" s="12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f t="shared" si="4"/>
        <v>64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 s="11">
        <f t="shared" si="5"/>
        <v>41970.25</v>
      </c>
      <c r="N124">
        <v>1419400800</v>
      </c>
      <c r="O124" s="12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f t="shared" si="4"/>
        <v>19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 s="11">
        <f t="shared" si="5"/>
        <v>42332.25</v>
      </c>
      <c r="N125">
        <v>1448604000</v>
      </c>
      <c r="O125" s="12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f t="shared" si="4"/>
        <v>368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 s="11">
        <f t="shared" si="5"/>
        <v>43598.208333333328</v>
      </c>
      <c r="N126">
        <v>1562302800</v>
      </c>
      <c r="O126" s="12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f t="shared" si="4"/>
        <v>160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 s="11">
        <f t="shared" si="5"/>
        <v>43362.208333333328</v>
      </c>
      <c r="N127">
        <v>1537678800</v>
      </c>
      <c r="O127" s="12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f t="shared" si="4"/>
        <v>39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 s="11">
        <f t="shared" si="5"/>
        <v>42596.208333333328</v>
      </c>
      <c r="N128">
        <v>1473570000</v>
      </c>
      <c r="O128" s="12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f t="shared" si="4"/>
        <v>51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 s="11">
        <f t="shared" si="5"/>
        <v>40310.208333333336</v>
      </c>
      <c r="N129">
        <v>1273899600</v>
      </c>
      <c r="O129" s="12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f t="shared" ref="F130:F193" si="8">ROUND((E130/D130)*100,0)</f>
        <v>60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 s="11">
        <f t="shared" si="5"/>
        <v>40417.208333333336</v>
      </c>
      <c r="N130">
        <v>1284008400</v>
      </c>
      <c r="O130" s="12">
        <f t="shared" si="6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f t="shared" si="8"/>
        <v>3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>
        <v>1422943200</v>
      </c>
      <c r="M131" s="11">
        <f t="shared" ref="M131:M194" si="9">(((L131/60)/60)/24)+DATE(1970,1,1)</f>
        <v>42038.25</v>
      </c>
      <c r="N131">
        <v>1425103200</v>
      </c>
      <c r="O131" s="12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f t="shared" si="8"/>
        <v>155</v>
      </c>
      <c r="G132" t="s">
        <v>20</v>
      </c>
      <c r="H132">
        <v>533</v>
      </c>
      <c r="I132" s="5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 s="11">
        <f t="shared" si="9"/>
        <v>40842.208333333336</v>
      </c>
      <c r="N132">
        <v>1320991200</v>
      </c>
      <c r="O132" s="12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f t="shared" si="8"/>
        <v>101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 s="11">
        <f t="shared" si="9"/>
        <v>41607.25</v>
      </c>
      <c r="N133">
        <v>1386828000</v>
      </c>
      <c r="O133" s="12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f t="shared" si="8"/>
        <v>116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 s="11">
        <f t="shared" si="9"/>
        <v>43112.25</v>
      </c>
      <c r="N134">
        <v>1517119200</v>
      </c>
      <c r="O134" s="12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f t="shared" si="8"/>
        <v>311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 s="11">
        <f t="shared" si="9"/>
        <v>40767.208333333336</v>
      </c>
      <c r="N135">
        <v>1315026000</v>
      </c>
      <c r="O135" s="12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f t="shared" si="8"/>
        <v>90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 s="11">
        <f t="shared" si="9"/>
        <v>40713.208333333336</v>
      </c>
      <c r="N136">
        <v>1312693200</v>
      </c>
      <c r="O136" s="12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f t="shared" si="8"/>
        <v>71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 s="11">
        <f t="shared" si="9"/>
        <v>41340.25</v>
      </c>
      <c r="N137">
        <v>1363064400</v>
      </c>
      <c r="O137" s="12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f t="shared" si="8"/>
        <v>3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 s="11">
        <f t="shared" si="9"/>
        <v>41797.208333333336</v>
      </c>
      <c r="N138">
        <v>1403154000</v>
      </c>
      <c r="O138" s="12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f t="shared" si="8"/>
        <v>262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 s="11">
        <f t="shared" si="9"/>
        <v>40457.208333333336</v>
      </c>
      <c r="N139">
        <v>1286859600</v>
      </c>
      <c r="O139" s="12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f t="shared" si="8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 s="11">
        <f t="shared" si="9"/>
        <v>41180.208333333336</v>
      </c>
      <c r="N140">
        <v>1349326800</v>
      </c>
      <c r="O140" s="12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f t="shared" si="8"/>
        <v>21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 s="11">
        <f t="shared" si="9"/>
        <v>42115.208333333328</v>
      </c>
      <c r="N141">
        <v>1430974800</v>
      </c>
      <c r="O141" s="12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f t="shared" si="8"/>
        <v>223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 s="11">
        <f t="shared" si="9"/>
        <v>43156.25</v>
      </c>
      <c r="N142">
        <v>1519970400</v>
      </c>
      <c r="O142" s="12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f t="shared" si="8"/>
        <v>102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 s="11">
        <f t="shared" si="9"/>
        <v>42167.208333333328</v>
      </c>
      <c r="N143">
        <v>1434603600</v>
      </c>
      <c r="O143" s="12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f t="shared" si="8"/>
        <v>230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 s="11">
        <f t="shared" si="9"/>
        <v>41005.208333333336</v>
      </c>
      <c r="N144">
        <v>1337230800</v>
      </c>
      <c r="O144" s="12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f t="shared" si="8"/>
        <v>136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 s="11">
        <f t="shared" si="9"/>
        <v>40357.208333333336</v>
      </c>
      <c r="N145">
        <v>1279429200</v>
      </c>
      <c r="O145" s="12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f t="shared" si="8"/>
        <v>129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 s="11">
        <f t="shared" si="9"/>
        <v>43633.208333333328</v>
      </c>
      <c r="N146">
        <v>1561438800</v>
      </c>
      <c r="O146" s="12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f t="shared" si="8"/>
        <v>237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 s="11">
        <f t="shared" si="9"/>
        <v>41889.208333333336</v>
      </c>
      <c r="N147">
        <v>1410498000</v>
      </c>
      <c r="O147" s="12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f t="shared" si="8"/>
        <v>17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 s="11">
        <f t="shared" si="9"/>
        <v>40855.25</v>
      </c>
      <c r="N148">
        <v>1322460000</v>
      </c>
      <c r="O148" s="12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f t="shared" si="8"/>
        <v>112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 s="11">
        <f t="shared" si="9"/>
        <v>42534.208333333328</v>
      </c>
      <c r="N149">
        <v>1466312400</v>
      </c>
      <c r="O149" s="12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f t="shared" si="8"/>
        <v>121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 s="11">
        <f t="shared" si="9"/>
        <v>42941.208333333328</v>
      </c>
      <c r="N150">
        <v>1501736400</v>
      </c>
      <c r="O150" s="12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f t="shared" si="8"/>
        <v>220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 s="11">
        <f t="shared" si="9"/>
        <v>41275.25</v>
      </c>
      <c r="N151">
        <v>1361512800</v>
      </c>
      <c r="O151" s="12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f t="shared" si="8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 s="11">
        <f t="shared" si="9"/>
        <v>43450.25</v>
      </c>
      <c r="N152">
        <v>1545026400</v>
      </c>
      <c r="O152" s="12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f t="shared" si="8"/>
        <v>64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 s="11">
        <f t="shared" si="9"/>
        <v>41799.208333333336</v>
      </c>
      <c r="N153">
        <v>1406696400</v>
      </c>
      <c r="O153" s="12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f t="shared" si="8"/>
        <v>423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 s="11">
        <f t="shared" si="9"/>
        <v>42783.25</v>
      </c>
      <c r="N154">
        <v>1487916000</v>
      </c>
      <c r="O154" s="12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f t="shared" si="8"/>
        <v>93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 s="11">
        <f t="shared" si="9"/>
        <v>41201.208333333336</v>
      </c>
      <c r="N155">
        <v>1351141200</v>
      </c>
      <c r="O155" s="12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f t="shared" si="8"/>
        <v>59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 s="11">
        <f t="shared" si="9"/>
        <v>42502.208333333328</v>
      </c>
      <c r="N156">
        <v>1465016400</v>
      </c>
      <c r="O156" s="12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f t="shared" si="8"/>
        <v>65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 s="11">
        <f t="shared" si="9"/>
        <v>40262.208333333336</v>
      </c>
      <c r="N157">
        <v>1270789200</v>
      </c>
      <c r="O157" s="12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f t="shared" si="8"/>
        <v>74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 s="11">
        <f t="shared" si="9"/>
        <v>43743.208333333328</v>
      </c>
      <c r="N158">
        <v>1572325200</v>
      </c>
      <c r="O158" s="12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f t="shared" si="8"/>
        <v>53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 s="11">
        <f t="shared" si="9"/>
        <v>41638.25</v>
      </c>
      <c r="N159">
        <v>1389420000</v>
      </c>
      <c r="O159" s="12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f t="shared" si="8"/>
        <v>221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 s="11">
        <f t="shared" si="9"/>
        <v>42346.25</v>
      </c>
      <c r="N160">
        <v>1449640800</v>
      </c>
      <c r="O160" s="12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f t="shared" si="8"/>
        <v>100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 s="11">
        <f t="shared" si="9"/>
        <v>43551.208333333328</v>
      </c>
      <c r="N161">
        <v>1555218000</v>
      </c>
      <c r="O161" s="12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f t="shared" si="8"/>
        <v>162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 s="11">
        <f t="shared" si="9"/>
        <v>43582.208333333328</v>
      </c>
      <c r="N162">
        <v>1557723600</v>
      </c>
      <c r="O162" s="12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f t="shared" si="8"/>
        <v>78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 s="11">
        <f t="shared" si="9"/>
        <v>42270.208333333328</v>
      </c>
      <c r="N163">
        <v>1443502800</v>
      </c>
      <c r="O163" s="12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f t="shared" si="8"/>
        <v>150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 s="11">
        <f t="shared" si="9"/>
        <v>43442.25</v>
      </c>
      <c r="N164">
        <v>1546840800</v>
      </c>
      <c r="O164" s="12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f t="shared" si="8"/>
        <v>253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 s="11">
        <f t="shared" si="9"/>
        <v>43028.208333333328</v>
      </c>
      <c r="N165">
        <v>1512712800</v>
      </c>
      <c r="O165" s="12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f t="shared" si="8"/>
        <v>100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 s="11">
        <f t="shared" si="9"/>
        <v>43016.208333333328</v>
      </c>
      <c r="N166">
        <v>1507525200</v>
      </c>
      <c r="O166" s="12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f t="shared" si="8"/>
        <v>122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 s="11">
        <f t="shared" si="9"/>
        <v>42948.208333333328</v>
      </c>
      <c r="N167">
        <v>1504328400</v>
      </c>
      <c r="O167" s="12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f t="shared" si="8"/>
        <v>137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 s="11">
        <f t="shared" si="9"/>
        <v>40534.25</v>
      </c>
      <c r="N168">
        <v>1293343200</v>
      </c>
      <c r="O168" s="12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f t="shared" si="8"/>
        <v>416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 s="11">
        <f t="shared" si="9"/>
        <v>41435.208333333336</v>
      </c>
      <c r="N169">
        <v>1371704400</v>
      </c>
      <c r="O169" s="12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f t="shared" si="8"/>
        <v>31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 s="11">
        <f t="shared" si="9"/>
        <v>43518.25</v>
      </c>
      <c r="N170">
        <v>1552798800</v>
      </c>
      <c r="O170" s="12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f t="shared" si="8"/>
        <v>424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 s="11">
        <f t="shared" si="9"/>
        <v>41077.208333333336</v>
      </c>
      <c r="N171">
        <v>1342328400</v>
      </c>
      <c r="O171" s="12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f t="shared" si="8"/>
        <v>3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 s="11">
        <f t="shared" si="9"/>
        <v>42950.208333333328</v>
      </c>
      <c r="N172">
        <v>1502341200</v>
      </c>
      <c r="O172" s="12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f t="shared" si="8"/>
        <v>11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 s="11">
        <f t="shared" si="9"/>
        <v>41718.208333333336</v>
      </c>
      <c r="N173">
        <v>1397192400</v>
      </c>
      <c r="O173" s="12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f t="shared" si="8"/>
        <v>83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 s="11">
        <f t="shared" si="9"/>
        <v>41839.208333333336</v>
      </c>
      <c r="N174">
        <v>1407042000</v>
      </c>
      <c r="O174" s="12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f t="shared" si="8"/>
        <v>163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 s="11">
        <f t="shared" si="9"/>
        <v>41412.208333333336</v>
      </c>
      <c r="N175">
        <v>1369371600</v>
      </c>
      <c r="O175" s="12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f t="shared" si="8"/>
        <v>895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 s="11">
        <f t="shared" si="9"/>
        <v>42282.208333333328</v>
      </c>
      <c r="N176">
        <v>1444107600</v>
      </c>
      <c r="O176" s="12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f t="shared" si="8"/>
        <v>26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 s="11">
        <f t="shared" si="9"/>
        <v>42613.208333333328</v>
      </c>
      <c r="N177">
        <v>1474261200</v>
      </c>
      <c r="O177" s="12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f t="shared" si="8"/>
        <v>75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 s="11">
        <f t="shared" si="9"/>
        <v>42616.208333333328</v>
      </c>
      <c r="N178">
        <v>1473656400</v>
      </c>
      <c r="O178" s="12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f t="shared" si="8"/>
        <v>416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 s="11">
        <f t="shared" si="9"/>
        <v>40497.25</v>
      </c>
      <c r="N179">
        <v>1291960800</v>
      </c>
      <c r="O179" s="12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f t="shared" si="8"/>
        <v>96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 s="11">
        <f t="shared" si="9"/>
        <v>42999.208333333328</v>
      </c>
      <c r="N180">
        <v>1506747600</v>
      </c>
      <c r="O180" s="12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f t="shared" si="8"/>
        <v>358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 s="11">
        <f t="shared" si="9"/>
        <v>41350.208333333336</v>
      </c>
      <c r="N181">
        <v>1363582800</v>
      </c>
      <c r="O181" s="12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f t="shared" si="8"/>
        <v>308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 s="11">
        <f t="shared" si="9"/>
        <v>40259.208333333336</v>
      </c>
      <c r="N182">
        <v>1269666000</v>
      </c>
      <c r="O182" s="12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f t="shared" si="8"/>
        <v>62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 s="11">
        <f t="shared" si="9"/>
        <v>43012.208333333328</v>
      </c>
      <c r="N183">
        <v>1508648400</v>
      </c>
      <c r="O183" s="12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f t="shared" si="8"/>
        <v>722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 s="11">
        <f t="shared" si="9"/>
        <v>43631.208333333328</v>
      </c>
      <c r="N184">
        <v>1561957200</v>
      </c>
      <c r="O184" s="12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f t="shared" si="8"/>
        <v>69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 s="11">
        <f t="shared" si="9"/>
        <v>40430.208333333336</v>
      </c>
      <c r="N185">
        <v>1285131600</v>
      </c>
      <c r="O185" s="12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f t="shared" si="8"/>
        <v>293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 s="11">
        <f t="shared" si="9"/>
        <v>43588.208333333328</v>
      </c>
      <c r="N186">
        <v>1556946000</v>
      </c>
      <c r="O186" s="12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f t="shared" si="8"/>
        <v>72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 s="11">
        <f t="shared" si="9"/>
        <v>43233.208333333328</v>
      </c>
      <c r="N187">
        <v>1527138000</v>
      </c>
      <c r="O187" s="12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f t="shared" si="8"/>
        <v>32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 s="11">
        <f t="shared" si="9"/>
        <v>41782.208333333336</v>
      </c>
      <c r="N188">
        <v>1402117200</v>
      </c>
      <c r="O188" s="12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f t="shared" si="8"/>
        <v>230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 s="11">
        <f t="shared" si="9"/>
        <v>41328.25</v>
      </c>
      <c r="N189">
        <v>1364014800</v>
      </c>
      <c r="O189" s="12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f t="shared" si="8"/>
        <v>32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 s="11">
        <f t="shared" si="9"/>
        <v>41975.25</v>
      </c>
      <c r="N190">
        <v>1417586400</v>
      </c>
      <c r="O190" s="12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f t="shared" si="8"/>
        <v>24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 s="11">
        <f t="shared" si="9"/>
        <v>42433.25</v>
      </c>
      <c r="N191">
        <v>1457071200</v>
      </c>
      <c r="O191" s="12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f t="shared" si="8"/>
        <v>69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 s="11">
        <f t="shared" si="9"/>
        <v>41429.208333333336</v>
      </c>
      <c r="N192">
        <v>1370408400</v>
      </c>
      <c r="O192" s="12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f t="shared" si="8"/>
        <v>38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 s="11">
        <f t="shared" si="9"/>
        <v>43536.208333333328</v>
      </c>
      <c r="N193">
        <v>1552626000</v>
      </c>
      <c r="O193" s="12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f t="shared" ref="F194:F257" si="12">ROUND((E194/D194)*100,0)</f>
        <v>20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 s="11">
        <f t="shared" si="9"/>
        <v>41817.208333333336</v>
      </c>
      <c r="N194">
        <v>1404190800</v>
      </c>
      <c r="O194" s="12">
        <f t="shared" si="10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f t="shared" si="12"/>
        <v>46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>
        <v>1523163600</v>
      </c>
      <c r="M195" s="11">
        <f t="shared" ref="M195:M258" si="13">(((L195/60)/60)/24)+DATE(1970,1,1)</f>
        <v>43198.208333333328</v>
      </c>
      <c r="N195">
        <v>1523509200</v>
      </c>
      <c r="O195" s="12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f t="shared" si="12"/>
        <v>123</v>
      </c>
      <c r="G196" t="s">
        <v>20</v>
      </c>
      <c r="H196">
        <v>126</v>
      </c>
      <c r="I196" s="5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 s="11">
        <f t="shared" si="13"/>
        <v>42261.208333333328</v>
      </c>
      <c r="N196">
        <v>1443589200</v>
      </c>
      <c r="O196" s="12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f t="shared" si="12"/>
        <v>362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 s="11">
        <f t="shared" si="13"/>
        <v>43310.208333333328</v>
      </c>
      <c r="N197">
        <v>1533445200</v>
      </c>
      <c r="O197" s="12">
        <f t="shared" si="14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f t="shared" si="12"/>
        <v>63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 s="11">
        <f t="shared" si="13"/>
        <v>42616.208333333328</v>
      </c>
      <c r="N198">
        <v>1474520400</v>
      </c>
      <c r="O198" s="12">
        <f t="shared" si="14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f t="shared" si="12"/>
        <v>298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 s="11">
        <f t="shared" si="13"/>
        <v>42909.208333333328</v>
      </c>
      <c r="N199">
        <v>1499403600</v>
      </c>
      <c r="O199" s="12">
        <f t="shared" si="14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f t="shared" si="12"/>
        <v>10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 s="11">
        <f t="shared" si="13"/>
        <v>40396.208333333336</v>
      </c>
      <c r="N200">
        <v>1283576400</v>
      </c>
      <c r="O200" s="12">
        <f t="shared" si="14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f t="shared" si="12"/>
        <v>54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 s="11">
        <f t="shared" si="13"/>
        <v>42192.208333333328</v>
      </c>
      <c r="N201">
        <v>1436590800</v>
      </c>
      <c r="O201" s="12">
        <f t="shared" si="14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f t="shared" si="12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 s="11">
        <f t="shared" si="13"/>
        <v>40262.208333333336</v>
      </c>
      <c r="N202">
        <v>1270443600</v>
      </c>
      <c r="O202" s="12">
        <f t="shared" si="14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f t="shared" si="12"/>
        <v>681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 s="11">
        <f t="shared" si="13"/>
        <v>41845.208333333336</v>
      </c>
      <c r="N203">
        <v>1407819600</v>
      </c>
      <c r="O203" s="12">
        <f t="shared" si="14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f t="shared" si="12"/>
        <v>79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 s="11">
        <f t="shared" si="13"/>
        <v>40818.208333333336</v>
      </c>
      <c r="N204">
        <v>1317877200</v>
      </c>
      <c r="O204" s="12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f t="shared" si="12"/>
        <v>134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 s="11">
        <f t="shared" si="13"/>
        <v>42752.25</v>
      </c>
      <c r="N205">
        <v>1484805600</v>
      </c>
      <c r="O205" s="12">
        <f t="shared" si="14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f t="shared" si="12"/>
        <v>3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 s="11">
        <f t="shared" si="13"/>
        <v>40636.208333333336</v>
      </c>
      <c r="N206">
        <v>1302670800</v>
      </c>
      <c r="O206" s="12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f t="shared" si="12"/>
        <v>432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 s="11">
        <f t="shared" si="13"/>
        <v>43390.208333333328</v>
      </c>
      <c r="N207">
        <v>1540789200</v>
      </c>
      <c r="O207" s="12">
        <f t="shared" si="14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f t="shared" si="12"/>
        <v>39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 s="11">
        <f t="shared" si="13"/>
        <v>40236.25</v>
      </c>
      <c r="N208">
        <v>1268028000</v>
      </c>
      <c r="O208" s="12">
        <f t="shared" si="14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f t="shared" si="12"/>
        <v>426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 s="11">
        <f t="shared" si="13"/>
        <v>43340.208333333328</v>
      </c>
      <c r="N209">
        <v>1537160400</v>
      </c>
      <c r="O209" s="12">
        <f t="shared" si="14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f t="shared" si="12"/>
        <v>101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 s="11">
        <f t="shared" si="13"/>
        <v>43048.25</v>
      </c>
      <c r="N210">
        <v>1512280800</v>
      </c>
      <c r="O210" s="12">
        <f t="shared" si="14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f t="shared" si="12"/>
        <v>21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 s="11">
        <f t="shared" si="13"/>
        <v>42496.208333333328</v>
      </c>
      <c r="N211">
        <v>1463115600</v>
      </c>
      <c r="O211" s="12">
        <f t="shared" si="14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f t="shared" si="12"/>
        <v>67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 s="11">
        <f t="shared" si="13"/>
        <v>42797.25</v>
      </c>
      <c r="N212">
        <v>1490850000</v>
      </c>
      <c r="O212" s="12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f t="shared" si="12"/>
        <v>95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 s="11">
        <f t="shared" si="13"/>
        <v>41513.208333333336</v>
      </c>
      <c r="N213">
        <v>1379653200</v>
      </c>
      <c r="O213" s="12">
        <f t="shared" si="14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f t="shared" si="12"/>
        <v>152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 s="11">
        <f t="shared" si="13"/>
        <v>43814.25</v>
      </c>
      <c r="N214">
        <v>1580364000</v>
      </c>
      <c r="O214" s="12">
        <f t="shared" si="14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f t="shared" si="12"/>
        <v>195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 s="11">
        <f t="shared" si="13"/>
        <v>40488.208333333336</v>
      </c>
      <c r="N215">
        <v>1289714400</v>
      </c>
      <c r="O215" s="12">
        <f t="shared" si="14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f t="shared" si="12"/>
        <v>1023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 s="11">
        <f t="shared" si="13"/>
        <v>40409.208333333336</v>
      </c>
      <c r="N216">
        <v>1282712400</v>
      </c>
      <c r="O216" s="12">
        <f t="shared" si="14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f t="shared" si="12"/>
        <v>4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 s="11">
        <f t="shared" si="13"/>
        <v>43509.25</v>
      </c>
      <c r="N217">
        <v>1550210400</v>
      </c>
      <c r="O217" s="12">
        <f t="shared" si="14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f t="shared" si="12"/>
        <v>155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 s="11">
        <f t="shared" si="13"/>
        <v>40869.25</v>
      </c>
      <c r="N218">
        <v>1322114400</v>
      </c>
      <c r="O218" s="12">
        <f t="shared" si="14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f t="shared" si="12"/>
        <v>45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 s="11">
        <f t="shared" si="13"/>
        <v>43583.208333333328</v>
      </c>
      <c r="N219">
        <v>1557205200</v>
      </c>
      <c r="O219" s="12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f t="shared" si="12"/>
        <v>216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 s="11">
        <f t="shared" si="13"/>
        <v>40858.25</v>
      </c>
      <c r="N220">
        <v>1323928800</v>
      </c>
      <c r="O220" s="12">
        <f t="shared" si="14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f t="shared" si="12"/>
        <v>332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 s="11">
        <f t="shared" si="13"/>
        <v>41137.208333333336</v>
      </c>
      <c r="N221">
        <v>1346130000</v>
      </c>
      <c r="O221" s="12">
        <f t="shared" si="14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f t="shared" si="12"/>
        <v>8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 s="11">
        <f t="shared" si="13"/>
        <v>40725.208333333336</v>
      </c>
      <c r="N222">
        <v>1311051600</v>
      </c>
      <c r="O222" s="12">
        <f t="shared" si="14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f t="shared" si="12"/>
        <v>99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 s="11">
        <f t="shared" si="13"/>
        <v>41081.208333333336</v>
      </c>
      <c r="N223">
        <v>1340427600</v>
      </c>
      <c r="O223" s="12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f t="shared" si="12"/>
        <v>138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 s="11">
        <f t="shared" si="13"/>
        <v>41914.208333333336</v>
      </c>
      <c r="N224">
        <v>1412312400</v>
      </c>
      <c r="O224" s="12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f t="shared" si="12"/>
        <v>94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 s="11">
        <f t="shared" si="13"/>
        <v>42445.208333333328</v>
      </c>
      <c r="N225">
        <v>1459314000</v>
      </c>
      <c r="O225" s="12">
        <f t="shared" si="14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f t="shared" si="12"/>
        <v>404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 s="11">
        <f t="shared" si="13"/>
        <v>41906.208333333336</v>
      </c>
      <c r="N226">
        <v>1415426400</v>
      </c>
      <c r="O226" s="12">
        <f t="shared" si="14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f t="shared" si="12"/>
        <v>260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 s="11">
        <f t="shared" si="13"/>
        <v>41762.208333333336</v>
      </c>
      <c r="N227">
        <v>1399093200</v>
      </c>
      <c r="O227" s="12">
        <f t="shared" si="14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f t="shared" si="12"/>
        <v>367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 s="11">
        <f t="shared" si="13"/>
        <v>40276.208333333336</v>
      </c>
      <c r="N228">
        <v>1273899600</v>
      </c>
      <c r="O228" s="12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f t="shared" si="12"/>
        <v>169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 s="11">
        <f t="shared" si="13"/>
        <v>42139.208333333328</v>
      </c>
      <c r="N229">
        <v>1432184400</v>
      </c>
      <c r="O229" s="12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f t="shared" si="12"/>
        <v>120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 s="11">
        <f t="shared" si="13"/>
        <v>42613.208333333328</v>
      </c>
      <c r="N230">
        <v>1474779600</v>
      </c>
      <c r="O230" s="12">
        <f t="shared" si="14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f t="shared" si="12"/>
        <v>194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 s="11">
        <f t="shared" si="13"/>
        <v>42887.208333333328</v>
      </c>
      <c r="N231">
        <v>1500440400</v>
      </c>
      <c r="O231" s="12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f t="shared" si="12"/>
        <v>420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 s="11">
        <f t="shared" si="13"/>
        <v>43805.25</v>
      </c>
      <c r="N232">
        <v>1575612000</v>
      </c>
      <c r="O232" s="12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f t="shared" si="12"/>
        <v>77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 s="11">
        <f t="shared" si="13"/>
        <v>41415.208333333336</v>
      </c>
      <c r="N233">
        <v>1374123600</v>
      </c>
      <c r="O233" s="12">
        <f t="shared" si="14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f t="shared" si="12"/>
        <v>171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 s="11">
        <f t="shared" si="13"/>
        <v>42576.208333333328</v>
      </c>
      <c r="N234">
        <v>1469509200</v>
      </c>
      <c r="O234" s="12">
        <f t="shared" si="14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f t="shared" si="12"/>
        <v>158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 s="11">
        <f t="shared" si="13"/>
        <v>40706.208333333336</v>
      </c>
      <c r="N235">
        <v>1309237200</v>
      </c>
      <c r="O235" s="12">
        <f t="shared" si="14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f t="shared" si="12"/>
        <v>109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 s="11">
        <f t="shared" si="13"/>
        <v>42969.208333333328</v>
      </c>
      <c r="N236">
        <v>1503982800</v>
      </c>
      <c r="O236" s="12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f t="shared" si="12"/>
        <v>42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 s="11">
        <f t="shared" si="13"/>
        <v>42779.25</v>
      </c>
      <c r="N237">
        <v>1487397600</v>
      </c>
      <c r="O237" s="12">
        <f t="shared" si="14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f t="shared" si="12"/>
        <v>11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 s="11">
        <f t="shared" si="13"/>
        <v>43641.208333333328</v>
      </c>
      <c r="N238">
        <v>1562043600</v>
      </c>
      <c r="O238" s="12">
        <f t="shared" si="14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f t="shared" si="12"/>
        <v>159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 s="11">
        <f t="shared" si="13"/>
        <v>41754.208333333336</v>
      </c>
      <c r="N239">
        <v>1398574800</v>
      </c>
      <c r="O239" s="12">
        <f t="shared" si="14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f t="shared" si="12"/>
        <v>422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 s="11">
        <f t="shared" si="13"/>
        <v>43083.25</v>
      </c>
      <c r="N240">
        <v>1515391200</v>
      </c>
      <c r="O240" s="12">
        <f t="shared" si="14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f t="shared" si="12"/>
        <v>98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 s="11">
        <f t="shared" si="13"/>
        <v>42245.208333333328</v>
      </c>
      <c r="N241">
        <v>1441170000</v>
      </c>
      <c r="O241" s="12">
        <f t="shared" si="14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f t="shared" si="12"/>
        <v>419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 s="11">
        <f t="shared" si="13"/>
        <v>40396.208333333336</v>
      </c>
      <c r="N242">
        <v>1281157200</v>
      </c>
      <c r="O242" s="12">
        <f t="shared" si="14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f t="shared" si="12"/>
        <v>102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 s="11">
        <f t="shared" si="13"/>
        <v>41742.208333333336</v>
      </c>
      <c r="N243">
        <v>1398229200</v>
      </c>
      <c r="O243" s="12">
        <f t="shared" si="14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f t="shared" si="12"/>
        <v>128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 s="11">
        <f t="shared" si="13"/>
        <v>42865.208333333328</v>
      </c>
      <c r="N244">
        <v>1495256400</v>
      </c>
      <c r="O244" s="12">
        <f t="shared" si="14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f t="shared" si="12"/>
        <v>445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 s="11">
        <f t="shared" si="13"/>
        <v>43163.25</v>
      </c>
      <c r="N245">
        <v>1520402400</v>
      </c>
      <c r="O245" s="12">
        <f t="shared" si="14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f t="shared" si="12"/>
        <v>570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 s="11">
        <f t="shared" si="13"/>
        <v>41834.208333333336</v>
      </c>
      <c r="N246">
        <v>1409806800</v>
      </c>
      <c r="O246" s="12">
        <f t="shared" si="14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f t="shared" si="12"/>
        <v>509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 s="11">
        <f t="shared" si="13"/>
        <v>41736.208333333336</v>
      </c>
      <c r="N247">
        <v>1396933200</v>
      </c>
      <c r="O247" s="12">
        <f t="shared" si="14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f t="shared" si="12"/>
        <v>326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 s="11">
        <f t="shared" si="13"/>
        <v>41491.208333333336</v>
      </c>
      <c r="N248">
        <v>1376024400</v>
      </c>
      <c r="O248" s="12">
        <f t="shared" si="14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f t="shared" si="12"/>
        <v>933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 s="11">
        <f t="shared" si="13"/>
        <v>42726.25</v>
      </c>
      <c r="N249">
        <v>1483682400</v>
      </c>
      <c r="O249" s="12">
        <f t="shared" si="14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f t="shared" si="12"/>
        <v>211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 s="11">
        <f t="shared" si="13"/>
        <v>42004.25</v>
      </c>
      <c r="N250">
        <v>1420437600</v>
      </c>
      <c r="O250" s="12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f t="shared" si="12"/>
        <v>273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 s="11">
        <f t="shared" si="13"/>
        <v>42006.25</v>
      </c>
      <c r="N251">
        <v>1420783200</v>
      </c>
      <c r="O251" s="12">
        <f t="shared" si="14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f t="shared" si="12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 s="11">
        <f t="shared" si="13"/>
        <v>40203.25</v>
      </c>
      <c r="N252">
        <v>1267423200</v>
      </c>
      <c r="O252" s="12">
        <f t="shared" si="14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f t="shared" si="12"/>
        <v>54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 s="11">
        <f t="shared" si="13"/>
        <v>41252.25</v>
      </c>
      <c r="N253">
        <v>1355205600</v>
      </c>
      <c r="O253" s="12">
        <f t="shared" si="14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f t="shared" si="12"/>
        <v>626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 s="11">
        <f t="shared" si="13"/>
        <v>41572.208333333336</v>
      </c>
      <c r="N254">
        <v>1383109200</v>
      </c>
      <c r="O254" s="12">
        <f t="shared" si="14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f t="shared" si="12"/>
        <v>89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 s="11">
        <f t="shared" si="13"/>
        <v>40641.208333333336</v>
      </c>
      <c r="N255">
        <v>1303275600</v>
      </c>
      <c r="O255" s="12">
        <f t="shared" si="14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f t="shared" si="12"/>
        <v>185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 s="11">
        <f t="shared" si="13"/>
        <v>42787.25</v>
      </c>
      <c r="N256">
        <v>1487829600</v>
      </c>
      <c r="O256" s="12">
        <f t="shared" si="14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f t="shared" si="12"/>
        <v>120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 s="11">
        <f t="shared" si="13"/>
        <v>40590.25</v>
      </c>
      <c r="N257">
        <v>1298268000</v>
      </c>
      <c r="O257" s="12">
        <f t="shared" si="14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f t="shared" ref="F258:F321" si="16">ROUND((E258/D258)*100,0)</f>
        <v>23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 s="11">
        <f t="shared" si="13"/>
        <v>42393.25</v>
      </c>
      <c r="N258">
        <v>1456812000</v>
      </c>
      <c r="O258" s="12">
        <f t="shared" si="14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f t="shared" si="16"/>
        <v>146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>
        <v>1362463200</v>
      </c>
      <c r="M259" s="11">
        <f t="shared" ref="M259:M322" si="17">(((L259/60)/60)/24)+DATE(1970,1,1)</f>
        <v>41338.25</v>
      </c>
      <c r="N259">
        <v>1363669200</v>
      </c>
      <c r="O259" s="12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f t="shared" si="16"/>
        <v>268</v>
      </c>
      <c r="G260" t="s">
        <v>20</v>
      </c>
      <c r="H260">
        <v>186</v>
      </c>
      <c r="I260" s="5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 s="11">
        <f t="shared" si="17"/>
        <v>42712.25</v>
      </c>
      <c r="N260">
        <v>1482904800</v>
      </c>
      <c r="O260" s="12">
        <f t="shared" si="18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f t="shared" si="16"/>
        <v>598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 s="11">
        <f t="shared" si="17"/>
        <v>41251.25</v>
      </c>
      <c r="N261">
        <v>1356588000</v>
      </c>
      <c r="O261" s="12">
        <f t="shared" si="18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f t="shared" si="16"/>
        <v>158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 s="11">
        <f t="shared" si="17"/>
        <v>41180.208333333336</v>
      </c>
      <c r="N262">
        <v>1349845200</v>
      </c>
      <c r="O262" s="12">
        <f t="shared" si="18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f t="shared" si="16"/>
        <v>31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 s="11">
        <f t="shared" si="17"/>
        <v>40415.208333333336</v>
      </c>
      <c r="N263">
        <v>1283058000</v>
      </c>
      <c r="O263" s="12">
        <f t="shared" si="18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f t="shared" si="16"/>
        <v>313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 s="11">
        <f t="shared" si="17"/>
        <v>40638.208333333336</v>
      </c>
      <c r="N264">
        <v>1304226000</v>
      </c>
      <c r="O264" s="12">
        <f t="shared" si="18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f t="shared" si="16"/>
        <v>371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 s="11">
        <f t="shared" si="17"/>
        <v>40187.25</v>
      </c>
      <c r="N265">
        <v>1263016800</v>
      </c>
      <c r="O265" s="12">
        <f t="shared" si="18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f t="shared" si="16"/>
        <v>363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 s="11">
        <f t="shared" si="17"/>
        <v>41317.25</v>
      </c>
      <c r="N266">
        <v>1362031200</v>
      </c>
      <c r="O266" s="12">
        <f t="shared" si="18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f t="shared" si="16"/>
        <v>123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 s="11">
        <f t="shared" si="17"/>
        <v>42372.25</v>
      </c>
      <c r="N267">
        <v>1455602400</v>
      </c>
      <c r="O267" s="12">
        <f t="shared" si="18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f t="shared" si="16"/>
        <v>77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 s="11">
        <f t="shared" si="17"/>
        <v>41950.25</v>
      </c>
      <c r="N268">
        <v>1418191200</v>
      </c>
      <c r="O268" s="12">
        <f t="shared" si="18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f t="shared" si="16"/>
        <v>234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 s="11">
        <f t="shared" si="17"/>
        <v>41206.208333333336</v>
      </c>
      <c r="N269">
        <v>1352440800</v>
      </c>
      <c r="O269" s="12">
        <f t="shared" si="18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f t="shared" si="16"/>
        <v>181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 s="11">
        <f t="shared" si="17"/>
        <v>41186.208333333336</v>
      </c>
      <c r="N270">
        <v>1353304800</v>
      </c>
      <c r="O270" s="12">
        <f t="shared" si="18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f t="shared" si="16"/>
        <v>253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 s="11">
        <f t="shared" si="17"/>
        <v>43496.25</v>
      </c>
      <c r="N271">
        <v>1550728800</v>
      </c>
      <c r="O271" s="12">
        <f t="shared" si="18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f t="shared" si="16"/>
        <v>27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 s="11">
        <f t="shared" si="17"/>
        <v>40514.25</v>
      </c>
      <c r="N272">
        <v>1291442400</v>
      </c>
      <c r="O272" s="12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f t="shared" si="16"/>
        <v>1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 s="11">
        <f t="shared" si="17"/>
        <v>42345.25</v>
      </c>
      <c r="N273">
        <v>1452146400</v>
      </c>
      <c r="O273" s="12">
        <f t="shared" si="18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f t="shared" si="16"/>
        <v>304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 s="11">
        <f t="shared" si="17"/>
        <v>43656.208333333328</v>
      </c>
      <c r="N274">
        <v>1564894800</v>
      </c>
      <c r="O274" s="12">
        <f t="shared" si="18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f t="shared" si="16"/>
        <v>137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 s="11">
        <f t="shared" si="17"/>
        <v>42995.208333333328</v>
      </c>
      <c r="N275">
        <v>1505883600</v>
      </c>
      <c r="O275" s="12">
        <f t="shared" si="18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f t="shared" si="16"/>
        <v>32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 s="11">
        <f t="shared" si="17"/>
        <v>43045.25</v>
      </c>
      <c r="N276">
        <v>1510380000</v>
      </c>
      <c r="O276" s="12">
        <f t="shared" si="18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f t="shared" si="16"/>
        <v>242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 s="11">
        <f t="shared" si="17"/>
        <v>43561.208333333328</v>
      </c>
      <c r="N277">
        <v>1555218000</v>
      </c>
      <c r="O277" s="12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f t="shared" si="16"/>
        <v>97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 s="11">
        <f t="shared" si="17"/>
        <v>41018.208333333336</v>
      </c>
      <c r="N278">
        <v>1335243600</v>
      </c>
      <c r="O278" s="12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f t="shared" si="16"/>
        <v>1066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 s="11">
        <f t="shared" si="17"/>
        <v>40378.208333333336</v>
      </c>
      <c r="N279">
        <v>1279688400</v>
      </c>
      <c r="O279" s="12">
        <f t="shared" si="18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f t="shared" si="16"/>
        <v>326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 s="11">
        <f t="shared" si="17"/>
        <v>41239.25</v>
      </c>
      <c r="N280">
        <v>1356069600</v>
      </c>
      <c r="O280" s="12">
        <f t="shared" si="18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f t="shared" si="16"/>
        <v>171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 s="11">
        <f t="shared" si="17"/>
        <v>43346.208333333328</v>
      </c>
      <c r="N281">
        <v>1536210000</v>
      </c>
      <c r="O281" s="12">
        <f t="shared" si="18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f t="shared" si="16"/>
        <v>581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 s="11">
        <f t="shared" si="17"/>
        <v>43060.25</v>
      </c>
      <c r="N282">
        <v>1511762400</v>
      </c>
      <c r="O282" s="12">
        <f t="shared" si="18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f t="shared" si="16"/>
        <v>92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 s="11">
        <f t="shared" si="17"/>
        <v>40979.25</v>
      </c>
      <c r="N283">
        <v>1333256400</v>
      </c>
      <c r="O283" s="12">
        <f t="shared" si="18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f t="shared" si="16"/>
        <v>108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 s="11">
        <f t="shared" si="17"/>
        <v>42701.25</v>
      </c>
      <c r="N284">
        <v>1480744800</v>
      </c>
      <c r="O284" s="12">
        <f t="shared" si="18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f t="shared" si="16"/>
        <v>19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 s="11">
        <f t="shared" si="17"/>
        <v>42520.208333333328</v>
      </c>
      <c r="N285">
        <v>1465016400</v>
      </c>
      <c r="O285" s="12">
        <f t="shared" si="18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f t="shared" si="16"/>
        <v>83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 s="11">
        <f t="shared" si="17"/>
        <v>41030.208333333336</v>
      </c>
      <c r="N286">
        <v>1336280400</v>
      </c>
      <c r="O286" s="12">
        <f t="shared" si="18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f t="shared" si="16"/>
        <v>706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 s="11">
        <f t="shared" si="17"/>
        <v>42623.208333333328</v>
      </c>
      <c r="N287">
        <v>1476766800</v>
      </c>
      <c r="O287" s="12">
        <f t="shared" si="18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f t="shared" si="16"/>
        <v>17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 s="11">
        <f t="shared" si="17"/>
        <v>42697.25</v>
      </c>
      <c r="N288">
        <v>1480485600</v>
      </c>
      <c r="O288" s="12">
        <f t="shared" si="18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f t="shared" si="16"/>
        <v>210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 s="11">
        <f t="shared" si="17"/>
        <v>42122.208333333328</v>
      </c>
      <c r="N289">
        <v>1430197200</v>
      </c>
      <c r="O289" s="12">
        <f t="shared" si="18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f t="shared" si="16"/>
        <v>98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 s="11">
        <f t="shared" si="17"/>
        <v>40982.208333333336</v>
      </c>
      <c r="N290">
        <v>1331787600</v>
      </c>
      <c r="O290" s="12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f t="shared" si="16"/>
        <v>1684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 s="11">
        <f t="shared" si="17"/>
        <v>42219.208333333328</v>
      </c>
      <c r="N291">
        <v>1438837200</v>
      </c>
      <c r="O291" s="12">
        <f t="shared" si="18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f t="shared" si="16"/>
        <v>54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 s="11">
        <f t="shared" si="17"/>
        <v>41404.208333333336</v>
      </c>
      <c r="N292">
        <v>1370926800</v>
      </c>
      <c r="O292" s="12">
        <f t="shared" si="18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f t="shared" si="16"/>
        <v>457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 s="11">
        <f t="shared" si="17"/>
        <v>40831.208333333336</v>
      </c>
      <c r="N293">
        <v>1319000400</v>
      </c>
      <c r="O293" s="12">
        <f t="shared" si="18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f t="shared" si="16"/>
        <v>10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 s="11">
        <f t="shared" si="17"/>
        <v>40984.208333333336</v>
      </c>
      <c r="N294">
        <v>1333429200</v>
      </c>
      <c r="O294" s="12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f t="shared" si="16"/>
        <v>16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 s="11">
        <f t="shared" si="17"/>
        <v>40456.208333333336</v>
      </c>
      <c r="N295">
        <v>1287032400</v>
      </c>
      <c r="O295" s="12">
        <f t="shared" si="18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f t="shared" si="16"/>
        <v>1340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 s="11">
        <f t="shared" si="17"/>
        <v>43399.208333333328</v>
      </c>
      <c r="N296">
        <v>1541570400</v>
      </c>
      <c r="O296" s="12">
        <f t="shared" si="18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f t="shared" si="16"/>
        <v>36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 s="11">
        <f t="shared" si="17"/>
        <v>41562.208333333336</v>
      </c>
      <c r="N297">
        <v>1383976800</v>
      </c>
      <c r="O297" s="12">
        <f t="shared" si="18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f t="shared" si="16"/>
        <v>55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 s="11">
        <f t="shared" si="17"/>
        <v>43493.25</v>
      </c>
      <c r="N298">
        <v>1550556000</v>
      </c>
      <c r="O298" s="12">
        <f t="shared" si="18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f t="shared" si="16"/>
        <v>94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 s="11">
        <f t="shared" si="17"/>
        <v>41653.25</v>
      </c>
      <c r="N299">
        <v>1390456800</v>
      </c>
      <c r="O299" s="12">
        <f t="shared" si="18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f t="shared" si="16"/>
        <v>144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 s="11">
        <f t="shared" si="17"/>
        <v>42426.25</v>
      </c>
      <c r="N300">
        <v>1458018000</v>
      </c>
      <c r="O300" s="12">
        <f t="shared" si="18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f t="shared" si="16"/>
        <v>51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 s="11">
        <f t="shared" si="17"/>
        <v>42432.25</v>
      </c>
      <c r="N301">
        <v>1461819600</v>
      </c>
      <c r="O301" s="12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f t="shared" si="16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 s="11">
        <f t="shared" si="17"/>
        <v>42977.208333333328</v>
      </c>
      <c r="N302">
        <v>1504155600</v>
      </c>
      <c r="O302" s="12">
        <f t="shared" si="18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f t="shared" si="16"/>
        <v>1345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 s="11">
        <f t="shared" si="17"/>
        <v>42061.25</v>
      </c>
      <c r="N303">
        <v>1426395600</v>
      </c>
      <c r="O303" s="12">
        <f t="shared" si="18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f t="shared" si="16"/>
        <v>32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 s="11">
        <f t="shared" si="17"/>
        <v>43345.208333333328</v>
      </c>
      <c r="N304">
        <v>1537074000</v>
      </c>
      <c r="O304" s="12">
        <f t="shared" si="18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f t="shared" si="16"/>
        <v>83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 s="11">
        <f t="shared" si="17"/>
        <v>42376.25</v>
      </c>
      <c r="N305">
        <v>1452578400</v>
      </c>
      <c r="O305" s="12">
        <f t="shared" si="18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f t="shared" si="16"/>
        <v>546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 s="11">
        <f t="shared" si="17"/>
        <v>42589.208333333328</v>
      </c>
      <c r="N306">
        <v>1474088400</v>
      </c>
      <c r="O306" s="12">
        <f t="shared" si="18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f t="shared" si="16"/>
        <v>286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 s="11">
        <f t="shared" si="17"/>
        <v>42448.208333333328</v>
      </c>
      <c r="N307">
        <v>1461906000</v>
      </c>
      <c r="O307" s="12">
        <f t="shared" si="18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f t="shared" si="16"/>
        <v>8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 s="11">
        <f t="shared" si="17"/>
        <v>42930.208333333328</v>
      </c>
      <c r="N308">
        <v>1500267600</v>
      </c>
      <c r="O308" s="12">
        <f t="shared" si="18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f t="shared" si="16"/>
        <v>132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 s="11">
        <f t="shared" si="17"/>
        <v>41066.208333333336</v>
      </c>
      <c r="N309">
        <v>1340686800</v>
      </c>
      <c r="O309" s="12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f t="shared" si="16"/>
        <v>74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 s="11">
        <f t="shared" si="17"/>
        <v>40651.208333333336</v>
      </c>
      <c r="N310">
        <v>1303189200</v>
      </c>
      <c r="O310" s="12">
        <f t="shared" si="18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f t="shared" si="16"/>
        <v>75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 s="11">
        <f t="shared" si="17"/>
        <v>40807.208333333336</v>
      </c>
      <c r="N311">
        <v>1318309200</v>
      </c>
      <c r="O311" s="12">
        <f t="shared" si="18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f t="shared" si="16"/>
        <v>20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 s="11">
        <f t="shared" si="17"/>
        <v>40277.208333333336</v>
      </c>
      <c r="N312">
        <v>1272171600</v>
      </c>
      <c r="O312" s="12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f t="shared" si="16"/>
        <v>203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 s="11">
        <f t="shared" si="17"/>
        <v>40590.25</v>
      </c>
      <c r="N313">
        <v>1298872800</v>
      </c>
      <c r="O313" s="12">
        <f t="shared" si="18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f t="shared" si="16"/>
        <v>310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 s="11">
        <f t="shared" si="17"/>
        <v>41572.208333333336</v>
      </c>
      <c r="N314">
        <v>1383282000</v>
      </c>
      <c r="O314" s="12">
        <f t="shared" si="18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f t="shared" si="16"/>
        <v>395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 s="11">
        <f t="shared" si="17"/>
        <v>40966.25</v>
      </c>
      <c r="N315">
        <v>1330495200</v>
      </c>
      <c r="O315" s="12">
        <f t="shared" si="18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f t="shared" si="16"/>
        <v>295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 s="11">
        <f t="shared" si="17"/>
        <v>43536.208333333328</v>
      </c>
      <c r="N316">
        <v>1552798800</v>
      </c>
      <c r="O316" s="12">
        <f t="shared" si="18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f t="shared" si="16"/>
        <v>34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 s="11">
        <f t="shared" si="17"/>
        <v>41783.208333333336</v>
      </c>
      <c r="N317">
        <v>1403413200</v>
      </c>
      <c r="O317" s="12">
        <f t="shared" si="18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f t="shared" si="16"/>
        <v>67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 s="11">
        <f t="shared" si="17"/>
        <v>43788.25</v>
      </c>
      <c r="N318">
        <v>1574229600</v>
      </c>
      <c r="O318" s="12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f t="shared" si="16"/>
        <v>19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 s="11">
        <f t="shared" si="17"/>
        <v>42869.208333333328</v>
      </c>
      <c r="N319">
        <v>1495861200</v>
      </c>
      <c r="O319" s="12">
        <f t="shared" si="18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f t="shared" si="16"/>
        <v>16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 s="11">
        <f t="shared" si="17"/>
        <v>41684.25</v>
      </c>
      <c r="N320">
        <v>1392530400</v>
      </c>
      <c r="O320" s="12">
        <f t="shared" si="18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f t="shared" si="16"/>
        <v>39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 s="11">
        <f t="shared" si="17"/>
        <v>40402.208333333336</v>
      </c>
      <c r="N321">
        <v>1283662800</v>
      </c>
      <c r="O321" s="12">
        <f t="shared" si="18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f t="shared" ref="F322:F385" si="20">ROUND((E322/D322)*100,0)</f>
        <v>10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 s="11">
        <f t="shared" si="17"/>
        <v>40673.208333333336</v>
      </c>
      <c r="N322">
        <v>1305781200</v>
      </c>
      <c r="O322" s="12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f t="shared" si="20"/>
        <v>94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>
        <v>1301634000</v>
      </c>
      <c r="M323" s="11">
        <f t="shared" ref="M323:M386" si="21">(((L323/60)/60)/24)+DATE(1970,1,1)</f>
        <v>40634.208333333336</v>
      </c>
      <c r="N323">
        <v>1302325200</v>
      </c>
      <c r="O323" s="12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f t="shared" si="20"/>
        <v>167</v>
      </c>
      <c r="G324" t="s">
        <v>20</v>
      </c>
      <c r="H324">
        <v>5168</v>
      </c>
      <c r="I324" s="5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 s="11">
        <f t="shared" si="21"/>
        <v>40507.25</v>
      </c>
      <c r="N324">
        <v>1291788000</v>
      </c>
      <c r="O324" s="12">
        <f t="shared" si="22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f t="shared" si="20"/>
        <v>24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 s="11">
        <f t="shared" si="21"/>
        <v>41725.208333333336</v>
      </c>
      <c r="N325">
        <v>1396069200</v>
      </c>
      <c r="O325" s="12">
        <f t="shared" si="22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f t="shared" si="20"/>
        <v>164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 s="11">
        <f t="shared" si="21"/>
        <v>42176.208333333328</v>
      </c>
      <c r="N326">
        <v>1435899600</v>
      </c>
      <c r="O326" s="12">
        <f t="shared" si="22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f t="shared" si="20"/>
        <v>91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 s="11">
        <f t="shared" si="21"/>
        <v>43267.208333333328</v>
      </c>
      <c r="N327">
        <v>1531112400</v>
      </c>
      <c r="O327" s="12">
        <f t="shared" si="22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f t="shared" si="20"/>
        <v>46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 s="11">
        <f t="shared" si="21"/>
        <v>42364.25</v>
      </c>
      <c r="N328">
        <v>1451628000</v>
      </c>
      <c r="O328" s="12">
        <f t="shared" si="22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f t="shared" si="20"/>
        <v>39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 s="11">
        <f t="shared" si="21"/>
        <v>43705.208333333328</v>
      </c>
      <c r="N329">
        <v>1567314000</v>
      </c>
      <c r="O329" s="12">
        <f t="shared" si="22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f t="shared" si="20"/>
        <v>134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 s="11">
        <f t="shared" si="21"/>
        <v>43434.25</v>
      </c>
      <c r="N330">
        <v>1544508000</v>
      </c>
      <c r="O330" s="12">
        <f t="shared" si="22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f t="shared" si="20"/>
        <v>23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 s="11">
        <f t="shared" si="21"/>
        <v>42716.25</v>
      </c>
      <c r="N331">
        <v>1482472800</v>
      </c>
      <c r="O331" s="12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f t="shared" si="20"/>
        <v>185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 s="11">
        <f t="shared" si="21"/>
        <v>43077.25</v>
      </c>
      <c r="N332">
        <v>1512799200</v>
      </c>
      <c r="O332" s="12">
        <f t="shared" si="22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f t="shared" si="20"/>
        <v>444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 s="11">
        <f t="shared" si="21"/>
        <v>40896.25</v>
      </c>
      <c r="N333">
        <v>1324360800</v>
      </c>
      <c r="O333" s="12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f t="shared" si="20"/>
        <v>200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 s="11">
        <f t="shared" si="21"/>
        <v>41361.208333333336</v>
      </c>
      <c r="N334">
        <v>1364533200</v>
      </c>
      <c r="O334" s="12">
        <f t="shared" si="22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f t="shared" si="20"/>
        <v>124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 s="11">
        <f t="shared" si="21"/>
        <v>43424.25</v>
      </c>
      <c r="N335">
        <v>1545112800</v>
      </c>
      <c r="O335" s="12">
        <f t="shared" si="22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f t="shared" si="20"/>
        <v>187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 s="11">
        <f t="shared" si="21"/>
        <v>43110.25</v>
      </c>
      <c r="N336">
        <v>1516168800</v>
      </c>
      <c r="O336" s="12">
        <f t="shared" si="22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f t="shared" si="20"/>
        <v>114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 s="11">
        <f t="shared" si="21"/>
        <v>43784.25</v>
      </c>
      <c r="N337">
        <v>1574920800</v>
      </c>
      <c r="O337" s="12">
        <f t="shared" si="22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f t="shared" si="20"/>
        <v>97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 s="11">
        <f t="shared" si="21"/>
        <v>40527.25</v>
      </c>
      <c r="N338">
        <v>1292479200</v>
      </c>
      <c r="O338" s="12">
        <f t="shared" si="22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f t="shared" si="20"/>
        <v>123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 s="11">
        <f t="shared" si="21"/>
        <v>43780.25</v>
      </c>
      <c r="N339">
        <v>1573538400</v>
      </c>
      <c r="O339" s="12">
        <f t="shared" si="22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f t="shared" si="20"/>
        <v>179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 s="11">
        <f t="shared" si="21"/>
        <v>40821.208333333336</v>
      </c>
      <c r="N340">
        <v>1320382800</v>
      </c>
      <c r="O340" s="12">
        <f t="shared" si="22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f t="shared" si="20"/>
        <v>80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 s="11">
        <f t="shared" si="21"/>
        <v>42949.208333333328</v>
      </c>
      <c r="N341">
        <v>1502859600</v>
      </c>
      <c r="O341" s="12">
        <f t="shared" si="22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f t="shared" si="20"/>
        <v>94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 s="11">
        <f t="shared" si="21"/>
        <v>40889.25</v>
      </c>
      <c r="N342">
        <v>1323756000</v>
      </c>
      <c r="O342" s="12">
        <f t="shared" si="22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f t="shared" si="20"/>
        <v>85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 s="11">
        <f t="shared" si="21"/>
        <v>42244.208333333328</v>
      </c>
      <c r="N343">
        <v>1441342800</v>
      </c>
      <c r="O343" s="12">
        <f t="shared" si="22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f t="shared" si="20"/>
        <v>67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 s="11">
        <f t="shared" si="21"/>
        <v>41475.208333333336</v>
      </c>
      <c r="N344">
        <v>1375333200</v>
      </c>
      <c r="O344" s="12">
        <f t="shared" si="22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f t="shared" si="20"/>
        <v>54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 s="11">
        <f t="shared" si="21"/>
        <v>41597.25</v>
      </c>
      <c r="N345">
        <v>1389420000</v>
      </c>
      <c r="O345" s="12">
        <f t="shared" si="22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f t="shared" si="20"/>
        <v>42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 s="11">
        <f t="shared" si="21"/>
        <v>43122.25</v>
      </c>
      <c r="N346">
        <v>1520056800</v>
      </c>
      <c r="O346" s="12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f t="shared" si="20"/>
        <v>15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 s="11">
        <f t="shared" si="21"/>
        <v>42194.208333333328</v>
      </c>
      <c r="N347">
        <v>1436504400</v>
      </c>
      <c r="O347" s="12">
        <f t="shared" si="22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f t="shared" si="20"/>
        <v>34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 s="11">
        <f t="shared" si="21"/>
        <v>42971.208333333328</v>
      </c>
      <c r="N348">
        <v>1508302800</v>
      </c>
      <c r="O348" s="12">
        <f t="shared" si="22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f t="shared" si="20"/>
        <v>1401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 s="11">
        <f t="shared" si="21"/>
        <v>42046.25</v>
      </c>
      <c r="N349">
        <v>1425708000</v>
      </c>
      <c r="O349" s="12">
        <f t="shared" si="22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f t="shared" si="20"/>
        <v>72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 s="11">
        <f t="shared" si="21"/>
        <v>42782.25</v>
      </c>
      <c r="N350">
        <v>1488348000</v>
      </c>
      <c r="O350" s="12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f t="shared" si="20"/>
        <v>53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 s="11">
        <f t="shared" si="21"/>
        <v>42930.208333333328</v>
      </c>
      <c r="N351">
        <v>1502600400</v>
      </c>
      <c r="O351" s="12">
        <f t="shared" si="22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f t="shared" si="20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 s="11">
        <f t="shared" si="21"/>
        <v>42144.208333333328</v>
      </c>
      <c r="N352">
        <v>1433653200</v>
      </c>
      <c r="O352" s="12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f t="shared" si="20"/>
        <v>128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 s="11">
        <f t="shared" si="21"/>
        <v>42240.208333333328</v>
      </c>
      <c r="N353">
        <v>1441602000</v>
      </c>
      <c r="O353" s="12">
        <f t="shared" si="22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f t="shared" si="20"/>
        <v>35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 s="11">
        <f t="shared" si="21"/>
        <v>42315.25</v>
      </c>
      <c r="N354">
        <v>1447567200</v>
      </c>
      <c r="O354" s="12">
        <f t="shared" si="22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f t="shared" si="20"/>
        <v>411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 s="11">
        <f t="shared" si="21"/>
        <v>43651.208333333328</v>
      </c>
      <c r="N355">
        <v>1562389200</v>
      </c>
      <c r="O355" s="12">
        <f t="shared" si="22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f t="shared" si="20"/>
        <v>124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 s="11">
        <f t="shared" si="21"/>
        <v>41520.208333333336</v>
      </c>
      <c r="N356">
        <v>1378789200</v>
      </c>
      <c r="O356" s="12">
        <f t="shared" si="22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f t="shared" si="20"/>
        <v>59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 s="11">
        <f t="shared" si="21"/>
        <v>42757.25</v>
      </c>
      <c r="N357">
        <v>1488520800</v>
      </c>
      <c r="O357" s="12">
        <f t="shared" si="22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f t="shared" si="20"/>
        <v>37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 s="11">
        <f t="shared" si="21"/>
        <v>40922.25</v>
      </c>
      <c r="N358">
        <v>1327298400</v>
      </c>
      <c r="O358" s="12">
        <f t="shared" si="22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f t="shared" si="20"/>
        <v>185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 s="11">
        <f t="shared" si="21"/>
        <v>42250.208333333328</v>
      </c>
      <c r="N359">
        <v>1443416400</v>
      </c>
      <c r="O359" s="12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f t="shared" si="20"/>
        <v>12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 s="11">
        <f t="shared" si="21"/>
        <v>43322.208333333328</v>
      </c>
      <c r="N360">
        <v>1534136400</v>
      </c>
      <c r="O360" s="12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f t="shared" si="20"/>
        <v>299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 s="11">
        <f t="shared" si="21"/>
        <v>40782.208333333336</v>
      </c>
      <c r="N361">
        <v>1315026000</v>
      </c>
      <c r="O361" s="12">
        <f t="shared" si="22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f t="shared" si="20"/>
        <v>226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 s="11">
        <f t="shared" si="21"/>
        <v>40544.25</v>
      </c>
      <c r="N362">
        <v>1295071200</v>
      </c>
      <c r="O362" s="12">
        <f t="shared" si="22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f t="shared" si="20"/>
        <v>174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 s="11">
        <f t="shared" si="21"/>
        <v>43015.208333333328</v>
      </c>
      <c r="N363">
        <v>1509426000</v>
      </c>
      <c r="O363" s="12">
        <f t="shared" si="22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f t="shared" si="20"/>
        <v>372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 s="11">
        <f t="shared" si="21"/>
        <v>40570.25</v>
      </c>
      <c r="N364">
        <v>1299391200</v>
      </c>
      <c r="O364" s="12">
        <f t="shared" si="22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f t="shared" si="20"/>
        <v>160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 s="11">
        <f t="shared" si="21"/>
        <v>40904.25</v>
      </c>
      <c r="N365">
        <v>1325052000</v>
      </c>
      <c r="O365" s="12">
        <f t="shared" si="22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f t="shared" si="20"/>
        <v>1616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 s="11">
        <f t="shared" si="21"/>
        <v>43164.25</v>
      </c>
      <c r="N366">
        <v>1522818000</v>
      </c>
      <c r="O366" s="12">
        <f t="shared" si="22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f t="shared" si="20"/>
        <v>733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 s="11">
        <f t="shared" si="21"/>
        <v>42733.25</v>
      </c>
      <c r="N367">
        <v>1485324000</v>
      </c>
      <c r="O367" s="12">
        <f t="shared" si="22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f t="shared" si="20"/>
        <v>592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 s="11">
        <f t="shared" si="21"/>
        <v>40546.25</v>
      </c>
      <c r="N368">
        <v>1294120800</v>
      </c>
      <c r="O368" s="12">
        <f t="shared" si="22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f t="shared" si="20"/>
        <v>19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 s="11">
        <f t="shared" si="21"/>
        <v>41930.208333333336</v>
      </c>
      <c r="N369">
        <v>1415685600</v>
      </c>
      <c r="O369" s="12">
        <f t="shared" si="22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f t="shared" si="20"/>
        <v>277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 s="11">
        <f t="shared" si="21"/>
        <v>40464.208333333336</v>
      </c>
      <c r="N370">
        <v>1288933200</v>
      </c>
      <c r="O370" s="12">
        <f t="shared" si="22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f t="shared" si="20"/>
        <v>273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 s="11">
        <f t="shared" si="21"/>
        <v>41308.25</v>
      </c>
      <c r="N371">
        <v>1363237200</v>
      </c>
      <c r="O371" s="12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f t="shared" si="20"/>
        <v>159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 s="11">
        <f t="shared" si="21"/>
        <v>43570.208333333328</v>
      </c>
      <c r="N372">
        <v>1555822800</v>
      </c>
      <c r="O372" s="12">
        <f t="shared" si="22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f t="shared" si="20"/>
        <v>68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 s="11">
        <f t="shared" si="21"/>
        <v>42043.25</v>
      </c>
      <c r="N373">
        <v>1427778000</v>
      </c>
      <c r="O373" s="12">
        <f t="shared" si="22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f t="shared" si="20"/>
        <v>1592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 s="11">
        <f t="shared" si="21"/>
        <v>42012.25</v>
      </c>
      <c r="N374">
        <v>1422424800</v>
      </c>
      <c r="O374" s="12">
        <f t="shared" si="22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f t="shared" si="20"/>
        <v>730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 s="11">
        <f t="shared" si="21"/>
        <v>42964.208333333328</v>
      </c>
      <c r="N375">
        <v>1503637200</v>
      </c>
      <c r="O375" s="12">
        <f t="shared" si="22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f t="shared" si="20"/>
        <v>13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 s="11">
        <f t="shared" si="21"/>
        <v>43476.25</v>
      </c>
      <c r="N376">
        <v>1547618400</v>
      </c>
      <c r="O376" s="12">
        <f t="shared" si="22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f t="shared" si="20"/>
        <v>55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 s="11">
        <f t="shared" si="21"/>
        <v>42293.208333333328</v>
      </c>
      <c r="N377">
        <v>1449900000</v>
      </c>
      <c r="O377" s="12">
        <f t="shared" si="22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f t="shared" si="20"/>
        <v>361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 s="11">
        <f t="shared" si="21"/>
        <v>41826.208333333336</v>
      </c>
      <c r="N378">
        <v>1405141200</v>
      </c>
      <c r="O378" s="12">
        <f t="shared" si="22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f t="shared" si="20"/>
        <v>10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 s="11">
        <f t="shared" si="21"/>
        <v>43760.208333333328</v>
      </c>
      <c r="N379">
        <v>1572933600</v>
      </c>
      <c r="O379" s="12">
        <f t="shared" si="22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f t="shared" si="20"/>
        <v>14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 s="11">
        <f t="shared" si="21"/>
        <v>43241.208333333328</v>
      </c>
      <c r="N380">
        <v>1530162000</v>
      </c>
      <c r="O380" s="12">
        <f t="shared" si="22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f t="shared" si="20"/>
        <v>40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 s="11">
        <f t="shared" si="21"/>
        <v>40843.208333333336</v>
      </c>
      <c r="N381">
        <v>1320904800</v>
      </c>
      <c r="O381" s="12">
        <f t="shared" si="22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f t="shared" si="20"/>
        <v>160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 s="11">
        <f t="shared" si="21"/>
        <v>41448.208333333336</v>
      </c>
      <c r="N382">
        <v>1372395600</v>
      </c>
      <c r="O382" s="12">
        <f t="shared" si="22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f t="shared" si="20"/>
        <v>184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 s="11">
        <f t="shared" si="21"/>
        <v>42163.208333333328</v>
      </c>
      <c r="N383">
        <v>1437714000</v>
      </c>
      <c r="O383" s="12">
        <f t="shared" si="22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f t="shared" si="20"/>
        <v>64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 s="11">
        <f t="shared" si="21"/>
        <v>43024.208333333328</v>
      </c>
      <c r="N384">
        <v>1509771600</v>
      </c>
      <c r="O384" s="12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f t="shared" si="20"/>
        <v>225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 s="11">
        <f t="shared" si="21"/>
        <v>43509.25</v>
      </c>
      <c r="N385">
        <v>1550556000</v>
      </c>
      <c r="O385" s="12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f t="shared" ref="F386:F449" si="24">ROUND((E386/D386)*100,0)</f>
        <v>172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 s="11">
        <f t="shared" si="21"/>
        <v>42776.25</v>
      </c>
      <c r="N386">
        <v>1489039200</v>
      </c>
      <c r="O386" s="12">
        <f t="shared" si="22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f t="shared" si="24"/>
        <v>146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>
        <v>1553835600</v>
      </c>
      <c r="M387" s="11">
        <f t="shared" ref="M387:M450" si="25">(((L387/60)/60)/24)+DATE(1970,1,1)</f>
        <v>43553.208333333328</v>
      </c>
      <c r="N387">
        <v>1556600400</v>
      </c>
      <c r="O387" s="12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f t="shared" si="24"/>
        <v>76</v>
      </c>
      <c r="G388" t="s">
        <v>14</v>
      </c>
      <c r="H388">
        <v>1068</v>
      </c>
      <c r="I388" s="5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 s="11">
        <f t="shared" si="25"/>
        <v>40355.208333333336</v>
      </c>
      <c r="N388">
        <v>1278565200</v>
      </c>
      <c r="O388" s="12">
        <f t="shared" si="26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f t="shared" si="24"/>
        <v>39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 s="11">
        <f t="shared" si="25"/>
        <v>41072.208333333336</v>
      </c>
      <c r="N389">
        <v>1339909200</v>
      </c>
      <c r="O389" s="12">
        <f t="shared" si="26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f t="shared" si="24"/>
        <v>11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 s="11">
        <f t="shared" si="25"/>
        <v>40912.25</v>
      </c>
      <c r="N390">
        <v>1325829600</v>
      </c>
      <c r="O390" s="12">
        <f t="shared" si="26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f t="shared" si="24"/>
        <v>122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 s="11">
        <f t="shared" si="25"/>
        <v>40479.208333333336</v>
      </c>
      <c r="N391">
        <v>1290578400</v>
      </c>
      <c r="O391" s="12">
        <f t="shared" si="26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f t="shared" si="24"/>
        <v>187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 s="11">
        <f t="shared" si="25"/>
        <v>41530.208333333336</v>
      </c>
      <c r="N392">
        <v>1380344400</v>
      </c>
      <c r="O392" s="12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f t="shared" si="24"/>
        <v>7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 s="11">
        <f t="shared" si="25"/>
        <v>41653.25</v>
      </c>
      <c r="N393">
        <v>1389852000</v>
      </c>
      <c r="O393" s="12">
        <f t="shared" si="26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f t="shared" si="24"/>
        <v>66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 s="11">
        <f t="shared" si="25"/>
        <v>40549.25</v>
      </c>
      <c r="N394">
        <v>1294466400</v>
      </c>
      <c r="O394" s="12">
        <f t="shared" si="26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f t="shared" si="24"/>
        <v>229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 s="11">
        <f t="shared" si="25"/>
        <v>42933.208333333328</v>
      </c>
      <c r="N395">
        <v>1500354000</v>
      </c>
      <c r="O395" s="12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f t="shared" si="24"/>
        <v>469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 s="11">
        <f t="shared" si="25"/>
        <v>41484.208333333336</v>
      </c>
      <c r="N396">
        <v>1375938000</v>
      </c>
      <c r="O396" s="12">
        <f t="shared" si="26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f t="shared" si="24"/>
        <v>130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 s="11">
        <f t="shared" si="25"/>
        <v>40885.25</v>
      </c>
      <c r="N397">
        <v>1323410400</v>
      </c>
      <c r="O397" s="12">
        <f t="shared" si="26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f t="shared" si="24"/>
        <v>167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 s="11">
        <f t="shared" si="25"/>
        <v>43378.208333333328</v>
      </c>
      <c r="N398">
        <v>1539406800</v>
      </c>
      <c r="O398" s="12">
        <f t="shared" si="26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f t="shared" si="24"/>
        <v>174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 s="11">
        <f t="shared" si="25"/>
        <v>41417.208333333336</v>
      </c>
      <c r="N399">
        <v>1369803600</v>
      </c>
      <c r="O399" s="12">
        <f t="shared" si="26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f t="shared" si="24"/>
        <v>718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 s="11">
        <f t="shared" si="25"/>
        <v>43228.208333333328</v>
      </c>
      <c r="N400">
        <v>1525928400</v>
      </c>
      <c r="O400" s="12">
        <f t="shared" si="26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f t="shared" si="24"/>
        <v>64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 s="11">
        <f t="shared" si="25"/>
        <v>40576.25</v>
      </c>
      <c r="N401">
        <v>1297231200</v>
      </c>
      <c r="O401" s="12">
        <f t="shared" si="26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f t="shared" si="24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 s="11">
        <f t="shared" si="25"/>
        <v>41502.208333333336</v>
      </c>
      <c r="N402">
        <v>1378530000</v>
      </c>
      <c r="O402" s="12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f t="shared" si="24"/>
        <v>1530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 s="11">
        <f t="shared" si="25"/>
        <v>43765.208333333328</v>
      </c>
      <c r="N403">
        <v>1572152400</v>
      </c>
      <c r="O403" s="12">
        <f t="shared" si="26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f t="shared" si="24"/>
        <v>40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 s="11">
        <f t="shared" si="25"/>
        <v>40914.25</v>
      </c>
      <c r="N404">
        <v>1329890400</v>
      </c>
      <c r="O404" s="12">
        <f t="shared" si="26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f t="shared" si="24"/>
        <v>86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 s="11">
        <f t="shared" si="25"/>
        <v>40310.208333333336</v>
      </c>
      <c r="N405">
        <v>1276750800</v>
      </c>
      <c r="O405" s="12">
        <f t="shared" si="26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f t="shared" si="24"/>
        <v>316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 s="11">
        <f t="shared" si="25"/>
        <v>43053.25</v>
      </c>
      <c r="N406">
        <v>1510898400</v>
      </c>
      <c r="O406" s="12">
        <f t="shared" si="26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f t="shared" si="24"/>
        <v>90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 s="11">
        <f t="shared" si="25"/>
        <v>43255.208333333328</v>
      </c>
      <c r="N407">
        <v>1532408400</v>
      </c>
      <c r="O407" s="12">
        <f t="shared" si="26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f t="shared" si="24"/>
        <v>182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 s="11">
        <f t="shared" si="25"/>
        <v>41304.25</v>
      </c>
      <c r="N408">
        <v>1360562400</v>
      </c>
      <c r="O408" s="12">
        <f t="shared" si="26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f t="shared" si="24"/>
        <v>356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 s="11">
        <f t="shared" si="25"/>
        <v>43751.208333333328</v>
      </c>
      <c r="N409">
        <v>1571547600</v>
      </c>
      <c r="O409" s="12">
        <f t="shared" si="26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f t="shared" si="24"/>
        <v>132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 s="11">
        <f t="shared" si="25"/>
        <v>42541.208333333328</v>
      </c>
      <c r="N410">
        <v>1468126800</v>
      </c>
      <c r="O410" s="12">
        <f t="shared" si="26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f t="shared" si="24"/>
        <v>46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 s="11">
        <f t="shared" si="25"/>
        <v>42843.208333333328</v>
      </c>
      <c r="N411">
        <v>1492837200</v>
      </c>
      <c r="O411" s="12">
        <f t="shared" si="26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f t="shared" si="24"/>
        <v>36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 s="11">
        <f t="shared" si="25"/>
        <v>42122.208333333328</v>
      </c>
      <c r="N412">
        <v>1430197200</v>
      </c>
      <c r="O412" s="12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f t="shared" si="24"/>
        <v>105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 s="11">
        <f t="shared" si="25"/>
        <v>42884.208333333328</v>
      </c>
      <c r="N413">
        <v>1496206800</v>
      </c>
      <c r="O413" s="12">
        <f t="shared" si="26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f t="shared" si="24"/>
        <v>669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 s="11">
        <f t="shared" si="25"/>
        <v>41642.25</v>
      </c>
      <c r="N414">
        <v>1389592800</v>
      </c>
      <c r="O414" s="12">
        <f t="shared" si="26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f t="shared" si="24"/>
        <v>62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 s="11">
        <f t="shared" si="25"/>
        <v>43431.25</v>
      </c>
      <c r="N415">
        <v>1545631200</v>
      </c>
      <c r="O415" s="12">
        <f t="shared" si="26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f t="shared" si="24"/>
        <v>85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 s="11">
        <f t="shared" si="25"/>
        <v>40288.208333333336</v>
      </c>
      <c r="N416">
        <v>1272430800</v>
      </c>
      <c r="O416" s="12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f t="shared" si="24"/>
        <v>11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 s="11">
        <f t="shared" si="25"/>
        <v>40921.25</v>
      </c>
      <c r="N417">
        <v>1327903200</v>
      </c>
      <c r="O417" s="12">
        <f t="shared" si="26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f t="shared" si="24"/>
        <v>44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 s="11">
        <f t="shared" si="25"/>
        <v>40560.25</v>
      </c>
      <c r="N418">
        <v>1296021600</v>
      </c>
      <c r="O418" s="12">
        <f t="shared" si="26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f t="shared" si="24"/>
        <v>55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 s="11">
        <f t="shared" si="25"/>
        <v>43407.208333333328</v>
      </c>
      <c r="N419">
        <v>1543298400</v>
      </c>
      <c r="O419" s="12">
        <f t="shared" si="26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f t="shared" si="24"/>
        <v>57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 s="11">
        <f t="shared" si="25"/>
        <v>41035.208333333336</v>
      </c>
      <c r="N420">
        <v>1336366800</v>
      </c>
      <c r="O420" s="12">
        <f t="shared" si="26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f t="shared" si="24"/>
        <v>123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 s="11">
        <f t="shared" si="25"/>
        <v>40899.25</v>
      </c>
      <c r="N421">
        <v>1325052000</v>
      </c>
      <c r="O421" s="12">
        <f t="shared" si="26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f t="shared" si="24"/>
        <v>128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 s="11">
        <f t="shared" si="25"/>
        <v>42911.208333333328</v>
      </c>
      <c r="N422">
        <v>1499576400</v>
      </c>
      <c r="O422" s="12">
        <f t="shared" si="26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f t="shared" si="24"/>
        <v>64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 s="11">
        <f t="shared" si="25"/>
        <v>42915.208333333328</v>
      </c>
      <c r="N423">
        <v>1501304400</v>
      </c>
      <c r="O423" s="12">
        <f t="shared" si="26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f t="shared" si="24"/>
        <v>127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 s="11">
        <f t="shared" si="25"/>
        <v>40285.208333333336</v>
      </c>
      <c r="N424">
        <v>1273208400</v>
      </c>
      <c r="O424" s="12">
        <f t="shared" si="26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f t="shared" si="24"/>
        <v>11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 s="11">
        <f t="shared" si="25"/>
        <v>40808.208333333336</v>
      </c>
      <c r="N425">
        <v>1316840400</v>
      </c>
      <c r="O425" s="12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f t="shared" si="24"/>
        <v>40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 s="11">
        <f t="shared" si="25"/>
        <v>43208.208333333328</v>
      </c>
      <c r="N426">
        <v>1524546000</v>
      </c>
      <c r="O426" s="12">
        <f t="shared" si="26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f t="shared" si="24"/>
        <v>288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 s="11">
        <f t="shared" si="25"/>
        <v>42213.208333333328</v>
      </c>
      <c r="N427">
        <v>1438578000</v>
      </c>
      <c r="O427" s="12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f t="shared" si="24"/>
        <v>573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 s="11">
        <f t="shared" si="25"/>
        <v>41332.25</v>
      </c>
      <c r="N428">
        <v>1362549600</v>
      </c>
      <c r="O428" s="12">
        <f t="shared" si="26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f t="shared" si="24"/>
        <v>113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 s="11">
        <f t="shared" si="25"/>
        <v>41895.208333333336</v>
      </c>
      <c r="N429">
        <v>1413349200</v>
      </c>
      <c r="O429" s="12">
        <f t="shared" si="26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f t="shared" si="24"/>
        <v>46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 s="11">
        <f t="shared" si="25"/>
        <v>40585.25</v>
      </c>
      <c r="N430">
        <v>1298008800</v>
      </c>
      <c r="O430" s="12">
        <f t="shared" si="26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f t="shared" si="24"/>
        <v>91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 s="11">
        <f t="shared" si="25"/>
        <v>41680.25</v>
      </c>
      <c r="N431">
        <v>1394427600</v>
      </c>
      <c r="O431" s="12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f t="shared" si="24"/>
        <v>68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 s="11">
        <f t="shared" si="25"/>
        <v>43737.208333333328</v>
      </c>
      <c r="N432">
        <v>1572670800</v>
      </c>
      <c r="O432" s="12">
        <f t="shared" si="26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f t="shared" si="24"/>
        <v>192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 s="11">
        <f t="shared" si="25"/>
        <v>43273.208333333328</v>
      </c>
      <c r="N433">
        <v>1531112400</v>
      </c>
      <c r="O433" s="12">
        <f t="shared" si="26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f t="shared" si="24"/>
        <v>83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 s="11">
        <f t="shared" si="25"/>
        <v>41761.208333333336</v>
      </c>
      <c r="N434">
        <v>1400734800</v>
      </c>
      <c r="O434" s="12">
        <f t="shared" si="26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f t="shared" si="24"/>
        <v>54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 s="11">
        <f t="shared" si="25"/>
        <v>41603.25</v>
      </c>
      <c r="N435">
        <v>1386741600</v>
      </c>
      <c r="O435" s="12">
        <f t="shared" si="26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f t="shared" si="24"/>
        <v>17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 s="11">
        <f t="shared" si="25"/>
        <v>42705.25</v>
      </c>
      <c r="N436">
        <v>1481781600</v>
      </c>
      <c r="O436" s="12">
        <f t="shared" si="26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f t="shared" si="24"/>
        <v>117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 s="11">
        <f t="shared" si="25"/>
        <v>41988.25</v>
      </c>
      <c r="N437">
        <v>1419660000</v>
      </c>
      <c r="O437" s="12">
        <f t="shared" si="26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f t="shared" si="24"/>
        <v>1052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 s="11">
        <f t="shared" si="25"/>
        <v>43575.208333333328</v>
      </c>
      <c r="N438">
        <v>1555822800</v>
      </c>
      <c r="O438" s="12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f t="shared" si="24"/>
        <v>123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 s="11">
        <f t="shared" si="25"/>
        <v>42260.208333333328</v>
      </c>
      <c r="N439">
        <v>1442379600</v>
      </c>
      <c r="O439" s="12">
        <f t="shared" si="26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f t="shared" si="24"/>
        <v>179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 s="11">
        <f t="shared" si="25"/>
        <v>41337.25</v>
      </c>
      <c r="N440">
        <v>1364965200</v>
      </c>
      <c r="O440" s="12">
        <f t="shared" si="26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f t="shared" si="24"/>
        <v>355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 s="11">
        <f t="shared" si="25"/>
        <v>42680.208333333328</v>
      </c>
      <c r="N441">
        <v>1479016800</v>
      </c>
      <c r="O441" s="12">
        <f t="shared" si="26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f t="shared" si="24"/>
        <v>162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 s="11">
        <f t="shared" si="25"/>
        <v>42916.208333333328</v>
      </c>
      <c r="N442">
        <v>1499662800</v>
      </c>
      <c r="O442" s="12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f t="shared" si="24"/>
        <v>25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 s="11">
        <f t="shared" si="25"/>
        <v>41025.208333333336</v>
      </c>
      <c r="N443">
        <v>1337835600</v>
      </c>
      <c r="O443" s="12">
        <f t="shared" si="26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f t="shared" si="24"/>
        <v>199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 s="11">
        <f t="shared" si="25"/>
        <v>42980.208333333328</v>
      </c>
      <c r="N444">
        <v>1505710800</v>
      </c>
      <c r="O444" s="12">
        <f t="shared" si="26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f t="shared" si="24"/>
        <v>35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 s="11">
        <f t="shared" si="25"/>
        <v>40451.208333333336</v>
      </c>
      <c r="N445">
        <v>1287464400</v>
      </c>
      <c r="O445" s="12">
        <f t="shared" si="26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f t="shared" si="24"/>
        <v>176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 s="11">
        <f t="shared" si="25"/>
        <v>40748.208333333336</v>
      </c>
      <c r="N446">
        <v>1311656400</v>
      </c>
      <c r="O446" s="12">
        <f t="shared" si="26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f t="shared" si="24"/>
        <v>511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 s="11">
        <f t="shared" si="25"/>
        <v>40515.25</v>
      </c>
      <c r="N447">
        <v>1293170400</v>
      </c>
      <c r="O447" s="12">
        <f t="shared" si="26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f t="shared" si="24"/>
        <v>82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 s="11">
        <f t="shared" si="25"/>
        <v>41261.25</v>
      </c>
      <c r="N448">
        <v>1355983200</v>
      </c>
      <c r="O448" s="12">
        <f t="shared" si="26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f t="shared" si="24"/>
        <v>24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 s="11">
        <f t="shared" si="25"/>
        <v>43088.25</v>
      </c>
      <c r="N449">
        <v>1515045600</v>
      </c>
      <c r="O449" s="12">
        <f t="shared" si="26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f t="shared" ref="F450:F513" si="28">ROUND((E450/D450)*100,0)</f>
        <v>50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 s="11">
        <f t="shared" si="25"/>
        <v>41378.208333333336</v>
      </c>
      <c r="N450">
        <v>1366088400</v>
      </c>
      <c r="O450" s="12">
        <f t="shared" si="26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f t="shared" si="28"/>
        <v>967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>
        <v>1551852000</v>
      </c>
      <c r="M451" s="11">
        <f t="shared" ref="M451:M514" si="29">(((L451/60)/60)/24)+DATE(1970,1,1)</f>
        <v>43530.25</v>
      </c>
      <c r="N451">
        <v>1553317200</v>
      </c>
      <c r="O451" s="12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f t="shared" si="28"/>
        <v>4</v>
      </c>
      <c r="G452" t="s">
        <v>14</v>
      </c>
      <c r="H452">
        <v>1</v>
      </c>
      <c r="I452" s="5">
        <f t="shared" ref="I452:I515" si="31">E452/H452</f>
        <v>4</v>
      </c>
      <c r="J452" t="s">
        <v>15</v>
      </c>
      <c r="K452" t="s">
        <v>16</v>
      </c>
      <c r="L452">
        <v>1540098000</v>
      </c>
      <c r="M452" s="11">
        <f t="shared" si="29"/>
        <v>43394.208333333328</v>
      </c>
      <c r="N452">
        <v>1542088800</v>
      </c>
      <c r="O452" s="12">
        <f t="shared" si="30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f t="shared" si="28"/>
        <v>123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 s="11">
        <f t="shared" si="29"/>
        <v>42935.208333333328</v>
      </c>
      <c r="N453">
        <v>1503118800</v>
      </c>
      <c r="O453" s="12">
        <f t="shared" si="30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f t="shared" si="28"/>
        <v>63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 s="11">
        <f t="shared" si="29"/>
        <v>40365.208333333336</v>
      </c>
      <c r="N454">
        <v>1278478800</v>
      </c>
      <c r="O454" s="12">
        <f t="shared" si="30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f t="shared" si="28"/>
        <v>56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 s="11">
        <f t="shared" si="29"/>
        <v>42705.25</v>
      </c>
      <c r="N455">
        <v>1484114400</v>
      </c>
      <c r="O455" s="12">
        <f t="shared" si="30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f t="shared" si="28"/>
        <v>44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 s="11">
        <f t="shared" si="29"/>
        <v>41568.208333333336</v>
      </c>
      <c r="N456">
        <v>1385445600</v>
      </c>
      <c r="O456" s="12">
        <f t="shared" si="30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f t="shared" si="28"/>
        <v>118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 s="11">
        <f t="shared" si="29"/>
        <v>40809.208333333336</v>
      </c>
      <c r="N457">
        <v>1318741200</v>
      </c>
      <c r="O457" s="12">
        <f t="shared" si="30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f t="shared" si="28"/>
        <v>104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 s="11">
        <f t="shared" si="29"/>
        <v>43141.25</v>
      </c>
      <c r="N458">
        <v>1518242400</v>
      </c>
      <c r="O458" s="12">
        <f t="shared" si="30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f t="shared" si="28"/>
        <v>27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 s="11">
        <f t="shared" si="29"/>
        <v>42657.208333333328</v>
      </c>
      <c r="N459">
        <v>1476594000</v>
      </c>
      <c r="O459" s="12">
        <f t="shared" si="30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f t="shared" si="28"/>
        <v>351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 s="11">
        <f t="shared" si="29"/>
        <v>40265.208333333336</v>
      </c>
      <c r="N460">
        <v>1273554000</v>
      </c>
      <c r="O460" s="12">
        <f t="shared" si="30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f t="shared" si="28"/>
        <v>90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 s="11">
        <f t="shared" si="29"/>
        <v>42001.25</v>
      </c>
      <c r="N461">
        <v>1421906400</v>
      </c>
      <c r="O461" s="12">
        <f t="shared" si="30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f t="shared" si="28"/>
        <v>172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 s="11">
        <f t="shared" si="29"/>
        <v>40399.208333333336</v>
      </c>
      <c r="N462">
        <v>1281589200</v>
      </c>
      <c r="O462" s="12">
        <f t="shared" si="30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f t="shared" si="28"/>
        <v>141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 s="11">
        <f t="shared" si="29"/>
        <v>41757.208333333336</v>
      </c>
      <c r="N463">
        <v>1400389200</v>
      </c>
      <c r="O463" s="12">
        <f t="shared" si="30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f t="shared" si="28"/>
        <v>31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 s="11">
        <f t="shared" si="29"/>
        <v>41304.25</v>
      </c>
      <c r="N464">
        <v>1362808800</v>
      </c>
      <c r="O464" s="12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f t="shared" si="28"/>
        <v>108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 s="11">
        <f t="shared" si="29"/>
        <v>41639.25</v>
      </c>
      <c r="N465">
        <v>1388815200</v>
      </c>
      <c r="O465" s="12">
        <f t="shared" si="30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f t="shared" si="28"/>
        <v>133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 s="11">
        <f t="shared" si="29"/>
        <v>43142.25</v>
      </c>
      <c r="N466">
        <v>1519538400</v>
      </c>
      <c r="O466" s="12">
        <f t="shared" si="30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f t="shared" si="28"/>
        <v>188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 s="11">
        <f t="shared" si="29"/>
        <v>43127.25</v>
      </c>
      <c r="N467">
        <v>1517810400</v>
      </c>
      <c r="O467" s="12">
        <f t="shared" si="30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f t="shared" si="28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 s="11">
        <f t="shared" si="29"/>
        <v>41409.208333333336</v>
      </c>
      <c r="N468">
        <v>1370581200</v>
      </c>
      <c r="O468" s="12">
        <f t="shared" si="30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f t="shared" si="28"/>
        <v>575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 s="11">
        <f t="shared" si="29"/>
        <v>42331.25</v>
      </c>
      <c r="N469">
        <v>1448863200</v>
      </c>
      <c r="O469" s="12">
        <f t="shared" si="30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f t="shared" si="28"/>
        <v>41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 s="11">
        <f t="shared" si="29"/>
        <v>43569.208333333328</v>
      </c>
      <c r="N470">
        <v>1556600400</v>
      </c>
      <c r="O470" s="12">
        <f t="shared" si="30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f t="shared" si="28"/>
        <v>184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 s="11">
        <f t="shared" si="29"/>
        <v>42142.208333333328</v>
      </c>
      <c r="N471">
        <v>1432098000</v>
      </c>
      <c r="O471" s="12">
        <f t="shared" si="30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f t="shared" si="28"/>
        <v>286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 s="11">
        <f t="shared" si="29"/>
        <v>42716.25</v>
      </c>
      <c r="N472">
        <v>1482127200</v>
      </c>
      <c r="O472" s="12">
        <f t="shared" si="30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f t="shared" si="28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 s="11">
        <f t="shared" si="29"/>
        <v>41031.208333333336</v>
      </c>
      <c r="N473">
        <v>1335934800</v>
      </c>
      <c r="O473" s="12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f t="shared" si="28"/>
        <v>39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 s="11">
        <f t="shared" si="29"/>
        <v>43535.208333333328</v>
      </c>
      <c r="N474">
        <v>1556946000</v>
      </c>
      <c r="O474" s="12">
        <f t="shared" si="30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f t="shared" si="28"/>
        <v>178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 s="11">
        <f t="shared" si="29"/>
        <v>43277.208333333328</v>
      </c>
      <c r="N475">
        <v>1530075600</v>
      </c>
      <c r="O475" s="12">
        <f t="shared" si="30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f t="shared" si="28"/>
        <v>365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 s="11">
        <f t="shared" si="29"/>
        <v>41989.25</v>
      </c>
      <c r="N476">
        <v>1418796000</v>
      </c>
      <c r="O476" s="12">
        <f t="shared" si="30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f t="shared" si="28"/>
        <v>114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 s="11">
        <f t="shared" si="29"/>
        <v>41450.208333333336</v>
      </c>
      <c r="N477">
        <v>1372482000</v>
      </c>
      <c r="O477" s="12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f t="shared" si="28"/>
        <v>30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 s="11">
        <f t="shared" si="29"/>
        <v>43322.208333333328</v>
      </c>
      <c r="N478">
        <v>1534395600</v>
      </c>
      <c r="O478" s="12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f t="shared" si="28"/>
        <v>54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 s="11">
        <f t="shared" si="29"/>
        <v>40720.208333333336</v>
      </c>
      <c r="N479">
        <v>1311397200</v>
      </c>
      <c r="O479" s="12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f t="shared" si="28"/>
        <v>236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 s="11">
        <f t="shared" si="29"/>
        <v>42072.208333333328</v>
      </c>
      <c r="N480">
        <v>1426914000</v>
      </c>
      <c r="O480" s="12">
        <f t="shared" si="30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f t="shared" si="28"/>
        <v>513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 s="11">
        <f t="shared" si="29"/>
        <v>42945.208333333328</v>
      </c>
      <c r="N481">
        <v>1501477200</v>
      </c>
      <c r="O481" s="12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f t="shared" si="28"/>
        <v>101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 s="11">
        <f t="shared" si="29"/>
        <v>40248.25</v>
      </c>
      <c r="N482">
        <v>1269061200</v>
      </c>
      <c r="O482" s="12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f t="shared" si="28"/>
        <v>81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 s="11">
        <f t="shared" si="29"/>
        <v>41913.208333333336</v>
      </c>
      <c r="N483">
        <v>1415772000</v>
      </c>
      <c r="O483" s="12">
        <f t="shared" si="30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f t="shared" si="28"/>
        <v>16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 s="11">
        <f t="shared" si="29"/>
        <v>40963.25</v>
      </c>
      <c r="N484">
        <v>1331013600</v>
      </c>
      <c r="O484" s="12">
        <f t="shared" si="30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f t="shared" si="28"/>
        <v>53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 s="11">
        <f t="shared" si="29"/>
        <v>43811.25</v>
      </c>
      <c r="N485">
        <v>1576735200</v>
      </c>
      <c r="O485" s="12">
        <f t="shared" si="30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f t="shared" si="28"/>
        <v>260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 s="11">
        <f t="shared" si="29"/>
        <v>41855.208333333336</v>
      </c>
      <c r="N486">
        <v>1411362000</v>
      </c>
      <c r="O486" s="12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f t="shared" si="28"/>
        <v>31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 s="11">
        <f t="shared" si="29"/>
        <v>43626.208333333328</v>
      </c>
      <c r="N487">
        <v>1563685200</v>
      </c>
      <c r="O487" s="12">
        <f t="shared" si="30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f t="shared" si="28"/>
        <v>14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 s="11">
        <f t="shared" si="29"/>
        <v>43168.25</v>
      </c>
      <c r="N488">
        <v>1521867600</v>
      </c>
      <c r="O488" s="12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f t="shared" si="28"/>
        <v>179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 s="11">
        <f t="shared" si="29"/>
        <v>42845.208333333328</v>
      </c>
      <c r="N489">
        <v>1495515600</v>
      </c>
      <c r="O489" s="12">
        <f t="shared" si="30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f t="shared" si="28"/>
        <v>220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 s="11">
        <f t="shared" si="29"/>
        <v>42403.25</v>
      </c>
      <c r="N490">
        <v>1455948000</v>
      </c>
      <c r="O490" s="12">
        <f t="shared" si="30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f t="shared" si="28"/>
        <v>102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 s="11">
        <f t="shared" si="29"/>
        <v>40406.208333333336</v>
      </c>
      <c r="N491">
        <v>1282366800</v>
      </c>
      <c r="O491" s="12">
        <f t="shared" si="30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f t="shared" si="28"/>
        <v>192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 s="11">
        <f t="shared" si="29"/>
        <v>43786.25</v>
      </c>
      <c r="N492">
        <v>1574575200</v>
      </c>
      <c r="O492" s="12">
        <f t="shared" si="30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f t="shared" si="28"/>
        <v>305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 s="11">
        <f t="shared" si="29"/>
        <v>41456.208333333336</v>
      </c>
      <c r="N493">
        <v>1374901200</v>
      </c>
      <c r="O493" s="12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f t="shared" si="28"/>
        <v>24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 s="11">
        <f t="shared" si="29"/>
        <v>40336.208333333336</v>
      </c>
      <c r="N494">
        <v>1278910800</v>
      </c>
      <c r="O494" s="12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f t="shared" si="28"/>
        <v>724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 s="11">
        <f t="shared" si="29"/>
        <v>43645.208333333328</v>
      </c>
      <c r="N495">
        <v>1562907600</v>
      </c>
      <c r="O495" s="12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f t="shared" si="28"/>
        <v>547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 s="11">
        <f t="shared" si="29"/>
        <v>40990.208333333336</v>
      </c>
      <c r="N496">
        <v>1332478800</v>
      </c>
      <c r="O496" s="12">
        <f t="shared" si="30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f t="shared" si="28"/>
        <v>415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 s="11">
        <f t="shared" si="29"/>
        <v>41800.208333333336</v>
      </c>
      <c r="N497">
        <v>1402722000</v>
      </c>
      <c r="O497" s="12">
        <f t="shared" si="30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f t="shared" si="28"/>
        <v>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 s="11">
        <f t="shared" si="29"/>
        <v>42876.208333333328</v>
      </c>
      <c r="N498">
        <v>1496811600</v>
      </c>
      <c r="O498" s="12">
        <f t="shared" si="30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f t="shared" si="28"/>
        <v>34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 s="11">
        <f t="shared" si="29"/>
        <v>42724.25</v>
      </c>
      <c r="N499">
        <v>1482213600</v>
      </c>
      <c r="O499" s="12">
        <f t="shared" si="30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f t="shared" si="28"/>
        <v>24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 s="11">
        <f t="shared" si="29"/>
        <v>42005.25</v>
      </c>
      <c r="N500">
        <v>1420264800</v>
      </c>
      <c r="O500" s="12">
        <f t="shared" si="30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f t="shared" si="28"/>
        <v>48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 s="11">
        <f t="shared" si="29"/>
        <v>42444.208333333328</v>
      </c>
      <c r="N501">
        <v>1458450000</v>
      </c>
      <c r="O501" s="12">
        <f t="shared" si="30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f t="shared" si="28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 s="11">
        <f t="shared" si="29"/>
        <v>41395.208333333336</v>
      </c>
      <c r="N502">
        <v>1369803600</v>
      </c>
      <c r="O502" s="12">
        <f t="shared" si="30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f t="shared" si="28"/>
        <v>70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 s="11">
        <f t="shared" si="29"/>
        <v>41345.208333333336</v>
      </c>
      <c r="N503">
        <v>1363237200</v>
      </c>
      <c r="O503" s="12">
        <f t="shared" si="30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f t="shared" si="28"/>
        <v>530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 s="11">
        <f t="shared" si="29"/>
        <v>41117.208333333336</v>
      </c>
      <c r="N504">
        <v>1345870800</v>
      </c>
      <c r="O504" s="12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f t="shared" si="28"/>
        <v>180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 s="11">
        <f t="shared" si="29"/>
        <v>42186.208333333328</v>
      </c>
      <c r="N505">
        <v>1437454800</v>
      </c>
      <c r="O505" s="12">
        <f t="shared" si="30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f t="shared" si="28"/>
        <v>92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 s="11">
        <f t="shared" si="29"/>
        <v>42142.208333333328</v>
      </c>
      <c r="N506">
        <v>1432011600</v>
      </c>
      <c r="O506" s="12">
        <f t="shared" si="30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f t="shared" si="28"/>
        <v>14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 s="11">
        <f t="shared" si="29"/>
        <v>41341.25</v>
      </c>
      <c r="N507">
        <v>1366347600</v>
      </c>
      <c r="O507" s="12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f t="shared" si="28"/>
        <v>927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 s="11">
        <f t="shared" si="29"/>
        <v>43062.25</v>
      </c>
      <c r="N508">
        <v>1512885600</v>
      </c>
      <c r="O508" s="12">
        <f t="shared" si="30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f t="shared" si="28"/>
        <v>40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 s="11">
        <f t="shared" si="29"/>
        <v>41373.208333333336</v>
      </c>
      <c r="N509">
        <v>1369717200</v>
      </c>
      <c r="O509" s="12">
        <f t="shared" si="30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f t="shared" si="28"/>
        <v>112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 s="11">
        <f t="shared" si="29"/>
        <v>43310.208333333328</v>
      </c>
      <c r="N510">
        <v>1534654800</v>
      </c>
      <c r="O510" s="12">
        <f t="shared" si="30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f t="shared" si="28"/>
        <v>71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 s="11">
        <f t="shared" si="29"/>
        <v>41034.208333333336</v>
      </c>
      <c r="N511">
        <v>1337058000</v>
      </c>
      <c r="O511" s="12">
        <f t="shared" si="30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f t="shared" si="28"/>
        <v>119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 s="11">
        <f t="shared" si="29"/>
        <v>43251.208333333328</v>
      </c>
      <c r="N512">
        <v>1529816400</v>
      </c>
      <c r="O512" s="12">
        <f t="shared" si="30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f t="shared" si="28"/>
        <v>24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 s="11">
        <f t="shared" si="29"/>
        <v>43671.208333333328</v>
      </c>
      <c r="N513">
        <v>1564894800</v>
      </c>
      <c r="O513" s="12">
        <f t="shared" si="30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f t="shared" ref="F514:F577" si="32">ROUND((E514/D514)*100,0)</f>
        <v>139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 s="11">
        <f t="shared" si="29"/>
        <v>41825.208333333336</v>
      </c>
      <c r="N514">
        <v>1404622800</v>
      </c>
      <c r="O514" s="12">
        <f t="shared" si="30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f t="shared" si="32"/>
        <v>39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>
        <v>1284008400</v>
      </c>
      <c r="M515" s="11">
        <f t="shared" ref="M515:M578" si="33">(((L515/60)/60)/24)+DATE(1970,1,1)</f>
        <v>40430.208333333336</v>
      </c>
      <c r="N515">
        <v>1284181200</v>
      </c>
      <c r="O515" s="12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f t="shared" si="32"/>
        <v>22</v>
      </c>
      <c r="G516" t="s">
        <v>74</v>
      </c>
      <c r="H516">
        <v>528</v>
      </c>
      <c r="I516" s="5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 s="11">
        <f t="shared" si="33"/>
        <v>41614.25</v>
      </c>
      <c r="N516">
        <v>1386741600</v>
      </c>
      <c r="O516" s="12">
        <f t="shared" si="34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f t="shared" si="32"/>
        <v>56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 s="11">
        <f t="shared" si="33"/>
        <v>40900.25</v>
      </c>
      <c r="N517">
        <v>1324792800</v>
      </c>
      <c r="O517" s="12">
        <f t="shared" si="34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f t="shared" si="32"/>
        <v>43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 s="11">
        <f t="shared" si="33"/>
        <v>40396.208333333336</v>
      </c>
      <c r="N518">
        <v>1284354000</v>
      </c>
      <c r="O518" s="12">
        <f t="shared" si="34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f t="shared" si="32"/>
        <v>112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 s="11">
        <f t="shared" si="33"/>
        <v>42860.208333333328</v>
      </c>
      <c r="N519">
        <v>1494392400</v>
      </c>
      <c r="O519" s="12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f t="shared" si="32"/>
        <v>7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 s="11">
        <f t="shared" si="33"/>
        <v>43154.25</v>
      </c>
      <c r="N520">
        <v>1519538400</v>
      </c>
      <c r="O520" s="12">
        <f t="shared" si="34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f t="shared" si="32"/>
        <v>102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 s="11">
        <f t="shared" si="33"/>
        <v>42012.25</v>
      </c>
      <c r="N521">
        <v>1421906400</v>
      </c>
      <c r="O521" s="12">
        <f t="shared" si="34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f t="shared" si="32"/>
        <v>426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 s="11">
        <f t="shared" si="33"/>
        <v>43574.208333333328</v>
      </c>
      <c r="N522">
        <v>1555909200</v>
      </c>
      <c r="O522" s="12">
        <f t="shared" si="34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f t="shared" si="32"/>
        <v>146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 s="11">
        <f t="shared" si="33"/>
        <v>42605.208333333328</v>
      </c>
      <c r="N523">
        <v>1472446800</v>
      </c>
      <c r="O523" s="12">
        <f t="shared" si="34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f t="shared" si="32"/>
        <v>32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 s="11">
        <f t="shared" si="33"/>
        <v>41093.208333333336</v>
      </c>
      <c r="N524">
        <v>1342328400</v>
      </c>
      <c r="O524" s="12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f t="shared" si="32"/>
        <v>700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 s="11">
        <f t="shared" si="33"/>
        <v>40241.25</v>
      </c>
      <c r="N525">
        <v>1268114400</v>
      </c>
      <c r="O525" s="12">
        <f t="shared" si="34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f t="shared" si="32"/>
        <v>84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 s="11">
        <f t="shared" si="33"/>
        <v>40294.208333333336</v>
      </c>
      <c r="N526">
        <v>1273381200</v>
      </c>
      <c r="O526" s="12">
        <f t="shared" si="34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f t="shared" si="32"/>
        <v>84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 s="11">
        <f t="shared" si="33"/>
        <v>40505.25</v>
      </c>
      <c r="N527">
        <v>1290837600</v>
      </c>
      <c r="O527" s="12">
        <f t="shared" si="34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f t="shared" si="32"/>
        <v>156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 s="11">
        <f t="shared" si="33"/>
        <v>42364.25</v>
      </c>
      <c r="N528">
        <v>1454306400</v>
      </c>
      <c r="O528" s="12">
        <f t="shared" si="34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f t="shared" si="32"/>
        <v>100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 s="11">
        <f t="shared" si="33"/>
        <v>42405.25</v>
      </c>
      <c r="N529">
        <v>1457762400</v>
      </c>
      <c r="O529" s="12">
        <f t="shared" si="34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f t="shared" si="32"/>
        <v>80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 s="11">
        <f t="shared" si="33"/>
        <v>41601.25</v>
      </c>
      <c r="N530">
        <v>1389074400</v>
      </c>
      <c r="O530" s="12">
        <f t="shared" si="34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f t="shared" si="32"/>
        <v>11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 s="11">
        <f t="shared" si="33"/>
        <v>41769.208333333336</v>
      </c>
      <c r="N531">
        <v>1402117200</v>
      </c>
      <c r="O531" s="12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f t="shared" si="32"/>
        <v>92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 s="11">
        <f t="shared" si="33"/>
        <v>40421.208333333336</v>
      </c>
      <c r="N532">
        <v>1284440400</v>
      </c>
      <c r="O532" s="12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f t="shared" si="32"/>
        <v>96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 s="11">
        <f t="shared" si="33"/>
        <v>41589.25</v>
      </c>
      <c r="N533">
        <v>1388988000</v>
      </c>
      <c r="O533" s="12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f t="shared" si="32"/>
        <v>503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 s="11">
        <f t="shared" si="33"/>
        <v>43125.25</v>
      </c>
      <c r="N534">
        <v>1516946400</v>
      </c>
      <c r="O534" s="12">
        <f t="shared" si="34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f t="shared" si="32"/>
        <v>159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 s="11">
        <f t="shared" si="33"/>
        <v>41479.208333333336</v>
      </c>
      <c r="N535">
        <v>1377752400</v>
      </c>
      <c r="O535" s="12">
        <f t="shared" si="34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f t="shared" si="32"/>
        <v>15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 s="11">
        <f t="shared" si="33"/>
        <v>43329.208333333328</v>
      </c>
      <c r="N536">
        <v>1534568400</v>
      </c>
      <c r="O536" s="12">
        <f t="shared" si="34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f t="shared" si="32"/>
        <v>482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 s="11">
        <f t="shared" si="33"/>
        <v>43259.208333333328</v>
      </c>
      <c r="N537">
        <v>1528606800</v>
      </c>
      <c r="O537" s="12">
        <f t="shared" si="34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f t="shared" si="32"/>
        <v>150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 s="11">
        <f t="shared" si="33"/>
        <v>40414.208333333336</v>
      </c>
      <c r="N538">
        <v>1284872400</v>
      </c>
      <c r="O538" s="12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f t="shared" si="32"/>
        <v>117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 s="11">
        <f t="shared" si="33"/>
        <v>43342.208333333328</v>
      </c>
      <c r="N539">
        <v>1537592400</v>
      </c>
      <c r="O539" s="12">
        <f t="shared" si="34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f t="shared" si="32"/>
        <v>38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 s="11">
        <f t="shared" si="33"/>
        <v>41539.208333333336</v>
      </c>
      <c r="N540">
        <v>1381208400</v>
      </c>
      <c r="O540" s="12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f t="shared" si="32"/>
        <v>73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 s="11">
        <f t="shared" si="33"/>
        <v>43647.208333333328</v>
      </c>
      <c r="N541">
        <v>1562475600</v>
      </c>
      <c r="O541" s="12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f t="shared" si="32"/>
        <v>266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 s="11">
        <f t="shared" si="33"/>
        <v>43225.208333333328</v>
      </c>
      <c r="N542">
        <v>1527397200</v>
      </c>
      <c r="O542" s="12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f t="shared" si="32"/>
        <v>24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 s="11">
        <f t="shared" si="33"/>
        <v>42165.208333333328</v>
      </c>
      <c r="N543">
        <v>1436158800</v>
      </c>
      <c r="O543" s="12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f t="shared" si="32"/>
        <v>3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 s="11">
        <f t="shared" si="33"/>
        <v>42391.25</v>
      </c>
      <c r="N544">
        <v>1456034400</v>
      </c>
      <c r="O544" s="12">
        <f t="shared" si="34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f t="shared" si="32"/>
        <v>16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 s="11">
        <f t="shared" si="33"/>
        <v>41528.208333333336</v>
      </c>
      <c r="N545">
        <v>1380171600</v>
      </c>
      <c r="O545" s="12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f t="shared" si="32"/>
        <v>277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 s="11">
        <f t="shared" si="33"/>
        <v>42377.25</v>
      </c>
      <c r="N546">
        <v>1453356000</v>
      </c>
      <c r="O546" s="12">
        <f t="shared" si="34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f t="shared" si="32"/>
        <v>89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 s="11">
        <f t="shared" si="33"/>
        <v>43824.25</v>
      </c>
      <c r="N547">
        <v>1578981600</v>
      </c>
      <c r="O547" s="12">
        <f t="shared" si="34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f t="shared" si="32"/>
        <v>164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 s="11">
        <f t="shared" si="33"/>
        <v>43360.208333333328</v>
      </c>
      <c r="N548">
        <v>1537419600</v>
      </c>
      <c r="O548" s="12">
        <f t="shared" si="34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f t="shared" si="32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 s="11">
        <f t="shared" si="33"/>
        <v>42029.25</v>
      </c>
      <c r="N549">
        <v>1423202400</v>
      </c>
      <c r="O549" s="12">
        <f t="shared" si="34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f t="shared" si="32"/>
        <v>271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 s="11">
        <f t="shared" si="33"/>
        <v>42461.208333333328</v>
      </c>
      <c r="N550">
        <v>1460610000</v>
      </c>
      <c r="O550" s="12">
        <f t="shared" si="34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f t="shared" si="32"/>
        <v>284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 s="11">
        <f t="shared" si="33"/>
        <v>41422.208333333336</v>
      </c>
      <c r="N551">
        <v>1370494800</v>
      </c>
      <c r="O551" s="12">
        <f t="shared" si="34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f t="shared" si="32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 s="11">
        <f t="shared" si="33"/>
        <v>40968.25</v>
      </c>
      <c r="N552">
        <v>1332306000</v>
      </c>
      <c r="O552" s="12">
        <f t="shared" si="34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f t="shared" si="32"/>
        <v>59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 s="11">
        <f t="shared" si="33"/>
        <v>41993.25</v>
      </c>
      <c r="N553">
        <v>1422511200</v>
      </c>
      <c r="O553" s="12">
        <f t="shared" si="34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f t="shared" si="32"/>
        <v>99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 s="11">
        <f t="shared" si="33"/>
        <v>42700.25</v>
      </c>
      <c r="N554">
        <v>1480312800</v>
      </c>
      <c r="O554" s="12">
        <f t="shared" si="34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f t="shared" si="32"/>
        <v>44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 s="11">
        <f t="shared" si="33"/>
        <v>40545.25</v>
      </c>
      <c r="N555">
        <v>1294034400</v>
      </c>
      <c r="O555" s="12">
        <f t="shared" si="34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f t="shared" si="32"/>
        <v>152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 s="11">
        <f t="shared" si="33"/>
        <v>42723.25</v>
      </c>
      <c r="N556">
        <v>1482645600</v>
      </c>
      <c r="O556" s="12">
        <f t="shared" si="34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f t="shared" si="32"/>
        <v>224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 s="11">
        <f t="shared" si="33"/>
        <v>41731.208333333336</v>
      </c>
      <c r="N557">
        <v>1399093200</v>
      </c>
      <c r="O557" s="12">
        <f t="shared" si="34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f t="shared" si="32"/>
        <v>240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 s="11">
        <f t="shared" si="33"/>
        <v>40792.208333333336</v>
      </c>
      <c r="N558">
        <v>1315890000</v>
      </c>
      <c r="O558" s="12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f t="shared" si="32"/>
        <v>199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 s="11">
        <f t="shared" si="33"/>
        <v>42279.208333333328</v>
      </c>
      <c r="N559">
        <v>1444021200</v>
      </c>
      <c r="O559" s="12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f t="shared" si="32"/>
        <v>137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 s="11">
        <f t="shared" si="33"/>
        <v>42424.25</v>
      </c>
      <c r="N560">
        <v>1460005200</v>
      </c>
      <c r="O560" s="12">
        <f t="shared" si="34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f t="shared" si="32"/>
        <v>101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 s="11">
        <f t="shared" si="33"/>
        <v>42584.208333333328</v>
      </c>
      <c r="N561">
        <v>1470718800</v>
      </c>
      <c r="O561" s="12">
        <f t="shared" si="34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f t="shared" si="32"/>
        <v>794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 s="11">
        <f t="shared" si="33"/>
        <v>40865.25</v>
      </c>
      <c r="N562">
        <v>1325052000</v>
      </c>
      <c r="O562" s="12">
        <f t="shared" si="34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f t="shared" si="32"/>
        <v>370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 s="11">
        <f t="shared" si="33"/>
        <v>40833.208333333336</v>
      </c>
      <c r="N563">
        <v>1319000400</v>
      </c>
      <c r="O563" s="12">
        <f t="shared" si="34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f t="shared" si="32"/>
        <v>13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 s="11">
        <f t="shared" si="33"/>
        <v>43536.208333333328</v>
      </c>
      <c r="N564">
        <v>1552539600</v>
      </c>
      <c r="O564" s="12">
        <f t="shared" si="34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f t="shared" si="32"/>
        <v>138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 s="11">
        <f t="shared" si="33"/>
        <v>43417.25</v>
      </c>
      <c r="N565">
        <v>1543816800</v>
      </c>
      <c r="O565" s="12">
        <f t="shared" si="34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f t="shared" si="32"/>
        <v>84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 s="11">
        <f t="shared" si="33"/>
        <v>42078.208333333328</v>
      </c>
      <c r="N566">
        <v>1427086800</v>
      </c>
      <c r="O566" s="12">
        <f t="shared" si="34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f t="shared" si="32"/>
        <v>205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 s="11">
        <f t="shared" si="33"/>
        <v>40862.25</v>
      </c>
      <c r="N567">
        <v>1323064800</v>
      </c>
      <c r="O567" s="12">
        <f t="shared" si="34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f t="shared" si="32"/>
        <v>44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 s="11">
        <f t="shared" si="33"/>
        <v>42424.25</v>
      </c>
      <c r="N568">
        <v>1458277200</v>
      </c>
      <c r="O568" s="12">
        <f t="shared" si="34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f t="shared" si="32"/>
        <v>219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 s="11">
        <f t="shared" si="33"/>
        <v>41830.208333333336</v>
      </c>
      <c r="N569">
        <v>1405141200</v>
      </c>
      <c r="O569" s="12">
        <f t="shared" si="34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f t="shared" si="32"/>
        <v>186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 s="11">
        <f t="shared" si="33"/>
        <v>40374.208333333336</v>
      </c>
      <c r="N570">
        <v>1283058000</v>
      </c>
      <c r="O570" s="12">
        <f t="shared" si="34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f t="shared" si="32"/>
        <v>237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 s="11">
        <f t="shared" si="33"/>
        <v>40554.25</v>
      </c>
      <c r="N571">
        <v>1295762400</v>
      </c>
      <c r="O571" s="12">
        <f t="shared" si="34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f t="shared" si="32"/>
        <v>306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 s="11">
        <f t="shared" si="33"/>
        <v>41993.25</v>
      </c>
      <c r="N572">
        <v>1419573600</v>
      </c>
      <c r="O572" s="12">
        <f t="shared" si="34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f t="shared" si="32"/>
        <v>94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 s="11">
        <f t="shared" si="33"/>
        <v>42174.208333333328</v>
      </c>
      <c r="N573">
        <v>1438750800</v>
      </c>
      <c r="O573" s="12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f t="shared" si="32"/>
        <v>54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 s="11">
        <f t="shared" si="33"/>
        <v>42275.208333333328</v>
      </c>
      <c r="N574">
        <v>1444798800</v>
      </c>
      <c r="O574" s="12">
        <f t="shared" si="34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f t="shared" si="32"/>
        <v>112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 s="11">
        <f t="shared" si="33"/>
        <v>41761.208333333336</v>
      </c>
      <c r="N575">
        <v>1399179600</v>
      </c>
      <c r="O575" s="12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f t="shared" si="32"/>
        <v>369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 s="11">
        <f t="shared" si="33"/>
        <v>43806.25</v>
      </c>
      <c r="N576">
        <v>1576562400</v>
      </c>
      <c r="O576" s="12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f t="shared" si="32"/>
        <v>63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 s="11">
        <f t="shared" si="33"/>
        <v>41779.208333333336</v>
      </c>
      <c r="N577">
        <v>1400821200</v>
      </c>
      <c r="O577" s="12">
        <f t="shared" si="34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f t="shared" ref="F578:F641" si="36">ROUND((E578/D578)*100,0)</f>
        <v>65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 s="11">
        <f t="shared" si="33"/>
        <v>43040.208333333328</v>
      </c>
      <c r="N578">
        <v>1510984800</v>
      </c>
      <c r="O578" s="12">
        <f t="shared" si="34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f t="shared" si="36"/>
        <v>19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>
        <v>1299823200</v>
      </c>
      <c r="M579" s="11">
        <f t="shared" ref="M579:M642" si="37">(((L579/60)/60)/24)+DATE(1970,1,1)</f>
        <v>40613.25</v>
      </c>
      <c r="N579">
        <v>1302066000</v>
      </c>
      <c r="O579" s="12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f t="shared" si="36"/>
        <v>17</v>
      </c>
      <c r="G580" t="s">
        <v>14</v>
      </c>
      <c r="H580">
        <v>245</v>
      </c>
      <c r="I580" s="5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 s="11">
        <f t="shared" si="37"/>
        <v>40878.25</v>
      </c>
      <c r="N580">
        <v>1322978400</v>
      </c>
      <c r="O580" s="12">
        <f t="shared" si="38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f t="shared" si="36"/>
        <v>101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 s="11">
        <f t="shared" si="37"/>
        <v>40762.208333333336</v>
      </c>
      <c r="N581">
        <v>1313730000</v>
      </c>
      <c r="O581" s="12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f t="shared" si="36"/>
        <v>342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 s="11">
        <f t="shared" si="37"/>
        <v>41696.25</v>
      </c>
      <c r="N582">
        <v>1394085600</v>
      </c>
      <c r="O582" s="12">
        <f t="shared" si="3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f t="shared" si="36"/>
        <v>64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 s="11">
        <f t="shared" si="37"/>
        <v>40662.208333333336</v>
      </c>
      <c r="N583">
        <v>1305349200</v>
      </c>
      <c r="O583" s="12">
        <f t="shared" si="3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f t="shared" si="36"/>
        <v>52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 s="11">
        <f t="shared" si="37"/>
        <v>42165.208333333328</v>
      </c>
      <c r="N584">
        <v>1434344400</v>
      </c>
      <c r="O584" s="12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f t="shared" si="36"/>
        <v>322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 s="11">
        <f t="shared" si="37"/>
        <v>40959.25</v>
      </c>
      <c r="N585">
        <v>1331186400</v>
      </c>
      <c r="O585" s="12">
        <f t="shared" si="3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f t="shared" si="36"/>
        <v>120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 s="11">
        <f t="shared" si="37"/>
        <v>41024.208333333336</v>
      </c>
      <c r="N586">
        <v>1336539600</v>
      </c>
      <c r="O586" s="12">
        <f t="shared" si="3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f t="shared" si="36"/>
        <v>147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 s="11">
        <f t="shared" si="37"/>
        <v>40255.208333333336</v>
      </c>
      <c r="N587">
        <v>1269752400</v>
      </c>
      <c r="O587" s="12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f t="shared" si="36"/>
        <v>951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 s="11">
        <f t="shared" si="37"/>
        <v>40499.25</v>
      </c>
      <c r="N588">
        <v>1291615200</v>
      </c>
      <c r="O588" s="12">
        <f t="shared" si="3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f t="shared" si="36"/>
        <v>73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 s="11">
        <f t="shared" si="37"/>
        <v>43484.25</v>
      </c>
      <c r="N589">
        <v>1552366800</v>
      </c>
      <c r="O589" s="12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f t="shared" si="36"/>
        <v>79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 s="11">
        <f t="shared" si="37"/>
        <v>40262.208333333336</v>
      </c>
      <c r="N590">
        <v>1272171600</v>
      </c>
      <c r="O590" s="12">
        <f t="shared" si="3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f t="shared" si="36"/>
        <v>65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 s="11">
        <f t="shared" si="37"/>
        <v>42190.208333333328</v>
      </c>
      <c r="N591">
        <v>1436677200</v>
      </c>
      <c r="O591" s="12">
        <f t="shared" si="3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f t="shared" si="36"/>
        <v>82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 s="11">
        <f t="shared" si="37"/>
        <v>41994.25</v>
      </c>
      <c r="N592">
        <v>1420092000</v>
      </c>
      <c r="O592" s="12">
        <f t="shared" si="3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f t="shared" si="36"/>
        <v>1038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 s="11">
        <f t="shared" si="37"/>
        <v>40373.208333333336</v>
      </c>
      <c r="N593">
        <v>1279947600</v>
      </c>
      <c r="O593" s="12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f t="shared" si="36"/>
        <v>13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 s="11">
        <f t="shared" si="37"/>
        <v>41789.208333333336</v>
      </c>
      <c r="N594">
        <v>1402203600</v>
      </c>
      <c r="O594" s="12">
        <f t="shared" si="3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f t="shared" si="36"/>
        <v>155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 s="11">
        <f t="shared" si="37"/>
        <v>41724.208333333336</v>
      </c>
      <c r="N595">
        <v>1396933200</v>
      </c>
      <c r="O595" s="12">
        <f t="shared" si="3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f t="shared" si="36"/>
        <v>7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 s="11">
        <f t="shared" si="37"/>
        <v>42548.208333333328</v>
      </c>
      <c r="N596">
        <v>1467262800</v>
      </c>
      <c r="O596" s="12">
        <f t="shared" si="3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f t="shared" si="36"/>
        <v>209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 s="11">
        <f t="shared" si="37"/>
        <v>40253.208333333336</v>
      </c>
      <c r="N597">
        <v>1270530000</v>
      </c>
      <c r="O597" s="12">
        <f t="shared" si="3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f t="shared" si="36"/>
        <v>100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 s="11">
        <f t="shared" si="37"/>
        <v>42434.25</v>
      </c>
      <c r="N598">
        <v>1457762400</v>
      </c>
      <c r="O598" s="12">
        <f t="shared" si="3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f t="shared" si="36"/>
        <v>202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 s="11">
        <f t="shared" si="37"/>
        <v>43786.25</v>
      </c>
      <c r="N599">
        <v>1575525600</v>
      </c>
      <c r="O599" s="12">
        <f t="shared" si="3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f t="shared" si="36"/>
        <v>162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 s="11">
        <f t="shared" si="37"/>
        <v>40344.208333333336</v>
      </c>
      <c r="N600">
        <v>1279083600</v>
      </c>
      <c r="O600" s="12">
        <f t="shared" si="3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f t="shared" si="36"/>
        <v>4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 s="11">
        <f t="shared" si="37"/>
        <v>42047.25</v>
      </c>
      <c r="N601">
        <v>1424412000</v>
      </c>
      <c r="O601" s="12">
        <f t="shared" si="3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f t="shared" si="36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 s="11">
        <f t="shared" si="37"/>
        <v>41485.208333333336</v>
      </c>
      <c r="N602">
        <v>1376197200</v>
      </c>
      <c r="O602" s="12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f t="shared" si="36"/>
        <v>207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 s="11">
        <f t="shared" si="37"/>
        <v>41789.208333333336</v>
      </c>
      <c r="N603">
        <v>1402894800</v>
      </c>
      <c r="O603" s="12">
        <f t="shared" si="3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f t="shared" si="36"/>
        <v>128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 s="11">
        <f t="shared" si="37"/>
        <v>42160.208333333328</v>
      </c>
      <c r="N604">
        <v>1434430800</v>
      </c>
      <c r="O604" s="12">
        <f t="shared" si="3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f t="shared" si="36"/>
        <v>120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 s="11">
        <f t="shared" si="37"/>
        <v>43573.208333333328</v>
      </c>
      <c r="N605">
        <v>1557896400</v>
      </c>
      <c r="O605" s="12">
        <f t="shared" si="3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f t="shared" si="36"/>
        <v>171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 s="11">
        <f t="shared" si="37"/>
        <v>40565.25</v>
      </c>
      <c r="N606">
        <v>1297490400</v>
      </c>
      <c r="O606" s="12">
        <f t="shared" si="3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f t="shared" si="36"/>
        <v>187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 s="11">
        <f t="shared" si="37"/>
        <v>42280.208333333328</v>
      </c>
      <c r="N607">
        <v>1447394400</v>
      </c>
      <c r="O607" s="12">
        <f t="shared" si="3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f t="shared" si="36"/>
        <v>188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 s="11">
        <f t="shared" si="37"/>
        <v>42436.25</v>
      </c>
      <c r="N608">
        <v>1458277200</v>
      </c>
      <c r="O608" s="12">
        <f t="shared" si="3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f t="shared" si="36"/>
        <v>131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 s="11">
        <f t="shared" si="37"/>
        <v>41721.208333333336</v>
      </c>
      <c r="N609">
        <v>1395723600</v>
      </c>
      <c r="O609" s="12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f t="shared" si="36"/>
        <v>284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 s="11">
        <f t="shared" si="37"/>
        <v>43530.25</v>
      </c>
      <c r="N610">
        <v>1552197600</v>
      </c>
      <c r="O610" s="12">
        <f t="shared" si="3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f t="shared" si="36"/>
        <v>120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 s="11">
        <f t="shared" si="37"/>
        <v>43481.25</v>
      </c>
      <c r="N611">
        <v>1549087200</v>
      </c>
      <c r="O611" s="12">
        <f t="shared" si="3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f t="shared" si="36"/>
        <v>419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 s="11">
        <f t="shared" si="37"/>
        <v>41259.25</v>
      </c>
      <c r="N612">
        <v>1356847200</v>
      </c>
      <c r="O612" s="12">
        <f t="shared" si="3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f t="shared" si="36"/>
        <v>14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 s="11">
        <f t="shared" si="37"/>
        <v>41480.208333333336</v>
      </c>
      <c r="N613">
        <v>1375765200</v>
      </c>
      <c r="O613" s="12">
        <f t="shared" si="3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f t="shared" si="36"/>
        <v>139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 s="11">
        <f t="shared" si="37"/>
        <v>40474.208333333336</v>
      </c>
      <c r="N614">
        <v>1289800800</v>
      </c>
      <c r="O614" s="12">
        <f t="shared" si="3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f t="shared" si="36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 s="11">
        <f t="shared" si="37"/>
        <v>42973.208333333328</v>
      </c>
      <c r="N615">
        <v>1504501200</v>
      </c>
      <c r="O615" s="12">
        <f t="shared" si="3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f t="shared" si="36"/>
        <v>155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 s="11">
        <f t="shared" si="37"/>
        <v>42746.25</v>
      </c>
      <c r="N616">
        <v>1485669600</v>
      </c>
      <c r="O616" s="12">
        <f t="shared" si="3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f t="shared" si="36"/>
        <v>170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 s="11">
        <f t="shared" si="37"/>
        <v>42489.208333333328</v>
      </c>
      <c r="N617">
        <v>1462770000</v>
      </c>
      <c r="O617" s="12">
        <f t="shared" si="3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f t="shared" si="36"/>
        <v>190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 s="11">
        <f t="shared" si="37"/>
        <v>41537.208333333336</v>
      </c>
      <c r="N618">
        <v>1379739600</v>
      </c>
      <c r="O618" s="12">
        <f t="shared" si="3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f t="shared" si="36"/>
        <v>250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 s="11">
        <f t="shared" si="37"/>
        <v>41794.208333333336</v>
      </c>
      <c r="N619">
        <v>1402722000</v>
      </c>
      <c r="O619" s="12">
        <f t="shared" si="3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f t="shared" si="36"/>
        <v>49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 s="11">
        <f t="shared" si="37"/>
        <v>41396.208333333336</v>
      </c>
      <c r="N620">
        <v>1369285200</v>
      </c>
      <c r="O620" s="12">
        <f t="shared" si="3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f t="shared" si="36"/>
        <v>28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 s="11">
        <f t="shared" si="37"/>
        <v>40669.208333333336</v>
      </c>
      <c r="N621">
        <v>1304744400</v>
      </c>
      <c r="O621" s="12">
        <f t="shared" si="3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f t="shared" si="36"/>
        <v>268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 s="11">
        <f t="shared" si="37"/>
        <v>42559.208333333328</v>
      </c>
      <c r="N622">
        <v>1468299600</v>
      </c>
      <c r="O622" s="12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f t="shared" si="36"/>
        <v>620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 s="11">
        <f t="shared" si="37"/>
        <v>42626.208333333328</v>
      </c>
      <c r="N623">
        <v>1474174800</v>
      </c>
      <c r="O623" s="12">
        <f t="shared" si="3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f t="shared" si="36"/>
        <v>3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 s="11">
        <f t="shared" si="37"/>
        <v>43205.208333333328</v>
      </c>
      <c r="N624">
        <v>1526014800</v>
      </c>
      <c r="O624" s="12">
        <f t="shared" si="3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f t="shared" si="36"/>
        <v>160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 s="11">
        <f t="shared" si="37"/>
        <v>42201.208333333328</v>
      </c>
      <c r="N625">
        <v>1437454800</v>
      </c>
      <c r="O625" s="12">
        <f t="shared" si="3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f t="shared" si="36"/>
        <v>279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 s="11">
        <f t="shared" si="37"/>
        <v>42029.25</v>
      </c>
      <c r="N626">
        <v>1422684000</v>
      </c>
      <c r="O626" s="12">
        <f t="shared" si="3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f t="shared" si="36"/>
        <v>77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 s="11">
        <f t="shared" si="37"/>
        <v>43857.25</v>
      </c>
      <c r="N627">
        <v>1581314400</v>
      </c>
      <c r="O627" s="12">
        <f t="shared" si="3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f t="shared" si="36"/>
        <v>206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 s="11">
        <f t="shared" si="37"/>
        <v>40449.208333333336</v>
      </c>
      <c r="N628">
        <v>1286427600</v>
      </c>
      <c r="O628" s="12">
        <f t="shared" si="3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f t="shared" si="36"/>
        <v>694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 s="11">
        <f t="shared" si="37"/>
        <v>40345.208333333336</v>
      </c>
      <c r="N629">
        <v>1278738000</v>
      </c>
      <c r="O629" s="12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f t="shared" si="36"/>
        <v>152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 s="11">
        <f t="shared" si="37"/>
        <v>40455.208333333336</v>
      </c>
      <c r="N630">
        <v>1286427600</v>
      </c>
      <c r="O630" s="12">
        <f t="shared" si="3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f t="shared" si="36"/>
        <v>65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 s="11">
        <f t="shared" si="37"/>
        <v>42557.208333333328</v>
      </c>
      <c r="N631">
        <v>1467954000</v>
      </c>
      <c r="O631" s="12">
        <f t="shared" si="3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f t="shared" si="36"/>
        <v>63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 s="11">
        <f t="shared" si="37"/>
        <v>43586.208333333328</v>
      </c>
      <c r="N632">
        <v>1557637200</v>
      </c>
      <c r="O632" s="12">
        <f t="shared" si="3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f t="shared" si="36"/>
        <v>310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 s="11">
        <f t="shared" si="37"/>
        <v>43550.208333333328</v>
      </c>
      <c r="N633">
        <v>1553922000</v>
      </c>
      <c r="O633" s="12">
        <f t="shared" si="3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f t="shared" si="36"/>
        <v>43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 s="11">
        <f t="shared" si="37"/>
        <v>41945.208333333336</v>
      </c>
      <c r="N634">
        <v>1416463200</v>
      </c>
      <c r="O634" s="12">
        <f t="shared" si="3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f t="shared" si="36"/>
        <v>83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 s="11">
        <f t="shared" si="37"/>
        <v>42315.25</v>
      </c>
      <c r="N635">
        <v>1447221600</v>
      </c>
      <c r="O635" s="12">
        <f t="shared" si="3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f t="shared" si="36"/>
        <v>79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 s="11">
        <f t="shared" si="37"/>
        <v>42819.208333333328</v>
      </c>
      <c r="N636">
        <v>1491627600</v>
      </c>
      <c r="O636" s="12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f t="shared" si="36"/>
        <v>114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 s="11">
        <f t="shared" si="37"/>
        <v>41314.25</v>
      </c>
      <c r="N637">
        <v>1363150800</v>
      </c>
      <c r="O637" s="12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f t="shared" si="36"/>
        <v>65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 s="11">
        <f t="shared" si="37"/>
        <v>40926.25</v>
      </c>
      <c r="N638">
        <v>1330754400</v>
      </c>
      <c r="O638" s="12">
        <f t="shared" si="3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f t="shared" si="36"/>
        <v>79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 s="11">
        <f t="shared" si="37"/>
        <v>42688.25</v>
      </c>
      <c r="N639">
        <v>1479794400</v>
      </c>
      <c r="O639" s="12">
        <f t="shared" si="3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f t="shared" si="36"/>
        <v>11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 s="11">
        <f t="shared" si="37"/>
        <v>40386.208333333336</v>
      </c>
      <c r="N640">
        <v>1281243600</v>
      </c>
      <c r="O640" s="12">
        <f t="shared" si="3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f t="shared" si="36"/>
        <v>56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 s="11">
        <f t="shared" si="37"/>
        <v>43309.208333333328</v>
      </c>
      <c r="N641">
        <v>1532754000</v>
      </c>
      <c r="O641" s="12">
        <f t="shared" si="3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f t="shared" ref="F642:F705" si="40">ROUND((E642/D642)*100,0)</f>
        <v>17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 s="11">
        <f t="shared" si="37"/>
        <v>42387.25</v>
      </c>
      <c r="N642">
        <v>1453356000</v>
      </c>
      <c r="O642" s="12">
        <f t="shared" si="38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f t="shared" si="40"/>
        <v>120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>
        <v>1487570400</v>
      </c>
      <c r="M643" s="11">
        <f t="shared" ref="M643:M706" si="41">(((L643/60)/60)/24)+DATE(1970,1,1)</f>
        <v>42786.25</v>
      </c>
      <c r="N643">
        <v>1489986000</v>
      </c>
      <c r="O643" s="12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f t="shared" si="40"/>
        <v>145</v>
      </c>
      <c r="G644" t="s">
        <v>20</v>
      </c>
      <c r="H644">
        <v>129</v>
      </c>
      <c r="I644" s="5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 s="11">
        <f t="shared" si="41"/>
        <v>43451.25</v>
      </c>
      <c r="N644">
        <v>1545804000</v>
      </c>
      <c r="O644" s="12">
        <f t="shared" si="4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f t="shared" si="40"/>
        <v>221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 s="11">
        <f t="shared" si="41"/>
        <v>42795.25</v>
      </c>
      <c r="N645">
        <v>1489899600</v>
      </c>
      <c r="O645" s="12">
        <f t="shared" si="4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f t="shared" si="40"/>
        <v>48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 s="11">
        <f t="shared" si="41"/>
        <v>43452.25</v>
      </c>
      <c r="N646">
        <v>1546495200</v>
      </c>
      <c r="O646" s="12">
        <f t="shared" si="4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f t="shared" si="40"/>
        <v>93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 s="11">
        <f t="shared" si="41"/>
        <v>43369.208333333328</v>
      </c>
      <c r="N647">
        <v>1539752400</v>
      </c>
      <c r="O647" s="12">
        <f t="shared" si="4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f t="shared" si="40"/>
        <v>89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 s="11">
        <f t="shared" si="41"/>
        <v>41346.208333333336</v>
      </c>
      <c r="N648">
        <v>1364101200</v>
      </c>
      <c r="O648" s="12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f t="shared" si="40"/>
        <v>41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 s="11">
        <f t="shared" si="41"/>
        <v>43199.208333333328</v>
      </c>
      <c r="N649">
        <v>1525323600</v>
      </c>
      <c r="O649" s="12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f t="shared" si="40"/>
        <v>63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 s="11">
        <f t="shared" si="41"/>
        <v>42922.208333333328</v>
      </c>
      <c r="N650">
        <v>1500872400</v>
      </c>
      <c r="O650" s="12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f t="shared" si="40"/>
        <v>48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 s="11">
        <f t="shared" si="41"/>
        <v>40471.208333333336</v>
      </c>
      <c r="N651">
        <v>1288501200</v>
      </c>
      <c r="O651" s="12">
        <f t="shared" si="4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f t="shared" si="40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 s="11">
        <f t="shared" si="41"/>
        <v>41828.208333333336</v>
      </c>
      <c r="N652">
        <v>1407128400</v>
      </c>
      <c r="O652" s="12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f t="shared" si="40"/>
        <v>88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 s="11">
        <f t="shared" si="41"/>
        <v>41692.25</v>
      </c>
      <c r="N653">
        <v>1394344800</v>
      </c>
      <c r="O653" s="12">
        <f t="shared" si="4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f t="shared" si="40"/>
        <v>127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 s="11">
        <f t="shared" si="41"/>
        <v>42587.208333333328</v>
      </c>
      <c r="N654">
        <v>1474088400</v>
      </c>
      <c r="O654" s="12">
        <f t="shared" si="4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f t="shared" si="40"/>
        <v>2339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 s="11">
        <f t="shared" si="41"/>
        <v>42468.208333333328</v>
      </c>
      <c r="N655">
        <v>1460264400</v>
      </c>
      <c r="O655" s="12">
        <f t="shared" si="4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f t="shared" si="40"/>
        <v>508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 s="11">
        <f t="shared" si="41"/>
        <v>42240.208333333328</v>
      </c>
      <c r="N656">
        <v>1440824400</v>
      </c>
      <c r="O656" s="12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f t="shared" si="40"/>
        <v>191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 s="11">
        <f t="shared" si="41"/>
        <v>42796.25</v>
      </c>
      <c r="N657">
        <v>1489554000</v>
      </c>
      <c r="O657" s="12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f t="shared" si="40"/>
        <v>42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 s="11">
        <f t="shared" si="41"/>
        <v>43097.25</v>
      </c>
      <c r="N658">
        <v>1514872800</v>
      </c>
      <c r="O658" s="12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f t="shared" si="40"/>
        <v>8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 s="11">
        <f t="shared" si="41"/>
        <v>43096.25</v>
      </c>
      <c r="N659">
        <v>1515736800</v>
      </c>
      <c r="O659" s="12">
        <f t="shared" si="4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f t="shared" si="40"/>
        <v>60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 s="11">
        <f t="shared" si="41"/>
        <v>42246.208333333328</v>
      </c>
      <c r="N660">
        <v>1442898000</v>
      </c>
      <c r="O660" s="12">
        <f t="shared" si="4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f t="shared" si="40"/>
        <v>47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 s="11">
        <f t="shared" si="41"/>
        <v>40570.25</v>
      </c>
      <c r="N661">
        <v>1296194400</v>
      </c>
      <c r="O661" s="12">
        <f t="shared" si="4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f t="shared" si="40"/>
        <v>82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 s="11">
        <f t="shared" si="41"/>
        <v>42237.208333333328</v>
      </c>
      <c r="N662">
        <v>1440910800</v>
      </c>
      <c r="O662" s="12">
        <f t="shared" si="4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f t="shared" si="40"/>
        <v>54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 s="11">
        <f t="shared" si="41"/>
        <v>40996.208333333336</v>
      </c>
      <c r="N663">
        <v>1335502800</v>
      </c>
      <c r="O663" s="12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f t="shared" si="40"/>
        <v>98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 s="11">
        <f t="shared" si="41"/>
        <v>43443.25</v>
      </c>
      <c r="N664">
        <v>1544680800</v>
      </c>
      <c r="O664" s="12">
        <f t="shared" si="4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f t="shared" si="40"/>
        <v>77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 s="11">
        <f t="shared" si="41"/>
        <v>40458.208333333336</v>
      </c>
      <c r="N665">
        <v>1288414800</v>
      </c>
      <c r="O665" s="12">
        <f t="shared" si="4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f t="shared" si="40"/>
        <v>33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 s="11">
        <f t="shared" si="41"/>
        <v>40959.25</v>
      </c>
      <c r="N666">
        <v>1330581600</v>
      </c>
      <c r="O666" s="12">
        <f t="shared" si="4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f t="shared" si="40"/>
        <v>240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 s="11">
        <f t="shared" si="41"/>
        <v>40733.208333333336</v>
      </c>
      <c r="N667">
        <v>1311397200</v>
      </c>
      <c r="O667" s="12">
        <f t="shared" si="4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f t="shared" si="40"/>
        <v>64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 s="11">
        <f t="shared" si="41"/>
        <v>41516.208333333336</v>
      </c>
      <c r="N668">
        <v>1378357200</v>
      </c>
      <c r="O668" s="12">
        <f t="shared" si="4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f t="shared" si="40"/>
        <v>176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 s="11">
        <f t="shared" si="41"/>
        <v>41892.208333333336</v>
      </c>
      <c r="N669">
        <v>1411102800</v>
      </c>
      <c r="O669" s="12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f t="shared" si="40"/>
        <v>20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 s="11">
        <f t="shared" si="41"/>
        <v>41122.208333333336</v>
      </c>
      <c r="N670">
        <v>1344834000</v>
      </c>
      <c r="O670" s="12">
        <f t="shared" si="4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f t="shared" si="40"/>
        <v>359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 s="11">
        <f t="shared" si="41"/>
        <v>42912.208333333328</v>
      </c>
      <c r="N671">
        <v>1499230800</v>
      </c>
      <c r="O671" s="12">
        <f t="shared" si="4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f t="shared" si="40"/>
        <v>469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 s="11">
        <f t="shared" si="41"/>
        <v>42425.25</v>
      </c>
      <c r="N672">
        <v>1457416800</v>
      </c>
      <c r="O672" s="12">
        <f t="shared" si="4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f t="shared" si="40"/>
        <v>122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 s="11">
        <f t="shared" si="41"/>
        <v>40390.208333333336</v>
      </c>
      <c r="N673">
        <v>1280898000</v>
      </c>
      <c r="O673" s="12">
        <f t="shared" si="4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f t="shared" si="40"/>
        <v>56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 s="11">
        <f t="shared" si="41"/>
        <v>43180.208333333328</v>
      </c>
      <c r="N674">
        <v>1522472400</v>
      </c>
      <c r="O674" s="12">
        <f t="shared" si="4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f t="shared" si="40"/>
        <v>44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 s="11">
        <f t="shared" si="41"/>
        <v>42475.208333333328</v>
      </c>
      <c r="N675">
        <v>1462510800</v>
      </c>
      <c r="O675" s="12">
        <f t="shared" si="4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f t="shared" si="40"/>
        <v>34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 s="11">
        <f t="shared" si="41"/>
        <v>40774.208333333336</v>
      </c>
      <c r="N676">
        <v>1317790800</v>
      </c>
      <c r="O676" s="12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f t="shared" si="40"/>
        <v>123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 s="11">
        <f t="shared" si="41"/>
        <v>43719.208333333328</v>
      </c>
      <c r="N677">
        <v>1568782800</v>
      </c>
      <c r="O677" s="12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f t="shared" si="40"/>
        <v>190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 s="11">
        <f t="shared" si="41"/>
        <v>41178.208333333336</v>
      </c>
      <c r="N678">
        <v>1349413200</v>
      </c>
      <c r="O678" s="12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f t="shared" si="40"/>
        <v>84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 s="11">
        <f t="shared" si="41"/>
        <v>42561.208333333328</v>
      </c>
      <c r="N679">
        <v>1472446800</v>
      </c>
      <c r="O679" s="12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f t="shared" si="40"/>
        <v>18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 s="11">
        <f t="shared" si="41"/>
        <v>43484.25</v>
      </c>
      <c r="N680">
        <v>1548050400</v>
      </c>
      <c r="O680" s="12">
        <f t="shared" si="4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f t="shared" si="40"/>
        <v>1037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 s="11">
        <f t="shared" si="41"/>
        <v>43756.208333333328</v>
      </c>
      <c r="N681">
        <v>1571806800</v>
      </c>
      <c r="O681" s="12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f t="shared" si="40"/>
        <v>97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 s="11">
        <f t="shared" si="41"/>
        <v>43813.25</v>
      </c>
      <c r="N682">
        <v>1576476000</v>
      </c>
      <c r="O682" s="12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f t="shared" si="40"/>
        <v>86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 s="11">
        <f t="shared" si="41"/>
        <v>40898.25</v>
      </c>
      <c r="N683">
        <v>1324965600</v>
      </c>
      <c r="O683" s="12">
        <f t="shared" si="4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f t="shared" si="40"/>
        <v>150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 s="11">
        <f t="shared" si="41"/>
        <v>41619.25</v>
      </c>
      <c r="N684">
        <v>1387519200</v>
      </c>
      <c r="O684" s="12">
        <f t="shared" si="4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f t="shared" si="40"/>
        <v>358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 s="11">
        <f t="shared" si="41"/>
        <v>43359.208333333328</v>
      </c>
      <c r="N685">
        <v>1537246800</v>
      </c>
      <c r="O685" s="12">
        <f t="shared" si="4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f t="shared" si="40"/>
        <v>543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 s="11">
        <f t="shared" si="41"/>
        <v>40358.208333333336</v>
      </c>
      <c r="N686">
        <v>1279515600</v>
      </c>
      <c r="O686" s="12">
        <f t="shared" si="4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f t="shared" si="40"/>
        <v>68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 s="11">
        <f t="shared" si="41"/>
        <v>42239.208333333328</v>
      </c>
      <c r="N687">
        <v>1442379600</v>
      </c>
      <c r="O687" s="12">
        <f t="shared" si="4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f t="shared" si="40"/>
        <v>192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 s="11">
        <f t="shared" si="41"/>
        <v>43186.208333333328</v>
      </c>
      <c r="N688">
        <v>1523077200</v>
      </c>
      <c r="O688" s="12">
        <f t="shared" si="4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f t="shared" si="40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 s="11">
        <f t="shared" si="41"/>
        <v>42806.25</v>
      </c>
      <c r="N689">
        <v>1489554000</v>
      </c>
      <c r="O689" s="12">
        <f t="shared" si="4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f t="shared" si="40"/>
        <v>429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 s="11">
        <f t="shared" si="41"/>
        <v>43475.25</v>
      </c>
      <c r="N690">
        <v>1548482400</v>
      </c>
      <c r="O690" s="12">
        <f t="shared" si="4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f t="shared" si="40"/>
        <v>101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 s="11">
        <f t="shared" si="41"/>
        <v>41576.208333333336</v>
      </c>
      <c r="N691">
        <v>1384063200</v>
      </c>
      <c r="O691" s="12">
        <f t="shared" si="4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f t="shared" si="40"/>
        <v>227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 s="11">
        <f t="shared" si="41"/>
        <v>40874.25</v>
      </c>
      <c r="N692">
        <v>1322892000</v>
      </c>
      <c r="O692" s="12">
        <f t="shared" si="4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f t="shared" si="40"/>
        <v>142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 s="11">
        <f t="shared" si="41"/>
        <v>41185.208333333336</v>
      </c>
      <c r="N693">
        <v>1350709200</v>
      </c>
      <c r="O693" s="12">
        <f t="shared" si="4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f t="shared" si="40"/>
        <v>91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 s="11">
        <f t="shared" si="41"/>
        <v>43655.208333333328</v>
      </c>
      <c r="N694">
        <v>1564203600</v>
      </c>
      <c r="O694" s="12">
        <f t="shared" si="4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f t="shared" si="40"/>
        <v>64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 s="11">
        <f t="shared" si="41"/>
        <v>43025.208333333328</v>
      </c>
      <c r="N695">
        <v>1509685200</v>
      </c>
      <c r="O695" s="12">
        <f t="shared" si="4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f t="shared" si="40"/>
        <v>84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 s="11">
        <f t="shared" si="41"/>
        <v>43066.25</v>
      </c>
      <c r="N696">
        <v>1514959200</v>
      </c>
      <c r="O696" s="12">
        <f t="shared" si="4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f t="shared" si="40"/>
        <v>134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 s="11">
        <f t="shared" si="41"/>
        <v>42322.25</v>
      </c>
      <c r="N697">
        <v>1448863200</v>
      </c>
      <c r="O697" s="12">
        <f t="shared" si="4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f t="shared" si="40"/>
        <v>59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 s="11">
        <f t="shared" si="41"/>
        <v>42114.208333333328</v>
      </c>
      <c r="N698">
        <v>1429592400</v>
      </c>
      <c r="O698" s="12">
        <f t="shared" si="4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f t="shared" si="40"/>
        <v>153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 s="11">
        <f t="shared" si="41"/>
        <v>43190.208333333328</v>
      </c>
      <c r="N699">
        <v>1522645200</v>
      </c>
      <c r="O699" s="12">
        <f t="shared" si="4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f t="shared" si="40"/>
        <v>447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 s="11">
        <f t="shared" si="41"/>
        <v>40871.25</v>
      </c>
      <c r="N700">
        <v>1323324000</v>
      </c>
      <c r="O700" s="12">
        <f t="shared" si="4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f t="shared" si="40"/>
        <v>84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 s="11">
        <f t="shared" si="41"/>
        <v>43641.208333333328</v>
      </c>
      <c r="N701">
        <v>1561525200</v>
      </c>
      <c r="O701" s="12">
        <f t="shared" si="4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f t="shared" si="40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 s="11">
        <f t="shared" si="41"/>
        <v>40203.25</v>
      </c>
      <c r="N702">
        <v>1265695200</v>
      </c>
      <c r="O702" s="12">
        <f t="shared" si="4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f t="shared" si="40"/>
        <v>175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 s="11">
        <f t="shared" si="41"/>
        <v>40629.208333333336</v>
      </c>
      <c r="N703">
        <v>1301806800</v>
      </c>
      <c r="O703" s="12">
        <f t="shared" si="4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f t="shared" si="40"/>
        <v>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 s="11">
        <f t="shared" si="41"/>
        <v>41477.208333333336</v>
      </c>
      <c r="N704">
        <v>1374901200</v>
      </c>
      <c r="O704" s="12">
        <f t="shared" si="4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f t="shared" si="40"/>
        <v>312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 s="11">
        <f t="shared" si="41"/>
        <v>41020.208333333336</v>
      </c>
      <c r="N705">
        <v>1336453200</v>
      </c>
      <c r="O705" s="12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f t="shared" ref="F706:F769" si="44">ROUND((E706/D706)*100,0)</f>
        <v>123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 s="11">
        <f t="shared" si="41"/>
        <v>42555.208333333328</v>
      </c>
      <c r="N706">
        <v>1468904400</v>
      </c>
      <c r="O706" s="12">
        <f t="shared" si="42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f t="shared" si="44"/>
        <v>99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>
        <v>1386741600</v>
      </c>
      <c r="M707" s="11">
        <f t="shared" ref="M707:M770" si="45">(((L707/60)/60)/24)+DATE(1970,1,1)</f>
        <v>41619.25</v>
      </c>
      <c r="N707">
        <v>1387087200</v>
      </c>
      <c r="O707" s="12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f t="shared" si="44"/>
        <v>128</v>
      </c>
      <c r="G708" t="s">
        <v>20</v>
      </c>
      <c r="H708">
        <v>1345</v>
      </c>
      <c r="I708" s="5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 s="11">
        <f t="shared" si="45"/>
        <v>43471.25</v>
      </c>
      <c r="N708">
        <v>1547445600</v>
      </c>
      <c r="O708" s="12">
        <f t="shared" si="4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f t="shared" si="44"/>
        <v>159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 s="11">
        <f t="shared" si="45"/>
        <v>43442.25</v>
      </c>
      <c r="N709">
        <v>1547359200</v>
      </c>
      <c r="O709" s="12">
        <f t="shared" si="4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f t="shared" si="44"/>
        <v>707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 s="11">
        <f t="shared" si="45"/>
        <v>42877.208333333328</v>
      </c>
      <c r="N710">
        <v>1496293200</v>
      </c>
      <c r="O710" s="12">
        <f t="shared" si="4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f t="shared" si="44"/>
        <v>142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 s="11">
        <f t="shared" si="45"/>
        <v>41018.208333333336</v>
      </c>
      <c r="N711">
        <v>1335416400</v>
      </c>
      <c r="O711" s="12">
        <f t="shared" si="4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f t="shared" si="44"/>
        <v>148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 s="11">
        <f t="shared" si="45"/>
        <v>43295.208333333328</v>
      </c>
      <c r="N712">
        <v>1532149200</v>
      </c>
      <c r="O712" s="12">
        <f t="shared" si="4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f t="shared" si="44"/>
        <v>20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 s="11">
        <f t="shared" si="45"/>
        <v>42393.25</v>
      </c>
      <c r="N713">
        <v>1453788000</v>
      </c>
      <c r="O713" s="12">
        <f t="shared" si="4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f t="shared" si="44"/>
        <v>1841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 s="11">
        <f t="shared" si="45"/>
        <v>42559.208333333328</v>
      </c>
      <c r="N714">
        <v>1471496400</v>
      </c>
      <c r="O714" s="12">
        <f t="shared" si="4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f t="shared" si="44"/>
        <v>162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 s="11">
        <f t="shared" si="45"/>
        <v>42604.208333333328</v>
      </c>
      <c r="N715">
        <v>1472878800</v>
      </c>
      <c r="O715" s="12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f t="shared" si="44"/>
        <v>473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 s="11">
        <f t="shared" si="45"/>
        <v>41870.208333333336</v>
      </c>
      <c r="N716">
        <v>1408510800</v>
      </c>
      <c r="O716" s="12">
        <f t="shared" si="4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f t="shared" si="44"/>
        <v>24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 s="11">
        <f t="shared" si="45"/>
        <v>40397.208333333336</v>
      </c>
      <c r="N717">
        <v>1281589200</v>
      </c>
      <c r="O717" s="12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f t="shared" si="44"/>
        <v>518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 s="11">
        <f t="shared" si="45"/>
        <v>41465.208333333336</v>
      </c>
      <c r="N718">
        <v>1375851600</v>
      </c>
      <c r="O718" s="12">
        <f t="shared" si="4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f t="shared" si="44"/>
        <v>248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 s="11">
        <f t="shared" si="45"/>
        <v>40777.208333333336</v>
      </c>
      <c r="N719">
        <v>1315803600</v>
      </c>
      <c r="O719" s="12">
        <f t="shared" si="4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f t="shared" si="44"/>
        <v>100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 s="11">
        <f t="shared" si="45"/>
        <v>41442.208333333336</v>
      </c>
      <c r="N720">
        <v>1373691600</v>
      </c>
      <c r="O720" s="12">
        <f t="shared" si="4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f t="shared" si="44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 s="11">
        <f t="shared" si="45"/>
        <v>41058.208333333336</v>
      </c>
      <c r="N721">
        <v>1339218000</v>
      </c>
      <c r="O721" s="12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f t="shared" si="44"/>
        <v>37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 s="11">
        <f t="shared" si="45"/>
        <v>43152.25</v>
      </c>
      <c r="N722">
        <v>1520402400</v>
      </c>
      <c r="O722" s="12">
        <f t="shared" si="4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f t="shared" si="44"/>
        <v>4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 s="11">
        <f t="shared" si="45"/>
        <v>43194.208333333328</v>
      </c>
      <c r="N723">
        <v>1523336400</v>
      </c>
      <c r="O723" s="12">
        <f t="shared" si="4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f t="shared" si="44"/>
        <v>157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 s="11">
        <f t="shared" si="45"/>
        <v>43045.25</v>
      </c>
      <c r="N724">
        <v>1512280800</v>
      </c>
      <c r="O724" s="12">
        <f t="shared" si="4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f t="shared" si="44"/>
        <v>270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 s="11">
        <f t="shared" si="45"/>
        <v>42431.25</v>
      </c>
      <c r="N725">
        <v>1458709200</v>
      </c>
      <c r="O725" s="12">
        <f t="shared" si="4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f t="shared" si="44"/>
        <v>134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 s="11">
        <f t="shared" si="45"/>
        <v>41934.208333333336</v>
      </c>
      <c r="N726">
        <v>1414126800</v>
      </c>
      <c r="O726" s="12">
        <f t="shared" si="4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f t="shared" si="44"/>
        <v>50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 s="11">
        <f t="shared" si="45"/>
        <v>41958.25</v>
      </c>
      <c r="N727">
        <v>1416204000</v>
      </c>
      <c r="O727" s="12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f t="shared" si="44"/>
        <v>89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 s="11">
        <f t="shared" si="45"/>
        <v>40476.208333333336</v>
      </c>
      <c r="N728">
        <v>1288501200</v>
      </c>
      <c r="O728" s="12">
        <f t="shared" si="4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f t="shared" si="44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 s="11">
        <f t="shared" si="45"/>
        <v>43485.25</v>
      </c>
      <c r="N729">
        <v>1552971600</v>
      </c>
      <c r="O729" s="12">
        <f t="shared" si="4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f t="shared" si="44"/>
        <v>18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 s="11">
        <f t="shared" si="45"/>
        <v>42515.208333333328</v>
      </c>
      <c r="N730">
        <v>1465102800</v>
      </c>
      <c r="O730" s="12">
        <f t="shared" si="4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f t="shared" si="44"/>
        <v>186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 s="11">
        <f t="shared" si="45"/>
        <v>41309.25</v>
      </c>
      <c r="N731">
        <v>1360130400</v>
      </c>
      <c r="O731" s="12">
        <f t="shared" si="4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f t="shared" si="44"/>
        <v>413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 s="11">
        <f t="shared" si="45"/>
        <v>42147.208333333328</v>
      </c>
      <c r="N732">
        <v>1432875600</v>
      </c>
      <c r="O732" s="12">
        <f t="shared" si="4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f t="shared" si="44"/>
        <v>90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 s="11">
        <f t="shared" si="45"/>
        <v>42939.208333333328</v>
      </c>
      <c r="N733">
        <v>1500872400</v>
      </c>
      <c r="O733" s="12">
        <f t="shared" si="4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f t="shared" si="44"/>
        <v>92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 s="11">
        <f t="shared" si="45"/>
        <v>42816.208333333328</v>
      </c>
      <c r="N734">
        <v>1492146000</v>
      </c>
      <c r="O734" s="12">
        <f t="shared" si="4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f t="shared" si="44"/>
        <v>527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 s="11">
        <f t="shared" si="45"/>
        <v>41844.208333333336</v>
      </c>
      <c r="N735">
        <v>1407301200</v>
      </c>
      <c r="O735" s="12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f t="shared" si="44"/>
        <v>319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 s="11">
        <f t="shared" si="45"/>
        <v>42763.25</v>
      </c>
      <c r="N736">
        <v>1486620000</v>
      </c>
      <c r="O736" s="12">
        <f t="shared" si="4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f t="shared" si="44"/>
        <v>354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 s="11">
        <f t="shared" si="45"/>
        <v>42459.208333333328</v>
      </c>
      <c r="N737">
        <v>1459918800</v>
      </c>
      <c r="O737" s="12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f t="shared" si="44"/>
        <v>33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 s="11">
        <f t="shared" si="45"/>
        <v>42055.25</v>
      </c>
      <c r="N738">
        <v>1424757600</v>
      </c>
      <c r="O738" s="12">
        <f t="shared" si="4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f t="shared" si="44"/>
        <v>136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 s="11">
        <f t="shared" si="45"/>
        <v>42685.25</v>
      </c>
      <c r="N739">
        <v>1479880800</v>
      </c>
      <c r="O739" s="12">
        <f t="shared" si="4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f t="shared" si="44"/>
        <v>2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 s="11">
        <f t="shared" si="45"/>
        <v>41959.25</v>
      </c>
      <c r="N740">
        <v>1418018400</v>
      </c>
      <c r="O740" s="12">
        <f t="shared" si="4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f t="shared" si="44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 s="11">
        <f t="shared" si="45"/>
        <v>41089.208333333336</v>
      </c>
      <c r="N741">
        <v>1341032400</v>
      </c>
      <c r="O741" s="12">
        <f t="shared" si="4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f t="shared" si="44"/>
        <v>30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 s="11">
        <f t="shared" si="45"/>
        <v>42769.25</v>
      </c>
      <c r="N742">
        <v>1486360800</v>
      </c>
      <c r="O742" s="12">
        <f t="shared" si="4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f t="shared" si="44"/>
        <v>1179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 s="11">
        <f t="shared" si="45"/>
        <v>40321.208333333336</v>
      </c>
      <c r="N743">
        <v>1274677200</v>
      </c>
      <c r="O743" s="12">
        <f t="shared" si="4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f t="shared" si="44"/>
        <v>1126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 s="11">
        <f t="shared" si="45"/>
        <v>40197.25</v>
      </c>
      <c r="N744">
        <v>1267509600</v>
      </c>
      <c r="O744" s="12">
        <f t="shared" si="4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f t="shared" si="44"/>
        <v>13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 s="11">
        <f t="shared" si="45"/>
        <v>42298.208333333328</v>
      </c>
      <c r="N745">
        <v>1445922000</v>
      </c>
      <c r="O745" s="12">
        <f t="shared" si="4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f t="shared" si="44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 s="11">
        <f t="shared" si="45"/>
        <v>43322.208333333328</v>
      </c>
      <c r="N746">
        <v>1534050000</v>
      </c>
      <c r="O746" s="12">
        <f t="shared" si="4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f t="shared" si="44"/>
        <v>30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 s="11">
        <f t="shared" si="45"/>
        <v>40328.208333333336</v>
      </c>
      <c r="N747">
        <v>1277528400</v>
      </c>
      <c r="O747" s="12">
        <f t="shared" si="4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f t="shared" si="44"/>
        <v>213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 s="11">
        <f t="shared" si="45"/>
        <v>40825.208333333336</v>
      </c>
      <c r="N748">
        <v>1318568400</v>
      </c>
      <c r="O748" s="12">
        <f t="shared" si="4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f t="shared" si="44"/>
        <v>229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 s="11">
        <f t="shared" si="45"/>
        <v>40423.208333333336</v>
      </c>
      <c r="N749">
        <v>1284354000</v>
      </c>
      <c r="O749" s="12">
        <f t="shared" si="4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f t="shared" si="44"/>
        <v>35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 s="11">
        <f t="shared" si="45"/>
        <v>40238.25</v>
      </c>
      <c r="N750">
        <v>1269579600</v>
      </c>
      <c r="O750" s="12">
        <f t="shared" si="4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f t="shared" si="44"/>
        <v>157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 s="11">
        <f t="shared" si="45"/>
        <v>41920.208333333336</v>
      </c>
      <c r="N751">
        <v>1413781200</v>
      </c>
      <c r="O751" s="12">
        <f t="shared" si="4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f t="shared" si="44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 s="11">
        <f t="shared" si="45"/>
        <v>40360.208333333336</v>
      </c>
      <c r="N752">
        <v>1280120400</v>
      </c>
      <c r="O752" s="12">
        <f t="shared" si="4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f t="shared" si="44"/>
        <v>232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 s="11">
        <f t="shared" si="45"/>
        <v>42446.208333333328</v>
      </c>
      <c r="N753">
        <v>1459486800</v>
      </c>
      <c r="O753" s="12">
        <f t="shared" si="4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f t="shared" si="44"/>
        <v>92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 s="11">
        <f t="shared" si="45"/>
        <v>40395.208333333336</v>
      </c>
      <c r="N754">
        <v>1282539600</v>
      </c>
      <c r="O754" s="12">
        <f t="shared" si="4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f t="shared" si="44"/>
        <v>257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 s="11">
        <f t="shared" si="45"/>
        <v>40321.208333333336</v>
      </c>
      <c r="N755">
        <v>1275886800</v>
      </c>
      <c r="O755" s="12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f t="shared" si="44"/>
        <v>168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 s="11">
        <f t="shared" si="45"/>
        <v>41210.208333333336</v>
      </c>
      <c r="N756">
        <v>1355983200</v>
      </c>
      <c r="O756" s="12">
        <f t="shared" si="4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f t="shared" si="44"/>
        <v>167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 s="11">
        <f t="shared" si="45"/>
        <v>43096.25</v>
      </c>
      <c r="N757">
        <v>1515391200</v>
      </c>
      <c r="O757" s="12">
        <f t="shared" si="4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f t="shared" si="44"/>
        <v>772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 s="11">
        <f t="shared" si="45"/>
        <v>42024.25</v>
      </c>
      <c r="N758">
        <v>1422252000</v>
      </c>
      <c r="O758" s="12">
        <f t="shared" si="4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f t="shared" si="44"/>
        <v>407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 s="11">
        <f t="shared" si="45"/>
        <v>40675.208333333336</v>
      </c>
      <c r="N759">
        <v>1305522000</v>
      </c>
      <c r="O759" s="12">
        <f t="shared" si="4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f t="shared" si="44"/>
        <v>564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 s="11">
        <f t="shared" si="45"/>
        <v>41936.208333333336</v>
      </c>
      <c r="N760">
        <v>1414904400</v>
      </c>
      <c r="O760" s="12">
        <f t="shared" si="4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f t="shared" si="44"/>
        <v>68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 s="11">
        <f t="shared" si="45"/>
        <v>43136.25</v>
      </c>
      <c r="N761">
        <v>1520402400</v>
      </c>
      <c r="O761" s="12">
        <f t="shared" si="4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f t="shared" si="44"/>
        <v>34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 s="11">
        <f t="shared" si="45"/>
        <v>43678.208333333328</v>
      </c>
      <c r="N762">
        <v>1567141200</v>
      </c>
      <c r="O762" s="12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f t="shared" si="44"/>
        <v>655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 s="11">
        <f t="shared" si="45"/>
        <v>42938.208333333328</v>
      </c>
      <c r="N763">
        <v>1501131600</v>
      </c>
      <c r="O763" s="12">
        <f t="shared" si="4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f t="shared" si="44"/>
        <v>177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 s="11">
        <f t="shared" si="45"/>
        <v>41241.25</v>
      </c>
      <c r="N764">
        <v>1355032800</v>
      </c>
      <c r="O764" s="12">
        <f t="shared" si="4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f t="shared" si="44"/>
        <v>113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 s="11">
        <f t="shared" si="45"/>
        <v>41037.208333333336</v>
      </c>
      <c r="N765">
        <v>1339477200</v>
      </c>
      <c r="O765" s="12">
        <f t="shared" si="4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f t="shared" si="44"/>
        <v>728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 s="11">
        <f t="shared" si="45"/>
        <v>40676.208333333336</v>
      </c>
      <c r="N766">
        <v>1305954000</v>
      </c>
      <c r="O766" s="12">
        <f t="shared" si="4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f t="shared" si="44"/>
        <v>208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 s="11">
        <f t="shared" si="45"/>
        <v>42840.208333333328</v>
      </c>
      <c r="N767">
        <v>1494392400</v>
      </c>
      <c r="O767" s="12">
        <f t="shared" si="4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f t="shared" si="44"/>
        <v>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 s="11">
        <f t="shared" si="45"/>
        <v>43362.208333333328</v>
      </c>
      <c r="N768">
        <v>1537419600</v>
      </c>
      <c r="O768" s="12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f t="shared" si="44"/>
        <v>57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 s="11">
        <f t="shared" si="45"/>
        <v>42283.208333333328</v>
      </c>
      <c r="N769">
        <v>1447999200</v>
      </c>
      <c r="O769" s="12">
        <f t="shared" si="4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f t="shared" ref="F770:F833" si="48">ROUND((E770/D770)*100,0)</f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 s="11">
        <f t="shared" si="45"/>
        <v>41619.25</v>
      </c>
      <c r="N770">
        <v>1388037600</v>
      </c>
      <c r="O770" s="12">
        <f t="shared" si="46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f t="shared" si="48"/>
        <v>87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>
        <v>1376542800</v>
      </c>
      <c r="M771" s="11">
        <f t="shared" ref="M771:M834" si="49">(((L771/60)/60)/24)+DATE(1970,1,1)</f>
        <v>41501.208333333336</v>
      </c>
      <c r="N771">
        <v>1378789200</v>
      </c>
      <c r="O771" s="12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f t="shared" si="48"/>
        <v>271</v>
      </c>
      <c r="G772" t="s">
        <v>20</v>
      </c>
      <c r="H772">
        <v>216</v>
      </c>
      <c r="I772" s="5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 s="11">
        <f t="shared" si="49"/>
        <v>41743.208333333336</v>
      </c>
      <c r="N772">
        <v>1398056400</v>
      </c>
      <c r="O772" s="12">
        <f t="shared" si="5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f t="shared" si="48"/>
        <v>49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 s="11">
        <f t="shared" si="49"/>
        <v>43491.25</v>
      </c>
      <c r="N773">
        <v>1550815200</v>
      </c>
      <c r="O773" s="12">
        <f t="shared" si="5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f t="shared" si="48"/>
        <v>113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 s="11">
        <f t="shared" si="49"/>
        <v>43505.25</v>
      </c>
      <c r="N774">
        <v>1550037600</v>
      </c>
      <c r="O774" s="12">
        <f t="shared" si="5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f t="shared" si="48"/>
        <v>191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 s="11">
        <f t="shared" si="49"/>
        <v>42838.208333333328</v>
      </c>
      <c r="N775">
        <v>1492923600</v>
      </c>
      <c r="O775" s="12">
        <f t="shared" si="5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f t="shared" si="48"/>
        <v>136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 s="11">
        <f t="shared" si="49"/>
        <v>42513.208333333328</v>
      </c>
      <c r="N776">
        <v>1467522000</v>
      </c>
      <c r="O776" s="12">
        <f t="shared" si="5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f t="shared" si="48"/>
        <v>10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 s="11">
        <f t="shared" si="49"/>
        <v>41949.25</v>
      </c>
      <c r="N777">
        <v>1416117600</v>
      </c>
      <c r="O777" s="12">
        <f t="shared" si="5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f t="shared" si="48"/>
        <v>66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 s="11">
        <f t="shared" si="49"/>
        <v>43650.208333333328</v>
      </c>
      <c r="N778">
        <v>1563771600</v>
      </c>
      <c r="O778" s="12">
        <f t="shared" si="5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f t="shared" si="48"/>
        <v>49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 s="11">
        <f t="shared" si="49"/>
        <v>40809.208333333336</v>
      </c>
      <c r="N779">
        <v>1319259600</v>
      </c>
      <c r="O779" s="12">
        <f t="shared" si="5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f t="shared" si="48"/>
        <v>788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 s="11">
        <f t="shared" si="49"/>
        <v>40768.208333333336</v>
      </c>
      <c r="N780">
        <v>1313643600</v>
      </c>
      <c r="O780" s="12">
        <f t="shared" si="5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f t="shared" si="48"/>
        <v>80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 s="11">
        <f t="shared" si="49"/>
        <v>42230.208333333328</v>
      </c>
      <c r="N781">
        <v>1440306000</v>
      </c>
      <c r="O781" s="12">
        <f t="shared" si="5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f t="shared" si="48"/>
        <v>106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 s="11">
        <f t="shared" si="49"/>
        <v>42573.208333333328</v>
      </c>
      <c r="N782">
        <v>1470805200</v>
      </c>
      <c r="O782" s="12">
        <f t="shared" si="5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f t="shared" si="48"/>
        <v>51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 s="11">
        <f t="shared" si="49"/>
        <v>40482.208333333336</v>
      </c>
      <c r="N783">
        <v>1292911200</v>
      </c>
      <c r="O783" s="12">
        <f t="shared" si="5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f t="shared" si="48"/>
        <v>215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 s="11">
        <f t="shared" si="49"/>
        <v>40603.25</v>
      </c>
      <c r="N784">
        <v>1301374800</v>
      </c>
      <c r="O784" s="12">
        <f t="shared" si="5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f t="shared" si="48"/>
        <v>141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 s="11">
        <f t="shared" si="49"/>
        <v>41625.25</v>
      </c>
      <c r="N785">
        <v>1387864800</v>
      </c>
      <c r="O785" s="12">
        <f t="shared" si="5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f t="shared" si="48"/>
        <v>115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 s="11">
        <f t="shared" si="49"/>
        <v>42435.25</v>
      </c>
      <c r="N786">
        <v>1458190800</v>
      </c>
      <c r="O786" s="12">
        <f t="shared" si="5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f t="shared" si="48"/>
        <v>193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 s="11">
        <f t="shared" si="49"/>
        <v>43582.208333333328</v>
      </c>
      <c r="N787">
        <v>1559278800</v>
      </c>
      <c r="O787" s="12">
        <f t="shared" si="5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f t="shared" si="48"/>
        <v>730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 s="11">
        <f t="shared" si="49"/>
        <v>43186.208333333328</v>
      </c>
      <c r="N788">
        <v>1522731600</v>
      </c>
      <c r="O788" s="12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f t="shared" si="48"/>
        <v>100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 s="11">
        <f t="shared" si="49"/>
        <v>40684.208333333336</v>
      </c>
      <c r="N789">
        <v>1306731600</v>
      </c>
      <c r="O789" s="12">
        <f t="shared" si="5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f t="shared" si="48"/>
        <v>88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 s="11">
        <f t="shared" si="49"/>
        <v>41202.208333333336</v>
      </c>
      <c r="N790">
        <v>1352527200</v>
      </c>
      <c r="O790" s="12">
        <f t="shared" si="5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f t="shared" si="48"/>
        <v>37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 s="11">
        <f t="shared" si="49"/>
        <v>41786.208333333336</v>
      </c>
      <c r="N791">
        <v>1404363600</v>
      </c>
      <c r="O791" s="12">
        <f t="shared" si="5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f t="shared" si="48"/>
        <v>31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 s="11">
        <f t="shared" si="49"/>
        <v>40223.25</v>
      </c>
      <c r="N792">
        <v>1266645600</v>
      </c>
      <c r="O792" s="12">
        <f t="shared" si="5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f t="shared" si="48"/>
        <v>26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 s="11">
        <f t="shared" si="49"/>
        <v>42715.25</v>
      </c>
      <c r="N793">
        <v>1482818400</v>
      </c>
      <c r="O793" s="12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f t="shared" si="48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 s="11">
        <f t="shared" si="49"/>
        <v>41451.208333333336</v>
      </c>
      <c r="N794">
        <v>1374642000</v>
      </c>
      <c r="O794" s="12">
        <f t="shared" si="5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f t="shared" si="48"/>
        <v>1186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 s="11">
        <f t="shared" si="49"/>
        <v>41450.208333333336</v>
      </c>
      <c r="N795">
        <v>1372482000</v>
      </c>
      <c r="O795" s="12">
        <f t="shared" si="5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f t="shared" si="48"/>
        <v>125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 s="11">
        <f t="shared" si="49"/>
        <v>43091.25</v>
      </c>
      <c r="N796">
        <v>1514959200</v>
      </c>
      <c r="O796" s="12">
        <f t="shared" si="5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f t="shared" si="48"/>
        <v>14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 s="11">
        <f t="shared" si="49"/>
        <v>42675.208333333328</v>
      </c>
      <c r="N797">
        <v>1478235600</v>
      </c>
      <c r="O797" s="12">
        <f t="shared" si="5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f t="shared" si="48"/>
        <v>55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 s="11">
        <f t="shared" si="49"/>
        <v>41859.208333333336</v>
      </c>
      <c r="N798">
        <v>1408078800</v>
      </c>
      <c r="O798" s="12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f t="shared" si="48"/>
        <v>110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 s="11">
        <f t="shared" si="49"/>
        <v>43464.25</v>
      </c>
      <c r="N799">
        <v>1548136800</v>
      </c>
      <c r="O799" s="12">
        <f t="shared" si="5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f t="shared" si="48"/>
        <v>188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 s="11">
        <f t="shared" si="49"/>
        <v>41060.208333333336</v>
      </c>
      <c r="N800">
        <v>1340859600</v>
      </c>
      <c r="O800" s="12">
        <f t="shared" si="5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f t="shared" si="48"/>
        <v>87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 s="11">
        <f t="shared" si="49"/>
        <v>42399.25</v>
      </c>
      <c r="N801">
        <v>1454479200</v>
      </c>
      <c r="O801" s="12">
        <f t="shared" si="5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f t="shared" si="48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 s="11">
        <f t="shared" si="49"/>
        <v>42167.208333333328</v>
      </c>
      <c r="N802">
        <v>1434430800</v>
      </c>
      <c r="O802" s="12">
        <f t="shared" si="5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f t="shared" si="48"/>
        <v>203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 s="11">
        <f t="shared" si="49"/>
        <v>43830.25</v>
      </c>
      <c r="N803">
        <v>1579672800</v>
      </c>
      <c r="O803" s="12">
        <f t="shared" si="5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f t="shared" si="48"/>
        <v>197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 s="11">
        <f t="shared" si="49"/>
        <v>43650.208333333328</v>
      </c>
      <c r="N804">
        <v>1562389200</v>
      </c>
      <c r="O804" s="12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f t="shared" si="48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 s="11">
        <f t="shared" si="49"/>
        <v>43492.25</v>
      </c>
      <c r="N805">
        <v>1551506400</v>
      </c>
      <c r="O805" s="12">
        <f t="shared" si="5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f t="shared" si="48"/>
        <v>269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 s="11">
        <f t="shared" si="49"/>
        <v>43102.25</v>
      </c>
      <c r="N806">
        <v>1516600800</v>
      </c>
      <c r="O806" s="12">
        <f t="shared" si="5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f t="shared" si="48"/>
        <v>51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 s="11">
        <f t="shared" si="49"/>
        <v>41958.25</v>
      </c>
      <c r="N807">
        <v>1420437600</v>
      </c>
      <c r="O807" s="12">
        <f t="shared" si="5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f t="shared" si="48"/>
        <v>1180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 s="11">
        <f t="shared" si="49"/>
        <v>40973.25</v>
      </c>
      <c r="N808">
        <v>1332997200</v>
      </c>
      <c r="O808" s="12">
        <f t="shared" si="5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f t="shared" si="48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 s="11">
        <f t="shared" si="49"/>
        <v>43753.208333333328</v>
      </c>
      <c r="N809">
        <v>1574920800</v>
      </c>
      <c r="O809" s="12">
        <f t="shared" si="5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f t="shared" si="48"/>
        <v>30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 s="11">
        <f t="shared" si="49"/>
        <v>42507.208333333328</v>
      </c>
      <c r="N810">
        <v>1464930000</v>
      </c>
      <c r="O810" s="12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f t="shared" si="48"/>
        <v>63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 s="11">
        <f t="shared" si="49"/>
        <v>41135.208333333336</v>
      </c>
      <c r="N811">
        <v>1345006800</v>
      </c>
      <c r="O811" s="12">
        <f t="shared" si="5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f t="shared" si="48"/>
        <v>193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 s="11">
        <f t="shared" si="49"/>
        <v>43067.25</v>
      </c>
      <c r="N812">
        <v>1512712800</v>
      </c>
      <c r="O812" s="12">
        <f t="shared" si="5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f t="shared" si="48"/>
        <v>77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 s="11">
        <f t="shared" si="49"/>
        <v>42378.25</v>
      </c>
      <c r="N813">
        <v>1452492000</v>
      </c>
      <c r="O813" s="12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f t="shared" si="48"/>
        <v>226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 s="11">
        <f t="shared" si="49"/>
        <v>43206.208333333328</v>
      </c>
      <c r="N814">
        <v>1524286800</v>
      </c>
      <c r="O814" s="12">
        <f t="shared" si="5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f t="shared" si="48"/>
        <v>239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 s="11">
        <f t="shared" si="49"/>
        <v>41148.208333333336</v>
      </c>
      <c r="N815">
        <v>1346907600</v>
      </c>
      <c r="O815" s="12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f t="shared" si="48"/>
        <v>92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 s="11">
        <f t="shared" si="49"/>
        <v>42517.208333333328</v>
      </c>
      <c r="N816">
        <v>1464498000</v>
      </c>
      <c r="O816" s="12">
        <f t="shared" si="5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f t="shared" si="48"/>
        <v>130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 s="11">
        <f t="shared" si="49"/>
        <v>43068.25</v>
      </c>
      <c r="N817">
        <v>1514181600</v>
      </c>
      <c r="O817" s="12">
        <f t="shared" si="5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f t="shared" si="48"/>
        <v>615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 s="11">
        <f t="shared" si="49"/>
        <v>41680.25</v>
      </c>
      <c r="N818">
        <v>1392184800</v>
      </c>
      <c r="O818" s="12">
        <f t="shared" si="5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f t="shared" si="48"/>
        <v>369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 s="11">
        <f t="shared" si="49"/>
        <v>43589.208333333328</v>
      </c>
      <c r="N819">
        <v>1559365200</v>
      </c>
      <c r="O819" s="12">
        <f t="shared" si="5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f t="shared" si="48"/>
        <v>1095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 s="11">
        <f t="shared" si="49"/>
        <v>43486.25</v>
      </c>
      <c r="N820">
        <v>1549173600</v>
      </c>
      <c r="O820" s="12">
        <f t="shared" si="5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f t="shared" si="48"/>
        <v>51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 s="11">
        <f t="shared" si="49"/>
        <v>41237.25</v>
      </c>
      <c r="N821">
        <v>1355032800</v>
      </c>
      <c r="O821" s="12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f t="shared" si="48"/>
        <v>801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 s="11">
        <f t="shared" si="49"/>
        <v>43310.208333333328</v>
      </c>
      <c r="N822">
        <v>1533963600</v>
      </c>
      <c r="O822" s="12">
        <f t="shared" si="5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f t="shared" si="48"/>
        <v>291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 s="11">
        <f t="shared" si="49"/>
        <v>42794.25</v>
      </c>
      <c r="N823">
        <v>1489381200</v>
      </c>
      <c r="O823" s="12">
        <f t="shared" si="5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f t="shared" si="48"/>
        <v>350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 s="11">
        <f t="shared" si="49"/>
        <v>41698.25</v>
      </c>
      <c r="N824">
        <v>1395032400</v>
      </c>
      <c r="O824" s="12">
        <f t="shared" si="5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f t="shared" si="48"/>
        <v>357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 s="11">
        <f t="shared" si="49"/>
        <v>41892.208333333336</v>
      </c>
      <c r="N825">
        <v>1412485200</v>
      </c>
      <c r="O825" s="12">
        <f t="shared" si="5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f t="shared" si="48"/>
        <v>126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 s="11">
        <f t="shared" si="49"/>
        <v>40348.208333333336</v>
      </c>
      <c r="N826">
        <v>1279688400</v>
      </c>
      <c r="O826" s="12">
        <f t="shared" si="5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f t="shared" si="48"/>
        <v>388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 s="11">
        <f t="shared" si="49"/>
        <v>42941.208333333328</v>
      </c>
      <c r="N827">
        <v>1501995600</v>
      </c>
      <c r="O827" s="12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f t="shared" si="48"/>
        <v>457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 s="11">
        <f t="shared" si="49"/>
        <v>40525.25</v>
      </c>
      <c r="N828">
        <v>1294639200</v>
      </c>
      <c r="O828" s="12">
        <f t="shared" si="5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f t="shared" si="48"/>
        <v>267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 s="11">
        <f t="shared" si="49"/>
        <v>40666.208333333336</v>
      </c>
      <c r="N829">
        <v>1305435600</v>
      </c>
      <c r="O829" s="12">
        <f t="shared" si="5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f t="shared" si="48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 s="11">
        <f t="shared" si="49"/>
        <v>43340.208333333328</v>
      </c>
      <c r="N830">
        <v>1537592400</v>
      </c>
      <c r="O830" s="12">
        <f t="shared" si="5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f t="shared" si="48"/>
        <v>51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 s="11">
        <f t="shared" si="49"/>
        <v>42164.208333333328</v>
      </c>
      <c r="N831">
        <v>1435122000</v>
      </c>
      <c r="O831" s="12">
        <f t="shared" si="5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f t="shared" si="48"/>
        <v>1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 s="11">
        <f t="shared" si="49"/>
        <v>43103.25</v>
      </c>
      <c r="N832">
        <v>1520056800</v>
      </c>
      <c r="O832" s="12">
        <f t="shared" si="5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f t="shared" si="48"/>
        <v>109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 s="11">
        <f t="shared" si="49"/>
        <v>40994.208333333336</v>
      </c>
      <c r="N833">
        <v>1335675600</v>
      </c>
      <c r="O833" s="12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f t="shared" ref="F834:F897" si="52">ROUND((E834/D834)*100,0)</f>
        <v>315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 s="11">
        <f t="shared" si="49"/>
        <v>42299.208333333328</v>
      </c>
      <c r="N834">
        <v>1448431200</v>
      </c>
      <c r="O834" s="12">
        <f t="shared" si="50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f t="shared" si="52"/>
        <v>158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>
        <v>1297663200</v>
      </c>
      <c r="M835" s="11">
        <f t="shared" ref="M835:M898" si="53">(((L835/60)/60)/24)+DATE(1970,1,1)</f>
        <v>40588.25</v>
      </c>
      <c r="N835">
        <v>1298613600</v>
      </c>
      <c r="O835" s="12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f t="shared" si="52"/>
        <v>154</v>
      </c>
      <c r="G836" t="s">
        <v>20</v>
      </c>
      <c r="H836">
        <v>119</v>
      </c>
      <c r="I836" s="5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 s="11">
        <f t="shared" si="53"/>
        <v>41448.208333333336</v>
      </c>
      <c r="N836">
        <v>1372482000</v>
      </c>
      <c r="O836" s="12">
        <f t="shared" si="54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f t="shared" si="52"/>
        <v>90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 s="11">
        <f t="shared" si="53"/>
        <v>42063.25</v>
      </c>
      <c r="N837">
        <v>1425621600</v>
      </c>
      <c r="O837" s="12">
        <f t="shared" si="5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f t="shared" si="52"/>
        <v>75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 s="11">
        <f t="shared" si="53"/>
        <v>40214.25</v>
      </c>
      <c r="N838">
        <v>1266300000</v>
      </c>
      <c r="O838" s="12">
        <f t="shared" si="5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f t="shared" si="52"/>
        <v>853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 s="11">
        <f t="shared" si="53"/>
        <v>40629.208333333336</v>
      </c>
      <c r="N839">
        <v>1305867600</v>
      </c>
      <c r="O839" s="12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f t="shared" si="52"/>
        <v>139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 s="11">
        <f t="shared" si="53"/>
        <v>43370.208333333328</v>
      </c>
      <c r="N840">
        <v>1538802000</v>
      </c>
      <c r="O840" s="12">
        <f t="shared" si="5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f t="shared" si="52"/>
        <v>190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 s="11">
        <f t="shared" si="53"/>
        <v>41715.208333333336</v>
      </c>
      <c r="N841">
        <v>1398920400</v>
      </c>
      <c r="O841" s="12">
        <f t="shared" si="5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f t="shared" si="52"/>
        <v>100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 s="11">
        <f t="shared" si="53"/>
        <v>41836.208333333336</v>
      </c>
      <c r="N842">
        <v>1405659600</v>
      </c>
      <c r="O842" s="12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f t="shared" si="52"/>
        <v>143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 s="11">
        <f t="shared" si="53"/>
        <v>42419.25</v>
      </c>
      <c r="N843">
        <v>1457244000</v>
      </c>
      <c r="O843" s="12">
        <f t="shared" si="5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f t="shared" si="52"/>
        <v>563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 s="11">
        <f t="shared" si="53"/>
        <v>43266.208333333328</v>
      </c>
      <c r="N844">
        <v>1529298000</v>
      </c>
      <c r="O844" s="12">
        <f t="shared" si="5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f t="shared" si="52"/>
        <v>31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 s="11">
        <f t="shared" si="53"/>
        <v>43338.208333333328</v>
      </c>
      <c r="N845">
        <v>1535778000</v>
      </c>
      <c r="O845" s="12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f t="shared" si="52"/>
        <v>99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 s="11">
        <f t="shared" si="53"/>
        <v>40930.25</v>
      </c>
      <c r="N846">
        <v>1327471200</v>
      </c>
      <c r="O846" s="12">
        <f t="shared" si="5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f t="shared" si="52"/>
        <v>198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 s="11">
        <f t="shared" si="53"/>
        <v>43235.208333333328</v>
      </c>
      <c r="N847">
        <v>1529557200</v>
      </c>
      <c r="O847" s="12">
        <f t="shared" si="5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f t="shared" si="52"/>
        <v>509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 s="11">
        <f t="shared" si="53"/>
        <v>43302.208333333328</v>
      </c>
      <c r="N848">
        <v>1535259600</v>
      </c>
      <c r="O848" s="12">
        <f t="shared" si="5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f t="shared" si="52"/>
        <v>238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 s="11">
        <f t="shared" si="53"/>
        <v>43107.25</v>
      </c>
      <c r="N849">
        <v>1515564000</v>
      </c>
      <c r="O849" s="12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f t="shared" si="52"/>
        <v>338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 s="11">
        <f t="shared" si="53"/>
        <v>40341.208333333336</v>
      </c>
      <c r="N850">
        <v>1277096400</v>
      </c>
      <c r="O850" s="12">
        <f t="shared" si="5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f t="shared" si="52"/>
        <v>133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 s="11">
        <f t="shared" si="53"/>
        <v>40948.25</v>
      </c>
      <c r="N851">
        <v>1329026400</v>
      </c>
      <c r="O851" s="12">
        <f t="shared" si="5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f t="shared" si="52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 s="11">
        <f t="shared" si="53"/>
        <v>40866.25</v>
      </c>
      <c r="N852">
        <v>1322978400</v>
      </c>
      <c r="O852" s="12">
        <f t="shared" si="5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f t="shared" si="52"/>
        <v>208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 s="11">
        <f t="shared" si="53"/>
        <v>41031.208333333336</v>
      </c>
      <c r="N853">
        <v>1338786000</v>
      </c>
      <c r="O853" s="12">
        <f t="shared" si="5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f t="shared" si="52"/>
        <v>51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 s="11">
        <f t="shared" si="53"/>
        <v>40740.208333333336</v>
      </c>
      <c r="N854">
        <v>1311656400</v>
      </c>
      <c r="O854" s="12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f t="shared" si="52"/>
        <v>652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 s="11">
        <f t="shared" si="53"/>
        <v>40714.208333333336</v>
      </c>
      <c r="N855">
        <v>1308978000</v>
      </c>
      <c r="O855" s="12">
        <f t="shared" si="5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f t="shared" si="52"/>
        <v>114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 s="11">
        <f t="shared" si="53"/>
        <v>43787.25</v>
      </c>
      <c r="N856">
        <v>1576389600</v>
      </c>
      <c r="O856" s="12">
        <f t="shared" si="5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f t="shared" si="52"/>
        <v>102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 s="11">
        <f t="shared" si="53"/>
        <v>40712.208333333336</v>
      </c>
      <c r="N857">
        <v>1311051600</v>
      </c>
      <c r="O857" s="12">
        <f t="shared" si="5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f t="shared" si="52"/>
        <v>357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 s="11">
        <f t="shared" si="53"/>
        <v>41023.208333333336</v>
      </c>
      <c r="N858">
        <v>1336712400</v>
      </c>
      <c r="O858" s="12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f t="shared" si="52"/>
        <v>140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 s="11">
        <f t="shared" si="53"/>
        <v>40944.25</v>
      </c>
      <c r="N859">
        <v>1330408800</v>
      </c>
      <c r="O859" s="12">
        <f t="shared" si="5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f t="shared" si="52"/>
        <v>69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 s="11">
        <f t="shared" si="53"/>
        <v>43211.208333333328</v>
      </c>
      <c r="N860">
        <v>1524891600</v>
      </c>
      <c r="O860" s="12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f t="shared" si="52"/>
        <v>36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 s="11">
        <f t="shared" si="53"/>
        <v>41334.25</v>
      </c>
      <c r="N861">
        <v>1363669200</v>
      </c>
      <c r="O861" s="12">
        <f t="shared" si="5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f t="shared" si="52"/>
        <v>252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 s="11">
        <f t="shared" si="53"/>
        <v>43515.25</v>
      </c>
      <c r="N862">
        <v>1551420000</v>
      </c>
      <c r="O862" s="12">
        <f t="shared" si="5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f t="shared" si="52"/>
        <v>106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 s="11">
        <f t="shared" si="53"/>
        <v>40258.208333333336</v>
      </c>
      <c r="N863">
        <v>1269838800</v>
      </c>
      <c r="O863" s="12">
        <f t="shared" si="5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f t="shared" si="52"/>
        <v>187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 s="11">
        <f t="shared" si="53"/>
        <v>40756.208333333336</v>
      </c>
      <c r="N864">
        <v>1312520400</v>
      </c>
      <c r="O864" s="12">
        <f t="shared" si="5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f t="shared" si="52"/>
        <v>387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 s="11">
        <f t="shared" si="53"/>
        <v>42172.208333333328</v>
      </c>
      <c r="N865">
        <v>1436504400</v>
      </c>
      <c r="O865" s="12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f t="shared" si="52"/>
        <v>347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 s="11">
        <f t="shared" si="53"/>
        <v>42601.208333333328</v>
      </c>
      <c r="N866">
        <v>1472014800</v>
      </c>
      <c r="O866" s="12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f t="shared" si="52"/>
        <v>186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 s="11">
        <f t="shared" si="53"/>
        <v>41897.208333333336</v>
      </c>
      <c r="N867">
        <v>1411534800</v>
      </c>
      <c r="O867" s="12">
        <f t="shared" si="5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f t="shared" si="52"/>
        <v>43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 s="11">
        <f t="shared" si="53"/>
        <v>40671.208333333336</v>
      </c>
      <c r="N868">
        <v>1304917200</v>
      </c>
      <c r="O868" s="12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f t="shared" si="52"/>
        <v>162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 s="11">
        <f t="shared" si="53"/>
        <v>43382.208333333328</v>
      </c>
      <c r="N869">
        <v>1539579600</v>
      </c>
      <c r="O869" s="12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f t="shared" si="52"/>
        <v>185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 s="11">
        <f t="shared" si="53"/>
        <v>41559.208333333336</v>
      </c>
      <c r="N870">
        <v>1382504400</v>
      </c>
      <c r="O870" s="12">
        <f t="shared" si="5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f t="shared" si="52"/>
        <v>24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 s="11">
        <f t="shared" si="53"/>
        <v>40350.208333333336</v>
      </c>
      <c r="N871">
        <v>1278306000</v>
      </c>
      <c r="O871" s="12">
        <f t="shared" si="5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f t="shared" si="52"/>
        <v>90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 s="11">
        <f t="shared" si="53"/>
        <v>42240.208333333328</v>
      </c>
      <c r="N872">
        <v>1442552400</v>
      </c>
      <c r="O872" s="12">
        <f t="shared" si="5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f t="shared" si="52"/>
        <v>273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 s="11">
        <f t="shared" si="53"/>
        <v>43040.208333333328</v>
      </c>
      <c r="N873">
        <v>1511071200</v>
      </c>
      <c r="O873" s="12">
        <f t="shared" si="5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f t="shared" si="52"/>
        <v>170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 s="11">
        <f t="shared" si="53"/>
        <v>43346.208333333328</v>
      </c>
      <c r="N874">
        <v>1536382800</v>
      </c>
      <c r="O874" s="12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f t="shared" si="52"/>
        <v>188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 s="11">
        <f t="shared" si="53"/>
        <v>41647.25</v>
      </c>
      <c r="N875">
        <v>1389592800</v>
      </c>
      <c r="O875" s="12">
        <f t="shared" si="5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f t="shared" si="52"/>
        <v>347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 s="11">
        <f t="shared" si="53"/>
        <v>40291.208333333336</v>
      </c>
      <c r="N876">
        <v>1275282000</v>
      </c>
      <c r="O876" s="12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f t="shared" si="52"/>
        <v>69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 s="11">
        <f t="shared" si="53"/>
        <v>40556.25</v>
      </c>
      <c r="N877">
        <v>1294984800</v>
      </c>
      <c r="O877" s="12">
        <f t="shared" si="5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f t="shared" si="52"/>
        <v>25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 s="11">
        <f t="shared" si="53"/>
        <v>43624.208333333328</v>
      </c>
      <c r="N878">
        <v>1562043600</v>
      </c>
      <c r="O878" s="12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f t="shared" si="52"/>
        <v>77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 s="11">
        <f t="shared" si="53"/>
        <v>42577.208333333328</v>
      </c>
      <c r="N879">
        <v>1469595600</v>
      </c>
      <c r="O879" s="12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f t="shared" si="52"/>
        <v>37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 s="11">
        <f t="shared" si="53"/>
        <v>43845.25</v>
      </c>
      <c r="N880">
        <v>1581141600</v>
      </c>
      <c r="O880" s="12">
        <f t="shared" si="5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f t="shared" si="52"/>
        <v>544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 s="11">
        <f t="shared" si="53"/>
        <v>42788.25</v>
      </c>
      <c r="N881">
        <v>1488520800</v>
      </c>
      <c r="O881" s="12">
        <f t="shared" si="5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f t="shared" si="52"/>
        <v>229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 s="11">
        <f t="shared" si="53"/>
        <v>43667.208333333328</v>
      </c>
      <c r="N882">
        <v>1563858000</v>
      </c>
      <c r="O882" s="12">
        <f t="shared" si="5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f t="shared" si="52"/>
        <v>39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 s="11">
        <f t="shared" si="53"/>
        <v>42194.208333333328</v>
      </c>
      <c r="N883">
        <v>1438923600</v>
      </c>
      <c r="O883" s="12">
        <f t="shared" si="5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f t="shared" si="52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 s="11">
        <f t="shared" si="53"/>
        <v>42025.25</v>
      </c>
      <c r="N884">
        <v>1422165600</v>
      </c>
      <c r="O884" s="12">
        <f t="shared" si="5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f t="shared" si="52"/>
        <v>238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 s="11">
        <f t="shared" si="53"/>
        <v>40323.208333333336</v>
      </c>
      <c r="N885">
        <v>1277874000</v>
      </c>
      <c r="O885" s="12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f t="shared" si="52"/>
        <v>64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 s="11">
        <f t="shared" si="53"/>
        <v>41763.208333333336</v>
      </c>
      <c r="N886">
        <v>1399352400</v>
      </c>
      <c r="O886" s="12">
        <f t="shared" si="5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f t="shared" si="52"/>
        <v>118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 s="11">
        <f t="shared" si="53"/>
        <v>40335.208333333336</v>
      </c>
      <c r="N887">
        <v>1279083600</v>
      </c>
      <c r="O887" s="12">
        <f t="shared" si="5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f t="shared" si="52"/>
        <v>85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 s="11">
        <f t="shared" si="53"/>
        <v>40416.208333333336</v>
      </c>
      <c r="N888">
        <v>1284354000</v>
      </c>
      <c r="O888" s="12">
        <f t="shared" si="5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f t="shared" si="52"/>
        <v>29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 s="11">
        <f t="shared" si="53"/>
        <v>42202.208333333328</v>
      </c>
      <c r="N889">
        <v>1441170000</v>
      </c>
      <c r="O889" s="12">
        <f t="shared" si="5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f t="shared" si="52"/>
        <v>210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 s="11">
        <f t="shared" si="53"/>
        <v>42836.208333333328</v>
      </c>
      <c r="N890">
        <v>1493528400</v>
      </c>
      <c r="O890" s="12">
        <f t="shared" si="5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f t="shared" si="52"/>
        <v>170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 s="11">
        <f t="shared" si="53"/>
        <v>41710.208333333336</v>
      </c>
      <c r="N891">
        <v>1395205200</v>
      </c>
      <c r="O891" s="12">
        <f t="shared" si="5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f t="shared" si="52"/>
        <v>116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 s="11">
        <f t="shared" si="53"/>
        <v>43640.208333333328</v>
      </c>
      <c r="N892">
        <v>1561438800</v>
      </c>
      <c r="O892" s="12">
        <f t="shared" si="5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f t="shared" si="52"/>
        <v>259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 s="11">
        <f t="shared" si="53"/>
        <v>40880.25</v>
      </c>
      <c r="N893">
        <v>1326693600</v>
      </c>
      <c r="O893" s="12">
        <f t="shared" si="5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f t="shared" si="52"/>
        <v>231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 s="11">
        <f t="shared" si="53"/>
        <v>40319.208333333336</v>
      </c>
      <c r="N894">
        <v>1277960400</v>
      </c>
      <c r="O894" s="12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f t="shared" si="52"/>
        <v>128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 s="11">
        <f t="shared" si="53"/>
        <v>42170.208333333328</v>
      </c>
      <c r="N895">
        <v>1434690000</v>
      </c>
      <c r="O895" s="12">
        <f t="shared" si="5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f t="shared" si="52"/>
        <v>189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 s="11">
        <f t="shared" si="53"/>
        <v>41466.208333333336</v>
      </c>
      <c r="N896">
        <v>1376110800</v>
      </c>
      <c r="O896" s="12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f t="shared" si="52"/>
        <v>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 s="11">
        <f t="shared" si="53"/>
        <v>43134.25</v>
      </c>
      <c r="N897">
        <v>1518415200</v>
      </c>
      <c r="O897" s="12">
        <f t="shared" si="5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f t="shared" ref="F898:F961" si="56">ROUND((E898/D898)*100,0)</f>
        <v>774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 s="11">
        <f t="shared" si="53"/>
        <v>40738.208333333336</v>
      </c>
      <c r="N898">
        <v>1310878800</v>
      </c>
      <c r="O898" s="12">
        <f t="shared" si="54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f t="shared" si="56"/>
        <v>28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>
        <v>1556427600</v>
      </c>
      <c r="M899" s="11">
        <f t="shared" ref="M899:M962" si="57">(((L899/60)/60)/24)+DATE(1970,1,1)</f>
        <v>43583.208333333328</v>
      </c>
      <c r="N899">
        <v>1556600400</v>
      </c>
      <c r="O899" s="12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f t="shared" si="56"/>
        <v>52</v>
      </c>
      <c r="G900" t="s">
        <v>14</v>
      </c>
      <c r="H900">
        <v>1221</v>
      </c>
      <c r="I900" s="5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 s="11">
        <f t="shared" si="57"/>
        <v>43815.25</v>
      </c>
      <c r="N900">
        <v>1576994400</v>
      </c>
      <c r="O900" s="12">
        <f t="shared" si="58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f t="shared" si="56"/>
        <v>407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 s="11">
        <f t="shared" si="57"/>
        <v>41554.208333333336</v>
      </c>
      <c r="N901">
        <v>1382677200</v>
      </c>
      <c r="O901" s="12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f t="shared" si="56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 s="11">
        <f t="shared" si="57"/>
        <v>41901.208333333336</v>
      </c>
      <c r="N902">
        <v>1411189200</v>
      </c>
      <c r="O902" s="12">
        <f t="shared" si="58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f t="shared" si="56"/>
        <v>156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 s="11">
        <f t="shared" si="57"/>
        <v>43298.208333333328</v>
      </c>
      <c r="N903">
        <v>1534654800</v>
      </c>
      <c r="O903" s="12">
        <f t="shared" si="58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f t="shared" si="56"/>
        <v>252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 s="11">
        <f t="shared" si="57"/>
        <v>42399.25</v>
      </c>
      <c r="N904">
        <v>1457762400</v>
      </c>
      <c r="O904" s="12">
        <f t="shared" si="58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f t="shared" si="56"/>
        <v>2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 s="11">
        <f t="shared" si="57"/>
        <v>41034.208333333336</v>
      </c>
      <c r="N905">
        <v>1337490000</v>
      </c>
      <c r="O905" s="12">
        <f t="shared" si="58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f t="shared" si="56"/>
        <v>12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 s="11">
        <f t="shared" si="57"/>
        <v>41186.208333333336</v>
      </c>
      <c r="N906">
        <v>1349672400</v>
      </c>
      <c r="O906" s="12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f t="shared" si="56"/>
        <v>164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 s="11">
        <f t="shared" si="57"/>
        <v>41536.208333333336</v>
      </c>
      <c r="N907">
        <v>1379826000</v>
      </c>
      <c r="O907" s="12">
        <f t="shared" si="58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f t="shared" si="56"/>
        <v>163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 s="11">
        <f t="shared" si="57"/>
        <v>42868.208333333328</v>
      </c>
      <c r="N908">
        <v>1497762000</v>
      </c>
      <c r="O908" s="12">
        <f t="shared" si="58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f t="shared" si="56"/>
        <v>20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 s="11">
        <f t="shared" si="57"/>
        <v>40660.208333333336</v>
      </c>
      <c r="N909">
        <v>1304485200</v>
      </c>
      <c r="O909" s="12">
        <f t="shared" si="58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f t="shared" si="56"/>
        <v>319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 s="11">
        <f t="shared" si="57"/>
        <v>41031.208333333336</v>
      </c>
      <c r="N910">
        <v>1336885200</v>
      </c>
      <c r="O910" s="12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f t="shared" si="56"/>
        <v>479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 s="11">
        <f t="shared" si="57"/>
        <v>43255.208333333328</v>
      </c>
      <c r="N911">
        <v>1530421200</v>
      </c>
      <c r="O911" s="12">
        <f t="shared" si="58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f t="shared" si="56"/>
        <v>20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 s="11">
        <f t="shared" si="57"/>
        <v>42026.25</v>
      </c>
      <c r="N912">
        <v>1421992800</v>
      </c>
      <c r="O912" s="12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f t="shared" si="56"/>
        <v>199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 s="11">
        <f t="shared" si="57"/>
        <v>43717.208333333328</v>
      </c>
      <c r="N913">
        <v>1568178000</v>
      </c>
      <c r="O913" s="12">
        <f t="shared" si="58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f t="shared" si="56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 s="11">
        <f t="shared" si="57"/>
        <v>41157.208333333336</v>
      </c>
      <c r="N914">
        <v>1347944400</v>
      </c>
      <c r="O914" s="12">
        <f t="shared" si="58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f t="shared" si="56"/>
        <v>51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 s="11">
        <f t="shared" si="57"/>
        <v>43597.208333333328</v>
      </c>
      <c r="N915">
        <v>1558760400</v>
      </c>
      <c r="O915" s="12">
        <f t="shared" si="58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f t="shared" si="56"/>
        <v>57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 s="11">
        <f t="shared" si="57"/>
        <v>41490.208333333336</v>
      </c>
      <c r="N916">
        <v>1376629200</v>
      </c>
      <c r="O916" s="12">
        <f t="shared" si="58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f t="shared" si="56"/>
        <v>156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 s="11">
        <f t="shared" si="57"/>
        <v>42976.208333333328</v>
      </c>
      <c r="N917">
        <v>1504760400</v>
      </c>
      <c r="O917" s="12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f t="shared" si="56"/>
        <v>36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 s="11">
        <f t="shared" si="57"/>
        <v>41991.25</v>
      </c>
      <c r="N918">
        <v>1419660000</v>
      </c>
      <c r="O918" s="12">
        <f t="shared" si="58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f t="shared" si="56"/>
        <v>58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 s="11">
        <f t="shared" si="57"/>
        <v>40722.208333333336</v>
      </c>
      <c r="N919">
        <v>1311310800</v>
      </c>
      <c r="O919" s="12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f t="shared" si="56"/>
        <v>237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 s="11">
        <f t="shared" si="57"/>
        <v>41117.208333333336</v>
      </c>
      <c r="N920">
        <v>1344315600</v>
      </c>
      <c r="O920" s="12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f t="shared" si="56"/>
        <v>59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 s="11">
        <f t="shared" si="57"/>
        <v>43022.208333333328</v>
      </c>
      <c r="N921">
        <v>1510725600</v>
      </c>
      <c r="O921" s="12">
        <f t="shared" si="58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f t="shared" si="56"/>
        <v>183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 s="11">
        <f t="shared" si="57"/>
        <v>43503.25</v>
      </c>
      <c r="N922">
        <v>1551247200</v>
      </c>
      <c r="O922" s="12">
        <f t="shared" si="58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f t="shared" si="56"/>
        <v>1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 s="11">
        <f t="shared" si="57"/>
        <v>40951.25</v>
      </c>
      <c r="N923">
        <v>1330236000</v>
      </c>
      <c r="O923" s="12">
        <f t="shared" si="58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f t="shared" si="56"/>
        <v>176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 s="11">
        <f t="shared" si="57"/>
        <v>43443.25</v>
      </c>
      <c r="N924">
        <v>1545112800</v>
      </c>
      <c r="O924" s="12">
        <f t="shared" si="58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f t="shared" si="56"/>
        <v>238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 s="11">
        <f t="shared" si="57"/>
        <v>40373.208333333336</v>
      </c>
      <c r="N925">
        <v>1279170000</v>
      </c>
      <c r="O925" s="12">
        <f t="shared" si="58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f t="shared" si="56"/>
        <v>488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 s="11">
        <f t="shared" si="57"/>
        <v>43769.208333333328</v>
      </c>
      <c r="N926">
        <v>1573452000</v>
      </c>
      <c r="O926" s="12">
        <f t="shared" si="58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f t="shared" si="56"/>
        <v>224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 s="11">
        <f t="shared" si="57"/>
        <v>43000.208333333328</v>
      </c>
      <c r="N927">
        <v>1507093200</v>
      </c>
      <c r="O927" s="12">
        <f t="shared" si="58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f t="shared" si="56"/>
        <v>18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 s="11">
        <f t="shared" si="57"/>
        <v>42502.208333333328</v>
      </c>
      <c r="N928">
        <v>1463374800</v>
      </c>
      <c r="O928" s="12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f t="shared" si="56"/>
        <v>46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 s="11">
        <f t="shared" si="57"/>
        <v>41102.208333333336</v>
      </c>
      <c r="N929">
        <v>1344574800</v>
      </c>
      <c r="O929" s="12">
        <f t="shared" si="58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f t="shared" si="56"/>
        <v>117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 s="11">
        <f t="shared" si="57"/>
        <v>41637.25</v>
      </c>
      <c r="N930">
        <v>1389074400</v>
      </c>
      <c r="O930" s="12">
        <f t="shared" si="58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f t="shared" si="56"/>
        <v>217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 s="11">
        <f t="shared" si="57"/>
        <v>42858.208333333328</v>
      </c>
      <c r="N931">
        <v>1494997200</v>
      </c>
      <c r="O931" s="12">
        <f t="shared" si="58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f t="shared" si="56"/>
        <v>112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 s="11">
        <f t="shared" si="57"/>
        <v>42060.25</v>
      </c>
      <c r="N932">
        <v>1425448800</v>
      </c>
      <c r="O932" s="12">
        <f t="shared" si="58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f t="shared" si="56"/>
        <v>73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 s="11">
        <f t="shared" si="57"/>
        <v>41818.208333333336</v>
      </c>
      <c r="N933">
        <v>1404104400</v>
      </c>
      <c r="O933" s="12">
        <f t="shared" si="58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f t="shared" si="56"/>
        <v>212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 s="11">
        <f t="shared" si="57"/>
        <v>41709.208333333336</v>
      </c>
      <c r="N934">
        <v>1394773200</v>
      </c>
      <c r="O934" s="12">
        <f t="shared" si="58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f t="shared" si="56"/>
        <v>240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 s="11">
        <f t="shared" si="57"/>
        <v>41372.208333333336</v>
      </c>
      <c r="N935">
        <v>1366520400</v>
      </c>
      <c r="O935" s="12">
        <f t="shared" si="58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f t="shared" si="56"/>
        <v>182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 s="11">
        <f t="shared" si="57"/>
        <v>42422.25</v>
      </c>
      <c r="N936">
        <v>1456639200</v>
      </c>
      <c r="O936" s="12">
        <f t="shared" si="58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f t="shared" si="56"/>
        <v>164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 s="11">
        <f t="shared" si="57"/>
        <v>42209.208333333328</v>
      </c>
      <c r="N937">
        <v>1438318800</v>
      </c>
      <c r="O937" s="12">
        <f t="shared" si="58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f t="shared" si="56"/>
        <v>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 s="11">
        <f t="shared" si="57"/>
        <v>43668.208333333328</v>
      </c>
      <c r="N938">
        <v>1564030800</v>
      </c>
      <c r="O938" s="12">
        <f t="shared" si="58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f t="shared" si="56"/>
        <v>50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 s="11">
        <f t="shared" si="57"/>
        <v>42334.25</v>
      </c>
      <c r="N939">
        <v>1449295200</v>
      </c>
      <c r="O939" s="12">
        <f t="shared" si="58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f t="shared" si="56"/>
        <v>110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 s="11">
        <f t="shared" si="57"/>
        <v>43263.208333333328</v>
      </c>
      <c r="N940">
        <v>1531890000</v>
      </c>
      <c r="O940" s="12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f t="shared" si="56"/>
        <v>49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 s="11">
        <f t="shared" si="57"/>
        <v>40670.208333333336</v>
      </c>
      <c r="N941">
        <v>1306213200</v>
      </c>
      <c r="O941" s="12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f t="shared" si="56"/>
        <v>62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 s="11">
        <f t="shared" si="57"/>
        <v>41244.25</v>
      </c>
      <c r="N942">
        <v>1356242400</v>
      </c>
      <c r="O942" s="12">
        <f t="shared" si="58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f t="shared" si="56"/>
        <v>13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 s="11">
        <f t="shared" si="57"/>
        <v>40552.25</v>
      </c>
      <c r="N943">
        <v>1297576800</v>
      </c>
      <c r="O943" s="12">
        <f t="shared" si="58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f t="shared" si="56"/>
        <v>65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 s="11">
        <f t="shared" si="57"/>
        <v>40568.25</v>
      </c>
      <c r="N944">
        <v>1296194400</v>
      </c>
      <c r="O944" s="12">
        <f t="shared" si="58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f t="shared" si="56"/>
        <v>160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 s="11">
        <f t="shared" si="57"/>
        <v>41906.208333333336</v>
      </c>
      <c r="N945">
        <v>1414558800</v>
      </c>
      <c r="O945" s="12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f t="shared" si="56"/>
        <v>81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 s="11">
        <f t="shared" si="57"/>
        <v>42776.25</v>
      </c>
      <c r="N946">
        <v>1488348000</v>
      </c>
      <c r="O946" s="12">
        <f t="shared" si="58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f t="shared" si="56"/>
        <v>32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 s="11">
        <f t="shared" si="57"/>
        <v>41004.208333333336</v>
      </c>
      <c r="N947">
        <v>1334898000</v>
      </c>
      <c r="O947" s="12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f t="shared" si="56"/>
        <v>10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 s="11">
        <f t="shared" si="57"/>
        <v>40710.208333333336</v>
      </c>
      <c r="N948">
        <v>1308373200</v>
      </c>
      <c r="O948" s="12">
        <f t="shared" si="58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f t="shared" si="56"/>
        <v>27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 s="11">
        <f t="shared" si="57"/>
        <v>41908.208333333336</v>
      </c>
      <c r="N949">
        <v>1412312400</v>
      </c>
      <c r="O949" s="12">
        <f t="shared" si="58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f t="shared" si="56"/>
        <v>63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 s="11">
        <f t="shared" si="57"/>
        <v>41985.25</v>
      </c>
      <c r="N950">
        <v>1419228000</v>
      </c>
      <c r="O950" s="12">
        <f t="shared" si="58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f t="shared" si="56"/>
        <v>161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 s="11">
        <f t="shared" si="57"/>
        <v>42112.208333333328</v>
      </c>
      <c r="N951">
        <v>1430974800</v>
      </c>
      <c r="O951" s="12">
        <f t="shared" si="58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f t="shared" si="56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 s="11">
        <f t="shared" si="57"/>
        <v>43571.208333333328</v>
      </c>
      <c r="N952">
        <v>1555822800</v>
      </c>
      <c r="O952" s="12">
        <f t="shared" si="58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f t="shared" si="56"/>
        <v>1097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 s="11">
        <f t="shared" si="57"/>
        <v>42730.25</v>
      </c>
      <c r="N953">
        <v>1482818400</v>
      </c>
      <c r="O953" s="12">
        <f t="shared" si="58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f t="shared" si="56"/>
        <v>70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 s="11">
        <f t="shared" si="57"/>
        <v>42591.208333333328</v>
      </c>
      <c r="N954">
        <v>1471928400</v>
      </c>
      <c r="O954" s="12">
        <f t="shared" si="58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f t="shared" si="56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 s="11">
        <f t="shared" si="57"/>
        <v>42358.25</v>
      </c>
      <c r="N955">
        <v>1453701600</v>
      </c>
      <c r="O955" s="12">
        <f t="shared" si="58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f t="shared" si="56"/>
        <v>367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 s="11">
        <f t="shared" si="57"/>
        <v>41174.208333333336</v>
      </c>
      <c r="N956">
        <v>1350363600</v>
      </c>
      <c r="O956" s="12">
        <f t="shared" si="58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f t="shared" si="56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 s="11">
        <f t="shared" si="57"/>
        <v>41238.25</v>
      </c>
      <c r="N957">
        <v>1353996000</v>
      </c>
      <c r="O957" s="12">
        <f t="shared" si="58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f t="shared" si="56"/>
        <v>19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 s="11">
        <f t="shared" si="57"/>
        <v>42360.25</v>
      </c>
      <c r="N958">
        <v>1451109600</v>
      </c>
      <c r="O958" s="12">
        <f t="shared" si="58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f t="shared" si="56"/>
        <v>127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 s="11">
        <f t="shared" si="57"/>
        <v>40955.25</v>
      </c>
      <c r="N959">
        <v>1329631200</v>
      </c>
      <c r="O959" s="12">
        <f t="shared" si="58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f t="shared" si="56"/>
        <v>735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 s="11">
        <f t="shared" si="57"/>
        <v>40350.208333333336</v>
      </c>
      <c r="N960">
        <v>1278997200</v>
      </c>
      <c r="O960" s="12">
        <f t="shared" si="58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f t="shared" si="56"/>
        <v>5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 s="11">
        <f t="shared" si="57"/>
        <v>40357.208333333336</v>
      </c>
      <c r="N961">
        <v>1280120400</v>
      </c>
      <c r="O961" s="12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f t="shared" ref="F962:F1001" si="60">ROUND((E962/D962)*100,0)</f>
        <v>85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 s="11">
        <f t="shared" si="57"/>
        <v>42408.25</v>
      </c>
      <c r="N962">
        <v>1458104400</v>
      </c>
      <c r="O962" s="12">
        <f t="shared" si="58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f t="shared" si="60"/>
        <v>119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>
        <v>1297922400</v>
      </c>
      <c r="M963" s="11">
        <f t="shared" ref="M963:M1001" si="61">(((L963/60)/60)/24)+DATE(1970,1,1)</f>
        <v>40591.25</v>
      </c>
      <c r="N963">
        <v>1298268000</v>
      </c>
      <c r="O963" s="12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f t="shared" si="60"/>
        <v>296</v>
      </c>
      <c r="G964" t="s">
        <v>20</v>
      </c>
      <c r="H964">
        <v>266</v>
      </c>
      <c r="I964" s="5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 s="11">
        <f t="shared" si="61"/>
        <v>41592.25</v>
      </c>
      <c r="N964">
        <v>1386223200</v>
      </c>
      <c r="O964" s="12">
        <f t="shared" si="62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f t="shared" si="60"/>
        <v>85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 s="11">
        <f t="shared" si="61"/>
        <v>40607.25</v>
      </c>
      <c r="N965">
        <v>1299823200</v>
      </c>
      <c r="O965" s="12">
        <f t="shared" si="62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f t="shared" si="60"/>
        <v>356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 s="11">
        <f t="shared" si="61"/>
        <v>42135.208333333328</v>
      </c>
      <c r="N966">
        <v>1431752400</v>
      </c>
      <c r="O966" s="12">
        <f t="shared" si="62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f t="shared" si="60"/>
        <v>386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 s="11">
        <f t="shared" si="61"/>
        <v>40203.25</v>
      </c>
      <c r="N967">
        <v>1267855200</v>
      </c>
      <c r="O967" s="12">
        <f t="shared" si="62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f t="shared" si="60"/>
        <v>792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 s="11">
        <f t="shared" si="61"/>
        <v>42901.208333333328</v>
      </c>
      <c r="N968">
        <v>1497675600</v>
      </c>
      <c r="O968" s="12">
        <f t="shared" si="62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f t="shared" si="60"/>
        <v>137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 s="11">
        <f t="shared" si="61"/>
        <v>41005.208333333336</v>
      </c>
      <c r="N969">
        <v>1336885200</v>
      </c>
      <c r="O969" s="12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f t="shared" si="60"/>
        <v>338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 s="11">
        <f t="shared" si="61"/>
        <v>40544.25</v>
      </c>
      <c r="N970">
        <v>1295157600</v>
      </c>
      <c r="O970" s="12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f t="shared" si="60"/>
        <v>108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 s="11">
        <f t="shared" si="61"/>
        <v>43821.25</v>
      </c>
      <c r="N971">
        <v>1577599200</v>
      </c>
      <c r="O971" s="12">
        <f t="shared" si="62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f t="shared" si="60"/>
        <v>61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 s="11">
        <f t="shared" si="61"/>
        <v>40672.208333333336</v>
      </c>
      <c r="N972">
        <v>1305003600</v>
      </c>
      <c r="O972" s="12">
        <f t="shared" si="62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f t="shared" si="60"/>
        <v>28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 s="11">
        <f t="shared" si="61"/>
        <v>41555.208333333336</v>
      </c>
      <c r="N973">
        <v>1381726800</v>
      </c>
      <c r="O973" s="12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f t="shared" si="60"/>
        <v>228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 s="11">
        <f t="shared" si="61"/>
        <v>41792.208333333336</v>
      </c>
      <c r="N974">
        <v>1402462800</v>
      </c>
      <c r="O974" s="12">
        <f t="shared" si="62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f t="shared" si="60"/>
        <v>22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 s="11">
        <f t="shared" si="61"/>
        <v>40522.25</v>
      </c>
      <c r="N975">
        <v>1292133600</v>
      </c>
      <c r="O975" s="12">
        <f t="shared" si="62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f t="shared" si="60"/>
        <v>374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 s="11">
        <f t="shared" si="61"/>
        <v>41412.208333333336</v>
      </c>
      <c r="N976">
        <v>1368939600</v>
      </c>
      <c r="O976" s="12">
        <f t="shared" si="62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f t="shared" si="60"/>
        <v>155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 s="11">
        <f t="shared" si="61"/>
        <v>42337.25</v>
      </c>
      <c r="N977">
        <v>1452146400</v>
      </c>
      <c r="O977" s="12">
        <f t="shared" si="62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f t="shared" si="60"/>
        <v>322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 s="11">
        <f t="shared" si="61"/>
        <v>40571.25</v>
      </c>
      <c r="N978">
        <v>1296712800</v>
      </c>
      <c r="O978" s="12">
        <f t="shared" si="62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f t="shared" si="60"/>
        <v>74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 s="11">
        <f t="shared" si="61"/>
        <v>43138.25</v>
      </c>
      <c r="N979">
        <v>1520748000</v>
      </c>
      <c r="O979" s="12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f t="shared" si="60"/>
        <v>864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 s="11">
        <f t="shared" si="61"/>
        <v>42686.25</v>
      </c>
      <c r="N980">
        <v>1480831200</v>
      </c>
      <c r="O980" s="12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f t="shared" si="60"/>
        <v>143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 s="11">
        <f t="shared" si="61"/>
        <v>42078.208333333328</v>
      </c>
      <c r="N981">
        <v>1426914000</v>
      </c>
      <c r="O981" s="12">
        <f t="shared" si="62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f t="shared" si="60"/>
        <v>40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 s="11">
        <f t="shared" si="61"/>
        <v>42307.208333333328</v>
      </c>
      <c r="N982">
        <v>1446616800</v>
      </c>
      <c r="O982" s="12">
        <f t="shared" si="62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f t="shared" si="60"/>
        <v>178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 s="11">
        <f t="shared" si="61"/>
        <v>43094.25</v>
      </c>
      <c r="N983">
        <v>1517032800</v>
      </c>
      <c r="O983" s="12">
        <f t="shared" si="62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f t="shared" si="60"/>
        <v>85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 s="11">
        <f t="shared" si="61"/>
        <v>40743.208333333336</v>
      </c>
      <c r="N984">
        <v>1311224400</v>
      </c>
      <c r="O984" s="12">
        <f t="shared" si="62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f t="shared" si="60"/>
        <v>146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 s="11">
        <f t="shared" si="61"/>
        <v>43681.208333333328</v>
      </c>
      <c r="N985">
        <v>1566190800</v>
      </c>
      <c r="O985" s="12">
        <f t="shared" si="62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f t="shared" si="60"/>
        <v>152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 s="11">
        <f t="shared" si="61"/>
        <v>43716.208333333328</v>
      </c>
      <c r="N986">
        <v>1570165200</v>
      </c>
      <c r="O986" s="12">
        <f t="shared" si="62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f t="shared" si="60"/>
        <v>67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 s="11">
        <f t="shared" si="61"/>
        <v>41614.25</v>
      </c>
      <c r="N987">
        <v>1388556000</v>
      </c>
      <c r="O987" s="12">
        <f t="shared" si="62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f t="shared" si="60"/>
        <v>40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 s="11">
        <f t="shared" si="61"/>
        <v>40638.208333333336</v>
      </c>
      <c r="N988">
        <v>1303189200</v>
      </c>
      <c r="O988" s="12">
        <f t="shared" si="62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f t="shared" si="60"/>
        <v>217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 s="11">
        <f t="shared" si="61"/>
        <v>42852.208333333328</v>
      </c>
      <c r="N989">
        <v>1494478800</v>
      </c>
      <c r="O989" s="12">
        <f t="shared" si="62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f t="shared" si="60"/>
        <v>52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 s="11">
        <f t="shared" si="61"/>
        <v>42686.25</v>
      </c>
      <c r="N990">
        <v>1480744800</v>
      </c>
      <c r="O990" s="12">
        <f t="shared" si="62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f t="shared" si="60"/>
        <v>500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 s="11">
        <f t="shared" si="61"/>
        <v>43571.208333333328</v>
      </c>
      <c r="N991">
        <v>1555822800</v>
      </c>
      <c r="O991" s="12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f t="shared" si="60"/>
        <v>88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 s="11">
        <f t="shared" si="61"/>
        <v>42432.25</v>
      </c>
      <c r="N992">
        <v>1458882000</v>
      </c>
      <c r="O992" s="12">
        <f t="shared" si="62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f t="shared" si="60"/>
        <v>113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 s="11">
        <f t="shared" si="61"/>
        <v>41907.208333333336</v>
      </c>
      <c r="N993">
        <v>1411966800</v>
      </c>
      <c r="O993" s="12">
        <f t="shared" si="62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f t="shared" si="60"/>
        <v>427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 s="11">
        <f t="shared" si="61"/>
        <v>43227.208333333328</v>
      </c>
      <c r="N994">
        <v>1526878800</v>
      </c>
      <c r="O994" s="12">
        <f t="shared" si="62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f t="shared" si="60"/>
        <v>78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 s="11">
        <f t="shared" si="61"/>
        <v>42362.25</v>
      </c>
      <c r="N995">
        <v>1452405600</v>
      </c>
      <c r="O995" s="12">
        <f t="shared" si="62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f t="shared" si="60"/>
        <v>52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 s="11">
        <f t="shared" si="61"/>
        <v>41929.208333333336</v>
      </c>
      <c r="N996">
        <v>1414040400</v>
      </c>
      <c r="O996" s="12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f t="shared" si="60"/>
        <v>157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 s="11">
        <f t="shared" si="61"/>
        <v>43408.208333333328</v>
      </c>
      <c r="N997">
        <v>1543816800</v>
      </c>
      <c r="O997" s="12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f t="shared" si="60"/>
        <v>73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 s="11">
        <f t="shared" si="61"/>
        <v>41276.25</v>
      </c>
      <c r="N998">
        <v>1359698400</v>
      </c>
      <c r="O998" s="12">
        <f t="shared" si="62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f t="shared" si="60"/>
        <v>61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 s="11">
        <f t="shared" si="61"/>
        <v>41659.25</v>
      </c>
      <c r="N999">
        <v>1390629600</v>
      </c>
      <c r="O999" s="12">
        <f t="shared" si="62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f t="shared" si="60"/>
        <v>57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 s="11">
        <f t="shared" si="61"/>
        <v>40220.25</v>
      </c>
      <c r="N1000">
        <v>1267077600</v>
      </c>
      <c r="O1000" s="12">
        <f t="shared" si="62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f t="shared" si="60"/>
        <v>57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 s="11">
        <f t="shared" si="61"/>
        <v>42550.208333333328</v>
      </c>
      <c r="N1001">
        <v>1467781200</v>
      </c>
      <c r="O1001" s="12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F0000"/>
        <color rgb="FF00B050"/>
        <color rgb="FF00B0F0"/>
      </colorScale>
    </cfRule>
  </conditionalFormatting>
  <conditionalFormatting sqref="F1:G1048576">
    <cfRule type="containsText" dxfId="4" priority="2" operator="containsText" text="live">
      <formula>NOT(ISERROR(SEARCH("live",F1)))</formula>
    </cfRule>
    <cfRule type="containsText" dxfId="3" priority="3" operator="containsText" text="canceled">
      <formula>NOT(ISERROR(SEARCH("canceled",F1)))</formula>
    </cfRule>
    <cfRule type="containsText" dxfId="2" priority="4" operator="containsText" text="failed">
      <formula>NOT(ISERROR(SEARCH("failed",F1)))</formula>
    </cfRule>
    <cfRule type="containsText" dxfId="1" priority="5" operator="containsText" text="successful">
      <formula>NOT(ISERROR(SEARCH("successful",F1)))</formula>
    </cfRule>
    <cfRule type="cellIs" dxfId="0" priority="6" operator="equal">
      <formula>"""successful"""</formula>
    </cfRule>
  </conditionalFormatting>
  <pageMargins left="0.75" right="0.75" top="1" bottom="1" header="0.5" footer="0.5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754A-79A7-4AD5-BF73-26D9121A99EF}">
  <dimension ref="A1:I13"/>
  <sheetViews>
    <sheetView zoomScale="160" zoomScaleNormal="160" workbookViewId="0">
      <selection activeCell="B2" sqref="B2"/>
    </sheetView>
  </sheetViews>
  <sheetFormatPr defaultRowHeight="15.75" x14ac:dyDescent="0.25"/>
  <cols>
    <col min="1" max="1" width="26.3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9" x14ac:dyDescent="0.25">
      <c r="A1" s="1" t="s">
        <v>2087</v>
      </c>
      <c r="B1" s="1" t="s">
        <v>2088</v>
      </c>
      <c r="C1" s="1" t="s">
        <v>2089</v>
      </c>
      <c r="D1" s="1" t="s">
        <v>2090</v>
      </c>
      <c r="E1" s="1" t="s">
        <v>2091</v>
      </c>
      <c r="F1" s="1" t="s">
        <v>2092</v>
      </c>
      <c r="G1" s="1" t="s">
        <v>2093</v>
      </c>
      <c r="H1" s="1" t="s">
        <v>2094</v>
      </c>
      <c r="I1" s="1"/>
    </row>
    <row r="2" spans="1:9" x14ac:dyDescent="0.25">
      <c r="A2" t="s">
        <v>2095</v>
      </c>
      <c r="B2">
        <f>COUNTIFS(Goal,"&lt;1000",outcome,"successful")</f>
        <v>30</v>
      </c>
      <c r="C2">
        <f>COUNTIFS(Goal,"&lt;1000",outcome,"failed")</f>
        <v>20</v>
      </c>
      <c r="D2">
        <f>COUNTIFS(Goal,"&lt;1000",outcome,"canceled")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9" x14ac:dyDescent="0.25">
      <c r="A3" t="s">
        <v>2106</v>
      </c>
      <c r="B3">
        <f>COUNTIFS(Goal,"&gt;=1000",Goal,"&lt;=4999",outcome,"successful")</f>
        <v>191</v>
      </c>
      <c r="C3">
        <f>COUNTIFS(Goal,"&gt;=1000",Goal,"&lt;=4999",outcome,"Failed")</f>
        <v>38</v>
      </c>
      <c r="D3">
        <f>COUNTIFS(Goal,"&gt;=1000",Goal,"&lt;=4999",outcome,"canceled")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9" x14ac:dyDescent="0.25">
      <c r="A4" t="s">
        <v>2096</v>
      </c>
      <c r="B4">
        <f>COUNTIFS(Goal,"&gt;=5000",Goal,"&lt;=9999",outcome,"successful")</f>
        <v>164</v>
      </c>
      <c r="C4">
        <f>COUNTIFS(Goal,"&gt;=5000",Goal,"&lt;=9999",outcome,"Failed")</f>
        <v>126</v>
      </c>
      <c r="D4">
        <f>COUNTIFS(Goal,"&gt;=5000",Goal,"&lt;=9999",outcome,"canceled")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9" x14ac:dyDescent="0.25">
      <c r="A5" t="s">
        <v>2097</v>
      </c>
      <c r="B5">
        <f>COUNTIFS(Goal,"&gt;=10000",Goal,"&lt;=14999",outcome,"successful")</f>
        <v>4</v>
      </c>
      <c r="C5">
        <f>COUNTIFS(Goal,"&gt;=10000",Goal,"&lt;=14999",outcome,"Failed")</f>
        <v>5</v>
      </c>
      <c r="D5">
        <f>COUNTIFS(Goal,"&gt;=10000",Goal,"&lt;=14999",outcome,"canceled")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9" x14ac:dyDescent="0.25">
      <c r="A6" t="s">
        <v>2098</v>
      </c>
      <c r="B6">
        <f>COUNTIFS(Goal,"&gt;=15000",Goal,"&lt;=24999",outcome,"successful")</f>
        <v>17</v>
      </c>
      <c r="C6">
        <f>COUNTIFS(Goal,"&gt;=15000",Goal,"&lt;=24999",outcome,"failed")</f>
        <v>0</v>
      </c>
      <c r="D6">
        <f>COUNTIFS(Goal,"&gt;=15000",Goal,"&lt;=24999",outcome,"canceled")</f>
        <v>0</v>
      </c>
      <c r="E6">
        <f t="shared" si="0"/>
        <v>17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9" x14ac:dyDescent="0.25">
      <c r="A7" t="s">
        <v>2099</v>
      </c>
      <c r="B7">
        <f>COUNTIFS(Goal,"&gt;=20000",Goal,"&lt;=24999",outcome,"successful")</f>
        <v>7</v>
      </c>
      <c r="C7">
        <f>COUNTIFS(Goal,"&gt;=20000",Goal,"&lt;=24999",outcome,"failed")</f>
        <v>0</v>
      </c>
      <c r="D7">
        <f>COUNTIFS(Goal,"&gt;=20000",Goal,"&lt;=24999",outcome,"canceled")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9" x14ac:dyDescent="0.25">
      <c r="A8" t="s">
        <v>2100</v>
      </c>
      <c r="B8">
        <f>COUNTIFS(Goal,"&gt;=25000",Goal,"&lt;=29999",outcome,"successful")</f>
        <v>11</v>
      </c>
      <c r="C8">
        <f>COUNTIFS(Goal,"&gt;=25000",Goal,"&lt;=29999",outcome,"failed")</f>
        <v>3</v>
      </c>
      <c r="D8">
        <f>COUNTIFS(Goal,"&gt;=25000",Goal,"&lt;=29999",outcome,"canceled")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9" x14ac:dyDescent="0.25">
      <c r="A9" t="s">
        <v>2101</v>
      </c>
      <c r="B9">
        <f>COUNTIFS(Goal,"&gt;=30000",Goal,"&lt;=34999",outcome,"successful")</f>
        <v>7</v>
      </c>
      <c r="C9">
        <f>COUNTIFS(Goal,"&gt;=30000",Goal,"&lt;=34999",outcome,"failed")</f>
        <v>0</v>
      </c>
      <c r="D9">
        <f>COUNTIFS(Goal,"&gt;=30000",Goal,"&lt;=34999",outcome,"canceled")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9" x14ac:dyDescent="0.25">
      <c r="A10" t="s">
        <v>2102</v>
      </c>
      <c r="B10">
        <f>COUNTIFS(Goal,"&gt;=35000",Goal,"&lt;=39999",outcome,"successful")</f>
        <v>8</v>
      </c>
      <c r="C10">
        <f>COUNTIFS(Goal,"&gt;=35000",Goal,"&lt;=39999",outcome,"failed")</f>
        <v>3</v>
      </c>
      <c r="D10">
        <f>COUNTIFS(Goal,"&gt;=35000",Goal,"&lt;=39999",outcome,"canceled")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9" x14ac:dyDescent="0.25">
      <c r="A11" t="s">
        <v>2103</v>
      </c>
      <c r="B11">
        <f>COUNTIFS(Goal,"&gt;=40000",Goal,"&lt;=44999",outcome,"successful")</f>
        <v>11</v>
      </c>
      <c r="C11">
        <f>COUNTIFS(Goal,"&gt;=40000",Goal,"&lt;=44999",outcome,"failed")</f>
        <v>3</v>
      </c>
      <c r="D11">
        <f>COUNTIFS(Goal,"&gt;=40000",Goal,"&lt;=44999",outcome,"canceled")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9" x14ac:dyDescent="0.25">
      <c r="A12" t="s">
        <v>2104</v>
      </c>
      <c r="B12">
        <f>COUNTIFS(Goal,"&gt;=45000",Goal,"&lt;=49999",outcome,"successful")</f>
        <v>8</v>
      </c>
      <c r="C12">
        <f>COUNTIFS(Goal,"&gt;=45000",Goal,"&lt;=49999",outcome,"failed")</f>
        <v>3</v>
      </c>
      <c r="D12">
        <f>COUNTIFS(Goal,"&gt;=45000",Goal,"&lt;=49999",outcome,"canceled")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9" x14ac:dyDescent="0.25">
      <c r="A13" t="s">
        <v>2105</v>
      </c>
      <c r="B13">
        <f>COUNTIFS(Goal,"&gt;=50000",outcome,"successful")</f>
        <v>114</v>
      </c>
      <c r="C13">
        <f>COUNTIFS(Goal,"&gt;=50000",outcome,"failed")</f>
        <v>163</v>
      </c>
      <c r="D13">
        <f>COUNTIFS(Goal,"&gt;=50000",outcome,"canceled")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ignoredErrors>
    <ignoredError sqref="B4:D4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94EC-AA58-496B-A9EA-5DD69D9587B0}">
  <dimension ref="A1:O566"/>
  <sheetViews>
    <sheetView tabSelected="1" workbookViewId="0">
      <selection activeCell="V11" sqref="V11"/>
    </sheetView>
  </sheetViews>
  <sheetFormatPr defaultRowHeight="15.75" x14ac:dyDescent="0.25"/>
  <cols>
    <col min="1" max="1" width="9.375" bestFit="1" customWidth="1"/>
    <col min="2" max="2" width="12.625" bestFit="1" customWidth="1"/>
    <col min="5" max="5" width="16.375" bestFit="1" customWidth="1"/>
    <col min="8" max="8" width="7.875" bestFit="1" customWidth="1"/>
    <col min="9" max="9" width="12.625" bestFit="1" customWidth="1"/>
    <col min="12" max="12" width="16.375" bestFit="1" customWidth="1"/>
  </cols>
  <sheetData>
    <row r="1" spans="1:15" x14ac:dyDescent="0.25">
      <c r="A1" t="s">
        <v>2107</v>
      </c>
      <c r="B1" t="s">
        <v>5</v>
      </c>
      <c r="H1" t="s">
        <v>4</v>
      </c>
      <c r="I1" t="s">
        <v>5</v>
      </c>
    </row>
    <row r="2" spans="1:15" ht="16.5" x14ac:dyDescent="0.3">
      <c r="A2" s="14" t="str" cm="1">
        <f t="array" ref="A2:B566">_xlfn._xlws.FILTER(Crowdfunding!G2:H1001,outcome="successful")</f>
        <v>successful</v>
      </c>
      <c r="B2">
        <v>158</v>
      </c>
      <c r="D2" t="s">
        <v>2108</v>
      </c>
      <c r="E2" t="s">
        <v>2109</v>
      </c>
      <c r="F2">
        <f>AVERAGE(B2:B566)</f>
        <v>851.14690265486729</v>
      </c>
      <c r="H2" t="str" cm="1">
        <f t="array" ref="H2:I365">_xlfn._xlws.FILTER(Crowdfunding!G2:H1001,outcome="failed")</f>
        <v>failed</v>
      </c>
      <c r="I2">
        <v>0</v>
      </c>
      <c r="K2" t="s">
        <v>2115</v>
      </c>
      <c r="L2" t="s">
        <v>2109</v>
      </c>
      <c r="M2">
        <f>AVERAGE(I2:I365)</f>
        <v>585.61538461538464</v>
      </c>
    </row>
    <row r="3" spans="1:15" x14ac:dyDescent="0.25">
      <c r="A3" t="str">
        <v>successful</v>
      </c>
      <c r="B3">
        <v>1425</v>
      </c>
      <c r="E3" t="s">
        <v>2110</v>
      </c>
      <c r="F3" s="16">
        <f>MEDIAN(B2:B566)</f>
        <v>201</v>
      </c>
      <c r="H3" t="str">
        <v>failed</v>
      </c>
      <c r="I3">
        <v>24</v>
      </c>
      <c r="L3" t="s">
        <v>2110</v>
      </c>
      <c r="M3" s="16">
        <f>MEDIAN(I2:I365)</f>
        <v>114.5</v>
      </c>
      <c r="O3" t="s">
        <v>2125</v>
      </c>
    </row>
    <row r="4" spans="1:15" x14ac:dyDescent="0.25">
      <c r="A4" t="str">
        <v>successful</v>
      </c>
      <c r="B4">
        <v>174</v>
      </c>
      <c r="E4" t="s">
        <v>2111</v>
      </c>
      <c r="F4">
        <f>MIN(B2:B566)</f>
        <v>16</v>
      </c>
      <c r="H4" t="str">
        <v>failed</v>
      </c>
      <c r="I4">
        <v>53</v>
      </c>
      <c r="L4" t="s">
        <v>2111</v>
      </c>
      <c r="M4">
        <f>MIN(I2:I365)</f>
        <v>0</v>
      </c>
    </row>
    <row r="5" spans="1:15" x14ac:dyDescent="0.25">
      <c r="A5" t="str">
        <v>successful</v>
      </c>
      <c r="B5">
        <v>227</v>
      </c>
      <c r="E5" t="s">
        <v>2112</v>
      </c>
      <c r="F5">
        <f>MAX(B2:B566)</f>
        <v>7295</v>
      </c>
      <c r="H5" t="str">
        <v>failed</v>
      </c>
      <c r="I5">
        <v>18</v>
      </c>
      <c r="L5" t="s">
        <v>2112</v>
      </c>
      <c r="M5">
        <f>MAX(I2:I365)</f>
        <v>6080</v>
      </c>
    </row>
    <row r="6" spans="1:15" x14ac:dyDescent="0.25">
      <c r="A6" t="str">
        <v>successful</v>
      </c>
      <c r="B6">
        <v>220</v>
      </c>
      <c r="E6" t="s">
        <v>2113</v>
      </c>
      <c r="F6">
        <f>_xlfn.VAR.S(B2:B566)</f>
        <v>1606216.5936295739</v>
      </c>
      <c r="H6" t="str">
        <v>failed</v>
      </c>
      <c r="I6">
        <v>44</v>
      </c>
      <c r="L6" t="s">
        <v>2113</v>
      </c>
      <c r="M6">
        <f>_xlfn.VAR.S(I2:I365)</f>
        <v>924113.45496927318</v>
      </c>
    </row>
    <row r="7" spans="1:15" x14ac:dyDescent="0.25">
      <c r="A7" t="str">
        <v>successful</v>
      </c>
      <c r="B7">
        <v>98</v>
      </c>
      <c r="E7" t="s">
        <v>2114</v>
      </c>
      <c r="F7" s="17">
        <f>_xlfn.STDEV.S(B2:B566)</f>
        <v>1267.366006183523</v>
      </c>
      <c r="H7" t="str">
        <v>failed</v>
      </c>
      <c r="I7">
        <v>27</v>
      </c>
      <c r="L7" t="s">
        <v>2114</v>
      </c>
      <c r="M7" s="17">
        <f>_xlfn.STDEV.S(I2:I365)</f>
        <v>961.30819978260524</v>
      </c>
      <c r="O7" t="s">
        <v>2126</v>
      </c>
    </row>
    <row r="8" spans="1:15" x14ac:dyDescent="0.25">
      <c r="A8" t="str">
        <v>successful</v>
      </c>
      <c r="B8">
        <v>100</v>
      </c>
      <c r="H8" t="str">
        <v>failed</v>
      </c>
      <c r="I8">
        <v>55</v>
      </c>
    </row>
    <row r="9" spans="1:15" x14ac:dyDescent="0.25">
      <c r="A9" t="str">
        <v>successful</v>
      </c>
      <c r="B9">
        <v>1249</v>
      </c>
      <c r="H9" t="str">
        <v>failed</v>
      </c>
      <c r="I9">
        <v>200</v>
      </c>
    </row>
    <row r="10" spans="1:15" x14ac:dyDescent="0.25">
      <c r="A10" t="str">
        <v>successful</v>
      </c>
      <c r="B10">
        <v>1396</v>
      </c>
      <c r="H10" t="str">
        <v>failed</v>
      </c>
      <c r="I10">
        <v>452</v>
      </c>
    </row>
    <row r="11" spans="1:15" x14ac:dyDescent="0.25">
      <c r="A11" t="str">
        <v>successful</v>
      </c>
      <c r="B11">
        <v>890</v>
      </c>
      <c r="H11" t="str">
        <v>failed</v>
      </c>
      <c r="I11">
        <v>674</v>
      </c>
    </row>
    <row r="12" spans="1:15" x14ac:dyDescent="0.25">
      <c r="A12" t="str">
        <v>successful</v>
      </c>
      <c r="B12">
        <v>142</v>
      </c>
      <c r="H12" t="str">
        <v>failed</v>
      </c>
      <c r="I12">
        <v>558</v>
      </c>
    </row>
    <row r="13" spans="1:15" x14ac:dyDescent="0.25">
      <c r="A13" t="str">
        <v>successful</v>
      </c>
      <c r="B13">
        <v>2673</v>
      </c>
      <c r="H13" t="str">
        <v>failed</v>
      </c>
      <c r="I13">
        <v>15</v>
      </c>
    </row>
    <row r="14" spans="1:15" x14ac:dyDescent="0.25">
      <c r="A14" t="str">
        <v>successful</v>
      </c>
      <c r="B14">
        <v>163</v>
      </c>
      <c r="H14" t="str">
        <v>failed</v>
      </c>
      <c r="I14">
        <v>2307</v>
      </c>
    </row>
    <row r="15" spans="1:15" x14ac:dyDescent="0.25">
      <c r="A15" t="str">
        <v>successful</v>
      </c>
      <c r="B15">
        <v>2220</v>
      </c>
      <c r="H15" t="str">
        <v>failed</v>
      </c>
      <c r="I15">
        <v>88</v>
      </c>
    </row>
    <row r="16" spans="1:15" x14ac:dyDescent="0.25">
      <c r="A16" t="str">
        <v>successful</v>
      </c>
      <c r="B16">
        <v>1606</v>
      </c>
      <c r="H16" t="str">
        <v>failed</v>
      </c>
      <c r="I16">
        <v>48</v>
      </c>
    </row>
    <row r="17" spans="1:9" x14ac:dyDescent="0.25">
      <c r="A17" t="str">
        <v>successful</v>
      </c>
      <c r="B17">
        <v>129</v>
      </c>
      <c r="H17" t="str">
        <v>failed</v>
      </c>
      <c r="I17">
        <v>1</v>
      </c>
    </row>
    <row r="18" spans="1:9" x14ac:dyDescent="0.25">
      <c r="A18" t="str">
        <v>successful</v>
      </c>
      <c r="B18">
        <v>226</v>
      </c>
      <c r="H18" t="str">
        <v>failed</v>
      </c>
      <c r="I18">
        <v>1467</v>
      </c>
    </row>
    <row r="19" spans="1:9" x14ac:dyDescent="0.25">
      <c r="A19" t="str">
        <v>successful</v>
      </c>
      <c r="B19">
        <v>5419</v>
      </c>
      <c r="H19" t="str">
        <v>failed</v>
      </c>
      <c r="I19">
        <v>75</v>
      </c>
    </row>
    <row r="20" spans="1:9" x14ac:dyDescent="0.25">
      <c r="A20" t="str">
        <v>successful</v>
      </c>
      <c r="B20">
        <v>165</v>
      </c>
      <c r="H20" t="str">
        <v>failed</v>
      </c>
      <c r="I20">
        <v>120</v>
      </c>
    </row>
    <row r="21" spans="1:9" x14ac:dyDescent="0.25">
      <c r="A21" t="str">
        <v>successful</v>
      </c>
      <c r="B21">
        <v>1965</v>
      </c>
      <c r="H21" t="str">
        <v>failed</v>
      </c>
      <c r="I21">
        <v>2253</v>
      </c>
    </row>
    <row r="22" spans="1:9" x14ac:dyDescent="0.25">
      <c r="A22" t="str">
        <v>successful</v>
      </c>
      <c r="B22">
        <v>16</v>
      </c>
      <c r="H22" t="str">
        <v>failed</v>
      </c>
      <c r="I22">
        <v>5</v>
      </c>
    </row>
    <row r="23" spans="1:9" x14ac:dyDescent="0.25">
      <c r="A23" t="str">
        <v>successful</v>
      </c>
      <c r="B23">
        <v>107</v>
      </c>
      <c r="H23" t="str">
        <v>failed</v>
      </c>
      <c r="I23">
        <v>38</v>
      </c>
    </row>
    <row r="24" spans="1:9" x14ac:dyDescent="0.25">
      <c r="A24" t="str">
        <v>successful</v>
      </c>
      <c r="B24">
        <v>134</v>
      </c>
      <c r="H24" t="str">
        <v>failed</v>
      </c>
      <c r="I24">
        <v>12</v>
      </c>
    </row>
    <row r="25" spans="1:9" x14ac:dyDescent="0.25">
      <c r="A25" t="str">
        <v>successful</v>
      </c>
      <c r="B25">
        <v>198</v>
      </c>
      <c r="H25" t="str">
        <v>failed</v>
      </c>
      <c r="I25">
        <v>1684</v>
      </c>
    </row>
    <row r="26" spans="1:9" x14ac:dyDescent="0.25">
      <c r="A26" t="str">
        <v>successful</v>
      </c>
      <c r="B26">
        <v>111</v>
      </c>
      <c r="H26" t="str">
        <v>failed</v>
      </c>
      <c r="I26">
        <v>56</v>
      </c>
    </row>
    <row r="27" spans="1:9" x14ac:dyDescent="0.25">
      <c r="A27" t="str">
        <v>successful</v>
      </c>
      <c r="B27">
        <v>222</v>
      </c>
      <c r="H27" t="str">
        <v>failed</v>
      </c>
      <c r="I27">
        <v>838</v>
      </c>
    </row>
    <row r="28" spans="1:9" x14ac:dyDescent="0.25">
      <c r="A28" t="str">
        <v>successful</v>
      </c>
      <c r="B28">
        <v>6212</v>
      </c>
      <c r="H28" t="str">
        <v>failed</v>
      </c>
      <c r="I28">
        <v>1000</v>
      </c>
    </row>
    <row r="29" spans="1:9" x14ac:dyDescent="0.25">
      <c r="A29" t="str">
        <v>successful</v>
      </c>
      <c r="B29">
        <v>98</v>
      </c>
      <c r="H29" t="str">
        <v>failed</v>
      </c>
      <c r="I29">
        <v>1482</v>
      </c>
    </row>
    <row r="30" spans="1:9" x14ac:dyDescent="0.25">
      <c r="A30" t="str">
        <v>successful</v>
      </c>
      <c r="B30">
        <v>92</v>
      </c>
      <c r="H30" t="str">
        <v>failed</v>
      </c>
      <c r="I30">
        <v>106</v>
      </c>
    </row>
    <row r="31" spans="1:9" x14ac:dyDescent="0.25">
      <c r="A31" t="str">
        <v>successful</v>
      </c>
      <c r="B31">
        <v>149</v>
      </c>
      <c r="H31" t="str">
        <v>failed</v>
      </c>
      <c r="I31">
        <v>679</v>
      </c>
    </row>
    <row r="32" spans="1:9" x14ac:dyDescent="0.25">
      <c r="A32" t="str">
        <v>successful</v>
      </c>
      <c r="B32">
        <v>2431</v>
      </c>
      <c r="H32" t="str">
        <v>failed</v>
      </c>
      <c r="I32">
        <v>1220</v>
      </c>
    </row>
    <row r="33" spans="1:9" x14ac:dyDescent="0.25">
      <c r="A33" t="str">
        <v>successful</v>
      </c>
      <c r="B33">
        <v>303</v>
      </c>
      <c r="H33" t="str">
        <v>failed</v>
      </c>
      <c r="I33">
        <v>1</v>
      </c>
    </row>
    <row r="34" spans="1:9" x14ac:dyDescent="0.25">
      <c r="A34" t="str">
        <v>successful</v>
      </c>
      <c r="B34">
        <v>209</v>
      </c>
      <c r="H34" t="str">
        <v>failed</v>
      </c>
      <c r="I34">
        <v>37</v>
      </c>
    </row>
    <row r="35" spans="1:9" x14ac:dyDescent="0.25">
      <c r="A35" t="str">
        <v>successful</v>
      </c>
      <c r="B35">
        <v>131</v>
      </c>
      <c r="H35" t="str">
        <v>failed</v>
      </c>
      <c r="I35">
        <v>60</v>
      </c>
    </row>
    <row r="36" spans="1:9" x14ac:dyDescent="0.25">
      <c r="A36" t="str">
        <v>successful</v>
      </c>
      <c r="B36">
        <v>164</v>
      </c>
      <c r="H36" t="str">
        <v>failed</v>
      </c>
      <c r="I36">
        <v>296</v>
      </c>
    </row>
    <row r="37" spans="1:9" x14ac:dyDescent="0.25">
      <c r="A37" t="str">
        <v>successful</v>
      </c>
      <c r="B37">
        <v>201</v>
      </c>
      <c r="H37" t="str">
        <v>failed</v>
      </c>
      <c r="I37">
        <v>3304</v>
      </c>
    </row>
    <row r="38" spans="1:9" x14ac:dyDescent="0.25">
      <c r="A38" t="str">
        <v>successful</v>
      </c>
      <c r="B38">
        <v>211</v>
      </c>
      <c r="H38" t="str">
        <v>failed</v>
      </c>
      <c r="I38">
        <v>73</v>
      </c>
    </row>
    <row r="39" spans="1:9" x14ac:dyDescent="0.25">
      <c r="A39" t="str">
        <v>successful</v>
      </c>
      <c r="B39">
        <v>128</v>
      </c>
      <c r="H39" t="str">
        <v>failed</v>
      </c>
      <c r="I39">
        <v>3387</v>
      </c>
    </row>
    <row r="40" spans="1:9" x14ac:dyDescent="0.25">
      <c r="A40" t="str">
        <v>successful</v>
      </c>
      <c r="B40">
        <v>1600</v>
      </c>
      <c r="H40" t="str">
        <v>failed</v>
      </c>
      <c r="I40">
        <v>662</v>
      </c>
    </row>
    <row r="41" spans="1:9" x14ac:dyDescent="0.25">
      <c r="A41" t="str">
        <v>successful</v>
      </c>
      <c r="B41">
        <v>249</v>
      </c>
      <c r="H41" t="str">
        <v>failed</v>
      </c>
      <c r="I41">
        <v>774</v>
      </c>
    </row>
    <row r="42" spans="1:9" x14ac:dyDescent="0.25">
      <c r="A42" t="str">
        <v>successful</v>
      </c>
      <c r="B42">
        <v>236</v>
      </c>
      <c r="H42" t="str">
        <v>failed</v>
      </c>
      <c r="I42">
        <v>672</v>
      </c>
    </row>
    <row r="43" spans="1:9" x14ac:dyDescent="0.25">
      <c r="A43" t="str">
        <v>successful</v>
      </c>
      <c r="B43">
        <v>4065</v>
      </c>
      <c r="H43" t="str">
        <v>failed</v>
      </c>
      <c r="I43">
        <v>940</v>
      </c>
    </row>
    <row r="44" spans="1:9" x14ac:dyDescent="0.25">
      <c r="A44" t="str">
        <v>successful</v>
      </c>
      <c r="B44">
        <v>246</v>
      </c>
      <c r="H44" t="str">
        <v>failed</v>
      </c>
      <c r="I44">
        <v>117</v>
      </c>
    </row>
    <row r="45" spans="1:9" x14ac:dyDescent="0.25">
      <c r="A45" t="str">
        <v>successful</v>
      </c>
      <c r="B45">
        <v>2475</v>
      </c>
      <c r="H45" t="str">
        <v>failed</v>
      </c>
      <c r="I45">
        <v>115</v>
      </c>
    </row>
    <row r="46" spans="1:9" x14ac:dyDescent="0.25">
      <c r="A46" t="str">
        <v>successful</v>
      </c>
      <c r="B46">
        <v>76</v>
      </c>
      <c r="H46" t="str">
        <v>failed</v>
      </c>
      <c r="I46">
        <v>326</v>
      </c>
    </row>
    <row r="47" spans="1:9" x14ac:dyDescent="0.25">
      <c r="A47" t="str">
        <v>successful</v>
      </c>
      <c r="B47">
        <v>54</v>
      </c>
      <c r="H47" t="str">
        <v>failed</v>
      </c>
      <c r="I47">
        <v>1</v>
      </c>
    </row>
    <row r="48" spans="1:9" x14ac:dyDescent="0.25">
      <c r="A48" t="str">
        <v>successful</v>
      </c>
      <c r="B48">
        <v>88</v>
      </c>
      <c r="H48" t="str">
        <v>failed</v>
      </c>
      <c r="I48">
        <v>1467</v>
      </c>
    </row>
    <row r="49" spans="1:9" x14ac:dyDescent="0.25">
      <c r="A49" t="str">
        <v>successful</v>
      </c>
      <c r="B49">
        <v>85</v>
      </c>
      <c r="H49" t="str">
        <v>failed</v>
      </c>
      <c r="I49">
        <v>5681</v>
      </c>
    </row>
    <row r="50" spans="1:9" x14ac:dyDescent="0.25">
      <c r="A50" t="str">
        <v>successful</v>
      </c>
      <c r="B50">
        <v>170</v>
      </c>
      <c r="H50" t="str">
        <v>failed</v>
      </c>
      <c r="I50">
        <v>1059</v>
      </c>
    </row>
    <row r="51" spans="1:9" x14ac:dyDescent="0.25">
      <c r="A51" t="str">
        <v>successful</v>
      </c>
      <c r="B51">
        <v>330</v>
      </c>
      <c r="H51" t="str">
        <v>failed</v>
      </c>
      <c r="I51">
        <v>1194</v>
      </c>
    </row>
    <row r="52" spans="1:9" x14ac:dyDescent="0.25">
      <c r="A52" t="str">
        <v>successful</v>
      </c>
      <c r="B52">
        <v>127</v>
      </c>
      <c r="H52" t="str">
        <v>failed</v>
      </c>
      <c r="I52">
        <v>30</v>
      </c>
    </row>
    <row r="53" spans="1:9" x14ac:dyDescent="0.25">
      <c r="A53" t="str">
        <v>successful</v>
      </c>
      <c r="B53">
        <v>411</v>
      </c>
      <c r="H53" t="str">
        <v>failed</v>
      </c>
      <c r="I53">
        <v>75</v>
      </c>
    </row>
    <row r="54" spans="1:9" x14ac:dyDescent="0.25">
      <c r="A54" t="str">
        <v>successful</v>
      </c>
      <c r="B54">
        <v>180</v>
      </c>
      <c r="H54" t="str">
        <v>failed</v>
      </c>
      <c r="I54">
        <v>955</v>
      </c>
    </row>
    <row r="55" spans="1:9" x14ac:dyDescent="0.25">
      <c r="A55" t="str">
        <v>successful</v>
      </c>
      <c r="B55">
        <v>374</v>
      </c>
      <c r="H55" t="str">
        <v>failed</v>
      </c>
      <c r="I55">
        <v>67</v>
      </c>
    </row>
    <row r="56" spans="1:9" x14ac:dyDescent="0.25">
      <c r="A56" t="str">
        <v>successful</v>
      </c>
      <c r="B56">
        <v>71</v>
      </c>
      <c r="H56" t="str">
        <v>failed</v>
      </c>
      <c r="I56">
        <v>5</v>
      </c>
    </row>
    <row r="57" spans="1:9" x14ac:dyDescent="0.25">
      <c r="A57" t="str">
        <v>successful</v>
      </c>
      <c r="B57">
        <v>203</v>
      </c>
      <c r="H57" t="str">
        <v>failed</v>
      </c>
      <c r="I57">
        <v>26</v>
      </c>
    </row>
    <row r="58" spans="1:9" x14ac:dyDescent="0.25">
      <c r="A58" t="str">
        <v>successful</v>
      </c>
      <c r="B58">
        <v>113</v>
      </c>
      <c r="H58" t="str">
        <v>failed</v>
      </c>
      <c r="I58">
        <v>1130</v>
      </c>
    </row>
    <row r="59" spans="1:9" x14ac:dyDescent="0.25">
      <c r="A59" t="str">
        <v>successful</v>
      </c>
      <c r="B59">
        <v>96</v>
      </c>
      <c r="H59" t="str">
        <v>failed</v>
      </c>
      <c r="I59">
        <v>782</v>
      </c>
    </row>
    <row r="60" spans="1:9" x14ac:dyDescent="0.25">
      <c r="A60" t="str">
        <v>successful</v>
      </c>
      <c r="B60">
        <v>498</v>
      </c>
      <c r="H60" t="str">
        <v>failed</v>
      </c>
      <c r="I60">
        <v>210</v>
      </c>
    </row>
    <row r="61" spans="1:9" x14ac:dyDescent="0.25">
      <c r="A61" t="str">
        <v>successful</v>
      </c>
      <c r="B61">
        <v>180</v>
      </c>
      <c r="H61" t="str">
        <v>failed</v>
      </c>
      <c r="I61">
        <v>136</v>
      </c>
    </row>
    <row r="62" spans="1:9" x14ac:dyDescent="0.25">
      <c r="A62" t="str">
        <v>successful</v>
      </c>
      <c r="B62">
        <v>27</v>
      </c>
      <c r="H62" t="str">
        <v>failed</v>
      </c>
      <c r="I62">
        <v>86</v>
      </c>
    </row>
    <row r="63" spans="1:9" x14ac:dyDescent="0.25">
      <c r="A63" t="str">
        <v>successful</v>
      </c>
      <c r="B63">
        <v>2331</v>
      </c>
      <c r="H63" t="str">
        <v>failed</v>
      </c>
      <c r="I63">
        <v>19</v>
      </c>
    </row>
    <row r="64" spans="1:9" x14ac:dyDescent="0.25">
      <c r="A64" t="str">
        <v>successful</v>
      </c>
      <c r="B64">
        <v>113</v>
      </c>
      <c r="H64" t="str">
        <v>failed</v>
      </c>
      <c r="I64">
        <v>886</v>
      </c>
    </row>
    <row r="65" spans="1:9" x14ac:dyDescent="0.25">
      <c r="A65" t="str">
        <v>successful</v>
      </c>
      <c r="B65">
        <v>164</v>
      </c>
      <c r="H65" t="str">
        <v>failed</v>
      </c>
      <c r="I65">
        <v>35</v>
      </c>
    </row>
    <row r="66" spans="1:9" x14ac:dyDescent="0.25">
      <c r="A66" t="str">
        <v>successful</v>
      </c>
      <c r="B66">
        <v>164</v>
      </c>
      <c r="H66" t="str">
        <v>failed</v>
      </c>
      <c r="I66">
        <v>24</v>
      </c>
    </row>
    <row r="67" spans="1:9" x14ac:dyDescent="0.25">
      <c r="A67" t="str">
        <v>successful</v>
      </c>
      <c r="B67">
        <v>336</v>
      </c>
      <c r="H67" t="str">
        <v>failed</v>
      </c>
      <c r="I67">
        <v>86</v>
      </c>
    </row>
    <row r="68" spans="1:9" x14ac:dyDescent="0.25">
      <c r="A68" t="str">
        <v>successful</v>
      </c>
      <c r="B68">
        <v>1917</v>
      </c>
      <c r="H68" t="str">
        <v>failed</v>
      </c>
      <c r="I68">
        <v>243</v>
      </c>
    </row>
    <row r="69" spans="1:9" x14ac:dyDescent="0.25">
      <c r="A69" t="str">
        <v>successful</v>
      </c>
      <c r="B69">
        <v>95</v>
      </c>
      <c r="H69" t="str">
        <v>failed</v>
      </c>
      <c r="I69">
        <v>65</v>
      </c>
    </row>
    <row r="70" spans="1:9" x14ac:dyDescent="0.25">
      <c r="A70" t="str">
        <v>successful</v>
      </c>
      <c r="B70">
        <v>147</v>
      </c>
      <c r="H70" t="str">
        <v>failed</v>
      </c>
      <c r="I70">
        <v>100</v>
      </c>
    </row>
    <row r="71" spans="1:9" x14ac:dyDescent="0.25">
      <c r="A71" t="str">
        <v>successful</v>
      </c>
      <c r="B71">
        <v>86</v>
      </c>
      <c r="H71" t="str">
        <v>failed</v>
      </c>
      <c r="I71">
        <v>168</v>
      </c>
    </row>
    <row r="72" spans="1:9" x14ac:dyDescent="0.25">
      <c r="A72" t="str">
        <v>successful</v>
      </c>
      <c r="B72">
        <v>83</v>
      </c>
      <c r="H72" t="str">
        <v>failed</v>
      </c>
      <c r="I72">
        <v>13</v>
      </c>
    </row>
    <row r="73" spans="1:9" x14ac:dyDescent="0.25">
      <c r="A73" t="str">
        <v>successful</v>
      </c>
      <c r="B73">
        <v>676</v>
      </c>
      <c r="H73" t="str">
        <v>failed</v>
      </c>
      <c r="I73">
        <v>1</v>
      </c>
    </row>
    <row r="74" spans="1:9" x14ac:dyDescent="0.25">
      <c r="A74" t="str">
        <v>successful</v>
      </c>
      <c r="B74">
        <v>361</v>
      </c>
      <c r="H74" t="str">
        <v>failed</v>
      </c>
      <c r="I74">
        <v>40</v>
      </c>
    </row>
    <row r="75" spans="1:9" x14ac:dyDescent="0.25">
      <c r="A75" t="str">
        <v>successful</v>
      </c>
      <c r="B75">
        <v>131</v>
      </c>
      <c r="H75" t="str">
        <v>failed</v>
      </c>
      <c r="I75">
        <v>226</v>
      </c>
    </row>
    <row r="76" spans="1:9" x14ac:dyDescent="0.25">
      <c r="A76" t="str">
        <v>successful</v>
      </c>
      <c r="B76">
        <v>126</v>
      </c>
      <c r="H76" t="str">
        <v>failed</v>
      </c>
      <c r="I76">
        <v>1625</v>
      </c>
    </row>
    <row r="77" spans="1:9" x14ac:dyDescent="0.25">
      <c r="A77" t="str">
        <v>successful</v>
      </c>
      <c r="B77">
        <v>275</v>
      </c>
      <c r="H77" t="str">
        <v>failed</v>
      </c>
      <c r="I77">
        <v>143</v>
      </c>
    </row>
    <row r="78" spans="1:9" x14ac:dyDescent="0.25">
      <c r="A78" t="str">
        <v>successful</v>
      </c>
      <c r="B78">
        <v>67</v>
      </c>
      <c r="H78" t="str">
        <v>failed</v>
      </c>
      <c r="I78">
        <v>934</v>
      </c>
    </row>
    <row r="79" spans="1:9" x14ac:dyDescent="0.25">
      <c r="A79" t="str">
        <v>successful</v>
      </c>
      <c r="B79">
        <v>154</v>
      </c>
      <c r="H79" t="str">
        <v>failed</v>
      </c>
      <c r="I79">
        <v>17</v>
      </c>
    </row>
    <row r="80" spans="1:9" x14ac:dyDescent="0.25">
      <c r="A80" t="str">
        <v>successful</v>
      </c>
      <c r="B80">
        <v>1782</v>
      </c>
      <c r="H80" t="str">
        <v>failed</v>
      </c>
      <c r="I80">
        <v>2179</v>
      </c>
    </row>
    <row r="81" spans="1:9" x14ac:dyDescent="0.25">
      <c r="A81" t="str">
        <v>successful</v>
      </c>
      <c r="B81">
        <v>903</v>
      </c>
      <c r="H81" t="str">
        <v>failed</v>
      </c>
      <c r="I81">
        <v>931</v>
      </c>
    </row>
    <row r="82" spans="1:9" x14ac:dyDescent="0.25">
      <c r="A82" t="str">
        <v>successful</v>
      </c>
      <c r="B82">
        <v>94</v>
      </c>
      <c r="H82" t="str">
        <v>failed</v>
      </c>
      <c r="I82">
        <v>92</v>
      </c>
    </row>
    <row r="83" spans="1:9" x14ac:dyDescent="0.25">
      <c r="A83" t="str">
        <v>successful</v>
      </c>
      <c r="B83">
        <v>180</v>
      </c>
      <c r="H83" t="str">
        <v>failed</v>
      </c>
      <c r="I83">
        <v>57</v>
      </c>
    </row>
    <row r="84" spans="1:9" x14ac:dyDescent="0.25">
      <c r="A84" t="str">
        <v>successful</v>
      </c>
      <c r="B84">
        <v>533</v>
      </c>
      <c r="H84" t="str">
        <v>failed</v>
      </c>
      <c r="I84">
        <v>41</v>
      </c>
    </row>
    <row r="85" spans="1:9" x14ac:dyDescent="0.25">
      <c r="A85" t="str">
        <v>successful</v>
      </c>
      <c r="B85">
        <v>2443</v>
      </c>
      <c r="H85" t="str">
        <v>failed</v>
      </c>
      <c r="I85">
        <v>1</v>
      </c>
    </row>
    <row r="86" spans="1:9" x14ac:dyDescent="0.25">
      <c r="A86" t="str">
        <v>successful</v>
      </c>
      <c r="B86">
        <v>89</v>
      </c>
      <c r="H86" t="str">
        <v>failed</v>
      </c>
      <c r="I86">
        <v>101</v>
      </c>
    </row>
    <row r="87" spans="1:9" x14ac:dyDescent="0.25">
      <c r="A87" t="str">
        <v>successful</v>
      </c>
      <c r="B87">
        <v>159</v>
      </c>
      <c r="H87" t="str">
        <v>failed</v>
      </c>
      <c r="I87">
        <v>1335</v>
      </c>
    </row>
    <row r="88" spans="1:9" x14ac:dyDescent="0.25">
      <c r="A88" t="str">
        <v>successful</v>
      </c>
      <c r="B88">
        <v>50</v>
      </c>
      <c r="H88" t="str">
        <v>failed</v>
      </c>
      <c r="I88">
        <v>15</v>
      </c>
    </row>
    <row r="89" spans="1:9" x14ac:dyDescent="0.25">
      <c r="A89" t="str">
        <v>successful</v>
      </c>
      <c r="B89">
        <v>186</v>
      </c>
      <c r="H89" t="str">
        <v>failed</v>
      </c>
      <c r="I89">
        <v>454</v>
      </c>
    </row>
    <row r="90" spans="1:9" x14ac:dyDescent="0.25">
      <c r="A90" t="str">
        <v>successful</v>
      </c>
      <c r="B90">
        <v>1071</v>
      </c>
      <c r="H90" t="str">
        <v>failed</v>
      </c>
      <c r="I90">
        <v>3182</v>
      </c>
    </row>
    <row r="91" spans="1:9" x14ac:dyDescent="0.25">
      <c r="A91" t="str">
        <v>successful</v>
      </c>
      <c r="B91">
        <v>117</v>
      </c>
      <c r="H91" t="str">
        <v>failed</v>
      </c>
      <c r="I91">
        <v>15</v>
      </c>
    </row>
    <row r="92" spans="1:9" x14ac:dyDescent="0.25">
      <c r="A92" t="str">
        <v>successful</v>
      </c>
      <c r="B92">
        <v>70</v>
      </c>
      <c r="H92" t="str">
        <v>failed</v>
      </c>
      <c r="I92">
        <v>133</v>
      </c>
    </row>
    <row r="93" spans="1:9" x14ac:dyDescent="0.25">
      <c r="A93" t="str">
        <v>successful</v>
      </c>
      <c r="B93">
        <v>135</v>
      </c>
      <c r="H93" t="str">
        <v>failed</v>
      </c>
      <c r="I93">
        <v>2062</v>
      </c>
    </row>
    <row r="94" spans="1:9" x14ac:dyDescent="0.25">
      <c r="A94" t="str">
        <v>successful</v>
      </c>
      <c r="B94">
        <v>768</v>
      </c>
      <c r="H94" t="str">
        <v>failed</v>
      </c>
      <c r="I94">
        <v>29</v>
      </c>
    </row>
    <row r="95" spans="1:9" x14ac:dyDescent="0.25">
      <c r="A95" t="str">
        <v>successful</v>
      </c>
      <c r="B95">
        <v>199</v>
      </c>
      <c r="H95" t="str">
        <v>failed</v>
      </c>
      <c r="I95">
        <v>132</v>
      </c>
    </row>
    <row r="96" spans="1:9" x14ac:dyDescent="0.25">
      <c r="A96" t="str">
        <v>successful</v>
      </c>
      <c r="B96">
        <v>107</v>
      </c>
      <c r="H96" t="str">
        <v>failed</v>
      </c>
      <c r="I96">
        <v>137</v>
      </c>
    </row>
    <row r="97" spans="1:9" x14ac:dyDescent="0.25">
      <c r="A97" t="str">
        <v>successful</v>
      </c>
      <c r="B97">
        <v>195</v>
      </c>
      <c r="H97" t="str">
        <v>failed</v>
      </c>
      <c r="I97">
        <v>908</v>
      </c>
    </row>
    <row r="98" spans="1:9" x14ac:dyDescent="0.25">
      <c r="A98" t="str">
        <v>successful</v>
      </c>
      <c r="B98">
        <v>3376</v>
      </c>
      <c r="H98" t="str">
        <v>failed</v>
      </c>
      <c r="I98">
        <v>10</v>
      </c>
    </row>
    <row r="99" spans="1:9" x14ac:dyDescent="0.25">
      <c r="A99" t="str">
        <v>successful</v>
      </c>
      <c r="B99">
        <v>41</v>
      </c>
      <c r="H99" t="str">
        <v>failed</v>
      </c>
      <c r="I99">
        <v>1910</v>
      </c>
    </row>
    <row r="100" spans="1:9" x14ac:dyDescent="0.25">
      <c r="A100" t="str">
        <v>successful</v>
      </c>
      <c r="B100">
        <v>1821</v>
      </c>
      <c r="H100" t="str">
        <v>failed</v>
      </c>
      <c r="I100">
        <v>38</v>
      </c>
    </row>
    <row r="101" spans="1:9" x14ac:dyDescent="0.25">
      <c r="A101" t="str">
        <v>successful</v>
      </c>
      <c r="B101">
        <v>164</v>
      </c>
      <c r="H101" t="str">
        <v>failed</v>
      </c>
      <c r="I101">
        <v>104</v>
      </c>
    </row>
    <row r="102" spans="1:9" x14ac:dyDescent="0.25">
      <c r="A102" t="str">
        <v>successful</v>
      </c>
      <c r="B102">
        <v>157</v>
      </c>
      <c r="H102" t="str">
        <v>failed</v>
      </c>
      <c r="I102">
        <v>49</v>
      </c>
    </row>
    <row r="103" spans="1:9" x14ac:dyDescent="0.25">
      <c r="A103" t="str">
        <v>successful</v>
      </c>
      <c r="B103">
        <v>246</v>
      </c>
      <c r="H103" t="str">
        <v>failed</v>
      </c>
      <c r="I103">
        <v>1</v>
      </c>
    </row>
    <row r="104" spans="1:9" x14ac:dyDescent="0.25">
      <c r="A104" t="str">
        <v>successful</v>
      </c>
      <c r="B104">
        <v>1396</v>
      </c>
      <c r="H104" t="str">
        <v>failed</v>
      </c>
      <c r="I104">
        <v>245</v>
      </c>
    </row>
    <row r="105" spans="1:9" x14ac:dyDescent="0.25">
      <c r="A105" t="str">
        <v>successful</v>
      </c>
      <c r="B105">
        <v>2506</v>
      </c>
      <c r="H105" t="str">
        <v>failed</v>
      </c>
      <c r="I105">
        <v>32</v>
      </c>
    </row>
    <row r="106" spans="1:9" x14ac:dyDescent="0.25">
      <c r="A106" t="str">
        <v>successful</v>
      </c>
      <c r="B106">
        <v>244</v>
      </c>
      <c r="H106" t="str">
        <v>failed</v>
      </c>
      <c r="I106">
        <v>7</v>
      </c>
    </row>
    <row r="107" spans="1:9" x14ac:dyDescent="0.25">
      <c r="A107" t="str">
        <v>successful</v>
      </c>
      <c r="B107">
        <v>146</v>
      </c>
      <c r="H107" t="str">
        <v>failed</v>
      </c>
      <c r="I107">
        <v>803</v>
      </c>
    </row>
    <row r="108" spans="1:9" x14ac:dyDescent="0.25">
      <c r="A108" t="str">
        <v>successful</v>
      </c>
      <c r="B108">
        <v>1267</v>
      </c>
      <c r="H108" t="str">
        <v>failed</v>
      </c>
      <c r="I108">
        <v>16</v>
      </c>
    </row>
    <row r="109" spans="1:9" x14ac:dyDescent="0.25">
      <c r="A109" t="str">
        <v>successful</v>
      </c>
      <c r="B109">
        <v>1561</v>
      </c>
      <c r="H109" t="str">
        <v>failed</v>
      </c>
      <c r="I109">
        <v>31</v>
      </c>
    </row>
    <row r="110" spans="1:9" x14ac:dyDescent="0.25">
      <c r="A110" t="str">
        <v>successful</v>
      </c>
      <c r="B110">
        <v>48</v>
      </c>
      <c r="H110" t="str">
        <v>failed</v>
      </c>
      <c r="I110">
        <v>108</v>
      </c>
    </row>
    <row r="111" spans="1:9" x14ac:dyDescent="0.25">
      <c r="A111" t="str">
        <v>successful</v>
      </c>
      <c r="B111">
        <v>2739</v>
      </c>
      <c r="H111" t="str">
        <v>failed</v>
      </c>
      <c r="I111">
        <v>30</v>
      </c>
    </row>
    <row r="112" spans="1:9" x14ac:dyDescent="0.25">
      <c r="A112" t="str">
        <v>successful</v>
      </c>
      <c r="B112">
        <v>3537</v>
      </c>
      <c r="H112" t="str">
        <v>failed</v>
      </c>
      <c r="I112">
        <v>17</v>
      </c>
    </row>
    <row r="113" spans="1:9" x14ac:dyDescent="0.25">
      <c r="A113" t="str">
        <v>successful</v>
      </c>
      <c r="B113">
        <v>2107</v>
      </c>
      <c r="H113" t="str">
        <v>failed</v>
      </c>
      <c r="I113">
        <v>80</v>
      </c>
    </row>
    <row r="114" spans="1:9" x14ac:dyDescent="0.25">
      <c r="A114" t="str">
        <v>successful</v>
      </c>
      <c r="B114">
        <v>3318</v>
      </c>
      <c r="H114" t="str">
        <v>failed</v>
      </c>
      <c r="I114">
        <v>2468</v>
      </c>
    </row>
    <row r="115" spans="1:9" x14ac:dyDescent="0.25">
      <c r="A115" t="str">
        <v>successful</v>
      </c>
      <c r="B115">
        <v>340</v>
      </c>
      <c r="H115" t="str">
        <v>failed</v>
      </c>
      <c r="I115">
        <v>26</v>
      </c>
    </row>
    <row r="116" spans="1:9" x14ac:dyDescent="0.25">
      <c r="A116" t="str">
        <v>successful</v>
      </c>
      <c r="B116">
        <v>1442</v>
      </c>
      <c r="H116" t="str">
        <v>failed</v>
      </c>
      <c r="I116">
        <v>73</v>
      </c>
    </row>
    <row r="117" spans="1:9" x14ac:dyDescent="0.25">
      <c r="A117" t="str">
        <v>successful</v>
      </c>
      <c r="B117">
        <v>126</v>
      </c>
      <c r="H117" t="str">
        <v>failed</v>
      </c>
      <c r="I117">
        <v>128</v>
      </c>
    </row>
    <row r="118" spans="1:9" x14ac:dyDescent="0.25">
      <c r="A118" t="str">
        <v>successful</v>
      </c>
      <c r="B118">
        <v>524</v>
      </c>
      <c r="H118" t="str">
        <v>failed</v>
      </c>
      <c r="I118">
        <v>33</v>
      </c>
    </row>
    <row r="119" spans="1:9" x14ac:dyDescent="0.25">
      <c r="A119" t="str">
        <v>successful</v>
      </c>
      <c r="B119">
        <v>1989</v>
      </c>
      <c r="H119" t="str">
        <v>failed</v>
      </c>
      <c r="I119">
        <v>1072</v>
      </c>
    </row>
    <row r="120" spans="1:9" x14ac:dyDescent="0.25">
      <c r="A120" t="str">
        <v>successful</v>
      </c>
      <c r="B120">
        <v>157</v>
      </c>
      <c r="H120" t="str">
        <v>failed</v>
      </c>
      <c r="I120">
        <v>393</v>
      </c>
    </row>
    <row r="121" spans="1:9" x14ac:dyDescent="0.25">
      <c r="A121" t="str">
        <v>successful</v>
      </c>
      <c r="B121">
        <v>4498</v>
      </c>
      <c r="H121" t="str">
        <v>failed</v>
      </c>
      <c r="I121">
        <v>1257</v>
      </c>
    </row>
    <row r="122" spans="1:9" x14ac:dyDescent="0.25">
      <c r="A122" t="str">
        <v>successful</v>
      </c>
      <c r="B122">
        <v>80</v>
      </c>
      <c r="H122" t="str">
        <v>failed</v>
      </c>
      <c r="I122">
        <v>328</v>
      </c>
    </row>
    <row r="123" spans="1:9" x14ac:dyDescent="0.25">
      <c r="A123" t="str">
        <v>successful</v>
      </c>
      <c r="B123">
        <v>43</v>
      </c>
      <c r="H123" t="str">
        <v>failed</v>
      </c>
      <c r="I123">
        <v>147</v>
      </c>
    </row>
    <row r="124" spans="1:9" x14ac:dyDescent="0.25">
      <c r="A124" t="str">
        <v>successful</v>
      </c>
      <c r="B124">
        <v>2053</v>
      </c>
      <c r="H124" t="str">
        <v>failed</v>
      </c>
      <c r="I124">
        <v>830</v>
      </c>
    </row>
    <row r="125" spans="1:9" x14ac:dyDescent="0.25">
      <c r="A125" t="str">
        <v>successful</v>
      </c>
      <c r="B125">
        <v>168</v>
      </c>
      <c r="H125" t="str">
        <v>failed</v>
      </c>
      <c r="I125">
        <v>331</v>
      </c>
    </row>
    <row r="126" spans="1:9" x14ac:dyDescent="0.25">
      <c r="A126" t="str">
        <v>successful</v>
      </c>
      <c r="B126">
        <v>4289</v>
      </c>
      <c r="H126" t="str">
        <v>failed</v>
      </c>
      <c r="I126">
        <v>25</v>
      </c>
    </row>
    <row r="127" spans="1:9" x14ac:dyDescent="0.25">
      <c r="A127" t="str">
        <v>successful</v>
      </c>
      <c r="B127">
        <v>165</v>
      </c>
      <c r="H127" t="str">
        <v>failed</v>
      </c>
      <c r="I127">
        <v>3483</v>
      </c>
    </row>
    <row r="128" spans="1:9" x14ac:dyDescent="0.25">
      <c r="A128" t="str">
        <v>successful</v>
      </c>
      <c r="B128">
        <v>1815</v>
      </c>
      <c r="H128" t="str">
        <v>failed</v>
      </c>
      <c r="I128">
        <v>923</v>
      </c>
    </row>
    <row r="129" spans="1:9" x14ac:dyDescent="0.25">
      <c r="A129" t="str">
        <v>successful</v>
      </c>
      <c r="B129">
        <v>397</v>
      </c>
      <c r="H129" t="str">
        <v>failed</v>
      </c>
      <c r="I129">
        <v>1</v>
      </c>
    </row>
    <row r="130" spans="1:9" x14ac:dyDescent="0.25">
      <c r="A130" t="str">
        <v>successful</v>
      </c>
      <c r="B130">
        <v>1539</v>
      </c>
      <c r="H130" t="str">
        <v>failed</v>
      </c>
      <c r="I130">
        <v>33</v>
      </c>
    </row>
    <row r="131" spans="1:9" x14ac:dyDescent="0.25">
      <c r="A131" t="str">
        <v>successful</v>
      </c>
      <c r="B131">
        <v>138</v>
      </c>
      <c r="H131" t="str">
        <v>failed</v>
      </c>
      <c r="I131">
        <v>40</v>
      </c>
    </row>
    <row r="132" spans="1:9" x14ac:dyDescent="0.25">
      <c r="A132" t="str">
        <v>successful</v>
      </c>
      <c r="B132">
        <v>3594</v>
      </c>
      <c r="H132" t="str">
        <v>failed</v>
      </c>
      <c r="I132">
        <v>23</v>
      </c>
    </row>
    <row r="133" spans="1:9" x14ac:dyDescent="0.25">
      <c r="A133" t="str">
        <v>successful</v>
      </c>
      <c r="B133">
        <v>5880</v>
      </c>
      <c r="H133" t="str">
        <v>failed</v>
      </c>
      <c r="I133">
        <v>75</v>
      </c>
    </row>
    <row r="134" spans="1:9" x14ac:dyDescent="0.25">
      <c r="A134" t="str">
        <v>successful</v>
      </c>
      <c r="B134">
        <v>112</v>
      </c>
      <c r="H134" t="str">
        <v>failed</v>
      </c>
      <c r="I134">
        <v>2176</v>
      </c>
    </row>
    <row r="135" spans="1:9" x14ac:dyDescent="0.25">
      <c r="A135" t="str">
        <v>successful</v>
      </c>
      <c r="B135">
        <v>943</v>
      </c>
      <c r="H135" t="str">
        <v>failed</v>
      </c>
      <c r="I135">
        <v>441</v>
      </c>
    </row>
    <row r="136" spans="1:9" x14ac:dyDescent="0.25">
      <c r="A136" t="str">
        <v>successful</v>
      </c>
      <c r="B136">
        <v>2468</v>
      </c>
      <c r="H136" t="str">
        <v>failed</v>
      </c>
      <c r="I136">
        <v>25</v>
      </c>
    </row>
    <row r="137" spans="1:9" x14ac:dyDescent="0.25">
      <c r="A137" t="str">
        <v>successful</v>
      </c>
      <c r="B137">
        <v>2551</v>
      </c>
      <c r="H137" t="str">
        <v>failed</v>
      </c>
      <c r="I137">
        <v>127</v>
      </c>
    </row>
    <row r="138" spans="1:9" x14ac:dyDescent="0.25">
      <c r="A138" t="str">
        <v>successful</v>
      </c>
      <c r="B138">
        <v>101</v>
      </c>
      <c r="H138" t="str">
        <v>failed</v>
      </c>
      <c r="I138">
        <v>355</v>
      </c>
    </row>
    <row r="139" spans="1:9" x14ac:dyDescent="0.25">
      <c r="A139" t="str">
        <v>successful</v>
      </c>
      <c r="B139">
        <v>92</v>
      </c>
      <c r="H139" t="str">
        <v>failed</v>
      </c>
      <c r="I139">
        <v>44</v>
      </c>
    </row>
    <row r="140" spans="1:9" x14ac:dyDescent="0.25">
      <c r="A140" t="str">
        <v>successful</v>
      </c>
      <c r="B140">
        <v>62</v>
      </c>
      <c r="H140" t="str">
        <v>failed</v>
      </c>
      <c r="I140">
        <v>67</v>
      </c>
    </row>
    <row r="141" spans="1:9" x14ac:dyDescent="0.25">
      <c r="A141" t="str">
        <v>successful</v>
      </c>
      <c r="B141">
        <v>149</v>
      </c>
      <c r="H141" t="str">
        <v>failed</v>
      </c>
      <c r="I141">
        <v>1068</v>
      </c>
    </row>
    <row r="142" spans="1:9" x14ac:dyDescent="0.25">
      <c r="A142" t="str">
        <v>successful</v>
      </c>
      <c r="B142">
        <v>329</v>
      </c>
      <c r="H142" t="str">
        <v>failed</v>
      </c>
      <c r="I142">
        <v>424</v>
      </c>
    </row>
    <row r="143" spans="1:9" x14ac:dyDescent="0.25">
      <c r="A143" t="str">
        <v>successful</v>
      </c>
      <c r="B143">
        <v>97</v>
      </c>
      <c r="H143" t="str">
        <v>failed</v>
      </c>
      <c r="I143">
        <v>151</v>
      </c>
    </row>
    <row r="144" spans="1:9" x14ac:dyDescent="0.25">
      <c r="A144" t="str">
        <v>successful</v>
      </c>
      <c r="B144">
        <v>1784</v>
      </c>
      <c r="H144" t="str">
        <v>failed</v>
      </c>
      <c r="I144">
        <v>1608</v>
      </c>
    </row>
    <row r="145" spans="1:9" x14ac:dyDescent="0.25">
      <c r="A145" t="str">
        <v>successful</v>
      </c>
      <c r="B145">
        <v>1684</v>
      </c>
      <c r="H145" t="str">
        <v>failed</v>
      </c>
      <c r="I145">
        <v>941</v>
      </c>
    </row>
    <row r="146" spans="1:9" x14ac:dyDescent="0.25">
      <c r="A146" t="str">
        <v>successful</v>
      </c>
      <c r="B146">
        <v>250</v>
      </c>
      <c r="H146" t="str">
        <v>failed</v>
      </c>
      <c r="I146">
        <v>1</v>
      </c>
    </row>
    <row r="147" spans="1:9" x14ac:dyDescent="0.25">
      <c r="A147" t="str">
        <v>successful</v>
      </c>
      <c r="B147">
        <v>238</v>
      </c>
      <c r="H147" t="str">
        <v>failed</v>
      </c>
      <c r="I147">
        <v>40</v>
      </c>
    </row>
    <row r="148" spans="1:9" x14ac:dyDescent="0.25">
      <c r="A148" t="str">
        <v>successful</v>
      </c>
      <c r="B148">
        <v>53</v>
      </c>
      <c r="H148" t="str">
        <v>failed</v>
      </c>
      <c r="I148">
        <v>3015</v>
      </c>
    </row>
    <row r="149" spans="1:9" x14ac:dyDescent="0.25">
      <c r="A149" t="str">
        <v>successful</v>
      </c>
      <c r="B149">
        <v>214</v>
      </c>
      <c r="H149" t="str">
        <v>failed</v>
      </c>
      <c r="I149">
        <v>435</v>
      </c>
    </row>
    <row r="150" spans="1:9" x14ac:dyDescent="0.25">
      <c r="A150" t="str">
        <v>successful</v>
      </c>
      <c r="B150">
        <v>222</v>
      </c>
      <c r="H150" t="str">
        <v>failed</v>
      </c>
      <c r="I150">
        <v>714</v>
      </c>
    </row>
    <row r="151" spans="1:9" x14ac:dyDescent="0.25">
      <c r="A151" t="str">
        <v>successful</v>
      </c>
      <c r="B151">
        <v>1884</v>
      </c>
      <c r="H151" t="str">
        <v>failed</v>
      </c>
      <c r="I151">
        <v>5497</v>
      </c>
    </row>
    <row r="152" spans="1:9" x14ac:dyDescent="0.25">
      <c r="A152" t="str">
        <v>successful</v>
      </c>
      <c r="B152">
        <v>218</v>
      </c>
      <c r="H152" t="str">
        <v>failed</v>
      </c>
      <c r="I152">
        <v>418</v>
      </c>
    </row>
    <row r="153" spans="1:9" x14ac:dyDescent="0.25">
      <c r="A153" t="str">
        <v>successful</v>
      </c>
      <c r="B153">
        <v>6465</v>
      </c>
      <c r="H153" t="str">
        <v>failed</v>
      </c>
      <c r="I153">
        <v>1439</v>
      </c>
    </row>
    <row r="154" spans="1:9" x14ac:dyDescent="0.25">
      <c r="A154" t="str">
        <v>successful</v>
      </c>
      <c r="B154">
        <v>59</v>
      </c>
      <c r="H154" t="str">
        <v>failed</v>
      </c>
      <c r="I154">
        <v>15</v>
      </c>
    </row>
    <row r="155" spans="1:9" x14ac:dyDescent="0.25">
      <c r="A155" t="str">
        <v>successful</v>
      </c>
      <c r="B155">
        <v>88</v>
      </c>
      <c r="H155" t="str">
        <v>failed</v>
      </c>
      <c r="I155">
        <v>1999</v>
      </c>
    </row>
    <row r="156" spans="1:9" x14ac:dyDescent="0.25">
      <c r="A156" t="str">
        <v>successful</v>
      </c>
      <c r="B156">
        <v>1697</v>
      </c>
      <c r="H156" t="str">
        <v>failed</v>
      </c>
      <c r="I156">
        <v>118</v>
      </c>
    </row>
    <row r="157" spans="1:9" x14ac:dyDescent="0.25">
      <c r="A157" t="str">
        <v>successful</v>
      </c>
      <c r="B157">
        <v>92</v>
      </c>
      <c r="H157" t="str">
        <v>failed</v>
      </c>
      <c r="I157">
        <v>162</v>
      </c>
    </row>
    <row r="158" spans="1:9" x14ac:dyDescent="0.25">
      <c r="A158" t="str">
        <v>successful</v>
      </c>
      <c r="B158">
        <v>186</v>
      </c>
      <c r="H158" t="str">
        <v>failed</v>
      </c>
      <c r="I158">
        <v>83</v>
      </c>
    </row>
    <row r="159" spans="1:9" x14ac:dyDescent="0.25">
      <c r="A159" t="str">
        <v>successful</v>
      </c>
      <c r="B159">
        <v>138</v>
      </c>
      <c r="H159" t="str">
        <v>failed</v>
      </c>
      <c r="I159">
        <v>747</v>
      </c>
    </row>
    <row r="160" spans="1:9" x14ac:dyDescent="0.25">
      <c r="A160" t="str">
        <v>successful</v>
      </c>
      <c r="B160">
        <v>261</v>
      </c>
      <c r="H160" t="str">
        <v>failed</v>
      </c>
      <c r="I160">
        <v>84</v>
      </c>
    </row>
    <row r="161" spans="1:9" x14ac:dyDescent="0.25">
      <c r="A161" t="str">
        <v>successful</v>
      </c>
      <c r="B161">
        <v>107</v>
      </c>
      <c r="H161" t="str">
        <v>failed</v>
      </c>
      <c r="I161">
        <v>91</v>
      </c>
    </row>
    <row r="162" spans="1:9" x14ac:dyDescent="0.25">
      <c r="A162" t="str">
        <v>successful</v>
      </c>
      <c r="B162">
        <v>199</v>
      </c>
      <c r="H162" t="str">
        <v>failed</v>
      </c>
      <c r="I162">
        <v>792</v>
      </c>
    </row>
    <row r="163" spans="1:9" x14ac:dyDescent="0.25">
      <c r="A163" t="str">
        <v>successful</v>
      </c>
      <c r="B163">
        <v>5512</v>
      </c>
      <c r="H163" t="str">
        <v>failed</v>
      </c>
      <c r="I163">
        <v>32</v>
      </c>
    </row>
    <row r="164" spans="1:9" x14ac:dyDescent="0.25">
      <c r="A164" t="str">
        <v>successful</v>
      </c>
      <c r="B164">
        <v>86</v>
      </c>
      <c r="H164" t="str">
        <v>failed</v>
      </c>
      <c r="I164">
        <v>186</v>
      </c>
    </row>
    <row r="165" spans="1:9" x14ac:dyDescent="0.25">
      <c r="A165" t="str">
        <v>successful</v>
      </c>
      <c r="B165">
        <v>2768</v>
      </c>
      <c r="H165" t="str">
        <v>failed</v>
      </c>
      <c r="I165">
        <v>605</v>
      </c>
    </row>
    <row r="166" spans="1:9" x14ac:dyDescent="0.25">
      <c r="A166" t="str">
        <v>successful</v>
      </c>
      <c r="B166">
        <v>48</v>
      </c>
      <c r="H166" t="str">
        <v>failed</v>
      </c>
      <c r="I166">
        <v>1</v>
      </c>
    </row>
    <row r="167" spans="1:9" x14ac:dyDescent="0.25">
      <c r="A167" t="str">
        <v>successful</v>
      </c>
      <c r="B167">
        <v>87</v>
      </c>
      <c r="H167" t="str">
        <v>failed</v>
      </c>
      <c r="I167">
        <v>31</v>
      </c>
    </row>
    <row r="168" spans="1:9" x14ac:dyDescent="0.25">
      <c r="A168" t="str">
        <v>successful</v>
      </c>
      <c r="B168">
        <v>1894</v>
      </c>
      <c r="H168" t="str">
        <v>failed</v>
      </c>
      <c r="I168">
        <v>1181</v>
      </c>
    </row>
    <row r="169" spans="1:9" x14ac:dyDescent="0.25">
      <c r="A169" t="str">
        <v>successful</v>
      </c>
      <c r="B169">
        <v>282</v>
      </c>
      <c r="H169" t="str">
        <v>failed</v>
      </c>
      <c r="I169">
        <v>39</v>
      </c>
    </row>
    <row r="170" spans="1:9" x14ac:dyDescent="0.25">
      <c r="A170" t="str">
        <v>successful</v>
      </c>
      <c r="B170">
        <v>116</v>
      </c>
      <c r="H170" t="str">
        <v>failed</v>
      </c>
      <c r="I170">
        <v>46</v>
      </c>
    </row>
    <row r="171" spans="1:9" x14ac:dyDescent="0.25">
      <c r="A171" t="str">
        <v>successful</v>
      </c>
      <c r="B171">
        <v>83</v>
      </c>
      <c r="H171" t="str">
        <v>failed</v>
      </c>
      <c r="I171">
        <v>105</v>
      </c>
    </row>
    <row r="172" spans="1:9" x14ac:dyDescent="0.25">
      <c r="A172" t="str">
        <v>successful</v>
      </c>
      <c r="B172">
        <v>91</v>
      </c>
      <c r="H172" t="str">
        <v>failed</v>
      </c>
      <c r="I172">
        <v>535</v>
      </c>
    </row>
    <row r="173" spans="1:9" x14ac:dyDescent="0.25">
      <c r="A173" t="str">
        <v>successful</v>
      </c>
      <c r="B173">
        <v>546</v>
      </c>
      <c r="H173" t="str">
        <v>failed</v>
      </c>
      <c r="I173">
        <v>16</v>
      </c>
    </row>
    <row r="174" spans="1:9" x14ac:dyDescent="0.25">
      <c r="A174" t="str">
        <v>successful</v>
      </c>
      <c r="B174">
        <v>393</v>
      </c>
      <c r="H174" t="str">
        <v>failed</v>
      </c>
      <c r="I174">
        <v>575</v>
      </c>
    </row>
    <row r="175" spans="1:9" x14ac:dyDescent="0.25">
      <c r="A175" t="str">
        <v>successful</v>
      </c>
      <c r="B175">
        <v>133</v>
      </c>
      <c r="H175" t="str">
        <v>failed</v>
      </c>
      <c r="I175">
        <v>1120</v>
      </c>
    </row>
    <row r="176" spans="1:9" x14ac:dyDescent="0.25">
      <c r="A176" t="str">
        <v>successful</v>
      </c>
      <c r="B176">
        <v>254</v>
      </c>
      <c r="H176" t="str">
        <v>failed</v>
      </c>
      <c r="I176">
        <v>113</v>
      </c>
    </row>
    <row r="177" spans="1:9" x14ac:dyDescent="0.25">
      <c r="A177" t="str">
        <v>successful</v>
      </c>
      <c r="B177">
        <v>176</v>
      </c>
      <c r="H177" t="str">
        <v>failed</v>
      </c>
      <c r="I177">
        <v>1538</v>
      </c>
    </row>
    <row r="178" spans="1:9" x14ac:dyDescent="0.25">
      <c r="A178" t="str">
        <v>successful</v>
      </c>
      <c r="B178">
        <v>337</v>
      </c>
      <c r="H178" t="str">
        <v>failed</v>
      </c>
      <c r="I178">
        <v>9</v>
      </c>
    </row>
    <row r="179" spans="1:9" x14ac:dyDescent="0.25">
      <c r="A179" t="str">
        <v>successful</v>
      </c>
      <c r="B179">
        <v>107</v>
      </c>
      <c r="H179" t="str">
        <v>failed</v>
      </c>
      <c r="I179">
        <v>554</v>
      </c>
    </row>
    <row r="180" spans="1:9" x14ac:dyDescent="0.25">
      <c r="A180" t="str">
        <v>successful</v>
      </c>
      <c r="B180">
        <v>183</v>
      </c>
      <c r="H180" t="str">
        <v>failed</v>
      </c>
      <c r="I180">
        <v>648</v>
      </c>
    </row>
    <row r="181" spans="1:9" x14ac:dyDescent="0.25">
      <c r="A181" t="str">
        <v>successful</v>
      </c>
      <c r="B181">
        <v>72</v>
      </c>
      <c r="H181" t="str">
        <v>failed</v>
      </c>
      <c r="I181">
        <v>21</v>
      </c>
    </row>
    <row r="182" spans="1:9" x14ac:dyDescent="0.25">
      <c r="A182" t="str">
        <v>successful</v>
      </c>
      <c r="B182">
        <v>295</v>
      </c>
      <c r="H182" t="str">
        <v>failed</v>
      </c>
      <c r="I182">
        <v>54</v>
      </c>
    </row>
    <row r="183" spans="1:9" x14ac:dyDescent="0.25">
      <c r="A183" t="str">
        <v>successful</v>
      </c>
      <c r="B183">
        <v>142</v>
      </c>
      <c r="H183" t="str">
        <v>failed</v>
      </c>
      <c r="I183">
        <v>120</v>
      </c>
    </row>
    <row r="184" spans="1:9" x14ac:dyDescent="0.25">
      <c r="A184" t="str">
        <v>successful</v>
      </c>
      <c r="B184">
        <v>85</v>
      </c>
      <c r="H184" t="str">
        <v>failed</v>
      </c>
      <c r="I184">
        <v>579</v>
      </c>
    </row>
    <row r="185" spans="1:9" x14ac:dyDescent="0.25">
      <c r="A185" t="str">
        <v>successful</v>
      </c>
      <c r="B185">
        <v>659</v>
      </c>
      <c r="H185" t="str">
        <v>failed</v>
      </c>
      <c r="I185">
        <v>2072</v>
      </c>
    </row>
    <row r="186" spans="1:9" x14ac:dyDescent="0.25">
      <c r="A186" t="str">
        <v>successful</v>
      </c>
      <c r="B186">
        <v>121</v>
      </c>
      <c r="H186" t="str">
        <v>failed</v>
      </c>
      <c r="I186">
        <v>0</v>
      </c>
    </row>
    <row r="187" spans="1:9" x14ac:dyDescent="0.25">
      <c r="A187" t="str">
        <v>successful</v>
      </c>
      <c r="B187">
        <v>3742</v>
      </c>
      <c r="H187" t="str">
        <v>failed</v>
      </c>
      <c r="I187">
        <v>1796</v>
      </c>
    </row>
    <row r="188" spans="1:9" x14ac:dyDescent="0.25">
      <c r="A188" t="str">
        <v>successful</v>
      </c>
      <c r="B188">
        <v>223</v>
      </c>
      <c r="H188" t="str">
        <v>failed</v>
      </c>
      <c r="I188">
        <v>62</v>
      </c>
    </row>
    <row r="189" spans="1:9" x14ac:dyDescent="0.25">
      <c r="A189" t="str">
        <v>successful</v>
      </c>
      <c r="B189">
        <v>133</v>
      </c>
      <c r="H189" t="str">
        <v>failed</v>
      </c>
      <c r="I189">
        <v>347</v>
      </c>
    </row>
    <row r="190" spans="1:9" x14ac:dyDescent="0.25">
      <c r="A190" t="str">
        <v>successful</v>
      </c>
      <c r="B190">
        <v>5168</v>
      </c>
      <c r="H190" t="str">
        <v>failed</v>
      </c>
      <c r="I190">
        <v>19</v>
      </c>
    </row>
    <row r="191" spans="1:9" x14ac:dyDescent="0.25">
      <c r="A191" t="str">
        <v>successful</v>
      </c>
      <c r="B191">
        <v>307</v>
      </c>
      <c r="H191" t="str">
        <v>failed</v>
      </c>
      <c r="I191">
        <v>1258</v>
      </c>
    </row>
    <row r="192" spans="1:9" x14ac:dyDescent="0.25">
      <c r="A192" t="str">
        <v>successful</v>
      </c>
      <c r="B192">
        <v>2441</v>
      </c>
      <c r="H192" t="str">
        <v>failed</v>
      </c>
      <c r="I192">
        <v>362</v>
      </c>
    </row>
    <row r="193" spans="1:9" x14ac:dyDescent="0.25">
      <c r="A193" t="str">
        <v>successful</v>
      </c>
      <c r="B193">
        <v>1385</v>
      </c>
      <c r="H193" t="str">
        <v>failed</v>
      </c>
      <c r="I193">
        <v>133</v>
      </c>
    </row>
    <row r="194" spans="1:9" x14ac:dyDescent="0.25">
      <c r="A194" t="str">
        <v>successful</v>
      </c>
      <c r="B194">
        <v>190</v>
      </c>
      <c r="H194" t="str">
        <v>failed</v>
      </c>
      <c r="I194">
        <v>846</v>
      </c>
    </row>
    <row r="195" spans="1:9" x14ac:dyDescent="0.25">
      <c r="A195" t="str">
        <v>successful</v>
      </c>
      <c r="B195">
        <v>470</v>
      </c>
      <c r="H195" t="str">
        <v>failed</v>
      </c>
      <c r="I195">
        <v>10</v>
      </c>
    </row>
    <row r="196" spans="1:9" x14ac:dyDescent="0.25">
      <c r="A196" t="str">
        <v>successful</v>
      </c>
      <c r="B196">
        <v>253</v>
      </c>
      <c r="H196" t="str">
        <v>failed</v>
      </c>
      <c r="I196">
        <v>191</v>
      </c>
    </row>
    <row r="197" spans="1:9" x14ac:dyDescent="0.25">
      <c r="A197" t="str">
        <v>successful</v>
      </c>
      <c r="B197">
        <v>1113</v>
      </c>
      <c r="H197" t="str">
        <v>failed</v>
      </c>
      <c r="I197">
        <v>1979</v>
      </c>
    </row>
    <row r="198" spans="1:9" x14ac:dyDescent="0.25">
      <c r="A198" t="str">
        <v>successful</v>
      </c>
      <c r="B198">
        <v>2283</v>
      </c>
      <c r="H198" t="str">
        <v>failed</v>
      </c>
      <c r="I198">
        <v>63</v>
      </c>
    </row>
    <row r="199" spans="1:9" x14ac:dyDescent="0.25">
      <c r="A199" t="str">
        <v>successful</v>
      </c>
      <c r="B199">
        <v>1095</v>
      </c>
      <c r="H199" t="str">
        <v>failed</v>
      </c>
      <c r="I199">
        <v>6080</v>
      </c>
    </row>
    <row r="200" spans="1:9" x14ac:dyDescent="0.25">
      <c r="A200" t="str">
        <v>successful</v>
      </c>
      <c r="B200">
        <v>1690</v>
      </c>
      <c r="H200" t="str">
        <v>failed</v>
      </c>
      <c r="I200">
        <v>80</v>
      </c>
    </row>
    <row r="201" spans="1:9" x14ac:dyDescent="0.25">
      <c r="A201" t="str">
        <v>successful</v>
      </c>
      <c r="B201">
        <v>191</v>
      </c>
      <c r="H201" t="str">
        <v>failed</v>
      </c>
      <c r="I201">
        <v>9</v>
      </c>
    </row>
    <row r="202" spans="1:9" x14ac:dyDescent="0.25">
      <c r="A202" t="str">
        <v>successful</v>
      </c>
      <c r="B202">
        <v>2013</v>
      </c>
      <c r="H202" t="str">
        <v>failed</v>
      </c>
      <c r="I202">
        <v>1784</v>
      </c>
    </row>
    <row r="203" spans="1:9" x14ac:dyDescent="0.25">
      <c r="A203" t="str">
        <v>successful</v>
      </c>
      <c r="B203">
        <v>1703</v>
      </c>
      <c r="H203" t="str">
        <v>failed</v>
      </c>
      <c r="I203">
        <v>243</v>
      </c>
    </row>
    <row r="204" spans="1:9" x14ac:dyDescent="0.25">
      <c r="A204" t="str">
        <v>successful</v>
      </c>
      <c r="B204">
        <v>80</v>
      </c>
      <c r="H204" t="str">
        <v>failed</v>
      </c>
      <c r="I204">
        <v>1296</v>
      </c>
    </row>
    <row r="205" spans="1:9" x14ac:dyDescent="0.25">
      <c r="A205" t="str">
        <v>successful</v>
      </c>
      <c r="B205">
        <v>41</v>
      </c>
      <c r="H205" t="str">
        <v>failed</v>
      </c>
      <c r="I205">
        <v>77</v>
      </c>
    </row>
    <row r="206" spans="1:9" x14ac:dyDescent="0.25">
      <c r="A206" t="str">
        <v>successful</v>
      </c>
      <c r="B206">
        <v>187</v>
      </c>
      <c r="H206" t="str">
        <v>failed</v>
      </c>
      <c r="I206">
        <v>395</v>
      </c>
    </row>
    <row r="207" spans="1:9" x14ac:dyDescent="0.25">
      <c r="A207" t="str">
        <v>successful</v>
      </c>
      <c r="B207">
        <v>2875</v>
      </c>
      <c r="H207" t="str">
        <v>failed</v>
      </c>
      <c r="I207">
        <v>49</v>
      </c>
    </row>
    <row r="208" spans="1:9" x14ac:dyDescent="0.25">
      <c r="A208" t="str">
        <v>successful</v>
      </c>
      <c r="B208">
        <v>88</v>
      </c>
      <c r="H208" t="str">
        <v>failed</v>
      </c>
      <c r="I208">
        <v>180</v>
      </c>
    </row>
    <row r="209" spans="1:9" x14ac:dyDescent="0.25">
      <c r="A209" t="str">
        <v>successful</v>
      </c>
      <c r="B209">
        <v>191</v>
      </c>
      <c r="H209" t="str">
        <v>failed</v>
      </c>
      <c r="I209">
        <v>2690</v>
      </c>
    </row>
    <row r="210" spans="1:9" x14ac:dyDescent="0.25">
      <c r="A210" t="str">
        <v>successful</v>
      </c>
      <c r="B210">
        <v>139</v>
      </c>
      <c r="H210" t="str">
        <v>failed</v>
      </c>
      <c r="I210">
        <v>2779</v>
      </c>
    </row>
    <row r="211" spans="1:9" x14ac:dyDescent="0.25">
      <c r="A211" t="str">
        <v>successful</v>
      </c>
      <c r="B211">
        <v>186</v>
      </c>
      <c r="H211" t="str">
        <v>failed</v>
      </c>
      <c r="I211">
        <v>92</v>
      </c>
    </row>
    <row r="212" spans="1:9" x14ac:dyDescent="0.25">
      <c r="A212" t="str">
        <v>successful</v>
      </c>
      <c r="B212">
        <v>112</v>
      </c>
      <c r="H212" t="str">
        <v>failed</v>
      </c>
      <c r="I212">
        <v>1028</v>
      </c>
    </row>
    <row r="213" spans="1:9" x14ac:dyDescent="0.25">
      <c r="A213" t="str">
        <v>successful</v>
      </c>
      <c r="B213">
        <v>101</v>
      </c>
      <c r="H213" t="str">
        <v>failed</v>
      </c>
      <c r="I213">
        <v>26</v>
      </c>
    </row>
    <row r="214" spans="1:9" x14ac:dyDescent="0.25">
      <c r="A214" t="str">
        <v>successful</v>
      </c>
      <c r="B214">
        <v>206</v>
      </c>
      <c r="H214" t="str">
        <v>failed</v>
      </c>
      <c r="I214">
        <v>1790</v>
      </c>
    </row>
    <row r="215" spans="1:9" x14ac:dyDescent="0.25">
      <c r="A215" t="str">
        <v>successful</v>
      </c>
      <c r="B215">
        <v>154</v>
      </c>
      <c r="H215" t="str">
        <v>failed</v>
      </c>
      <c r="I215">
        <v>37</v>
      </c>
    </row>
    <row r="216" spans="1:9" x14ac:dyDescent="0.25">
      <c r="A216" t="str">
        <v>successful</v>
      </c>
      <c r="B216">
        <v>5966</v>
      </c>
      <c r="H216" t="str">
        <v>failed</v>
      </c>
      <c r="I216">
        <v>35</v>
      </c>
    </row>
    <row r="217" spans="1:9" x14ac:dyDescent="0.25">
      <c r="A217" t="str">
        <v>successful</v>
      </c>
      <c r="B217">
        <v>169</v>
      </c>
      <c r="H217" t="str">
        <v>failed</v>
      </c>
      <c r="I217">
        <v>558</v>
      </c>
    </row>
    <row r="218" spans="1:9" x14ac:dyDescent="0.25">
      <c r="A218" t="str">
        <v>successful</v>
      </c>
      <c r="B218">
        <v>2106</v>
      </c>
      <c r="H218" t="str">
        <v>failed</v>
      </c>
      <c r="I218">
        <v>64</v>
      </c>
    </row>
    <row r="219" spans="1:9" x14ac:dyDescent="0.25">
      <c r="A219" t="str">
        <v>successful</v>
      </c>
      <c r="B219">
        <v>131</v>
      </c>
      <c r="H219" t="str">
        <v>failed</v>
      </c>
      <c r="I219">
        <v>245</v>
      </c>
    </row>
    <row r="220" spans="1:9" x14ac:dyDescent="0.25">
      <c r="A220" t="str">
        <v>successful</v>
      </c>
      <c r="B220">
        <v>84</v>
      </c>
      <c r="H220" t="str">
        <v>failed</v>
      </c>
      <c r="I220">
        <v>71</v>
      </c>
    </row>
    <row r="221" spans="1:9" x14ac:dyDescent="0.25">
      <c r="A221" t="str">
        <v>successful</v>
      </c>
      <c r="B221">
        <v>155</v>
      </c>
      <c r="H221" t="str">
        <v>failed</v>
      </c>
      <c r="I221">
        <v>42</v>
      </c>
    </row>
    <row r="222" spans="1:9" x14ac:dyDescent="0.25">
      <c r="A222" t="str">
        <v>successful</v>
      </c>
      <c r="B222">
        <v>189</v>
      </c>
      <c r="H222" t="str">
        <v>failed</v>
      </c>
      <c r="I222">
        <v>156</v>
      </c>
    </row>
    <row r="223" spans="1:9" x14ac:dyDescent="0.25">
      <c r="A223" t="str">
        <v>successful</v>
      </c>
      <c r="B223">
        <v>4799</v>
      </c>
      <c r="H223" t="str">
        <v>failed</v>
      </c>
      <c r="I223">
        <v>1368</v>
      </c>
    </row>
    <row r="224" spans="1:9" x14ac:dyDescent="0.25">
      <c r="A224" t="str">
        <v>successful</v>
      </c>
      <c r="B224">
        <v>1137</v>
      </c>
      <c r="H224" t="str">
        <v>failed</v>
      </c>
      <c r="I224">
        <v>102</v>
      </c>
    </row>
    <row r="225" spans="1:9" x14ac:dyDescent="0.25">
      <c r="A225" t="str">
        <v>successful</v>
      </c>
      <c r="B225">
        <v>1152</v>
      </c>
      <c r="H225" t="str">
        <v>failed</v>
      </c>
      <c r="I225">
        <v>86</v>
      </c>
    </row>
    <row r="226" spans="1:9" x14ac:dyDescent="0.25">
      <c r="A226" t="str">
        <v>successful</v>
      </c>
      <c r="B226">
        <v>50</v>
      </c>
      <c r="H226" t="str">
        <v>failed</v>
      </c>
      <c r="I226">
        <v>253</v>
      </c>
    </row>
    <row r="227" spans="1:9" x14ac:dyDescent="0.25">
      <c r="A227" t="str">
        <v>successful</v>
      </c>
      <c r="B227">
        <v>3059</v>
      </c>
      <c r="H227" t="str">
        <v>failed</v>
      </c>
      <c r="I227">
        <v>157</v>
      </c>
    </row>
    <row r="228" spans="1:9" x14ac:dyDescent="0.25">
      <c r="A228" t="str">
        <v>successful</v>
      </c>
      <c r="B228">
        <v>34</v>
      </c>
      <c r="H228" t="str">
        <v>failed</v>
      </c>
      <c r="I228">
        <v>183</v>
      </c>
    </row>
    <row r="229" spans="1:9" x14ac:dyDescent="0.25">
      <c r="A229" t="str">
        <v>successful</v>
      </c>
      <c r="B229">
        <v>220</v>
      </c>
      <c r="H229" t="str">
        <v>failed</v>
      </c>
      <c r="I229">
        <v>82</v>
      </c>
    </row>
    <row r="230" spans="1:9" x14ac:dyDescent="0.25">
      <c r="A230" t="str">
        <v>successful</v>
      </c>
      <c r="B230">
        <v>1604</v>
      </c>
      <c r="H230" t="str">
        <v>failed</v>
      </c>
      <c r="I230">
        <v>1</v>
      </c>
    </row>
    <row r="231" spans="1:9" x14ac:dyDescent="0.25">
      <c r="A231" t="str">
        <v>successful</v>
      </c>
      <c r="B231">
        <v>454</v>
      </c>
      <c r="H231" t="str">
        <v>failed</v>
      </c>
      <c r="I231">
        <v>1198</v>
      </c>
    </row>
    <row r="232" spans="1:9" x14ac:dyDescent="0.25">
      <c r="A232" t="str">
        <v>successful</v>
      </c>
      <c r="B232">
        <v>123</v>
      </c>
      <c r="H232" t="str">
        <v>failed</v>
      </c>
      <c r="I232">
        <v>648</v>
      </c>
    </row>
    <row r="233" spans="1:9" x14ac:dyDescent="0.25">
      <c r="A233" t="str">
        <v>successful</v>
      </c>
      <c r="B233">
        <v>299</v>
      </c>
      <c r="H233" t="str">
        <v>failed</v>
      </c>
      <c r="I233">
        <v>64</v>
      </c>
    </row>
    <row r="234" spans="1:9" x14ac:dyDescent="0.25">
      <c r="A234" t="str">
        <v>successful</v>
      </c>
      <c r="B234">
        <v>2237</v>
      </c>
      <c r="H234" t="str">
        <v>failed</v>
      </c>
      <c r="I234">
        <v>62</v>
      </c>
    </row>
    <row r="235" spans="1:9" x14ac:dyDescent="0.25">
      <c r="A235" t="str">
        <v>successful</v>
      </c>
      <c r="B235">
        <v>645</v>
      </c>
      <c r="H235" t="str">
        <v>failed</v>
      </c>
      <c r="I235">
        <v>750</v>
      </c>
    </row>
    <row r="236" spans="1:9" x14ac:dyDescent="0.25">
      <c r="A236" t="str">
        <v>successful</v>
      </c>
      <c r="B236">
        <v>484</v>
      </c>
      <c r="H236" t="str">
        <v>failed</v>
      </c>
      <c r="I236">
        <v>105</v>
      </c>
    </row>
    <row r="237" spans="1:9" x14ac:dyDescent="0.25">
      <c r="A237" t="str">
        <v>successful</v>
      </c>
      <c r="B237">
        <v>154</v>
      </c>
      <c r="H237" t="str">
        <v>failed</v>
      </c>
      <c r="I237">
        <v>2604</v>
      </c>
    </row>
    <row r="238" spans="1:9" x14ac:dyDescent="0.25">
      <c r="A238" t="str">
        <v>successful</v>
      </c>
      <c r="B238">
        <v>82</v>
      </c>
      <c r="H238" t="str">
        <v>failed</v>
      </c>
      <c r="I238">
        <v>65</v>
      </c>
    </row>
    <row r="239" spans="1:9" x14ac:dyDescent="0.25">
      <c r="A239" t="str">
        <v>successful</v>
      </c>
      <c r="B239">
        <v>134</v>
      </c>
      <c r="H239" t="str">
        <v>failed</v>
      </c>
      <c r="I239">
        <v>94</v>
      </c>
    </row>
    <row r="240" spans="1:9" x14ac:dyDescent="0.25">
      <c r="A240" t="str">
        <v>successful</v>
      </c>
      <c r="B240">
        <v>5203</v>
      </c>
      <c r="H240" t="str">
        <v>failed</v>
      </c>
      <c r="I240">
        <v>257</v>
      </c>
    </row>
    <row r="241" spans="1:9" x14ac:dyDescent="0.25">
      <c r="A241" t="str">
        <v>successful</v>
      </c>
      <c r="B241">
        <v>94</v>
      </c>
      <c r="H241" t="str">
        <v>failed</v>
      </c>
      <c r="I241">
        <v>2928</v>
      </c>
    </row>
    <row r="242" spans="1:9" x14ac:dyDescent="0.25">
      <c r="A242" t="str">
        <v>successful</v>
      </c>
      <c r="B242">
        <v>205</v>
      </c>
      <c r="H242" t="str">
        <v>failed</v>
      </c>
      <c r="I242">
        <v>4697</v>
      </c>
    </row>
    <row r="243" spans="1:9" x14ac:dyDescent="0.25">
      <c r="A243" t="str">
        <v>successful</v>
      </c>
      <c r="B243">
        <v>92</v>
      </c>
      <c r="H243" t="str">
        <v>failed</v>
      </c>
      <c r="I243">
        <v>2915</v>
      </c>
    </row>
    <row r="244" spans="1:9" x14ac:dyDescent="0.25">
      <c r="A244" t="str">
        <v>successful</v>
      </c>
      <c r="B244">
        <v>219</v>
      </c>
      <c r="H244" t="str">
        <v>failed</v>
      </c>
      <c r="I244">
        <v>18</v>
      </c>
    </row>
    <row r="245" spans="1:9" x14ac:dyDescent="0.25">
      <c r="A245" t="str">
        <v>successful</v>
      </c>
      <c r="B245">
        <v>2526</v>
      </c>
      <c r="H245" t="str">
        <v>failed</v>
      </c>
      <c r="I245">
        <v>602</v>
      </c>
    </row>
    <row r="246" spans="1:9" x14ac:dyDescent="0.25">
      <c r="A246" t="str">
        <v>successful</v>
      </c>
      <c r="B246">
        <v>94</v>
      </c>
      <c r="H246" t="str">
        <v>failed</v>
      </c>
      <c r="I246">
        <v>1</v>
      </c>
    </row>
    <row r="247" spans="1:9" x14ac:dyDescent="0.25">
      <c r="A247" t="str">
        <v>successful</v>
      </c>
      <c r="B247">
        <v>1713</v>
      </c>
      <c r="H247" t="str">
        <v>failed</v>
      </c>
      <c r="I247">
        <v>3868</v>
      </c>
    </row>
    <row r="248" spans="1:9" x14ac:dyDescent="0.25">
      <c r="A248" t="str">
        <v>successful</v>
      </c>
      <c r="B248">
        <v>249</v>
      </c>
      <c r="H248" t="str">
        <v>failed</v>
      </c>
      <c r="I248">
        <v>504</v>
      </c>
    </row>
    <row r="249" spans="1:9" x14ac:dyDescent="0.25">
      <c r="A249" t="str">
        <v>successful</v>
      </c>
      <c r="B249">
        <v>192</v>
      </c>
      <c r="H249" t="str">
        <v>failed</v>
      </c>
      <c r="I249">
        <v>14</v>
      </c>
    </row>
    <row r="250" spans="1:9" x14ac:dyDescent="0.25">
      <c r="A250" t="str">
        <v>successful</v>
      </c>
      <c r="B250">
        <v>247</v>
      </c>
      <c r="H250" t="str">
        <v>failed</v>
      </c>
      <c r="I250">
        <v>750</v>
      </c>
    </row>
    <row r="251" spans="1:9" x14ac:dyDescent="0.25">
      <c r="A251" t="str">
        <v>successful</v>
      </c>
      <c r="B251">
        <v>2293</v>
      </c>
      <c r="H251" t="str">
        <v>failed</v>
      </c>
      <c r="I251">
        <v>77</v>
      </c>
    </row>
    <row r="252" spans="1:9" x14ac:dyDescent="0.25">
      <c r="A252" t="str">
        <v>successful</v>
      </c>
      <c r="B252">
        <v>3131</v>
      </c>
      <c r="H252" t="str">
        <v>failed</v>
      </c>
      <c r="I252">
        <v>752</v>
      </c>
    </row>
    <row r="253" spans="1:9" x14ac:dyDescent="0.25">
      <c r="A253" t="str">
        <v>successful</v>
      </c>
      <c r="B253">
        <v>143</v>
      </c>
      <c r="H253" t="str">
        <v>failed</v>
      </c>
      <c r="I253">
        <v>131</v>
      </c>
    </row>
    <row r="254" spans="1:9" x14ac:dyDescent="0.25">
      <c r="A254" t="str">
        <v>successful</v>
      </c>
      <c r="B254">
        <v>296</v>
      </c>
      <c r="H254" t="str">
        <v>failed</v>
      </c>
      <c r="I254">
        <v>87</v>
      </c>
    </row>
    <row r="255" spans="1:9" x14ac:dyDescent="0.25">
      <c r="A255" t="str">
        <v>successful</v>
      </c>
      <c r="B255">
        <v>170</v>
      </c>
      <c r="H255" t="str">
        <v>failed</v>
      </c>
      <c r="I255">
        <v>1063</v>
      </c>
    </row>
    <row r="256" spans="1:9" x14ac:dyDescent="0.25">
      <c r="A256" t="str">
        <v>successful</v>
      </c>
      <c r="B256">
        <v>86</v>
      </c>
      <c r="H256" t="str">
        <v>failed</v>
      </c>
      <c r="I256">
        <v>76</v>
      </c>
    </row>
    <row r="257" spans="1:9" x14ac:dyDescent="0.25">
      <c r="A257" t="str">
        <v>successful</v>
      </c>
      <c r="B257">
        <v>6286</v>
      </c>
      <c r="H257" t="str">
        <v>failed</v>
      </c>
      <c r="I257">
        <v>4428</v>
      </c>
    </row>
    <row r="258" spans="1:9" x14ac:dyDescent="0.25">
      <c r="A258" t="str">
        <v>successful</v>
      </c>
      <c r="B258">
        <v>3727</v>
      </c>
      <c r="H258" t="str">
        <v>failed</v>
      </c>
      <c r="I258">
        <v>58</v>
      </c>
    </row>
    <row r="259" spans="1:9" x14ac:dyDescent="0.25">
      <c r="A259" t="str">
        <v>successful</v>
      </c>
      <c r="B259">
        <v>1605</v>
      </c>
      <c r="H259" t="str">
        <v>failed</v>
      </c>
      <c r="I259">
        <v>111</v>
      </c>
    </row>
    <row r="260" spans="1:9" x14ac:dyDescent="0.25">
      <c r="A260" t="str">
        <v>successful</v>
      </c>
      <c r="B260">
        <v>2120</v>
      </c>
      <c r="H260" t="str">
        <v>failed</v>
      </c>
      <c r="I260">
        <v>2955</v>
      </c>
    </row>
    <row r="261" spans="1:9" x14ac:dyDescent="0.25">
      <c r="A261" t="str">
        <v>successful</v>
      </c>
      <c r="B261">
        <v>50</v>
      </c>
      <c r="H261" t="str">
        <v>failed</v>
      </c>
      <c r="I261">
        <v>1657</v>
      </c>
    </row>
    <row r="262" spans="1:9" x14ac:dyDescent="0.25">
      <c r="A262" t="str">
        <v>successful</v>
      </c>
      <c r="B262">
        <v>2080</v>
      </c>
      <c r="H262" t="str">
        <v>failed</v>
      </c>
      <c r="I262">
        <v>926</v>
      </c>
    </row>
    <row r="263" spans="1:9" x14ac:dyDescent="0.25">
      <c r="A263" t="str">
        <v>successful</v>
      </c>
      <c r="B263">
        <v>2105</v>
      </c>
      <c r="H263" t="str">
        <v>failed</v>
      </c>
      <c r="I263">
        <v>77</v>
      </c>
    </row>
    <row r="264" spans="1:9" x14ac:dyDescent="0.25">
      <c r="A264" t="str">
        <v>successful</v>
      </c>
      <c r="B264">
        <v>2436</v>
      </c>
      <c r="H264" t="str">
        <v>failed</v>
      </c>
      <c r="I264">
        <v>1748</v>
      </c>
    </row>
    <row r="265" spans="1:9" x14ac:dyDescent="0.25">
      <c r="A265" t="str">
        <v>successful</v>
      </c>
      <c r="B265">
        <v>80</v>
      </c>
      <c r="H265" t="str">
        <v>failed</v>
      </c>
      <c r="I265">
        <v>79</v>
      </c>
    </row>
    <row r="266" spans="1:9" x14ac:dyDescent="0.25">
      <c r="A266" t="str">
        <v>successful</v>
      </c>
      <c r="B266">
        <v>42</v>
      </c>
      <c r="H266" t="str">
        <v>failed</v>
      </c>
      <c r="I266">
        <v>889</v>
      </c>
    </row>
    <row r="267" spans="1:9" x14ac:dyDescent="0.25">
      <c r="A267" t="str">
        <v>successful</v>
      </c>
      <c r="B267">
        <v>139</v>
      </c>
      <c r="H267" t="str">
        <v>failed</v>
      </c>
      <c r="I267">
        <v>56</v>
      </c>
    </row>
    <row r="268" spans="1:9" x14ac:dyDescent="0.25">
      <c r="A268" t="str">
        <v>successful</v>
      </c>
      <c r="B268">
        <v>159</v>
      </c>
      <c r="H268" t="str">
        <v>failed</v>
      </c>
      <c r="I268">
        <v>1</v>
      </c>
    </row>
    <row r="269" spans="1:9" x14ac:dyDescent="0.25">
      <c r="A269" t="str">
        <v>successful</v>
      </c>
      <c r="B269">
        <v>381</v>
      </c>
      <c r="H269" t="str">
        <v>failed</v>
      </c>
      <c r="I269">
        <v>83</v>
      </c>
    </row>
    <row r="270" spans="1:9" x14ac:dyDescent="0.25">
      <c r="A270" t="str">
        <v>successful</v>
      </c>
      <c r="B270">
        <v>194</v>
      </c>
      <c r="H270" t="str">
        <v>failed</v>
      </c>
      <c r="I270">
        <v>2025</v>
      </c>
    </row>
    <row r="271" spans="1:9" x14ac:dyDescent="0.25">
      <c r="A271" t="str">
        <v>successful</v>
      </c>
      <c r="B271">
        <v>106</v>
      </c>
      <c r="H271" t="str">
        <v>failed</v>
      </c>
      <c r="I271">
        <v>14</v>
      </c>
    </row>
    <row r="272" spans="1:9" x14ac:dyDescent="0.25">
      <c r="A272" t="str">
        <v>successful</v>
      </c>
      <c r="B272">
        <v>142</v>
      </c>
      <c r="H272" t="str">
        <v>failed</v>
      </c>
      <c r="I272">
        <v>656</v>
      </c>
    </row>
    <row r="273" spans="1:9" x14ac:dyDescent="0.25">
      <c r="A273" t="str">
        <v>successful</v>
      </c>
      <c r="B273">
        <v>211</v>
      </c>
      <c r="H273" t="str">
        <v>failed</v>
      </c>
      <c r="I273">
        <v>1596</v>
      </c>
    </row>
    <row r="274" spans="1:9" x14ac:dyDescent="0.25">
      <c r="A274" t="str">
        <v>successful</v>
      </c>
      <c r="B274">
        <v>2756</v>
      </c>
      <c r="H274" t="str">
        <v>failed</v>
      </c>
      <c r="I274">
        <v>10</v>
      </c>
    </row>
    <row r="275" spans="1:9" x14ac:dyDescent="0.25">
      <c r="A275" t="str">
        <v>successful</v>
      </c>
      <c r="B275">
        <v>173</v>
      </c>
      <c r="H275" t="str">
        <v>failed</v>
      </c>
      <c r="I275">
        <v>1121</v>
      </c>
    </row>
    <row r="276" spans="1:9" x14ac:dyDescent="0.25">
      <c r="A276" t="str">
        <v>successful</v>
      </c>
      <c r="B276">
        <v>87</v>
      </c>
      <c r="H276" t="str">
        <v>failed</v>
      </c>
      <c r="I276">
        <v>15</v>
      </c>
    </row>
    <row r="277" spans="1:9" x14ac:dyDescent="0.25">
      <c r="A277" t="str">
        <v>successful</v>
      </c>
      <c r="B277">
        <v>1572</v>
      </c>
      <c r="H277" t="str">
        <v>failed</v>
      </c>
      <c r="I277">
        <v>191</v>
      </c>
    </row>
    <row r="278" spans="1:9" x14ac:dyDescent="0.25">
      <c r="A278" t="str">
        <v>successful</v>
      </c>
      <c r="B278">
        <v>2346</v>
      </c>
      <c r="H278" t="str">
        <v>failed</v>
      </c>
      <c r="I278">
        <v>16</v>
      </c>
    </row>
    <row r="279" spans="1:9" x14ac:dyDescent="0.25">
      <c r="A279" t="str">
        <v>successful</v>
      </c>
      <c r="B279">
        <v>115</v>
      </c>
      <c r="H279" t="str">
        <v>failed</v>
      </c>
      <c r="I279">
        <v>17</v>
      </c>
    </row>
    <row r="280" spans="1:9" x14ac:dyDescent="0.25">
      <c r="A280" t="str">
        <v>successful</v>
      </c>
      <c r="B280">
        <v>85</v>
      </c>
      <c r="H280" t="str">
        <v>failed</v>
      </c>
      <c r="I280">
        <v>34</v>
      </c>
    </row>
    <row r="281" spans="1:9" x14ac:dyDescent="0.25">
      <c r="A281" t="str">
        <v>successful</v>
      </c>
      <c r="B281">
        <v>144</v>
      </c>
      <c r="H281" t="str">
        <v>failed</v>
      </c>
      <c r="I281">
        <v>1</v>
      </c>
    </row>
    <row r="282" spans="1:9" x14ac:dyDescent="0.25">
      <c r="A282" t="str">
        <v>successful</v>
      </c>
      <c r="B282">
        <v>2443</v>
      </c>
      <c r="H282" t="str">
        <v>failed</v>
      </c>
      <c r="I282">
        <v>1274</v>
      </c>
    </row>
    <row r="283" spans="1:9" x14ac:dyDescent="0.25">
      <c r="A283" t="str">
        <v>successful</v>
      </c>
      <c r="B283">
        <v>64</v>
      </c>
      <c r="H283" t="str">
        <v>failed</v>
      </c>
      <c r="I283">
        <v>210</v>
      </c>
    </row>
    <row r="284" spans="1:9" x14ac:dyDescent="0.25">
      <c r="A284" t="str">
        <v>successful</v>
      </c>
      <c r="B284">
        <v>268</v>
      </c>
      <c r="H284" t="str">
        <v>failed</v>
      </c>
      <c r="I284">
        <v>248</v>
      </c>
    </row>
    <row r="285" spans="1:9" x14ac:dyDescent="0.25">
      <c r="A285" t="str">
        <v>successful</v>
      </c>
      <c r="B285">
        <v>195</v>
      </c>
      <c r="H285" t="str">
        <v>failed</v>
      </c>
      <c r="I285">
        <v>513</v>
      </c>
    </row>
    <row r="286" spans="1:9" x14ac:dyDescent="0.25">
      <c r="A286" t="str">
        <v>successful</v>
      </c>
      <c r="B286">
        <v>186</v>
      </c>
      <c r="H286" t="str">
        <v>failed</v>
      </c>
      <c r="I286">
        <v>3410</v>
      </c>
    </row>
    <row r="287" spans="1:9" x14ac:dyDescent="0.25">
      <c r="A287" t="str">
        <v>successful</v>
      </c>
      <c r="B287">
        <v>460</v>
      </c>
      <c r="H287" t="str">
        <v>failed</v>
      </c>
      <c r="I287">
        <v>10</v>
      </c>
    </row>
    <row r="288" spans="1:9" x14ac:dyDescent="0.25">
      <c r="A288" t="str">
        <v>successful</v>
      </c>
      <c r="B288">
        <v>2528</v>
      </c>
      <c r="H288" t="str">
        <v>failed</v>
      </c>
      <c r="I288">
        <v>2201</v>
      </c>
    </row>
    <row r="289" spans="1:9" x14ac:dyDescent="0.25">
      <c r="A289" t="str">
        <v>successful</v>
      </c>
      <c r="B289">
        <v>3657</v>
      </c>
      <c r="H289" t="str">
        <v>failed</v>
      </c>
      <c r="I289">
        <v>676</v>
      </c>
    </row>
    <row r="290" spans="1:9" x14ac:dyDescent="0.25">
      <c r="A290" t="str">
        <v>successful</v>
      </c>
      <c r="B290">
        <v>131</v>
      </c>
      <c r="H290" t="str">
        <v>failed</v>
      </c>
      <c r="I290">
        <v>831</v>
      </c>
    </row>
    <row r="291" spans="1:9" x14ac:dyDescent="0.25">
      <c r="A291" t="str">
        <v>successful</v>
      </c>
      <c r="B291">
        <v>239</v>
      </c>
      <c r="H291" t="str">
        <v>failed</v>
      </c>
      <c r="I291">
        <v>859</v>
      </c>
    </row>
    <row r="292" spans="1:9" x14ac:dyDescent="0.25">
      <c r="A292" t="str">
        <v>successful</v>
      </c>
      <c r="B292">
        <v>78</v>
      </c>
      <c r="H292" t="str">
        <v>failed</v>
      </c>
      <c r="I292">
        <v>45</v>
      </c>
    </row>
    <row r="293" spans="1:9" x14ac:dyDescent="0.25">
      <c r="A293" t="str">
        <v>successful</v>
      </c>
      <c r="B293">
        <v>1773</v>
      </c>
      <c r="H293" t="str">
        <v>failed</v>
      </c>
      <c r="I293">
        <v>6</v>
      </c>
    </row>
    <row r="294" spans="1:9" x14ac:dyDescent="0.25">
      <c r="A294" t="str">
        <v>successful</v>
      </c>
      <c r="B294">
        <v>32</v>
      </c>
      <c r="H294" t="str">
        <v>failed</v>
      </c>
      <c r="I294">
        <v>7</v>
      </c>
    </row>
    <row r="295" spans="1:9" x14ac:dyDescent="0.25">
      <c r="A295" t="str">
        <v>successful</v>
      </c>
      <c r="B295">
        <v>369</v>
      </c>
      <c r="H295" t="str">
        <v>failed</v>
      </c>
      <c r="I295">
        <v>31</v>
      </c>
    </row>
    <row r="296" spans="1:9" x14ac:dyDescent="0.25">
      <c r="A296" t="str">
        <v>successful</v>
      </c>
      <c r="B296">
        <v>89</v>
      </c>
      <c r="H296" t="str">
        <v>failed</v>
      </c>
      <c r="I296">
        <v>78</v>
      </c>
    </row>
    <row r="297" spans="1:9" x14ac:dyDescent="0.25">
      <c r="A297" t="str">
        <v>successful</v>
      </c>
      <c r="B297">
        <v>147</v>
      </c>
      <c r="H297" t="str">
        <v>failed</v>
      </c>
      <c r="I297">
        <v>1225</v>
      </c>
    </row>
    <row r="298" spans="1:9" x14ac:dyDescent="0.25">
      <c r="A298" t="str">
        <v>successful</v>
      </c>
      <c r="B298">
        <v>126</v>
      </c>
      <c r="H298" t="str">
        <v>failed</v>
      </c>
      <c r="I298">
        <v>1</v>
      </c>
    </row>
    <row r="299" spans="1:9" x14ac:dyDescent="0.25">
      <c r="A299" t="str">
        <v>successful</v>
      </c>
      <c r="B299">
        <v>2218</v>
      </c>
      <c r="H299" t="str">
        <v>failed</v>
      </c>
      <c r="I299">
        <v>67</v>
      </c>
    </row>
    <row r="300" spans="1:9" x14ac:dyDescent="0.25">
      <c r="A300" t="str">
        <v>successful</v>
      </c>
      <c r="B300">
        <v>202</v>
      </c>
      <c r="H300" t="str">
        <v>failed</v>
      </c>
      <c r="I300">
        <v>19</v>
      </c>
    </row>
    <row r="301" spans="1:9" x14ac:dyDescent="0.25">
      <c r="A301" t="str">
        <v>successful</v>
      </c>
      <c r="B301">
        <v>140</v>
      </c>
      <c r="H301" t="str">
        <v>failed</v>
      </c>
      <c r="I301">
        <v>2108</v>
      </c>
    </row>
    <row r="302" spans="1:9" x14ac:dyDescent="0.25">
      <c r="A302" t="str">
        <v>successful</v>
      </c>
      <c r="B302">
        <v>1052</v>
      </c>
      <c r="H302" t="str">
        <v>failed</v>
      </c>
      <c r="I302">
        <v>679</v>
      </c>
    </row>
    <row r="303" spans="1:9" x14ac:dyDescent="0.25">
      <c r="A303" t="str">
        <v>successful</v>
      </c>
      <c r="B303">
        <v>247</v>
      </c>
      <c r="H303" t="str">
        <v>failed</v>
      </c>
      <c r="I303">
        <v>36</v>
      </c>
    </row>
    <row r="304" spans="1:9" x14ac:dyDescent="0.25">
      <c r="A304" t="str">
        <v>successful</v>
      </c>
      <c r="B304">
        <v>84</v>
      </c>
      <c r="H304" t="str">
        <v>failed</v>
      </c>
      <c r="I304">
        <v>47</v>
      </c>
    </row>
    <row r="305" spans="1:9" x14ac:dyDescent="0.25">
      <c r="A305" t="str">
        <v>successful</v>
      </c>
      <c r="B305">
        <v>88</v>
      </c>
      <c r="H305" t="str">
        <v>failed</v>
      </c>
      <c r="I305">
        <v>70</v>
      </c>
    </row>
    <row r="306" spans="1:9" x14ac:dyDescent="0.25">
      <c r="A306" t="str">
        <v>successful</v>
      </c>
      <c r="B306">
        <v>156</v>
      </c>
      <c r="H306" t="str">
        <v>failed</v>
      </c>
      <c r="I306">
        <v>154</v>
      </c>
    </row>
    <row r="307" spans="1:9" x14ac:dyDescent="0.25">
      <c r="A307" t="str">
        <v>successful</v>
      </c>
      <c r="B307">
        <v>2985</v>
      </c>
      <c r="H307" t="str">
        <v>failed</v>
      </c>
      <c r="I307">
        <v>22</v>
      </c>
    </row>
    <row r="308" spans="1:9" x14ac:dyDescent="0.25">
      <c r="A308" t="str">
        <v>successful</v>
      </c>
      <c r="B308">
        <v>762</v>
      </c>
      <c r="H308" t="str">
        <v>failed</v>
      </c>
      <c r="I308">
        <v>1758</v>
      </c>
    </row>
    <row r="309" spans="1:9" x14ac:dyDescent="0.25">
      <c r="A309" t="str">
        <v>successful</v>
      </c>
      <c r="B309">
        <v>554</v>
      </c>
      <c r="H309" t="str">
        <v>failed</v>
      </c>
      <c r="I309">
        <v>94</v>
      </c>
    </row>
    <row r="310" spans="1:9" x14ac:dyDescent="0.25">
      <c r="A310" t="str">
        <v>successful</v>
      </c>
      <c r="B310">
        <v>135</v>
      </c>
      <c r="H310" t="str">
        <v>failed</v>
      </c>
      <c r="I310">
        <v>33</v>
      </c>
    </row>
    <row r="311" spans="1:9" x14ac:dyDescent="0.25">
      <c r="A311" t="str">
        <v>successful</v>
      </c>
      <c r="B311">
        <v>122</v>
      </c>
      <c r="H311" t="str">
        <v>failed</v>
      </c>
      <c r="I311">
        <v>1</v>
      </c>
    </row>
    <row r="312" spans="1:9" x14ac:dyDescent="0.25">
      <c r="A312" t="str">
        <v>successful</v>
      </c>
      <c r="B312">
        <v>221</v>
      </c>
      <c r="H312" t="str">
        <v>failed</v>
      </c>
      <c r="I312">
        <v>31</v>
      </c>
    </row>
    <row r="313" spans="1:9" x14ac:dyDescent="0.25">
      <c r="A313" t="str">
        <v>successful</v>
      </c>
      <c r="B313">
        <v>126</v>
      </c>
      <c r="H313" t="str">
        <v>failed</v>
      </c>
      <c r="I313">
        <v>35</v>
      </c>
    </row>
    <row r="314" spans="1:9" x14ac:dyDescent="0.25">
      <c r="A314" t="str">
        <v>successful</v>
      </c>
      <c r="B314">
        <v>1022</v>
      </c>
      <c r="H314" t="str">
        <v>failed</v>
      </c>
      <c r="I314">
        <v>63</v>
      </c>
    </row>
    <row r="315" spans="1:9" x14ac:dyDescent="0.25">
      <c r="A315" t="str">
        <v>successful</v>
      </c>
      <c r="B315">
        <v>3177</v>
      </c>
      <c r="H315" t="str">
        <v>failed</v>
      </c>
      <c r="I315">
        <v>526</v>
      </c>
    </row>
    <row r="316" spans="1:9" x14ac:dyDescent="0.25">
      <c r="A316" t="str">
        <v>successful</v>
      </c>
      <c r="B316">
        <v>198</v>
      </c>
      <c r="H316" t="str">
        <v>failed</v>
      </c>
      <c r="I316">
        <v>121</v>
      </c>
    </row>
    <row r="317" spans="1:9" x14ac:dyDescent="0.25">
      <c r="A317" t="str">
        <v>successful</v>
      </c>
      <c r="B317">
        <v>85</v>
      </c>
      <c r="H317" t="str">
        <v>failed</v>
      </c>
      <c r="I317">
        <v>67</v>
      </c>
    </row>
    <row r="318" spans="1:9" x14ac:dyDescent="0.25">
      <c r="A318" t="str">
        <v>successful</v>
      </c>
      <c r="B318">
        <v>3596</v>
      </c>
      <c r="H318" t="str">
        <v>failed</v>
      </c>
      <c r="I318">
        <v>57</v>
      </c>
    </row>
    <row r="319" spans="1:9" x14ac:dyDescent="0.25">
      <c r="A319" t="str">
        <v>successful</v>
      </c>
      <c r="B319">
        <v>244</v>
      </c>
      <c r="H319" t="str">
        <v>failed</v>
      </c>
      <c r="I319">
        <v>1229</v>
      </c>
    </row>
    <row r="320" spans="1:9" x14ac:dyDescent="0.25">
      <c r="A320" t="str">
        <v>successful</v>
      </c>
      <c r="B320">
        <v>5180</v>
      </c>
      <c r="H320" t="str">
        <v>failed</v>
      </c>
      <c r="I320">
        <v>12</v>
      </c>
    </row>
    <row r="321" spans="1:9" x14ac:dyDescent="0.25">
      <c r="A321" t="str">
        <v>successful</v>
      </c>
      <c r="B321">
        <v>589</v>
      </c>
      <c r="H321" t="str">
        <v>failed</v>
      </c>
      <c r="I321">
        <v>452</v>
      </c>
    </row>
    <row r="322" spans="1:9" x14ac:dyDescent="0.25">
      <c r="A322" t="str">
        <v>successful</v>
      </c>
      <c r="B322">
        <v>2725</v>
      </c>
      <c r="H322" t="str">
        <v>failed</v>
      </c>
      <c r="I322">
        <v>1886</v>
      </c>
    </row>
    <row r="323" spans="1:9" x14ac:dyDescent="0.25">
      <c r="A323" t="str">
        <v>successful</v>
      </c>
      <c r="B323">
        <v>300</v>
      </c>
      <c r="H323" t="str">
        <v>failed</v>
      </c>
      <c r="I323">
        <v>1825</v>
      </c>
    </row>
    <row r="324" spans="1:9" x14ac:dyDescent="0.25">
      <c r="A324" t="str">
        <v>successful</v>
      </c>
      <c r="B324">
        <v>144</v>
      </c>
      <c r="H324" t="str">
        <v>failed</v>
      </c>
      <c r="I324">
        <v>31</v>
      </c>
    </row>
    <row r="325" spans="1:9" x14ac:dyDescent="0.25">
      <c r="A325" t="str">
        <v>successful</v>
      </c>
      <c r="B325">
        <v>87</v>
      </c>
      <c r="H325" t="str">
        <v>failed</v>
      </c>
      <c r="I325">
        <v>107</v>
      </c>
    </row>
    <row r="326" spans="1:9" x14ac:dyDescent="0.25">
      <c r="A326" t="str">
        <v>successful</v>
      </c>
      <c r="B326">
        <v>3116</v>
      </c>
      <c r="H326" t="str">
        <v>failed</v>
      </c>
      <c r="I326">
        <v>27</v>
      </c>
    </row>
    <row r="327" spans="1:9" x14ac:dyDescent="0.25">
      <c r="A327" t="str">
        <v>successful</v>
      </c>
      <c r="B327">
        <v>909</v>
      </c>
      <c r="H327" t="str">
        <v>failed</v>
      </c>
      <c r="I327">
        <v>1221</v>
      </c>
    </row>
    <row r="328" spans="1:9" x14ac:dyDescent="0.25">
      <c r="A328" t="str">
        <v>successful</v>
      </c>
      <c r="B328">
        <v>1613</v>
      </c>
      <c r="H328" t="str">
        <v>failed</v>
      </c>
      <c r="I328">
        <v>1</v>
      </c>
    </row>
    <row r="329" spans="1:9" x14ac:dyDescent="0.25">
      <c r="A329" t="str">
        <v>successful</v>
      </c>
      <c r="B329">
        <v>136</v>
      </c>
      <c r="H329" t="str">
        <v>failed</v>
      </c>
      <c r="I329">
        <v>16</v>
      </c>
    </row>
    <row r="330" spans="1:9" x14ac:dyDescent="0.25">
      <c r="A330" t="str">
        <v>successful</v>
      </c>
      <c r="B330">
        <v>130</v>
      </c>
      <c r="H330" t="str">
        <v>failed</v>
      </c>
      <c r="I330">
        <v>41</v>
      </c>
    </row>
    <row r="331" spans="1:9" x14ac:dyDescent="0.25">
      <c r="A331" t="str">
        <v>successful</v>
      </c>
      <c r="B331">
        <v>102</v>
      </c>
      <c r="H331" t="str">
        <v>failed</v>
      </c>
      <c r="I331">
        <v>523</v>
      </c>
    </row>
    <row r="332" spans="1:9" x14ac:dyDescent="0.25">
      <c r="A332" t="str">
        <v>successful</v>
      </c>
      <c r="B332">
        <v>4006</v>
      </c>
      <c r="H332" t="str">
        <v>failed</v>
      </c>
      <c r="I332">
        <v>141</v>
      </c>
    </row>
    <row r="333" spans="1:9" x14ac:dyDescent="0.25">
      <c r="A333" t="str">
        <v>successful</v>
      </c>
      <c r="B333">
        <v>1629</v>
      </c>
      <c r="H333" t="str">
        <v>failed</v>
      </c>
      <c r="I333">
        <v>52</v>
      </c>
    </row>
    <row r="334" spans="1:9" x14ac:dyDescent="0.25">
      <c r="A334" t="str">
        <v>successful</v>
      </c>
      <c r="B334">
        <v>2188</v>
      </c>
      <c r="H334" t="str">
        <v>failed</v>
      </c>
      <c r="I334">
        <v>225</v>
      </c>
    </row>
    <row r="335" spans="1:9" x14ac:dyDescent="0.25">
      <c r="A335" t="str">
        <v>successful</v>
      </c>
      <c r="B335">
        <v>2409</v>
      </c>
      <c r="H335" t="str">
        <v>failed</v>
      </c>
      <c r="I335">
        <v>38</v>
      </c>
    </row>
    <row r="336" spans="1:9" x14ac:dyDescent="0.25">
      <c r="A336" t="str">
        <v>successful</v>
      </c>
      <c r="B336">
        <v>194</v>
      </c>
      <c r="H336" t="str">
        <v>failed</v>
      </c>
      <c r="I336">
        <v>15</v>
      </c>
    </row>
    <row r="337" spans="1:9" x14ac:dyDescent="0.25">
      <c r="A337" t="str">
        <v>successful</v>
      </c>
      <c r="B337">
        <v>1140</v>
      </c>
      <c r="H337" t="str">
        <v>failed</v>
      </c>
      <c r="I337">
        <v>37</v>
      </c>
    </row>
    <row r="338" spans="1:9" x14ac:dyDescent="0.25">
      <c r="A338" t="str">
        <v>successful</v>
      </c>
      <c r="B338">
        <v>102</v>
      </c>
      <c r="H338" t="str">
        <v>failed</v>
      </c>
      <c r="I338">
        <v>112</v>
      </c>
    </row>
    <row r="339" spans="1:9" x14ac:dyDescent="0.25">
      <c r="A339" t="str">
        <v>successful</v>
      </c>
      <c r="B339">
        <v>2857</v>
      </c>
      <c r="H339" t="str">
        <v>failed</v>
      </c>
      <c r="I339">
        <v>21</v>
      </c>
    </row>
    <row r="340" spans="1:9" x14ac:dyDescent="0.25">
      <c r="A340" t="str">
        <v>successful</v>
      </c>
      <c r="B340">
        <v>107</v>
      </c>
      <c r="H340" t="str">
        <v>failed</v>
      </c>
      <c r="I340">
        <v>67</v>
      </c>
    </row>
    <row r="341" spans="1:9" x14ac:dyDescent="0.25">
      <c r="A341" t="str">
        <v>successful</v>
      </c>
      <c r="B341">
        <v>160</v>
      </c>
      <c r="H341" t="str">
        <v>failed</v>
      </c>
      <c r="I341">
        <v>78</v>
      </c>
    </row>
    <row r="342" spans="1:9" x14ac:dyDescent="0.25">
      <c r="A342" t="str">
        <v>successful</v>
      </c>
      <c r="B342">
        <v>2230</v>
      </c>
      <c r="H342" t="str">
        <v>failed</v>
      </c>
      <c r="I342">
        <v>67</v>
      </c>
    </row>
    <row r="343" spans="1:9" x14ac:dyDescent="0.25">
      <c r="A343" t="str">
        <v>successful</v>
      </c>
      <c r="B343">
        <v>316</v>
      </c>
      <c r="H343" t="str">
        <v>failed</v>
      </c>
      <c r="I343">
        <v>263</v>
      </c>
    </row>
    <row r="344" spans="1:9" x14ac:dyDescent="0.25">
      <c r="A344" t="str">
        <v>successful</v>
      </c>
      <c r="B344">
        <v>117</v>
      </c>
      <c r="H344" t="str">
        <v>failed</v>
      </c>
      <c r="I344">
        <v>1691</v>
      </c>
    </row>
    <row r="345" spans="1:9" x14ac:dyDescent="0.25">
      <c r="A345" t="str">
        <v>successful</v>
      </c>
      <c r="B345">
        <v>6406</v>
      </c>
      <c r="H345" t="str">
        <v>failed</v>
      </c>
      <c r="I345">
        <v>181</v>
      </c>
    </row>
    <row r="346" spans="1:9" x14ac:dyDescent="0.25">
      <c r="A346" t="str">
        <v>successful</v>
      </c>
      <c r="B346">
        <v>192</v>
      </c>
      <c r="H346" t="str">
        <v>failed</v>
      </c>
      <c r="I346">
        <v>13</v>
      </c>
    </row>
    <row r="347" spans="1:9" x14ac:dyDescent="0.25">
      <c r="A347" t="str">
        <v>successful</v>
      </c>
      <c r="B347">
        <v>26</v>
      </c>
      <c r="H347" t="str">
        <v>failed</v>
      </c>
      <c r="I347">
        <v>1</v>
      </c>
    </row>
    <row r="348" spans="1:9" x14ac:dyDescent="0.25">
      <c r="A348" t="str">
        <v>successful</v>
      </c>
      <c r="B348">
        <v>723</v>
      </c>
      <c r="H348" t="str">
        <v>failed</v>
      </c>
      <c r="I348">
        <v>21</v>
      </c>
    </row>
    <row r="349" spans="1:9" x14ac:dyDescent="0.25">
      <c r="A349" t="str">
        <v>successful</v>
      </c>
      <c r="B349">
        <v>170</v>
      </c>
      <c r="H349" t="str">
        <v>failed</v>
      </c>
      <c r="I349">
        <v>830</v>
      </c>
    </row>
    <row r="350" spans="1:9" x14ac:dyDescent="0.25">
      <c r="A350" t="str">
        <v>successful</v>
      </c>
      <c r="B350">
        <v>238</v>
      </c>
      <c r="H350" t="str">
        <v>failed</v>
      </c>
      <c r="I350">
        <v>130</v>
      </c>
    </row>
    <row r="351" spans="1:9" x14ac:dyDescent="0.25">
      <c r="A351" t="str">
        <v>successful</v>
      </c>
      <c r="B351">
        <v>55</v>
      </c>
      <c r="H351" t="str">
        <v>failed</v>
      </c>
      <c r="I351">
        <v>55</v>
      </c>
    </row>
    <row r="352" spans="1:9" x14ac:dyDescent="0.25">
      <c r="A352" t="str">
        <v>successful</v>
      </c>
      <c r="B352">
        <v>128</v>
      </c>
      <c r="H352" t="str">
        <v>failed</v>
      </c>
      <c r="I352">
        <v>114</v>
      </c>
    </row>
    <row r="353" spans="1:9" x14ac:dyDescent="0.25">
      <c r="A353" t="str">
        <v>successful</v>
      </c>
      <c r="B353">
        <v>2144</v>
      </c>
      <c r="H353" t="str">
        <v>failed</v>
      </c>
      <c r="I353">
        <v>594</v>
      </c>
    </row>
    <row r="354" spans="1:9" x14ac:dyDescent="0.25">
      <c r="A354" t="str">
        <v>successful</v>
      </c>
      <c r="B354">
        <v>2693</v>
      </c>
      <c r="H354" t="str">
        <v>failed</v>
      </c>
      <c r="I354">
        <v>24</v>
      </c>
    </row>
    <row r="355" spans="1:9" x14ac:dyDescent="0.25">
      <c r="A355" t="str">
        <v>successful</v>
      </c>
      <c r="B355">
        <v>432</v>
      </c>
      <c r="H355" t="str">
        <v>failed</v>
      </c>
      <c r="I355">
        <v>252</v>
      </c>
    </row>
    <row r="356" spans="1:9" x14ac:dyDescent="0.25">
      <c r="A356" t="str">
        <v>successful</v>
      </c>
      <c r="B356">
        <v>189</v>
      </c>
      <c r="H356" t="str">
        <v>failed</v>
      </c>
      <c r="I356">
        <v>67</v>
      </c>
    </row>
    <row r="357" spans="1:9" x14ac:dyDescent="0.25">
      <c r="A357" t="str">
        <v>successful</v>
      </c>
      <c r="B357">
        <v>154</v>
      </c>
      <c r="H357" t="str">
        <v>failed</v>
      </c>
      <c r="I357">
        <v>742</v>
      </c>
    </row>
    <row r="358" spans="1:9" x14ac:dyDescent="0.25">
      <c r="A358" t="str">
        <v>successful</v>
      </c>
      <c r="B358">
        <v>96</v>
      </c>
      <c r="H358" t="str">
        <v>failed</v>
      </c>
      <c r="I358">
        <v>75</v>
      </c>
    </row>
    <row r="359" spans="1:9" x14ac:dyDescent="0.25">
      <c r="A359" t="str">
        <v>successful</v>
      </c>
      <c r="B359">
        <v>3063</v>
      </c>
      <c r="H359" t="str">
        <v>failed</v>
      </c>
      <c r="I359">
        <v>4405</v>
      </c>
    </row>
    <row r="360" spans="1:9" x14ac:dyDescent="0.25">
      <c r="A360" t="str">
        <v>successful</v>
      </c>
      <c r="B360">
        <v>2266</v>
      </c>
      <c r="H360" t="str">
        <v>failed</v>
      </c>
      <c r="I360">
        <v>92</v>
      </c>
    </row>
    <row r="361" spans="1:9" x14ac:dyDescent="0.25">
      <c r="A361" t="str">
        <v>successful</v>
      </c>
      <c r="B361">
        <v>194</v>
      </c>
      <c r="H361" t="str">
        <v>failed</v>
      </c>
      <c r="I361">
        <v>64</v>
      </c>
    </row>
    <row r="362" spans="1:9" x14ac:dyDescent="0.25">
      <c r="A362" t="str">
        <v>successful</v>
      </c>
      <c r="B362">
        <v>129</v>
      </c>
      <c r="H362" t="str">
        <v>failed</v>
      </c>
      <c r="I362">
        <v>64</v>
      </c>
    </row>
    <row r="363" spans="1:9" x14ac:dyDescent="0.25">
      <c r="A363" t="str">
        <v>successful</v>
      </c>
      <c r="B363">
        <v>375</v>
      </c>
      <c r="H363" t="str">
        <v>failed</v>
      </c>
      <c r="I363">
        <v>842</v>
      </c>
    </row>
    <row r="364" spans="1:9" x14ac:dyDescent="0.25">
      <c r="A364" t="str">
        <v>successful</v>
      </c>
      <c r="B364">
        <v>409</v>
      </c>
      <c r="H364" t="str">
        <v>failed</v>
      </c>
      <c r="I364">
        <v>112</v>
      </c>
    </row>
    <row r="365" spans="1:9" x14ac:dyDescent="0.25">
      <c r="A365" t="str">
        <v>successful</v>
      </c>
      <c r="B365">
        <v>234</v>
      </c>
      <c r="H365" t="str">
        <v>failed</v>
      </c>
      <c r="I365">
        <v>374</v>
      </c>
    </row>
    <row r="366" spans="1:9" x14ac:dyDescent="0.25">
      <c r="A366" t="str">
        <v>successful</v>
      </c>
      <c r="B366">
        <v>3016</v>
      </c>
    </row>
    <row r="367" spans="1:9" x14ac:dyDescent="0.25">
      <c r="A367" t="str">
        <v>successful</v>
      </c>
      <c r="B367">
        <v>264</v>
      </c>
    </row>
    <row r="368" spans="1:9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Outcome by Category</vt:lpstr>
      <vt:lpstr>Outcome by Subcategory</vt:lpstr>
      <vt:lpstr>Outcome over Time</vt:lpstr>
      <vt:lpstr>Crowdfunding</vt:lpstr>
      <vt:lpstr>Outcomes based on Goal</vt:lpstr>
      <vt:lpstr>Summary Statistics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Cody</cp:lastModifiedBy>
  <dcterms:created xsi:type="dcterms:W3CDTF">2021-09-29T18:52:28Z</dcterms:created>
  <dcterms:modified xsi:type="dcterms:W3CDTF">2023-03-20T01:43:29Z</dcterms:modified>
</cp:coreProperties>
</file>