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\"/>
    </mc:Choice>
  </mc:AlternateContent>
  <xr:revisionPtr revIDLastSave="0" documentId="13_ncr:1_{4BEC8D73-539D-49C3-B6D9-DEF417C290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R12" i="1" s="1"/>
  <c r="P9" i="1"/>
  <c r="R9" i="1" s="1"/>
  <c r="P8" i="1"/>
  <c r="R8" i="1" s="1"/>
  <c r="P5" i="1"/>
  <c r="P2" i="1"/>
  <c r="R2" i="1" s="1"/>
  <c r="N3" i="1"/>
  <c r="M3" i="1"/>
  <c r="R3" i="1"/>
  <c r="N12" i="1"/>
  <c r="R6" i="1"/>
  <c r="R11" i="1"/>
  <c r="R5" i="1"/>
  <c r="R10" i="1"/>
  <c r="R13" i="1"/>
  <c r="R7" i="1"/>
  <c r="R4" i="1"/>
  <c r="K14" i="1"/>
  <c r="Q14" i="1"/>
  <c r="P14" i="1" l="1"/>
  <c r="R14" i="1"/>
</calcChain>
</file>

<file path=xl/sharedStrings.xml><?xml version="1.0" encoding="utf-8"?>
<sst xmlns="http://schemas.openxmlformats.org/spreadsheetml/2006/main" count="122" uniqueCount="103">
  <si>
    <t>姓名</t>
  </si>
  <si>
    <t>职务</t>
  </si>
  <si>
    <t>身份证号</t>
  </si>
  <si>
    <t>户籍所在地</t>
  </si>
  <si>
    <t>银行卡</t>
  </si>
  <si>
    <t>开户行信息</t>
  </si>
  <si>
    <t>联系方式</t>
  </si>
  <si>
    <t>入职日期</t>
  </si>
  <si>
    <t>合约日期</t>
  </si>
  <si>
    <t>税前工资</t>
  </si>
  <si>
    <t>税后工资</t>
  </si>
  <si>
    <t>上月未发天数</t>
  </si>
  <si>
    <t>本月缺席天数</t>
  </si>
  <si>
    <t>实际给薪天数</t>
  </si>
  <si>
    <t>税前奖金</t>
  </si>
  <si>
    <t>税后獎金</t>
  </si>
  <si>
    <r>
      <rPr>
        <b/>
        <sz val="14"/>
        <color indexed="8"/>
        <rFont val="微软雅黑"/>
        <family val="2"/>
        <charset val="134"/>
      </rPr>
      <t>扣</t>
    </r>
    <r>
      <rPr>
        <b/>
        <sz val="14"/>
        <color indexed="8"/>
        <rFont val="微软雅黑"/>
        <family val="2"/>
        <charset val="134"/>
      </rPr>
      <t>项</t>
    </r>
  </si>
  <si>
    <t>刘齐</t>
  </si>
  <si>
    <t>青训经理</t>
  </si>
  <si>
    <t>江苏</t>
  </si>
  <si>
    <t>6214832622822729</t>
  </si>
  <si>
    <t>2021.7.20</t>
  </si>
  <si>
    <t>2021.7.21-2023.7.20</t>
  </si>
  <si>
    <t>王淑可</t>
  </si>
  <si>
    <t>青训教练</t>
  </si>
  <si>
    <t>浙江</t>
  </si>
  <si>
    <t>6214832527770478</t>
  </si>
  <si>
    <t>2021.3.10</t>
  </si>
  <si>
    <t>2021.3.10-2023.3.9</t>
  </si>
  <si>
    <t>何焱</t>
  </si>
  <si>
    <t>青训选手</t>
  </si>
  <si>
    <t>广西</t>
  </si>
  <si>
    <t>6214830016633827</t>
  </si>
  <si>
    <t>2021.3.12</t>
  </si>
  <si>
    <t>2021.3.12-2024.3.11</t>
  </si>
  <si>
    <t>张友松</t>
  </si>
  <si>
    <t>安徽</t>
  </si>
  <si>
    <t>6214832620331285</t>
  </si>
  <si>
    <t>2020.9.30</t>
  </si>
  <si>
    <t>2020.10.31-2022.10.30</t>
  </si>
  <si>
    <t>诸葛鹏程</t>
  </si>
  <si>
    <t>6214835703609477</t>
  </si>
  <si>
    <t>2021.8.13</t>
  </si>
  <si>
    <t>2021.8.13-2024.8.12</t>
  </si>
  <si>
    <t>韩楷</t>
  </si>
  <si>
    <t>湖北</t>
  </si>
  <si>
    <t>6214830019445336</t>
  </si>
  <si>
    <t>2021.5.16</t>
  </si>
  <si>
    <t>2021.5.16-2024.5.15</t>
  </si>
  <si>
    <t>程浩</t>
  </si>
  <si>
    <t>341702200502194818</t>
  </si>
  <si>
    <t>6214830029537999</t>
  </si>
  <si>
    <t>招商银行虹桥天地支行</t>
  </si>
  <si>
    <t>2021.10.20</t>
  </si>
  <si>
    <t>2021.10.20-2024.10.19</t>
  </si>
  <si>
    <t>青训选手</t>
    <phoneticPr fontId="11" type="noConversion"/>
  </si>
  <si>
    <t>河南</t>
    <phoneticPr fontId="11" type="noConversion"/>
  </si>
  <si>
    <t>330326199704127614</t>
    <phoneticPr fontId="11" type="noConversion"/>
  </si>
  <si>
    <t>320502199801142259</t>
    <phoneticPr fontId="11" type="noConversion"/>
  </si>
  <si>
    <t>450922200402052514</t>
    <phoneticPr fontId="11" type="noConversion"/>
  </si>
  <si>
    <t xml:space="preserve"> 341125200407132370  </t>
    <phoneticPr fontId="11" type="noConversion"/>
  </si>
  <si>
    <t>421182200504093710</t>
    <phoneticPr fontId="11" type="noConversion"/>
  </si>
  <si>
    <t>招商银行虹桥天地支行</t>
    <phoneticPr fontId="11" type="noConversion"/>
  </si>
  <si>
    <t>招商银行南京分行汉中门支行</t>
    <phoneticPr fontId="11" type="noConversion"/>
  </si>
  <si>
    <t>招商银行松江支行</t>
    <phoneticPr fontId="11" type="noConversion"/>
  </si>
  <si>
    <t>招商银行衢州支行</t>
    <phoneticPr fontId="11" type="noConversion"/>
  </si>
  <si>
    <t>1月工资备注</t>
    <phoneticPr fontId="11" type="noConversion"/>
  </si>
  <si>
    <t>王宇清</t>
    <phoneticPr fontId="11" type="noConversion"/>
  </si>
  <si>
    <t>河北</t>
    <phoneticPr fontId="11" type="noConversion"/>
  </si>
  <si>
    <t>2022.01.14</t>
    <phoneticPr fontId="11" type="noConversion"/>
  </si>
  <si>
    <t>2022.01.14-2025.01.13</t>
    <phoneticPr fontId="11" type="noConversion"/>
  </si>
  <si>
    <t>130521200401278279</t>
    <phoneticPr fontId="11" type="noConversion"/>
  </si>
  <si>
    <t>岳彩阳</t>
    <phoneticPr fontId="11" type="noConversion"/>
  </si>
  <si>
    <t>410523200312090055</t>
    <phoneticPr fontId="11" type="noConversion"/>
  </si>
  <si>
    <t>6214832632440629</t>
    <phoneticPr fontId="11" type="noConversion"/>
  </si>
  <si>
    <t>2022.2.10</t>
    <phoneticPr fontId="11" type="noConversion"/>
  </si>
  <si>
    <t>2022.2.10-2025.2.9</t>
    <phoneticPr fontId="11" type="noConversion"/>
  </si>
  <si>
    <t>马嘉乐</t>
    <phoneticPr fontId="11" type="noConversion"/>
  </si>
  <si>
    <t>320821200406160917</t>
    <phoneticPr fontId="11" type="noConversion"/>
  </si>
  <si>
    <t>江苏</t>
    <phoneticPr fontId="11" type="noConversion"/>
  </si>
  <si>
    <t>6214830017637033</t>
    <phoneticPr fontId="11" type="noConversion"/>
  </si>
  <si>
    <t>2022.2.18</t>
    <phoneticPr fontId="11" type="noConversion"/>
  </si>
  <si>
    <t>2022.2.18-2025.2.17</t>
    <phoneticPr fontId="11" type="noConversion"/>
  </si>
  <si>
    <t>闫平起</t>
    <phoneticPr fontId="11" type="noConversion"/>
  </si>
  <si>
    <t>410622200402182032</t>
    <phoneticPr fontId="11" type="noConversion"/>
  </si>
  <si>
    <t>2022.2.23</t>
    <phoneticPr fontId="11" type="noConversion"/>
  </si>
  <si>
    <t>2022.2.23-2025.2.22</t>
    <phoneticPr fontId="11" type="noConversion"/>
  </si>
  <si>
    <t>6214832632185018</t>
    <phoneticPr fontId="11" type="noConversion"/>
  </si>
  <si>
    <t>6214832634309863</t>
    <phoneticPr fontId="11" type="noConversion"/>
  </si>
  <si>
    <t>15618130516</t>
    <phoneticPr fontId="11" type="noConversion"/>
  </si>
  <si>
    <t>33082420050425191X</t>
    <phoneticPr fontId="11" type="noConversion"/>
  </si>
  <si>
    <t>陈朝群</t>
    <phoneticPr fontId="11" type="noConversion"/>
  </si>
  <si>
    <t>445224200302046915</t>
    <phoneticPr fontId="11" type="noConversion"/>
  </si>
  <si>
    <t>广东</t>
    <phoneticPr fontId="11" type="noConversion"/>
  </si>
  <si>
    <t>6214832633718619</t>
    <phoneticPr fontId="11" type="noConversion"/>
  </si>
  <si>
    <t>13128319133</t>
    <phoneticPr fontId="11" type="noConversion"/>
  </si>
  <si>
    <t>2022.3.2</t>
    <phoneticPr fontId="11" type="noConversion"/>
  </si>
  <si>
    <t>2022.3.2-2025.3.1</t>
    <phoneticPr fontId="11" type="noConversion"/>
  </si>
  <si>
    <t>居家办公，本月工资7折（15000*0.7 = 10500）</t>
    <phoneticPr fontId="11" type="noConversion"/>
  </si>
  <si>
    <t>直播工资1000</t>
    <phoneticPr fontId="11" type="noConversion"/>
  </si>
  <si>
    <t>5月实际给薪</t>
    <phoneticPr fontId="11" type="noConversion"/>
  </si>
  <si>
    <t>工资结算至6月7日并解除合同离职</t>
    <phoneticPr fontId="11" type="noConversion"/>
  </si>
  <si>
    <t>本月无薪假，工资结算至6月7日并解除合同离职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</si>
</sst>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);[Red]\(#,##0.0\)"/>
  </numFmts>
  <fonts count="14" x14ac:knownFonts="1"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Tahoma"/>
      <family val="2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4"/>
      <color rgb="FFFF0000"/>
      <name val="微软雅黑"/>
      <family val="2"/>
      <charset val="134"/>
    </font>
    <font>
      <sz val="14"/>
      <color rgb="FFC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Border="0"/>
  </cellStyleXfs>
  <cellXfs count="62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6" fillId="3" borderId="6" xfId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9" fontId="6" fillId="3" borderId="8" xfId="1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38" fontId="5" fillId="3" borderId="4" xfId="0" applyNumberFormat="1" applyFont="1" applyFill="1" applyBorder="1" applyAlignment="1">
      <alignment horizontal="right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38" fontId="7" fillId="3" borderId="4" xfId="0" applyNumberFormat="1" applyFont="1" applyFill="1" applyBorder="1" applyAlignment="1">
      <alignment horizontal="right" vertical="center" wrapText="1"/>
    </xf>
    <xf numFmtId="38" fontId="5" fillId="3" borderId="6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/>
    </xf>
    <xf numFmtId="38" fontId="5" fillId="3" borderId="8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/>
    <xf numFmtId="0" fontId="3" fillId="3" borderId="4" xfId="0" quotePrefix="1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center" vertical="center"/>
    </xf>
    <xf numFmtId="0" fontId="5" fillId="2" borderId="6" xfId="0" quotePrefix="1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49" fontId="6" fillId="3" borderId="6" xfId="1" quotePrefix="1" applyNumberFormat="1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38" fontId="0" fillId="0" borderId="0" xfId="0" applyNumberForma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quotePrefix="1" applyFont="1" applyFill="1" applyBorder="1" applyAlignment="1">
      <alignment horizontal="center" vertical="center"/>
    </xf>
    <xf numFmtId="14" fontId="3" fillId="3" borderId="15" xfId="0" applyNumberFormat="1" applyFont="1" applyFill="1" applyBorder="1" applyAlignment="1">
      <alignment horizontal="center" vertical="center"/>
    </xf>
    <xf numFmtId="38" fontId="5" fillId="3" borderId="15" xfId="0" applyNumberFormat="1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38" fontId="5" fillId="0" borderId="4" xfId="0" applyNumberFormat="1" applyFont="1" applyFill="1" applyBorder="1" applyAlignment="1">
      <alignment horizontal="right" vertical="center" wrapText="1"/>
    </xf>
    <xf numFmtId="49" fontId="6" fillId="3" borderId="15" xfId="1" quotePrefix="1" applyNumberFormat="1" applyFont="1" applyFill="1" applyBorder="1" applyAlignment="1">
      <alignment horizontal="center" vertical="center"/>
    </xf>
    <xf numFmtId="38" fontId="12" fillId="3" borderId="3" xfId="0" applyNumberFormat="1" applyFont="1" applyFill="1" applyBorder="1" applyAlignment="1">
      <alignment horizontal="right" vertical="center" wrapText="1"/>
    </xf>
    <xf numFmtId="38" fontId="5" fillId="3" borderId="18" xfId="0" applyNumberFormat="1" applyFont="1" applyFill="1" applyBorder="1" applyAlignment="1">
      <alignment horizontal="right" vertical="center" wrapText="1"/>
    </xf>
    <xf numFmtId="38" fontId="13" fillId="3" borderId="4" xfId="0" applyNumberFormat="1" applyFont="1" applyFill="1" applyBorder="1" applyAlignment="1">
      <alignment horizontal="right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38" fontId="7" fillId="3" borderId="6" xfId="0" applyNumberFormat="1" applyFont="1" applyFill="1" applyBorder="1" applyAlignment="1">
      <alignment horizontal="right" vertical="center" wrapText="1"/>
    </xf>
    <xf numFmtId="9" fontId="7" fillId="3" borderId="17" xfId="0" applyNumberFormat="1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right" vertical="center" wrapText="1"/>
    </xf>
    <xf numFmtId="176" fontId="7" fillId="3" borderId="4" xfId="0" applyNumberFormat="1" applyFont="1" applyFill="1" applyBorder="1" applyAlignment="1">
      <alignment horizontal="right" vertical="center" wrapText="1"/>
    </xf>
    <xf numFmtId="38" fontId="5" fillId="5" borderId="4" xfId="0" applyNumberFormat="1" applyFont="1" applyFill="1" applyBorder="1" applyAlignment="1">
      <alignment horizontal="right" vertical="center" wrapText="1"/>
    </xf>
    <xf numFmtId="38" fontId="5" fillId="5" borderId="8" xfId="0" applyNumberFormat="1" applyFont="1" applyFill="1" applyBorder="1" applyAlignment="1">
      <alignment horizontal="right" vertical="center" wrapText="1"/>
    </xf>
    <xf numFmtId="38" fontId="7" fillId="5" borderId="4" xfId="0" applyNumberFormat="1" applyFont="1" applyFill="1" applyBorder="1" applyAlignment="1">
      <alignment horizontal="right" vertical="center" wrapText="1"/>
    </xf>
  </cellXfs>
  <cellStyles count="2">
    <cellStyle name="常规" xfId="0" builtinId="0"/>
    <cellStyle name="常规 10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4"/>
  <sheetViews>
    <sheetView tabSelected="1" workbookViewId="0">
      <pane xSplit="1" topLeftCell="O1" activePane="topRight" state="frozen"/>
      <selection pane="topRight" activeCell="S11" sqref="S11"/>
    </sheetView>
  </sheetViews>
  <sheetFormatPr defaultColWidth="9" defaultRowHeight="14" x14ac:dyDescent="0.25"/>
  <cols>
    <col min="1" max="1" width="13.1796875" customWidth="1"/>
    <col min="2" max="2" width="14" customWidth="1"/>
    <col min="3" max="3" width="32.453125" customWidth="1"/>
    <col min="4" max="4" width="14" customWidth="1"/>
    <col min="5" max="5" width="32.81640625" customWidth="1"/>
    <col min="6" max="6" width="45" customWidth="1"/>
    <col min="7" max="7" width="18.6328125" customWidth="1"/>
    <col min="8" max="8" width="15.08984375" customWidth="1"/>
    <col min="9" max="9" width="35.7265625" customWidth="1"/>
    <col min="10" max="10" width="10.36328125" customWidth="1"/>
    <col min="11" max="11" width="12.90625" customWidth="1"/>
    <col min="12" max="14" width="15.6328125" customWidth="1"/>
    <col min="15" max="15" width="11.26953125" customWidth="1"/>
    <col min="16" max="17" width="12.90625" customWidth="1"/>
    <col min="18" max="18" width="15.81640625" customWidth="1"/>
    <col min="19" max="19" width="108.26953125" customWidth="1"/>
  </cols>
  <sheetData>
    <row r="1" spans="1:253" ht="20.5" thickBo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52" t="s">
        <v>100</v>
      </c>
      <c r="S1" s="53" t="s">
        <v>66</v>
      </c>
    </row>
    <row r="2" spans="1:253" s="28" customFormat="1" ht="19" x14ac:dyDescent="0.4">
      <c r="A2" s="37" t="s">
        <v>17</v>
      </c>
      <c r="B2" s="38" t="s">
        <v>18</v>
      </c>
      <c r="C2" s="48" t="s">
        <v>58</v>
      </c>
      <c r="D2" s="39" t="s">
        <v>19</v>
      </c>
      <c r="E2" s="40" t="s">
        <v>20</v>
      </c>
      <c r="F2" s="39" t="s">
        <v>62</v>
      </c>
      <c r="G2" s="39">
        <v>18662165193</v>
      </c>
      <c r="H2" s="41" t="s">
        <v>21</v>
      </c>
      <c r="I2" s="39" t="s">
        <v>22</v>
      </c>
      <c r="J2" s="42"/>
      <c r="K2" s="42">
        <v>12000</v>
      </c>
      <c r="L2" s="42">
        <v>0</v>
      </c>
      <c r="M2" s="42">
        <v>0</v>
      </c>
      <c r="N2" s="42">
        <v>31</v>
      </c>
      <c r="O2" s="42"/>
      <c r="P2" s="42">
        <f>12*60</f>
        <v>720</v>
      </c>
      <c r="Q2" s="42">
        <v>0</v>
      </c>
      <c r="R2" s="50">
        <f>K2*N2/31-Q2+P2</f>
        <v>12720</v>
      </c>
      <c r="S2" s="43"/>
    </row>
    <row r="3" spans="1:253" s="28" customFormat="1" ht="19" x14ac:dyDescent="0.4">
      <c r="A3" s="7" t="s">
        <v>23</v>
      </c>
      <c r="B3" s="8" t="s">
        <v>24</v>
      </c>
      <c r="C3" s="9" t="s">
        <v>57</v>
      </c>
      <c r="D3" s="10" t="s">
        <v>25</v>
      </c>
      <c r="E3" s="30" t="s">
        <v>26</v>
      </c>
      <c r="F3" s="10" t="s">
        <v>63</v>
      </c>
      <c r="G3" s="10">
        <v>15502806412</v>
      </c>
      <c r="H3" s="23" t="s">
        <v>27</v>
      </c>
      <c r="I3" s="23" t="s">
        <v>28</v>
      </c>
      <c r="J3" s="24"/>
      <c r="K3" s="22">
        <v>15000</v>
      </c>
      <c r="L3" s="51">
        <v>0</v>
      </c>
      <c r="M3" s="58">
        <f>31*0.3</f>
        <v>9.2999999999999989</v>
      </c>
      <c r="N3" s="57">
        <f>31*0.7</f>
        <v>21.7</v>
      </c>
      <c r="O3" s="22"/>
      <c r="P3" s="22">
        <v>0</v>
      </c>
      <c r="Q3" s="49">
        <v>0</v>
      </c>
      <c r="R3" s="22">
        <f>K3*(N3)/31-Q3+P3</f>
        <v>10500</v>
      </c>
      <c r="S3" s="56" t="s">
        <v>98</v>
      </c>
    </row>
    <row r="4" spans="1:253" s="1" customFormat="1" ht="19" x14ac:dyDescent="0.4">
      <c r="A4" s="11" t="s">
        <v>29</v>
      </c>
      <c r="B4" s="12" t="s">
        <v>30</v>
      </c>
      <c r="C4" s="31" t="s">
        <v>59</v>
      </c>
      <c r="D4" s="13" t="s">
        <v>31</v>
      </c>
      <c r="E4" s="32" t="s">
        <v>32</v>
      </c>
      <c r="F4" s="10" t="s">
        <v>62</v>
      </c>
      <c r="G4" s="12">
        <v>17687459956</v>
      </c>
      <c r="H4" s="12" t="s">
        <v>33</v>
      </c>
      <c r="I4" s="12" t="s">
        <v>34</v>
      </c>
      <c r="J4" s="24"/>
      <c r="K4" s="47">
        <v>6000</v>
      </c>
      <c r="L4" s="22">
        <v>0</v>
      </c>
      <c r="M4" s="22">
        <v>0</v>
      </c>
      <c r="N4" s="22">
        <v>31</v>
      </c>
      <c r="O4" s="22"/>
      <c r="P4" s="22">
        <v>1000</v>
      </c>
      <c r="Q4" s="22">
        <v>0</v>
      </c>
      <c r="R4" s="59">
        <f t="shared" ref="R4:R13" si="0">K4*(N4+L4)/31-Q4+P4</f>
        <v>7000</v>
      </c>
      <c r="S4" s="44" t="s">
        <v>99</v>
      </c>
    </row>
    <row r="5" spans="1:253" s="1" customFormat="1" ht="19" x14ac:dyDescent="0.4">
      <c r="A5" s="4" t="s">
        <v>35</v>
      </c>
      <c r="B5" s="6" t="s">
        <v>30</v>
      </c>
      <c r="C5" s="5" t="s">
        <v>60</v>
      </c>
      <c r="D5" s="6" t="s">
        <v>36</v>
      </c>
      <c r="E5" s="29" t="s">
        <v>37</v>
      </c>
      <c r="F5" s="6" t="s">
        <v>64</v>
      </c>
      <c r="G5" s="6">
        <v>17601240713</v>
      </c>
      <c r="H5" s="21" t="s">
        <v>38</v>
      </c>
      <c r="I5" s="6" t="s">
        <v>39</v>
      </c>
      <c r="J5" s="22"/>
      <c r="K5" s="22">
        <v>6000</v>
      </c>
      <c r="L5" s="22">
        <v>0</v>
      </c>
      <c r="M5" s="22">
        <v>0</v>
      </c>
      <c r="N5" s="22">
        <v>31</v>
      </c>
      <c r="O5" s="22"/>
      <c r="P5" s="22">
        <f>12*60</f>
        <v>720</v>
      </c>
      <c r="Q5" s="22">
        <v>0</v>
      </c>
      <c r="R5" s="59">
        <f t="shared" si="0"/>
        <v>6720</v>
      </c>
      <c r="S5" s="44"/>
    </row>
    <row r="6" spans="1:253" s="1" customFormat="1" ht="19" x14ac:dyDescent="0.4">
      <c r="A6" s="14" t="s">
        <v>40</v>
      </c>
      <c r="B6" s="15" t="s">
        <v>30</v>
      </c>
      <c r="C6" s="16" t="s">
        <v>90</v>
      </c>
      <c r="D6" s="15" t="s">
        <v>25</v>
      </c>
      <c r="E6" s="33" t="s">
        <v>41</v>
      </c>
      <c r="F6" s="15" t="s">
        <v>65</v>
      </c>
      <c r="G6" s="15">
        <v>19884572232</v>
      </c>
      <c r="H6" s="12" t="s">
        <v>42</v>
      </c>
      <c r="I6" s="15" t="s">
        <v>43</v>
      </c>
      <c r="J6" s="25"/>
      <c r="K6" s="22">
        <v>6000</v>
      </c>
      <c r="L6" s="22">
        <v>0</v>
      </c>
      <c r="M6" s="22">
        <v>0</v>
      </c>
      <c r="N6" s="22">
        <v>0</v>
      </c>
      <c r="O6" s="22"/>
      <c r="P6" s="22">
        <v>0</v>
      </c>
      <c r="Q6" s="22">
        <v>0</v>
      </c>
      <c r="R6" s="22">
        <f t="shared" si="0"/>
        <v>0</v>
      </c>
      <c r="S6" s="54" t="s">
        <v>102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</row>
    <row r="7" spans="1:253" s="1" customFormat="1" ht="19" x14ac:dyDescent="0.4">
      <c r="A7" s="14" t="s">
        <v>72</v>
      </c>
      <c r="B7" s="15" t="s">
        <v>55</v>
      </c>
      <c r="C7" s="34" t="s">
        <v>73</v>
      </c>
      <c r="D7" s="15" t="s">
        <v>56</v>
      </c>
      <c r="E7" s="33" t="s">
        <v>74</v>
      </c>
      <c r="F7" s="15" t="s">
        <v>62</v>
      </c>
      <c r="G7" s="15">
        <v>19913887933</v>
      </c>
      <c r="H7" s="12" t="s">
        <v>75</v>
      </c>
      <c r="I7" s="15" t="s">
        <v>76</v>
      </c>
      <c r="J7" s="25"/>
      <c r="K7" s="22">
        <v>5000</v>
      </c>
      <c r="L7" s="22">
        <v>0</v>
      </c>
      <c r="M7" s="24">
        <v>0</v>
      </c>
      <c r="N7" s="22">
        <v>31</v>
      </c>
      <c r="O7" s="22"/>
      <c r="P7" s="22">
        <v>0</v>
      </c>
      <c r="Q7" s="22">
        <v>0</v>
      </c>
      <c r="R7" s="59">
        <f t="shared" si="0"/>
        <v>5000</v>
      </c>
      <c r="S7" s="54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</row>
    <row r="8" spans="1:253" s="1" customFormat="1" ht="19" x14ac:dyDescent="0.4">
      <c r="A8" s="14" t="s">
        <v>83</v>
      </c>
      <c r="B8" s="15" t="s">
        <v>55</v>
      </c>
      <c r="C8" s="34" t="s">
        <v>84</v>
      </c>
      <c r="D8" s="15" t="s">
        <v>56</v>
      </c>
      <c r="E8" s="33" t="s">
        <v>88</v>
      </c>
      <c r="F8" s="15" t="s">
        <v>62</v>
      </c>
      <c r="G8" s="33" t="s">
        <v>89</v>
      </c>
      <c r="H8" s="12" t="s">
        <v>85</v>
      </c>
      <c r="I8" s="15" t="s">
        <v>86</v>
      </c>
      <c r="J8" s="25"/>
      <c r="K8" s="22">
        <v>5000</v>
      </c>
      <c r="L8" s="22">
        <v>0</v>
      </c>
      <c r="M8" s="24">
        <v>0</v>
      </c>
      <c r="N8" s="22">
        <v>31</v>
      </c>
      <c r="O8" s="22"/>
      <c r="P8" s="22">
        <f>1000+12*60</f>
        <v>1720</v>
      </c>
      <c r="Q8" s="61"/>
      <c r="R8" s="59">
        <f t="shared" si="0"/>
        <v>6720</v>
      </c>
      <c r="S8" s="54" t="s">
        <v>99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</row>
    <row r="9" spans="1:253" s="1" customFormat="1" ht="19" x14ac:dyDescent="0.4">
      <c r="A9" s="14" t="s">
        <v>44</v>
      </c>
      <c r="B9" s="15" t="s">
        <v>55</v>
      </c>
      <c r="C9" s="34" t="s">
        <v>61</v>
      </c>
      <c r="D9" s="15" t="s">
        <v>45</v>
      </c>
      <c r="E9" s="33" t="s">
        <v>46</v>
      </c>
      <c r="F9" s="15" t="s">
        <v>62</v>
      </c>
      <c r="G9" s="15">
        <v>15377148991</v>
      </c>
      <c r="H9" s="12" t="s">
        <v>47</v>
      </c>
      <c r="I9" s="15" t="s">
        <v>48</v>
      </c>
      <c r="J9" s="25"/>
      <c r="K9" s="22">
        <v>5000</v>
      </c>
      <c r="L9" s="22">
        <v>0</v>
      </c>
      <c r="M9" s="22">
        <v>0</v>
      </c>
      <c r="N9" s="22">
        <v>31</v>
      </c>
      <c r="O9" s="22"/>
      <c r="P9" s="22">
        <f>12*60</f>
        <v>720</v>
      </c>
      <c r="Q9" s="22">
        <v>0</v>
      </c>
      <c r="R9" s="59">
        <f t="shared" si="0"/>
        <v>5720</v>
      </c>
      <c r="S9" s="45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</row>
    <row r="10" spans="1:253" s="1" customFormat="1" ht="19" x14ac:dyDescent="0.4">
      <c r="A10" s="14" t="s">
        <v>77</v>
      </c>
      <c r="B10" s="15" t="s">
        <v>55</v>
      </c>
      <c r="C10" s="34" t="s">
        <v>78</v>
      </c>
      <c r="D10" s="15" t="s">
        <v>79</v>
      </c>
      <c r="E10" s="33" t="s">
        <v>80</v>
      </c>
      <c r="F10" s="15" t="s">
        <v>64</v>
      </c>
      <c r="G10" s="15">
        <v>13585403259</v>
      </c>
      <c r="H10" s="12" t="s">
        <v>81</v>
      </c>
      <c r="I10" s="15" t="s">
        <v>82</v>
      </c>
      <c r="J10" s="25"/>
      <c r="K10" s="25">
        <v>6000</v>
      </c>
      <c r="L10" s="25">
        <v>0</v>
      </c>
      <c r="M10" s="55">
        <v>0</v>
      </c>
      <c r="N10" s="25">
        <v>31</v>
      </c>
      <c r="O10" s="25"/>
      <c r="P10" s="22">
        <v>0</v>
      </c>
      <c r="Q10" s="25">
        <v>0</v>
      </c>
      <c r="R10" s="59">
        <f t="shared" si="0"/>
        <v>6000</v>
      </c>
      <c r="S10" s="54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</row>
    <row r="11" spans="1:253" s="1" customFormat="1" ht="19" x14ac:dyDescent="0.4">
      <c r="A11" s="14" t="s">
        <v>91</v>
      </c>
      <c r="B11" s="15" t="s">
        <v>55</v>
      </c>
      <c r="C11" s="34" t="s">
        <v>92</v>
      </c>
      <c r="D11" s="15" t="s">
        <v>93</v>
      </c>
      <c r="E11" s="33" t="s">
        <v>94</v>
      </c>
      <c r="F11" s="15" t="s">
        <v>62</v>
      </c>
      <c r="G11" s="33" t="s">
        <v>95</v>
      </c>
      <c r="H11" s="12" t="s">
        <v>96</v>
      </c>
      <c r="I11" s="15" t="s">
        <v>97</v>
      </c>
      <c r="J11" s="25"/>
      <c r="K11" s="25">
        <v>5000</v>
      </c>
      <c r="L11" s="25">
        <v>0</v>
      </c>
      <c r="M11" s="55">
        <v>0</v>
      </c>
      <c r="N11" s="25">
        <v>31</v>
      </c>
      <c r="O11" s="25"/>
      <c r="P11" s="22">
        <v>0</v>
      </c>
      <c r="Q11" s="25">
        <v>0</v>
      </c>
      <c r="R11" s="59">
        <f t="shared" si="0"/>
        <v>5000</v>
      </c>
      <c r="S11" s="54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</row>
    <row r="12" spans="1:253" s="1" customFormat="1" ht="19" x14ac:dyDescent="0.4">
      <c r="A12" s="14" t="s">
        <v>67</v>
      </c>
      <c r="B12" s="15" t="s">
        <v>55</v>
      </c>
      <c r="C12" s="34" t="s">
        <v>71</v>
      </c>
      <c r="D12" s="15" t="s">
        <v>68</v>
      </c>
      <c r="E12" s="33" t="s">
        <v>87</v>
      </c>
      <c r="F12" s="15" t="s">
        <v>62</v>
      </c>
      <c r="G12" s="15">
        <v>17603195119</v>
      </c>
      <c r="H12" s="12" t="s">
        <v>69</v>
      </c>
      <c r="I12" s="15" t="s">
        <v>70</v>
      </c>
      <c r="J12" s="25"/>
      <c r="K12" s="25">
        <v>5000</v>
      </c>
      <c r="L12" s="25">
        <v>0</v>
      </c>
      <c r="M12" s="25">
        <v>0</v>
      </c>
      <c r="N12" s="25">
        <f>31</f>
        <v>31</v>
      </c>
      <c r="O12" s="25"/>
      <c r="P12" s="22">
        <f>12*60</f>
        <v>720</v>
      </c>
      <c r="Q12" s="25">
        <v>0</v>
      </c>
      <c r="R12" s="59">
        <f t="shared" si="0"/>
        <v>5720</v>
      </c>
      <c r="S12" s="45" t="s">
        <v>101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</row>
    <row r="13" spans="1:253" s="1" customFormat="1" ht="19.5" thickBot="1" x14ac:dyDescent="0.45">
      <c r="A13" s="17" t="s">
        <v>49</v>
      </c>
      <c r="B13" s="18" t="s">
        <v>30</v>
      </c>
      <c r="C13" s="19" t="s">
        <v>50</v>
      </c>
      <c r="D13" s="18" t="s">
        <v>36</v>
      </c>
      <c r="E13" s="35" t="s">
        <v>51</v>
      </c>
      <c r="F13" s="18" t="s">
        <v>52</v>
      </c>
      <c r="G13" s="18">
        <v>18946676939</v>
      </c>
      <c r="H13" s="26" t="s">
        <v>53</v>
      </c>
      <c r="I13" s="18" t="s">
        <v>54</v>
      </c>
      <c r="J13" s="27"/>
      <c r="K13" s="27">
        <v>5000</v>
      </c>
      <c r="L13" s="27">
        <v>0</v>
      </c>
      <c r="M13" s="27">
        <v>0</v>
      </c>
      <c r="N13" s="27">
        <v>31</v>
      </c>
      <c r="O13" s="27"/>
      <c r="P13" s="27">
        <f>12*60</f>
        <v>720</v>
      </c>
      <c r="Q13" s="27">
        <v>0</v>
      </c>
      <c r="R13" s="60">
        <f t="shared" si="0"/>
        <v>5720</v>
      </c>
      <c r="S13" s="46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</row>
    <row r="14" spans="1:253" ht="19" x14ac:dyDescent="0.25">
      <c r="K14" s="22">
        <f>SUM(K2:K13)</f>
        <v>81000</v>
      </c>
      <c r="L14" s="36"/>
      <c r="M14" s="36"/>
      <c r="N14" s="36"/>
      <c r="O14" s="36"/>
      <c r="P14" s="22">
        <f>SUM(P2:P13)</f>
        <v>6320</v>
      </c>
      <c r="Q14" s="24">
        <f>SUM(Q2:Q13)</f>
        <v>0</v>
      </c>
      <c r="R14" s="22">
        <f>SUM(R2:R13)</f>
        <v>76820</v>
      </c>
    </row>
  </sheetData>
  <phoneticPr fontId="1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2021-12-07T05:54:05Z</dcterms:created>
  <dcterms:modified xsi:type="dcterms:W3CDTF">2022-05-31T13:21:17Z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2122FFF5EB9C4E689AA56E830A432F59</vt:lpwstr>
  </property>
  <property fmtid="{D5CDD505-2E9C-101B-9397-08002B2CF9AE}" pid="3" name="KSOProductBuildVer">
    <vt:lpwstr>2052-11.1.0.11115</vt:lpwstr>
  </property>
</Properties>
</file>