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424实验室\Simulation by C\data chart\"/>
    </mc:Choice>
  </mc:AlternateContent>
  <bookViews>
    <workbookView xWindow="0" yWindow="0" windowWidth="27705" windowHeight="13020"/>
  </bookViews>
  <sheets>
    <sheet name="Sheet2" sheetId="1" r:id="rId1"/>
    <sheet name="FigureDecoAl(GF8)" sheetId="2" r:id="rId2"/>
    <sheet name="FigureDecoAl(GF16)" sheetId="3" r:id="rId3"/>
    <sheet name="FigureDecoAl(GF64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</calcChain>
</file>

<file path=xl/sharedStrings.xml><?xml version="1.0" encoding="utf-8"?>
<sst xmlns="http://schemas.openxmlformats.org/spreadsheetml/2006/main" count="27" uniqueCount="19">
  <si>
    <t>GS(optimal) Tm/n</t>
    <phoneticPr fontId="1" type="noConversion"/>
  </si>
  <si>
    <t>GS(optimal) Tm</t>
    <phoneticPr fontId="1" type="noConversion"/>
  </si>
  <si>
    <t>GS(m=1) Tm/n</t>
    <phoneticPr fontId="1" type="noConversion"/>
  </si>
  <si>
    <t>GS(m=1) Tm</t>
    <phoneticPr fontId="1" type="noConversion"/>
  </si>
  <si>
    <t>r</t>
    <phoneticPr fontId="1" type="noConversion"/>
  </si>
  <si>
    <t>Sakata</t>
    <phoneticPr fontId="1" type="noConversion"/>
  </si>
  <si>
    <t>r</t>
    <phoneticPr fontId="1" type="noConversion"/>
  </si>
  <si>
    <t>n=512</t>
    <phoneticPr fontId="1" type="noConversion"/>
  </si>
  <si>
    <t>GF64</t>
    <phoneticPr fontId="1" type="noConversion"/>
  </si>
  <si>
    <t>GS(optimal) Tm/n</t>
    <phoneticPr fontId="1" type="noConversion"/>
  </si>
  <si>
    <t>GS(optimal) Tm</t>
    <phoneticPr fontId="1" type="noConversion"/>
  </si>
  <si>
    <t>r</t>
    <phoneticPr fontId="1" type="noConversion"/>
  </si>
  <si>
    <t>Sakata</t>
    <phoneticPr fontId="1" type="noConversion"/>
  </si>
  <si>
    <t>n=64</t>
    <phoneticPr fontId="1" type="noConversion"/>
  </si>
  <si>
    <t>GF16</t>
    <phoneticPr fontId="1" type="noConversion"/>
  </si>
  <si>
    <t>GS(m=1) Tm/n</t>
    <phoneticPr fontId="1" type="noConversion"/>
  </si>
  <si>
    <t>r</t>
    <phoneticPr fontId="1" type="noConversion"/>
  </si>
  <si>
    <t>n=8</t>
    <phoneticPr fontId="1" type="noConversion"/>
  </si>
  <si>
    <t>GF4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</si>
</sst>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Sakata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Sheet2!$B$3:$B$23</c:f>
              <c:numCache>
                <c:formatCode>0.00E+00</c:formatCode>
                <c:ptCount val="21"/>
                <c:pt idx="0">
                  <c:v>0.4375</c:v>
                </c:pt>
                <c:pt idx="1">
                  <c:v>0.41249999999999998</c:v>
                </c:pt>
                <c:pt idx="2">
                  <c:v>0.38750000000000001</c:v>
                </c:pt>
                <c:pt idx="3">
                  <c:v>0.36249999999999999</c:v>
                </c:pt>
                <c:pt idx="4">
                  <c:v>0.33750000000000002</c:v>
                </c:pt>
                <c:pt idx="5">
                  <c:v>0.3125</c:v>
                </c:pt>
                <c:pt idx="6">
                  <c:v>0.28749999999999998</c:v>
                </c:pt>
                <c:pt idx="7">
                  <c:v>0.26250000000000001</c:v>
                </c:pt>
                <c:pt idx="8">
                  <c:v>0.23749999999999999</c:v>
                </c:pt>
                <c:pt idx="9">
                  <c:v>0.21249999999999999</c:v>
                </c:pt>
                <c:pt idx="10">
                  <c:v>0.1875</c:v>
                </c:pt>
                <c:pt idx="11">
                  <c:v>0.16250000000000001</c:v>
                </c:pt>
                <c:pt idx="12">
                  <c:v>0.13750000000000001</c:v>
                </c:pt>
                <c:pt idx="13">
                  <c:v>0.1125</c:v>
                </c:pt>
                <c:pt idx="14">
                  <c:v>8.7499950000000007E-2</c:v>
                </c:pt>
                <c:pt idx="15">
                  <c:v>6.2499939999999997E-2</c:v>
                </c:pt>
                <c:pt idx="16">
                  <c:v>3.7499930000000001E-2</c:v>
                </c:pt>
                <c:pt idx="17">
                  <c:v>1.2499929999999999E-2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Sheet2!$E$2</c:f>
              <c:strCache>
                <c:ptCount val="1"/>
                <c:pt idx="0">
                  <c:v>GS(m=1) Tm/n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Sheet2!$C$4:$C$10</c:f>
              <c:numCache>
                <c:formatCode>General</c:formatCode>
                <c:ptCount val="7"/>
                <c:pt idx="0">
                  <c:v>0.25</c:v>
                </c:pt>
                <c:pt idx="1">
                  <c:v>0.375</c:v>
                </c:pt>
                <c:pt idx="2">
                  <c:v>0.5</c:v>
                </c:pt>
                <c:pt idx="3">
                  <c:v>0.625</c:v>
                </c:pt>
                <c:pt idx="4">
                  <c:v>0.75</c:v>
                </c:pt>
                <c:pt idx="5">
                  <c:v>0.875</c:v>
                </c:pt>
                <c:pt idx="6">
                  <c:v>1</c:v>
                </c:pt>
              </c:numCache>
            </c:numRef>
          </c:xVal>
          <c:yVal>
            <c:numRef>
              <c:f>Sheet2!$E$4:$E$10</c:f>
              <c:numCache>
                <c:formatCode>General</c:formatCode>
                <c:ptCount val="7"/>
                <c:pt idx="0">
                  <c:v>0.25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Sheet2!$G$2</c:f>
              <c:strCache>
                <c:ptCount val="1"/>
                <c:pt idx="0">
                  <c:v>GS(optimal) Tm/n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Sheet2!$C$3:$C$10</c:f>
              <c:numCache>
                <c:formatCode>General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xVal>
          <c:yVal>
            <c:numRef>
              <c:f>Sheet2!$G$3:$G$10</c:f>
              <c:numCache>
                <c:formatCode>General</c:formatCode>
                <c:ptCount val="8"/>
                <c:pt idx="0">
                  <c:v>0.625</c:v>
                </c:pt>
                <c:pt idx="1">
                  <c:v>0.375</c:v>
                </c:pt>
                <c:pt idx="2">
                  <c:v>0.375</c:v>
                </c:pt>
                <c:pt idx="3">
                  <c:v>0.25</c:v>
                </c:pt>
                <c:pt idx="4">
                  <c:v>0.125</c:v>
                </c:pt>
                <c:pt idx="5">
                  <c:v>0.125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4723184"/>
        <c:axId val="-844717744"/>
        <c:extLst/>
      </c:scatterChart>
      <c:valAx>
        <c:axId val="-844723184"/>
        <c:scaling>
          <c:orientation val="minMax"/>
          <c:max val="1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r=k/n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44717744"/>
        <c:crosses val="autoZero"/>
        <c:crossBetween val="midCat"/>
        <c:majorUnit val="5.000000000000001E-2"/>
      </c:valAx>
      <c:valAx>
        <c:axId val="-84471774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error=t/n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44723184"/>
        <c:crosses val="autoZero"/>
        <c:crossBetween val="midCat"/>
        <c:majorUnit val="5.000000000000001E-2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9.7750579676652544E-2"/>
          <c:y val="0.79833779089316748"/>
          <c:w val="0.12984961052773555"/>
          <c:h val="0.10566372501682061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Sheet2!$B$26</c:f>
              <c:strCache>
                <c:ptCount val="1"/>
                <c:pt idx="0">
                  <c:v>Sakata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Sheet2!$A$27:$A$47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Sheet2!$B$27:$B$47</c:f>
              <c:numCache>
                <c:formatCode>0.00E+00</c:formatCode>
                <c:ptCount val="21"/>
                <c:pt idx="0">
                  <c:v>0.453125</c:v>
                </c:pt>
                <c:pt idx="1">
                  <c:v>0.42812499999999998</c:v>
                </c:pt>
                <c:pt idx="2">
                  <c:v>0.40312500000000001</c:v>
                </c:pt>
                <c:pt idx="3">
                  <c:v>0.37812499999999999</c:v>
                </c:pt>
                <c:pt idx="4">
                  <c:v>0.35312500000000002</c:v>
                </c:pt>
                <c:pt idx="5">
                  <c:v>0.328125</c:v>
                </c:pt>
                <c:pt idx="6">
                  <c:v>0.30312499999999998</c:v>
                </c:pt>
                <c:pt idx="7">
                  <c:v>0.27812500000000001</c:v>
                </c:pt>
                <c:pt idx="8">
                  <c:v>0.25312499999999999</c:v>
                </c:pt>
                <c:pt idx="9">
                  <c:v>0.22812499999999999</c:v>
                </c:pt>
                <c:pt idx="10">
                  <c:v>0.203125</c:v>
                </c:pt>
                <c:pt idx="11">
                  <c:v>0.17812500000000001</c:v>
                </c:pt>
                <c:pt idx="12">
                  <c:v>0.15312500000000001</c:v>
                </c:pt>
                <c:pt idx="13">
                  <c:v>0.12812499999999999</c:v>
                </c:pt>
                <c:pt idx="14">
                  <c:v>0.10312490000000001</c:v>
                </c:pt>
                <c:pt idx="15">
                  <c:v>7.8124940000000004E-2</c:v>
                </c:pt>
                <c:pt idx="16">
                  <c:v>5.3124930000000001E-2</c:v>
                </c:pt>
                <c:pt idx="17">
                  <c:v>2.8124929999999999E-2</c:v>
                </c:pt>
                <c:pt idx="18">
                  <c:v>3.1249229999999999E-3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Sheet2!$E$26</c:f>
              <c:strCache>
                <c:ptCount val="1"/>
                <c:pt idx="0">
                  <c:v>GS(m=1) Tm/n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Sheet2!$C$27:$C$46</c:f>
              <c:numCache>
                <c:formatCode>0.00E+00</c:formatCode>
                <c:ptCount val="20"/>
                <c:pt idx="0">
                  <c:v>4.6875E-2</c:v>
                </c:pt>
                <c:pt idx="1">
                  <c:v>9.375E-2</c:v>
                </c:pt>
                <c:pt idx="2" formatCode="General">
                  <c:v>0.140625</c:v>
                </c:pt>
                <c:pt idx="3" formatCode="General">
                  <c:v>0.203125</c:v>
                </c:pt>
                <c:pt idx="4" formatCode="General">
                  <c:v>0.25</c:v>
                </c:pt>
                <c:pt idx="5" formatCode="General">
                  <c:v>0.296875</c:v>
                </c:pt>
                <c:pt idx="6" formatCode="General">
                  <c:v>0.34375</c:v>
                </c:pt>
                <c:pt idx="7" formatCode="General">
                  <c:v>0.390625</c:v>
                </c:pt>
                <c:pt idx="8" formatCode="General">
                  <c:v>0.453125</c:v>
                </c:pt>
                <c:pt idx="9" formatCode="General">
                  <c:v>0.5</c:v>
                </c:pt>
                <c:pt idx="10" formatCode="General">
                  <c:v>0.546875</c:v>
                </c:pt>
                <c:pt idx="11" formatCode="General">
                  <c:v>0.59375</c:v>
                </c:pt>
                <c:pt idx="12" formatCode="General">
                  <c:v>0.640625</c:v>
                </c:pt>
                <c:pt idx="13" formatCode="General">
                  <c:v>0.703125</c:v>
                </c:pt>
                <c:pt idx="14" formatCode="General">
                  <c:v>0.75</c:v>
                </c:pt>
                <c:pt idx="15" formatCode="General">
                  <c:v>0.796875</c:v>
                </c:pt>
                <c:pt idx="16" formatCode="General">
                  <c:v>0.84375</c:v>
                </c:pt>
                <c:pt idx="17" formatCode="General">
                  <c:v>0.890625</c:v>
                </c:pt>
                <c:pt idx="18" formatCode="General">
                  <c:v>0.95</c:v>
                </c:pt>
                <c:pt idx="19" formatCode="General">
                  <c:v>1</c:v>
                </c:pt>
              </c:numCache>
            </c:numRef>
          </c:xVal>
          <c:yVal>
            <c:numRef>
              <c:f>Sheet2!$E$27:$E$46</c:f>
              <c:numCache>
                <c:formatCode>General</c:formatCode>
                <c:ptCount val="20"/>
                <c:pt idx="0">
                  <c:v>0.546875</c:v>
                </c:pt>
                <c:pt idx="1">
                  <c:v>0.421875</c:v>
                </c:pt>
                <c:pt idx="2">
                  <c:v>0.34375</c:v>
                </c:pt>
                <c:pt idx="3">
                  <c:v>0.28125</c:v>
                </c:pt>
                <c:pt idx="4">
                  <c:v>0.25</c:v>
                </c:pt>
                <c:pt idx="5">
                  <c:v>0.203125</c:v>
                </c:pt>
                <c:pt idx="6">
                  <c:v>0.1875</c:v>
                </c:pt>
                <c:pt idx="7">
                  <c:v>0.15625</c:v>
                </c:pt>
                <c:pt idx="8">
                  <c:v>0.125</c:v>
                </c:pt>
                <c:pt idx="9">
                  <c:v>0.109375</c:v>
                </c:pt>
                <c:pt idx="10">
                  <c:v>7.8125E-2</c:v>
                </c:pt>
                <c:pt idx="11">
                  <c:v>6.25E-2</c:v>
                </c:pt>
                <c:pt idx="12">
                  <c:v>3.125E-2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Sheet2!$G$26</c:f>
              <c:strCache>
                <c:ptCount val="1"/>
                <c:pt idx="0">
                  <c:v>GS(optimal) Tm/n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Sheet2!$C$27:$C$46</c:f>
              <c:numCache>
                <c:formatCode>0.00E+00</c:formatCode>
                <c:ptCount val="20"/>
                <c:pt idx="0">
                  <c:v>4.6875E-2</c:v>
                </c:pt>
                <c:pt idx="1">
                  <c:v>9.375E-2</c:v>
                </c:pt>
                <c:pt idx="2" formatCode="General">
                  <c:v>0.140625</c:v>
                </c:pt>
                <c:pt idx="3" formatCode="General">
                  <c:v>0.203125</c:v>
                </c:pt>
                <c:pt idx="4" formatCode="General">
                  <c:v>0.25</c:v>
                </c:pt>
                <c:pt idx="5" formatCode="General">
                  <c:v>0.296875</c:v>
                </c:pt>
                <c:pt idx="6" formatCode="General">
                  <c:v>0.34375</c:v>
                </c:pt>
                <c:pt idx="7" formatCode="General">
                  <c:v>0.390625</c:v>
                </c:pt>
                <c:pt idx="8" formatCode="General">
                  <c:v>0.453125</c:v>
                </c:pt>
                <c:pt idx="9" formatCode="General">
                  <c:v>0.5</c:v>
                </c:pt>
                <c:pt idx="10" formatCode="General">
                  <c:v>0.546875</c:v>
                </c:pt>
                <c:pt idx="11" formatCode="General">
                  <c:v>0.59375</c:v>
                </c:pt>
                <c:pt idx="12" formatCode="General">
                  <c:v>0.640625</c:v>
                </c:pt>
                <c:pt idx="13" formatCode="General">
                  <c:v>0.703125</c:v>
                </c:pt>
                <c:pt idx="14" formatCode="General">
                  <c:v>0.75</c:v>
                </c:pt>
                <c:pt idx="15" formatCode="General">
                  <c:v>0.796875</c:v>
                </c:pt>
                <c:pt idx="16" formatCode="General">
                  <c:v>0.84375</c:v>
                </c:pt>
                <c:pt idx="17" formatCode="General">
                  <c:v>0.890625</c:v>
                </c:pt>
                <c:pt idx="18" formatCode="General">
                  <c:v>0.95</c:v>
                </c:pt>
                <c:pt idx="19" formatCode="General">
                  <c:v>1</c:v>
                </c:pt>
              </c:numCache>
            </c:numRef>
          </c:xVal>
          <c:yVal>
            <c:numRef>
              <c:f>Sheet2!$G$27:$G$46</c:f>
              <c:numCache>
                <c:formatCode>General</c:formatCode>
                <c:ptCount val="20"/>
                <c:pt idx="0">
                  <c:v>0.640625</c:v>
                </c:pt>
                <c:pt idx="1">
                  <c:v>0.578125</c:v>
                </c:pt>
                <c:pt idx="2">
                  <c:v>0.53125</c:v>
                </c:pt>
                <c:pt idx="3">
                  <c:v>0.46875</c:v>
                </c:pt>
                <c:pt idx="4">
                  <c:v>0.421875</c:v>
                </c:pt>
                <c:pt idx="5">
                  <c:v>0.375</c:v>
                </c:pt>
                <c:pt idx="6">
                  <c:v>0.34375</c:v>
                </c:pt>
                <c:pt idx="7">
                  <c:v>0.3125</c:v>
                </c:pt>
                <c:pt idx="8">
                  <c:v>0.265625</c:v>
                </c:pt>
                <c:pt idx="9">
                  <c:v>0.234375</c:v>
                </c:pt>
                <c:pt idx="10">
                  <c:v>0.203125</c:v>
                </c:pt>
                <c:pt idx="11">
                  <c:v>0.171875</c:v>
                </c:pt>
                <c:pt idx="12">
                  <c:v>0.140625</c:v>
                </c:pt>
                <c:pt idx="13">
                  <c:v>0.109375</c:v>
                </c:pt>
                <c:pt idx="14">
                  <c:v>7.8125E-2</c:v>
                </c:pt>
                <c:pt idx="15">
                  <c:v>6.25E-2</c:v>
                </c:pt>
                <c:pt idx="16">
                  <c:v>3.125E-2</c:v>
                </c:pt>
                <c:pt idx="17">
                  <c:v>1.5625E-2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4719376"/>
        <c:axId val="-844727536"/>
        <c:extLst/>
      </c:scatterChart>
      <c:valAx>
        <c:axId val="-844719376"/>
        <c:scaling>
          <c:orientation val="minMax"/>
          <c:max val="1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r=k/n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44727536"/>
        <c:crosses val="autoZero"/>
        <c:crossBetween val="midCat"/>
        <c:majorUnit val="5.000000000000001E-2"/>
      </c:valAx>
      <c:valAx>
        <c:axId val="-84472753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error=t/n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44719376"/>
        <c:crosses val="autoZero"/>
        <c:crossBetween val="midCat"/>
        <c:majorUnit val="5.000000000000001E-2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9.7750579676652544E-2"/>
          <c:y val="0.71693815764346336"/>
          <c:w val="0.17349180978530268"/>
          <c:h val="0.1870633582665247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Sheet2!$B$50</c:f>
              <c:strCache>
                <c:ptCount val="1"/>
                <c:pt idx="0">
                  <c:v>Sakata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Sheet2!$A$51:$A$71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Sheet2!$B$51:$B$71</c:f>
              <c:numCache>
                <c:formatCode>0.00E+00</c:formatCode>
                <c:ptCount val="21"/>
                <c:pt idx="0">
                  <c:v>0.47265629999999997</c:v>
                </c:pt>
                <c:pt idx="1">
                  <c:v>0.4476562</c:v>
                </c:pt>
                <c:pt idx="2">
                  <c:v>0.42265619999999998</c:v>
                </c:pt>
                <c:pt idx="3">
                  <c:v>0.39765630000000002</c:v>
                </c:pt>
                <c:pt idx="4">
                  <c:v>0.3726563</c:v>
                </c:pt>
                <c:pt idx="5">
                  <c:v>0.34765629999999997</c:v>
                </c:pt>
                <c:pt idx="6">
                  <c:v>0.3226562</c:v>
                </c:pt>
                <c:pt idx="7">
                  <c:v>0.29765619999999998</c:v>
                </c:pt>
                <c:pt idx="8">
                  <c:v>0.27265620000000002</c:v>
                </c:pt>
                <c:pt idx="9">
                  <c:v>0.24765619999999999</c:v>
                </c:pt>
                <c:pt idx="10">
                  <c:v>0.2226562</c:v>
                </c:pt>
                <c:pt idx="11">
                  <c:v>0.1976562</c:v>
                </c:pt>
                <c:pt idx="12">
                  <c:v>0.17265620000000001</c:v>
                </c:pt>
                <c:pt idx="13">
                  <c:v>0.14765619999999999</c:v>
                </c:pt>
                <c:pt idx="14">
                  <c:v>0.12265620000000001</c:v>
                </c:pt>
                <c:pt idx="15">
                  <c:v>9.7656190000000004E-2</c:v>
                </c:pt>
                <c:pt idx="16">
                  <c:v>7.2656180000000001E-2</c:v>
                </c:pt>
                <c:pt idx="17">
                  <c:v>4.7656179999999999E-2</c:v>
                </c:pt>
                <c:pt idx="18">
                  <c:v>2.265617E-2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Sheet2!$E$50</c:f>
              <c:strCache>
                <c:ptCount val="1"/>
                <c:pt idx="0">
                  <c:v>GS(m=1) Tm/n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Sheet2!$C$51:$C$70</c:f>
              <c:numCache>
                <c:formatCode>General</c:formatCode>
                <c:ptCount val="20"/>
                <c:pt idx="0">
                  <c:v>4.8828125E-2</c:v>
                </c:pt>
                <c:pt idx="1">
                  <c:v>9.9609375E-2</c:v>
                </c:pt>
                <c:pt idx="2">
                  <c:v>0.1484375</c:v>
                </c:pt>
                <c:pt idx="3">
                  <c:v>0.19921875</c:v>
                </c:pt>
                <c:pt idx="4">
                  <c:v>0.25</c:v>
                </c:pt>
                <c:pt idx="5">
                  <c:v>0.298828125</c:v>
                </c:pt>
                <c:pt idx="6">
                  <c:v>0.349609375</c:v>
                </c:pt>
                <c:pt idx="7">
                  <c:v>0.400390625</c:v>
                </c:pt>
                <c:pt idx="8">
                  <c:v>0.44921875</c:v>
                </c:pt>
                <c:pt idx="9">
                  <c:v>0.5</c:v>
                </c:pt>
                <c:pt idx="10">
                  <c:v>0.548828125</c:v>
                </c:pt>
                <c:pt idx="11">
                  <c:v>0.599609375</c:v>
                </c:pt>
                <c:pt idx="12">
                  <c:v>0.650390625</c:v>
                </c:pt>
                <c:pt idx="13">
                  <c:v>0.69921875</c:v>
                </c:pt>
                <c:pt idx="14">
                  <c:v>0.75</c:v>
                </c:pt>
                <c:pt idx="15">
                  <c:v>0.798828125</c:v>
                </c:pt>
                <c:pt idx="16">
                  <c:v>0.849609375</c:v>
                </c:pt>
                <c:pt idx="17">
                  <c:v>0.8984375</c:v>
                </c:pt>
                <c:pt idx="18">
                  <c:v>0.94921875</c:v>
                </c:pt>
                <c:pt idx="19">
                  <c:v>1</c:v>
                </c:pt>
              </c:numCache>
            </c:numRef>
          </c:xVal>
          <c:yVal>
            <c:numRef>
              <c:f>Sheet2!$E$51:$E$70</c:f>
              <c:numCache>
                <c:formatCode>General</c:formatCode>
                <c:ptCount val="20"/>
                <c:pt idx="0">
                  <c:v>0.548828125</c:v>
                </c:pt>
                <c:pt idx="1">
                  <c:v>0.466796875</c:v>
                </c:pt>
                <c:pt idx="2">
                  <c:v>0.41015625</c:v>
                </c:pt>
                <c:pt idx="3">
                  <c:v>0.359375</c:v>
                </c:pt>
                <c:pt idx="4">
                  <c:v>0.310546875</c:v>
                </c:pt>
                <c:pt idx="5">
                  <c:v>0.26953125</c:v>
                </c:pt>
                <c:pt idx="6">
                  <c:v>0.2421875</c:v>
                </c:pt>
                <c:pt idx="7">
                  <c:v>0.216796875</c:v>
                </c:pt>
                <c:pt idx="8">
                  <c:v>0.193359375</c:v>
                </c:pt>
                <c:pt idx="9">
                  <c:v>0.16796875</c:v>
                </c:pt>
                <c:pt idx="10">
                  <c:v>0.142578125</c:v>
                </c:pt>
                <c:pt idx="11">
                  <c:v>0.1171875</c:v>
                </c:pt>
                <c:pt idx="12">
                  <c:v>9.1796875E-2</c:v>
                </c:pt>
                <c:pt idx="13">
                  <c:v>6.8359375E-2</c:v>
                </c:pt>
                <c:pt idx="14">
                  <c:v>4.296875E-2</c:v>
                </c:pt>
                <c:pt idx="15">
                  <c:v>1.7578125E-2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Sheet2!$G$50</c:f>
              <c:strCache>
                <c:ptCount val="1"/>
                <c:pt idx="0">
                  <c:v>GS(optimal) Tm/n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Sheet2!$C$51:$C$70</c:f>
              <c:numCache>
                <c:formatCode>General</c:formatCode>
                <c:ptCount val="20"/>
                <c:pt idx="0">
                  <c:v>4.8828125E-2</c:v>
                </c:pt>
                <c:pt idx="1">
                  <c:v>9.9609375E-2</c:v>
                </c:pt>
                <c:pt idx="2">
                  <c:v>0.1484375</c:v>
                </c:pt>
                <c:pt idx="3">
                  <c:v>0.19921875</c:v>
                </c:pt>
                <c:pt idx="4">
                  <c:v>0.25</c:v>
                </c:pt>
                <c:pt idx="5">
                  <c:v>0.298828125</c:v>
                </c:pt>
                <c:pt idx="6">
                  <c:v>0.349609375</c:v>
                </c:pt>
                <c:pt idx="7">
                  <c:v>0.400390625</c:v>
                </c:pt>
                <c:pt idx="8">
                  <c:v>0.44921875</c:v>
                </c:pt>
                <c:pt idx="9">
                  <c:v>0.5</c:v>
                </c:pt>
                <c:pt idx="10">
                  <c:v>0.548828125</c:v>
                </c:pt>
                <c:pt idx="11">
                  <c:v>0.599609375</c:v>
                </c:pt>
                <c:pt idx="12">
                  <c:v>0.650390625</c:v>
                </c:pt>
                <c:pt idx="13">
                  <c:v>0.69921875</c:v>
                </c:pt>
                <c:pt idx="14">
                  <c:v>0.75</c:v>
                </c:pt>
                <c:pt idx="15">
                  <c:v>0.798828125</c:v>
                </c:pt>
                <c:pt idx="16">
                  <c:v>0.849609375</c:v>
                </c:pt>
                <c:pt idx="17">
                  <c:v>0.8984375</c:v>
                </c:pt>
                <c:pt idx="18">
                  <c:v>0.94921875</c:v>
                </c:pt>
                <c:pt idx="19">
                  <c:v>1</c:v>
                </c:pt>
              </c:numCache>
            </c:numRef>
          </c:xVal>
          <c:yVal>
            <c:numRef>
              <c:f>Sheet2!$G$51:$G$70</c:f>
              <c:numCache>
                <c:formatCode>General</c:formatCode>
                <c:ptCount val="20"/>
                <c:pt idx="0">
                  <c:v>0.6796875</c:v>
                </c:pt>
                <c:pt idx="1">
                  <c:v>0.609375</c:v>
                </c:pt>
                <c:pt idx="2">
                  <c:v>0.55078125</c:v>
                </c:pt>
                <c:pt idx="3">
                  <c:v>0.498046875</c:v>
                </c:pt>
                <c:pt idx="4">
                  <c:v>0.44921875</c:v>
                </c:pt>
                <c:pt idx="5">
                  <c:v>0.40625</c:v>
                </c:pt>
                <c:pt idx="6">
                  <c:v>0.365234375</c:v>
                </c:pt>
                <c:pt idx="7">
                  <c:v>0.326171875</c:v>
                </c:pt>
                <c:pt idx="8">
                  <c:v>0.291015625</c:v>
                </c:pt>
                <c:pt idx="9">
                  <c:v>0.255859375</c:v>
                </c:pt>
                <c:pt idx="10">
                  <c:v>0.22265625</c:v>
                </c:pt>
                <c:pt idx="11">
                  <c:v>0.19140625</c:v>
                </c:pt>
                <c:pt idx="12">
                  <c:v>0.16015625</c:v>
                </c:pt>
                <c:pt idx="13">
                  <c:v>0.1328125</c:v>
                </c:pt>
                <c:pt idx="14">
                  <c:v>0.103515625</c:v>
                </c:pt>
                <c:pt idx="15">
                  <c:v>7.6171875E-2</c:v>
                </c:pt>
                <c:pt idx="16">
                  <c:v>4.8828125E-2</c:v>
                </c:pt>
                <c:pt idx="17">
                  <c:v>2.34375E-2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4717200"/>
        <c:axId val="-844719920"/>
        <c:extLst/>
      </c:scatterChart>
      <c:valAx>
        <c:axId val="-844717200"/>
        <c:scaling>
          <c:orientation val="minMax"/>
          <c:max val="1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r=k/n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44719920"/>
        <c:crosses val="autoZero"/>
        <c:crossBetween val="midCat"/>
        <c:majorUnit val="5.000000000000001E-2"/>
      </c:valAx>
      <c:valAx>
        <c:axId val="-84471992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error=t/n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44717200"/>
        <c:crosses val="autoZero"/>
        <c:crossBetween val="midCat"/>
        <c:majorUnit val="5.000000000000001E-2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9.7750579676652544E-2"/>
          <c:y val="0.79833779089316748"/>
          <c:w val="0.12984961052773555"/>
          <c:h val="0.10566372501682061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1" workbookViewId="0">
      <selection activeCell="E68" sqref="E68"/>
    </sheetView>
  </sheetViews>
  <sheetFormatPr defaultRowHeight="13.5" x14ac:dyDescent="0.15"/>
  <cols>
    <col min="3" max="3" width="9.5" bestFit="1" customWidth="1"/>
    <col min="4" max="6" width="19.5" customWidth="1"/>
    <col min="7" max="7" width="17.75" customWidth="1"/>
  </cols>
  <sheetData>
    <row r="1" spans="1:7" x14ac:dyDescent="0.15">
      <c r="A1" t="s">
        <v>18</v>
      </c>
      <c r="B1" t="s">
        <v>17</v>
      </c>
    </row>
    <row r="2" spans="1:7" x14ac:dyDescent="0.15">
      <c r="A2" t="s">
        <v>11</v>
      </c>
      <c r="B2" t="s">
        <v>12</v>
      </c>
      <c r="C2" t="s">
        <v>16</v>
      </c>
      <c r="D2" t="s">
        <v>3</v>
      </c>
      <c r="E2" t="s">
        <v>15</v>
      </c>
      <c r="F2" t="s">
        <v>10</v>
      </c>
      <c r="G2" t="s">
        <v>0</v>
      </c>
    </row>
    <row r="3" spans="1:7" x14ac:dyDescent="0.15">
      <c r="A3">
        <v>0</v>
      </c>
      <c r="B3" s="1">
        <v>0.4375</v>
      </c>
      <c r="C3">
        <f>1/8</f>
        <v>0.125</v>
      </c>
      <c r="F3">
        <v>5</v>
      </c>
      <c r="G3">
        <f>F3/8</f>
        <v>0.625</v>
      </c>
    </row>
    <row r="4" spans="1:7" x14ac:dyDescent="0.15">
      <c r="A4">
        <v>0.05</v>
      </c>
      <c r="B4" s="1">
        <v>0.41249999999999998</v>
      </c>
      <c r="C4">
        <f>2/8</f>
        <v>0.25</v>
      </c>
      <c r="D4">
        <v>2</v>
      </c>
      <c r="E4">
        <f>D4/8</f>
        <v>0.25</v>
      </c>
      <c r="F4">
        <v>3</v>
      </c>
      <c r="G4">
        <f>F4/8</f>
        <v>0.375</v>
      </c>
    </row>
    <row r="5" spans="1:7" x14ac:dyDescent="0.15">
      <c r="A5">
        <v>0.1</v>
      </c>
      <c r="B5" s="1">
        <v>0.38750000000000001</v>
      </c>
      <c r="C5">
        <f>3/8</f>
        <v>0.375</v>
      </c>
      <c r="D5">
        <v>1</v>
      </c>
      <c r="E5">
        <f>D5/8</f>
        <v>0.125</v>
      </c>
      <c r="F5">
        <v>3</v>
      </c>
      <c r="G5">
        <f>F5/8</f>
        <v>0.375</v>
      </c>
    </row>
    <row r="6" spans="1:7" x14ac:dyDescent="0.15">
      <c r="A6">
        <v>0.15</v>
      </c>
      <c r="B6" s="1">
        <v>0.36249999999999999</v>
      </c>
      <c r="C6">
        <f>4/8</f>
        <v>0.5</v>
      </c>
      <c r="D6">
        <v>0</v>
      </c>
      <c r="E6">
        <f>D6/8</f>
        <v>0</v>
      </c>
      <c r="F6">
        <v>2</v>
      </c>
      <c r="G6">
        <f>F6/8</f>
        <v>0.25</v>
      </c>
    </row>
    <row r="7" spans="1:7" x14ac:dyDescent="0.15">
      <c r="A7">
        <v>0.2</v>
      </c>
      <c r="B7" s="1">
        <v>0.33750000000000002</v>
      </c>
      <c r="C7">
        <f>5/8</f>
        <v>0.625</v>
      </c>
      <c r="D7">
        <v>0</v>
      </c>
      <c r="E7">
        <f>D7/8</f>
        <v>0</v>
      </c>
      <c r="F7">
        <v>1</v>
      </c>
      <c r="G7">
        <f>F7/8</f>
        <v>0.125</v>
      </c>
    </row>
    <row r="8" spans="1:7" x14ac:dyDescent="0.15">
      <c r="A8">
        <v>0.25</v>
      </c>
      <c r="B8" s="1">
        <v>0.3125</v>
      </c>
      <c r="C8">
        <f>6/8</f>
        <v>0.75</v>
      </c>
      <c r="D8">
        <v>0</v>
      </c>
      <c r="E8">
        <f>D8/8</f>
        <v>0</v>
      </c>
      <c r="F8">
        <v>1</v>
      </c>
      <c r="G8">
        <f>F8/8</f>
        <v>0.125</v>
      </c>
    </row>
    <row r="9" spans="1:7" x14ac:dyDescent="0.15">
      <c r="A9">
        <v>0.3</v>
      </c>
      <c r="B9" s="1">
        <v>0.28749999999999998</v>
      </c>
      <c r="C9">
        <f>7/8</f>
        <v>0.875</v>
      </c>
      <c r="D9">
        <v>0</v>
      </c>
      <c r="E9">
        <f>D9/8</f>
        <v>0</v>
      </c>
      <c r="F9">
        <v>0</v>
      </c>
      <c r="G9">
        <f>F9/8</f>
        <v>0</v>
      </c>
    </row>
    <row r="10" spans="1:7" x14ac:dyDescent="0.15">
      <c r="A10">
        <v>0.35</v>
      </c>
      <c r="B10" s="1">
        <v>0.26250000000000001</v>
      </c>
      <c r="C10">
        <f>8/8</f>
        <v>1</v>
      </c>
      <c r="D10">
        <v>0</v>
      </c>
      <c r="E10">
        <f>D10/8</f>
        <v>0</v>
      </c>
      <c r="F10">
        <v>0</v>
      </c>
      <c r="G10">
        <f>F10/8</f>
        <v>0</v>
      </c>
    </row>
    <row r="11" spans="1:7" x14ac:dyDescent="0.15">
      <c r="A11">
        <v>0.4</v>
      </c>
      <c r="B11" s="1">
        <v>0.23749999999999999</v>
      </c>
    </row>
    <row r="12" spans="1:7" x14ac:dyDescent="0.15">
      <c r="A12">
        <v>0.45</v>
      </c>
      <c r="B12" s="1">
        <v>0.21249999999999999</v>
      </c>
    </row>
    <row r="13" spans="1:7" x14ac:dyDescent="0.15">
      <c r="A13">
        <v>0.5</v>
      </c>
      <c r="B13" s="1">
        <v>0.1875</v>
      </c>
    </row>
    <row r="14" spans="1:7" x14ac:dyDescent="0.15">
      <c r="A14">
        <v>0.55000000000000004</v>
      </c>
      <c r="B14" s="1">
        <v>0.16250000000000001</v>
      </c>
    </row>
    <row r="15" spans="1:7" x14ac:dyDescent="0.15">
      <c r="A15">
        <v>0.6</v>
      </c>
      <c r="B15" s="1">
        <v>0.13750000000000001</v>
      </c>
    </row>
    <row r="16" spans="1:7" x14ac:dyDescent="0.15">
      <c r="A16">
        <v>0.65</v>
      </c>
      <c r="B16" s="1">
        <v>0.1125</v>
      </c>
    </row>
    <row r="17" spans="1:7" x14ac:dyDescent="0.15">
      <c r="A17">
        <v>0.7</v>
      </c>
      <c r="B17" s="1">
        <v>8.7499950000000007E-2</v>
      </c>
    </row>
    <row r="18" spans="1:7" x14ac:dyDescent="0.15">
      <c r="A18">
        <v>0.75</v>
      </c>
      <c r="B18" s="1">
        <v>6.2499939999999997E-2</v>
      </c>
    </row>
    <row r="19" spans="1:7" x14ac:dyDescent="0.15">
      <c r="A19">
        <v>0.8</v>
      </c>
      <c r="B19" s="1">
        <v>3.7499930000000001E-2</v>
      </c>
    </row>
    <row r="20" spans="1:7" x14ac:dyDescent="0.15">
      <c r="A20">
        <v>0.85</v>
      </c>
      <c r="B20" s="1">
        <v>1.2499929999999999E-2</v>
      </c>
    </row>
    <row r="21" spans="1:7" x14ac:dyDescent="0.15">
      <c r="A21">
        <v>0.9</v>
      </c>
      <c r="B21" s="1">
        <v>0</v>
      </c>
    </row>
    <row r="22" spans="1:7" x14ac:dyDescent="0.15">
      <c r="A22">
        <v>0.95</v>
      </c>
      <c r="B22" s="1">
        <v>0</v>
      </c>
    </row>
    <row r="23" spans="1:7" x14ac:dyDescent="0.15">
      <c r="A23">
        <v>1</v>
      </c>
      <c r="B23" s="1">
        <v>0</v>
      </c>
      <c r="C23" s="1"/>
    </row>
    <row r="25" spans="1:7" x14ac:dyDescent="0.15">
      <c r="A25" t="s">
        <v>14</v>
      </c>
      <c r="B25" t="s">
        <v>13</v>
      </c>
    </row>
    <row r="26" spans="1:7" x14ac:dyDescent="0.15">
      <c r="A26" t="s">
        <v>4</v>
      </c>
      <c r="B26" t="s">
        <v>12</v>
      </c>
      <c r="C26" t="s">
        <v>11</v>
      </c>
      <c r="D26" t="s">
        <v>3</v>
      </c>
      <c r="E26" t="s">
        <v>2</v>
      </c>
      <c r="F26" t="s">
        <v>10</v>
      </c>
      <c r="G26" t="s">
        <v>9</v>
      </c>
    </row>
    <row r="27" spans="1:7" x14ac:dyDescent="0.15">
      <c r="A27">
        <v>0</v>
      </c>
      <c r="B27" s="1">
        <v>0.453125</v>
      </c>
      <c r="C27" s="1">
        <f>3/64</f>
        <v>4.6875E-2</v>
      </c>
      <c r="D27">
        <v>35</v>
      </c>
      <c r="E27">
        <f>D27/64</f>
        <v>0.546875</v>
      </c>
      <c r="F27">
        <v>41</v>
      </c>
      <c r="G27">
        <f>F27/64</f>
        <v>0.640625</v>
      </c>
    </row>
    <row r="28" spans="1:7" x14ac:dyDescent="0.15">
      <c r="A28">
        <v>0.05</v>
      </c>
      <c r="B28" s="1">
        <v>0.42812499999999998</v>
      </c>
      <c r="C28" s="1">
        <f>6/64</f>
        <v>9.375E-2</v>
      </c>
      <c r="D28">
        <v>27</v>
      </c>
      <c r="E28">
        <f>D28/64</f>
        <v>0.421875</v>
      </c>
      <c r="F28">
        <v>37</v>
      </c>
      <c r="G28">
        <f>F28/64</f>
        <v>0.578125</v>
      </c>
    </row>
    <row r="29" spans="1:7" x14ac:dyDescent="0.15">
      <c r="A29">
        <v>0.1</v>
      </c>
      <c r="B29" s="1">
        <v>0.40312500000000001</v>
      </c>
      <c r="C29">
        <f>9/64</f>
        <v>0.140625</v>
      </c>
      <c r="D29">
        <v>22</v>
      </c>
      <c r="E29">
        <f>D29/64</f>
        <v>0.34375</v>
      </c>
      <c r="F29">
        <v>34</v>
      </c>
      <c r="G29">
        <f>F29/64</f>
        <v>0.53125</v>
      </c>
    </row>
    <row r="30" spans="1:7" x14ac:dyDescent="0.15">
      <c r="A30">
        <v>0.15</v>
      </c>
      <c r="B30" s="1">
        <v>0.37812499999999999</v>
      </c>
      <c r="C30">
        <f>13/64</f>
        <v>0.203125</v>
      </c>
      <c r="D30">
        <v>18</v>
      </c>
      <c r="E30">
        <f>D30/64</f>
        <v>0.28125</v>
      </c>
      <c r="F30">
        <v>30</v>
      </c>
      <c r="G30">
        <f>F30/64</f>
        <v>0.46875</v>
      </c>
    </row>
    <row r="31" spans="1:7" x14ac:dyDescent="0.15">
      <c r="A31">
        <v>0.2</v>
      </c>
      <c r="B31" s="1">
        <v>0.35312500000000002</v>
      </c>
      <c r="C31">
        <f>16/64</f>
        <v>0.25</v>
      </c>
      <c r="D31">
        <v>16</v>
      </c>
      <c r="E31">
        <f>D31/64</f>
        <v>0.25</v>
      </c>
      <c r="F31">
        <v>27</v>
      </c>
      <c r="G31">
        <f>F31/64</f>
        <v>0.421875</v>
      </c>
    </row>
    <row r="32" spans="1:7" x14ac:dyDescent="0.15">
      <c r="A32">
        <v>0.25</v>
      </c>
      <c r="B32" s="1">
        <v>0.328125</v>
      </c>
      <c r="C32">
        <f>19/64</f>
        <v>0.296875</v>
      </c>
      <c r="D32">
        <v>13</v>
      </c>
      <c r="E32">
        <f>D32/64</f>
        <v>0.203125</v>
      </c>
      <c r="F32">
        <v>24</v>
      </c>
      <c r="G32">
        <f>F32/64</f>
        <v>0.375</v>
      </c>
    </row>
    <row r="33" spans="1:7" x14ac:dyDescent="0.15">
      <c r="A33">
        <v>0.3</v>
      </c>
      <c r="B33" s="1">
        <v>0.30312499999999998</v>
      </c>
      <c r="C33">
        <f>22/64</f>
        <v>0.34375</v>
      </c>
      <c r="D33">
        <v>12</v>
      </c>
      <c r="E33">
        <f>D33/64</f>
        <v>0.1875</v>
      </c>
      <c r="F33">
        <v>22</v>
      </c>
      <c r="G33">
        <f>F33/64</f>
        <v>0.34375</v>
      </c>
    </row>
    <row r="34" spans="1:7" x14ac:dyDescent="0.15">
      <c r="A34">
        <v>0.35</v>
      </c>
      <c r="B34" s="1">
        <v>0.27812500000000001</v>
      </c>
      <c r="C34">
        <f>25/64</f>
        <v>0.390625</v>
      </c>
      <c r="D34">
        <v>10</v>
      </c>
      <c r="E34">
        <f>D34/64</f>
        <v>0.15625</v>
      </c>
      <c r="F34">
        <v>20</v>
      </c>
      <c r="G34">
        <f>F34/64</f>
        <v>0.3125</v>
      </c>
    </row>
    <row r="35" spans="1:7" x14ac:dyDescent="0.15">
      <c r="A35">
        <v>0.4</v>
      </c>
      <c r="B35" s="1">
        <v>0.25312499999999999</v>
      </c>
      <c r="C35">
        <f>29/64</f>
        <v>0.453125</v>
      </c>
      <c r="D35">
        <v>8</v>
      </c>
      <c r="E35">
        <f>D35/64</f>
        <v>0.125</v>
      </c>
      <c r="F35">
        <v>17</v>
      </c>
      <c r="G35">
        <f>F35/64</f>
        <v>0.265625</v>
      </c>
    </row>
    <row r="36" spans="1:7" x14ac:dyDescent="0.15">
      <c r="A36">
        <v>0.45</v>
      </c>
      <c r="B36" s="1">
        <v>0.22812499999999999</v>
      </c>
      <c r="C36">
        <f>32/64</f>
        <v>0.5</v>
      </c>
      <c r="D36">
        <v>7</v>
      </c>
      <c r="E36">
        <f>D36/64</f>
        <v>0.109375</v>
      </c>
      <c r="F36">
        <v>15</v>
      </c>
      <c r="G36">
        <f>F36/64</f>
        <v>0.234375</v>
      </c>
    </row>
    <row r="37" spans="1:7" x14ac:dyDescent="0.15">
      <c r="A37">
        <v>0.5</v>
      </c>
      <c r="B37" s="1">
        <v>0.203125</v>
      </c>
      <c r="C37">
        <f>35/64</f>
        <v>0.546875</v>
      </c>
      <c r="D37">
        <v>5</v>
      </c>
      <c r="E37">
        <f>D37/64</f>
        <v>7.8125E-2</v>
      </c>
      <c r="F37">
        <v>13</v>
      </c>
      <c r="G37">
        <f>F37/64</f>
        <v>0.203125</v>
      </c>
    </row>
    <row r="38" spans="1:7" x14ac:dyDescent="0.15">
      <c r="A38">
        <v>0.55000000000000004</v>
      </c>
      <c r="B38" s="1">
        <v>0.17812500000000001</v>
      </c>
      <c r="C38">
        <f>38/64</f>
        <v>0.59375</v>
      </c>
      <c r="D38">
        <v>4</v>
      </c>
      <c r="E38">
        <f>D38/64</f>
        <v>6.25E-2</v>
      </c>
      <c r="F38">
        <v>11</v>
      </c>
      <c r="G38">
        <f>F38/64</f>
        <v>0.171875</v>
      </c>
    </row>
    <row r="39" spans="1:7" x14ac:dyDescent="0.15">
      <c r="A39">
        <v>0.6</v>
      </c>
      <c r="B39" s="1">
        <v>0.15312500000000001</v>
      </c>
      <c r="C39">
        <f>41/64</f>
        <v>0.640625</v>
      </c>
      <c r="D39">
        <v>2</v>
      </c>
      <c r="E39">
        <f>D39/64</f>
        <v>3.125E-2</v>
      </c>
      <c r="F39">
        <v>9</v>
      </c>
      <c r="G39">
        <f>F39/64</f>
        <v>0.140625</v>
      </c>
    </row>
    <row r="40" spans="1:7" x14ac:dyDescent="0.15">
      <c r="A40">
        <v>0.65</v>
      </c>
      <c r="B40" s="1">
        <v>0.12812499999999999</v>
      </c>
      <c r="C40">
        <f>45/64</f>
        <v>0.703125</v>
      </c>
      <c r="D40">
        <v>0</v>
      </c>
      <c r="E40">
        <f>D40/64</f>
        <v>0</v>
      </c>
      <c r="F40">
        <v>7</v>
      </c>
      <c r="G40">
        <f>F40/64</f>
        <v>0.109375</v>
      </c>
    </row>
    <row r="41" spans="1:7" x14ac:dyDescent="0.15">
      <c r="A41">
        <v>0.7</v>
      </c>
      <c r="B41" s="1">
        <v>0.10312490000000001</v>
      </c>
      <c r="C41">
        <f>48/64</f>
        <v>0.75</v>
      </c>
      <c r="D41">
        <v>0</v>
      </c>
      <c r="E41">
        <f>D41/64</f>
        <v>0</v>
      </c>
      <c r="F41">
        <v>5</v>
      </c>
      <c r="G41">
        <f>F41/64</f>
        <v>7.8125E-2</v>
      </c>
    </row>
    <row r="42" spans="1:7" x14ac:dyDescent="0.15">
      <c r="A42">
        <v>0.75</v>
      </c>
      <c r="B42" s="1">
        <v>7.8124940000000004E-2</v>
      </c>
      <c r="C42">
        <f>51/64</f>
        <v>0.796875</v>
      </c>
      <c r="D42">
        <v>0</v>
      </c>
      <c r="E42">
        <f>D42/64</f>
        <v>0</v>
      </c>
      <c r="F42">
        <v>4</v>
      </c>
      <c r="G42">
        <f>F42/64</f>
        <v>6.25E-2</v>
      </c>
    </row>
    <row r="43" spans="1:7" x14ac:dyDescent="0.15">
      <c r="A43">
        <v>0.8</v>
      </c>
      <c r="B43" s="1">
        <v>5.3124930000000001E-2</v>
      </c>
      <c r="C43">
        <f>54/64</f>
        <v>0.84375</v>
      </c>
      <c r="D43">
        <v>0</v>
      </c>
      <c r="E43">
        <f>D43/64</f>
        <v>0</v>
      </c>
      <c r="F43">
        <v>2</v>
      </c>
      <c r="G43">
        <f>F43/64</f>
        <v>3.125E-2</v>
      </c>
    </row>
    <row r="44" spans="1:7" x14ac:dyDescent="0.15">
      <c r="A44">
        <v>0.85</v>
      </c>
      <c r="B44" s="1">
        <v>2.8124929999999999E-2</v>
      </c>
      <c r="C44">
        <f>57/64</f>
        <v>0.890625</v>
      </c>
      <c r="D44">
        <v>0</v>
      </c>
      <c r="E44">
        <f>D44/64</f>
        <v>0</v>
      </c>
      <c r="F44">
        <v>1</v>
      </c>
      <c r="G44">
        <f>F44/64</f>
        <v>1.5625E-2</v>
      </c>
    </row>
    <row r="45" spans="1:7" x14ac:dyDescent="0.15">
      <c r="A45">
        <v>0.9</v>
      </c>
      <c r="B45" s="1">
        <v>3.1249229999999999E-3</v>
      </c>
      <c r="C45">
        <f>60.8/64</f>
        <v>0.95</v>
      </c>
      <c r="D45">
        <v>0</v>
      </c>
      <c r="E45">
        <f>D45/64</f>
        <v>0</v>
      </c>
      <c r="F45">
        <v>0</v>
      </c>
      <c r="G45">
        <f>F45/64</f>
        <v>0</v>
      </c>
    </row>
    <row r="46" spans="1:7" x14ac:dyDescent="0.15">
      <c r="A46">
        <v>0.95</v>
      </c>
      <c r="B46" s="1">
        <v>0</v>
      </c>
      <c r="C46">
        <f>64/64</f>
        <v>1</v>
      </c>
      <c r="D46">
        <v>0</v>
      </c>
      <c r="E46">
        <f>D46/64</f>
        <v>0</v>
      </c>
      <c r="F46">
        <v>0</v>
      </c>
      <c r="G46">
        <f>F46/64</f>
        <v>0</v>
      </c>
    </row>
    <row r="47" spans="1:7" x14ac:dyDescent="0.15">
      <c r="A47">
        <v>1</v>
      </c>
      <c r="B47" s="1">
        <v>0</v>
      </c>
    </row>
    <row r="49" spans="1:7" x14ac:dyDescent="0.15">
      <c r="A49" t="s">
        <v>8</v>
      </c>
      <c r="B49" t="s">
        <v>7</v>
      </c>
    </row>
    <row r="50" spans="1:7" x14ac:dyDescent="0.15">
      <c r="A50" t="s">
        <v>6</v>
      </c>
      <c r="B50" t="s">
        <v>5</v>
      </c>
      <c r="C50" t="s">
        <v>4</v>
      </c>
      <c r="D50" t="s">
        <v>3</v>
      </c>
      <c r="E50" t="s">
        <v>2</v>
      </c>
      <c r="F50" t="s">
        <v>1</v>
      </c>
      <c r="G50" t="s">
        <v>0</v>
      </c>
    </row>
    <row r="51" spans="1:7" x14ac:dyDescent="0.15">
      <c r="A51">
        <v>0</v>
      </c>
      <c r="B51" s="1">
        <v>0.47265629999999997</v>
      </c>
      <c r="C51">
        <f>25/512</f>
        <v>4.8828125E-2</v>
      </c>
      <c r="D51">
        <v>281</v>
      </c>
      <c r="E51">
        <f>D51/512</f>
        <v>0.548828125</v>
      </c>
      <c r="F51">
        <v>348</v>
      </c>
      <c r="G51">
        <f>F51/512</f>
        <v>0.6796875</v>
      </c>
    </row>
    <row r="52" spans="1:7" x14ac:dyDescent="0.15">
      <c r="A52">
        <v>0.05</v>
      </c>
      <c r="B52" s="1">
        <v>0.4476562</v>
      </c>
      <c r="C52">
        <f>51/512</f>
        <v>9.9609375E-2</v>
      </c>
      <c r="D52">
        <v>239</v>
      </c>
      <c r="E52">
        <f>D52/512</f>
        <v>0.466796875</v>
      </c>
      <c r="F52">
        <v>312</v>
      </c>
      <c r="G52">
        <f>F52/512</f>
        <v>0.609375</v>
      </c>
    </row>
    <row r="53" spans="1:7" x14ac:dyDescent="0.15">
      <c r="A53">
        <v>0.1</v>
      </c>
      <c r="B53" s="1">
        <v>0.42265619999999998</v>
      </c>
      <c r="C53">
        <f>76/512</f>
        <v>0.1484375</v>
      </c>
      <c r="D53">
        <v>210</v>
      </c>
      <c r="E53">
        <f>D53/512</f>
        <v>0.41015625</v>
      </c>
      <c r="F53">
        <v>282</v>
      </c>
      <c r="G53">
        <f>F53/512</f>
        <v>0.55078125</v>
      </c>
    </row>
    <row r="54" spans="1:7" x14ac:dyDescent="0.15">
      <c r="A54">
        <v>0.15</v>
      </c>
      <c r="B54" s="1">
        <v>0.39765630000000002</v>
      </c>
      <c r="C54">
        <f>102/512</f>
        <v>0.19921875</v>
      </c>
      <c r="D54">
        <v>184</v>
      </c>
      <c r="E54">
        <f>D54/512</f>
        <v>0.359375</v>
      </c>
      <c r="F54">
        <v>255</v>
      </c>
      <c r="G54">
        <f>F54/512</f>
        <v>0.498046875</v>
      </c>
    </row>
    <row r="55" spans="1:7" x14ac:dyDescent="0.15">
      <c r="A55">
        <v>0.2</v>
      </c>
      <c r="B55" s="1">
        <v>0.3726563</v>
      </c>
      <c r="C55">
        <f>128/512</f>
        <v>0.25</v>
      </c>
      <c r="D55">
        <v>159</v>
      </c>
      <c r="E55">
        <f>D55/512</f>
        <v>0.310546875</v>
      </c>
      <c r="F55">
        <v>230</v>
      </c>
      <c r="G55">
        <f>F55/512</f>
        <v>0.44921875</v>
      </c>
    </row>
    <row r="56" spans="1:7" x14ac:dyDescent="0.15">
      <c r="A56">
        <v>0.25</v>
      </c>
      <c r="B56" s="1">
        <v>0.34765629999999997</v>
      </c>
      <c r="C56">
        <f>153/512</f>
        <v>0.298828125</v>
      </c>
      <c r="D56">
        <v>138</v>
      </c>
      <c r="E56">
        <f>D56/512</f>
        <v>0.26953125</v>
      </c>
      <c r="F56">
        <v>208</v>
      </c>
      <c r="G56">
        <f>F56/512</f>
        <v>0.40625</v>
      </c>
    </row>
    <row r="57" spans="1:7" x14ac:dyDescent="0.15">
      <c r="A57">
        <v>0.3</v>
      </c>
      <c r="B57" s="1">
        <v>0.3226562</v>
      </c>
      <c r="C57">
        <f>179/512</f>
        <v>0.349609375</v>
      </c>
      <c r="D57">
        <v>124</v>
      </c>
      <c r="E57">
        <f>D57/512</f>
        <v>0.2421875</v>
      </c>
      <c r="F57">
        <v>187</v>
      </c>
      <c r="G57">
        <f>F57/512</f>
        <v>0.365234375</v>
      </c>
    </row>
    <row r="58" spans="1:7" x14ac:dyDescent="0.15">
      <c r="A58">
        <v>0.35</v>
      </c>
      <c r="B58" s="1">
        <v>0.29765619999999998</v>
      </c>
      <c r="C58">
        <f>205/512</f>
        <v>0.400390625</v>
      </c>
      <c r="D58">
        <v>111</v>
      </c>
      <c r="E58">
        <f>D58/512</f>
        <v>0.216796875</v>
      </c>
      <c r="F58">
        <v>167</v>
      </c>
      <c r="G58">
        <f>F58/512</f>
        <v>0.326171875</v>
      </c>
    </row>
    <row r="59" spans="1:7" x14ac:dyDescent="0.15">
      <c r="A59">
        <v>0.4</v>
      </c>
      <c r="B59" s="1">
        <v>0.27265620000000002</v>
      </c>
      <c r="C59">
        <f>230/512</f>
        <v>0.44921875</v>
      </c>
      <c r="D59">
        <v>99</v>
      </c>
      <c r="E59">
        <f>D59/512</f>
        <v>0.193359375</v>
      </c>
      <c r="F59">
        <v>149</v>
      </c>
      <c r="G59">
        <f>F59/512</f>
        <v>0.291015625</v>
      </c>
    </row>
    <row r="60" spans="1:7" x14ac:dyDescent="0.15">
      <c r="A60">
        <v>0.45</v>
      </c>
      <c r="B60" s="1">
        <v>0.24765619999999999</v>
      </c>
      <c r="C60">
        <f>256/512</f>
        <v>0.5</v>
      </c>
      <c r="D60">
        <v>86</v>
      </c>
      <c r="E60">
        <f>D60/512</f>
        <v>0.16796875</v>
      </c>
      <c r="F60">
        <v>131</v>
      </c>
      <c r="G60">
        <f>F60/512</f>
        <v>0.255859375</v>
      </c>
    </row>
    <row r="61" spans="1:7" x14ac:dyDescent="0.15">
      <c r="A61">
        <v>0.5</v>
      </c>
      <c r="B61" s="1">
        <v>0.2226562</v>
      </c>
      <c r="C61">
        <f>281/512</f>
        <v>0.548828125</v>
      </c>
      <c r="D61">
        <v>73</v>
      </c>
      <c r="E61">
        <f>D61/512</f>
        <v>0.142578125</v>
      </c>
      <c r="F61">
        <v>114</v>
      </c>
      <c r="G61">
        <f>F61/512</f>
        <v>0.22265625</v>
      </c>
    </row>
    <row r="62" spans="1:7" x14ac:dyDescent="0.15">
      <c r="A62">
        <v>0.55000000000000004</v>
      </c>
      <c r="B62" s="1">
        <v>0.1976562</v>
      </c>
      <c r="C62">
        <f>307/512</f>
        <v>0.599609375</v>
      </c>
      <c r="D62">
        <v>60</v>
      </c>
      <c r="E62">
        <f>D62/512</f>
        <v>0.1171875</v>
      </c>
      <c r="F62">
        <v>98</v>
      </c>
      <c r="G62">
        <f>F62/512</f>
        <v>0.19140625</v>
      </c>
    </row>
    <row r="63" spans="1:7" x14ac:dyDescent="0.15">
      <c r="A63">
        <v>0.6</v>
      </c>
      <c r="B63" s="1">
        <v>0.17265620000000001</v>
      </c>
      <c r="C63">
        <f>333/512</f>
        <v>0.650390625</v>
      </c>
      <c r="D63">
        <v>47</v>
      </c>
      <c r="E63">
        <f>D63/512</f>
        <v>9.1796875E-2</v>
      </c>
      <c r="F63">
        <v>82</v>
      </c>
      <c r="G63">
        <f>F63/512</f>
        <v>0.16015625</v>
      </c>
    </row>
    <row r="64" spans="1:7" x14ac:dyDescent="0.15">
      <c r="A64">
        <v>0.65</v>
      </c>
      <c r="B64" s="1">
        <v>0.14765619999999999</v>
      </c>
      <c r="C64">
        <f>358/512</f>
        <v>0.69921875</v>
      </c>
      <c r="D64">
        <v>35</v>
      </c>
      <c r="E64">
        <f>D64/512</f>
        <v>6.8359375E-2</v>
      </c>
      <c r="F64">
        <v>68</v>
      </c>
      <c r="G64">
        <f>F64/512</f>
        <v>0.1328125</v>
      </c>
    </row>
    <row r="65" spans="1:7" x14ac:dyDescent="0.15">
      <c r="A65">
        <v>0.7</v>
      </c>
      <c r="B65" s="1">
        <v>0.12265620000000001</v>
      </c>
      <c r="C65">
        <f>384/512</f>
        <v>0.75</v>
      </c>
      <c r="D65">
        <v>22</v>
      </c>
      <c r="E65">
        <f>D65/512</f>
        <v>4.296875E-2</v>
      </c>
      <c r="F65">
        <v>53</v>
      </c>
      <c r="G65">
        <f>F65/512</f>
        <v>0.103515625</v>
      </c>
    </row>
    <row r="66" spans="1:7" x14ac:dyDescent="0.15">
      <c r="A66">
        <v>0.75</v>
      </c>
      <c r="B66" s="1">
        <v>9.7656190000000004E-2</v>
      </c>
      <c r="C66">
        <f>409/512</f>
        <v>0.798828125</v>
      </c>
      <c r="D66">
        <v>9</v>
      </c>
      <c r="E66">
        <f>D66/512</f>
        <v>1.7578125E-2</v>
      </c>
      <c r="F66">
        <v>39</v>
      </c>
      <c r="G66">
        <f>F66/512</f>
        <v>7.6171875E-2</v>
      </c>
    </row>
    <row r="67" spans="1:7" x14ac:dyDescent="0.15">
      <c r="A67">
        <v>0.8</v>
      </c>
      <c r="B67" s="1">
        <v>7.2656180000000001E-2</v>
      </c>
      <c r="C67">
        <f>435/512</f>
        <v>0.849609375</v>
      </c>
      <c r="D67">
        <v>0</v>
      </c>
      <c r="E67">
        <f>D67/512</f>
        <v>0</v>
      </c>
      <c r="F67">
        <v>25</v>
      </c>
      <c r="G67">
        <f>F67/512</f>
        <v>4.8828125E-2</v>
      </c>
    </row>
    <row r="68" spans="1:7" x14ac:dyDescent="0.15">
      <c r="A68">
        <v>0.85</v>
      </c>
      <c r="B68" s="1">
        <v>4.7656179999999999E-2</v>
      </c>
      <c r="C68">
        <f>460/512</f>
        <v>0.8984375</v>
      </c>
      <c r="D68">
        <v>0</v>
      </c>
      <c r="E68">
        <f>D68/512</f>
        <v>0</v>
      </c>
      <c r="F68">
        <v>12</v>
      </c>
      <c r="G68">
        <f>F68/512</f>
        <v>2.34375E-2</v>
      </c>
    </row>
    <row r="69" spans="1:7" x14ac:dyDescent="0.15">
      <c r="A69">
        <v>0.9</v>
      </c>
      <c r="B69" s="1">
        <v>2.265617E-2</v>
      </c>
      <c r="C69">
        <f>486/512</f>
        <v>0.94921875</v>
      </c>
      <c r="D69">
        <v>0</v>
      </c>
      <c r="E69">
        <f>D69/512</f>
        <v>0</v>
      </c>
      <c r="F69">
        <v>0</v>
      </c>
      <c r="G69">
        <f>F69/512</f>
        <v>0</v>
      </c>
    </row>
    <row r="70" spans="1:7" x14ac:dyDescent="0.15">
      <c r="A70">
        <v>0.95</v>
      </c>
      <c r="B70" s="1">
        <v>0</v>
      </c>
      <c r="C70">
        <f>512/512</f>
        <v>1</v>
      </c>
      <c r="D70">
        <v>0</v>
      </c>
      <c r="E70">
        <f>D70/512</f>
        <v>0</v>
      </c>
      <c r="F70">
        <v>0</v>
      </c>
      <c r="G70">
        <f>F70/512</f>
        <v>0</v>
      </c>
    </row>
    <row r="71" spans="1:7" x14ac:dyDescent="0.15">
      <c r="A71">
        <v>1</v>
      </c>
      <c r="B71" s="1">
        <v>0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3</vt:i4>
      </vt:variant>
    </vt:vector>
  </HeadingPairs>
  <TitlesOfParts>
    <vt:vector size="4" baseType="lpstr">
      <vt:lpstr>Sheet2</vt:lpstr>
      <vt:lpstr>FigureDecoAl(GF8)</vt:lpstr>
      <vt:lpstr>FigureDecoAl(GF16)</vt:lpstr>
      <vt:lpstr>FigureDecoAl(GF64)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2016-02-23T09:30:53Z</dcterms:created>
  <dcterms:modified xsi:type="dcterms:W3CDTF">2016-02-23T09:33:25Z</dcterms:modified>
</cp:coreProperties>
</file>