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282C399C-B0C5-43BD-B406-AD60F36C6739}" xr6:coauthVersionLast="47" xr6:coauthVersionMax="47" xr10:uidLastSave="{00000000-0000-0000-0000-000000000000}"/>
  <bookViews>
    <workbookView xWindow="-120" yWindow="-120" windowWidth="20730" windowHeight="11040" activeTab="4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  <definedName name="Código">ÍNDICECORRESP!$B$2:$B$16</definedName>
    <definedName name="Marca">ÍNDICECORRESP!$D$2:$D$16</definedName>
    <definedName name="Produto">ÍNDICECORRESP!$A$2:$A$16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1" l="1"/>
  <c r="G12" i="11"/>
  <c r="I4" i="11"/>
  <c r="I5" i="11"/>
  <c r="I6" i="11"/>
  <c r="G7" i="10" a="1"/>
  <c r="G7" i="10" s="1"/>
  <c r="G3" i="10" a="1"/>
  <c r="G3" i="10" s="1"/>
  <c r="G4" i="11"/>
  <c r="H4" i="11" s="1" a="1"/>
  <c r="H4" i="11" s="1"/>
  <c r="G5" i="11"/>
  <c r="H5" i="11" s="1" a="1"/>
  <c r="H5" i="11" s="1"/>
  <c r="G6" i="11"/>
  <c r="H6" i="11" s="1" a="1"/>
  <c r="H6" i="11" s="1"/>
  <c r="G5" i="2"/>
  <c r="C18" i="9"/>
  <c r="D18" i="9"/>
  <c r="E18" i="9"/>
  <c r="F18" i="9"/>
  <c r="G18" i="9"/>
  <c r="H18" i="9"/>
  <c r="C19" i="9"/>
  <c r="D19" i="9"/>
  <c r="E19" i="9"/>
  <c r="F19" i="9"/>
  <c r="G19" i="9"/>
  <c r="H19" i="9"/>
  <c r="C17" i="9"/>
  <c r="D17" i="9"/>
  <c r="E17" i="9"/>
  <c r="F17" i="9"/>
  <c r="G17" i="9"/>
  <c r="H17" i="9"/>
  <c r="D16" i="9"/>
  <c r="E16" i="9"/>
  <c r="F16" i="9"/>
  <c r="G16" i="9"/>
  <c r="H16" i="9"/>
  <c r="C16" i="9"/>
  <c r="J5" i="12"/>
  <c r="H11" i="12"/>
  <c r="H10" i="12"/>
  <c r="H6" i="12"/>
  <c r="G2" i="2"/>
  <c r="G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<sst xmlns="http://schemas.openxmlformats.org/spreadsheetml/2006/main" count="235" uniqueCount="50">
  <si>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</si>
  <si>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</si>
  <si>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</si>
  <si>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</si>
  <si>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</si>
  <si>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</si>
  <si>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</si>
  <si>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</si>
  <si>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</si>
  <si>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</si>
  <si>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</si>
  <si>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</si>
  <si>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</si>
  <si>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</si>
  <si>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</si>
  <si>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</si>
  <si>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</si>
  <si>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</si>
  <si>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</si>
  <si>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</si>
  <si>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</si>
  <si>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</si>
  <si>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</si>
  <si>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</si>
  <si>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</si>
  <si>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</si>
  <si>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</si>
  <si>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</si>
  <si>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</si>
  <si>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</si>
  <si>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</si>
  <si>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</si>
  <si>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</si>
  <si>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</si>
  <si>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</si>
  <si>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</si>
  <si>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</si>
  <si>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</si>
  <si>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</si>
  <si>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</si>
  <si>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</si>
  <si>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</si>
  <si>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</si>
  <si>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</si>
  <si>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</si>
  <si>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</si>
  <si>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</si>
  <si>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</si>
  <si>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Elemento</t>
  </si>
  <si>
    <t>CORRESP + 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</si>
</sst>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R$&quot;#,##0"/>
    <numFmt numFmtId="165" formatCode="&quot;R$&quot;\ #,##0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166" fontId="1" fillId="0" borderId="0" xfId="1" applyNumberFormat="1" applyFont="1"/>
    <xf numFmtId="0" fontId="2" fillId="6" borderId="0" xfId="0" applyFont="1" applyFill="1"/>
    <xf numFmtId="0" fontId="2" fillId="2" borderId="0" xfId="0" applyFont="1" applyFill="1" applyAlignment="1">
      <alignment horizontal="left"/>
    </xf>
    <xf numFmtId="0" fontId="5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1" xfId="0" applyFont="1" applyBorder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5" sqref="G5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8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MATCH($G$1,$A:$A,0)</f>
        <v>5</v>
      </c>
    </row>
    <row r="3" spans="1:8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25">
      <c r="A5" s="4" t="s">
        <v>11</v>
      </c>
      <c r="B5" s="1" t="s">
        <v>32</v>
      </c>
      <c r="C5" s="5">
        <v>9365</v>
      </c>
      <c r="D5" s="4" t="s">
        <v>2</v>
      </c>
      <c r="G5" s="4">
        <f>MATCH($G$4,$B$2:$B$16,0)</f>
        <v>1</v>
      </c>
    </row>
    <row r="6" spans="1:8" x14ac:dyDescent="0.25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8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8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>
      <selection activeCell="H10" sqref="H10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10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4</v>
      </c>
    </row>
    <row r="3" spans="1:10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36</v>
      </c>
      <c r="J5" s="11">
        <f>MATCH(H5,A1:D1,0)</f>
        <v>3</v>
      </c>
    </row>
    <row r="6" spans="1:10" x14ac:dyDescent="0.25">
      <c r="A6" s="4" t="s">
        <v>13</v>
      </c>
      <c r="B6" s="1" t="s">
        <v>33</v>
      </c>
      <c r="C6" s="5">
        <v>6228</v>
      </c>
      <c r="D6" s="4" t="s">
        <v>2</v>
      </c>
      <c r="G6" s="4" t="s">
        <v>19</v>
      </c>
      <c r="H6" s="15">
        <f>VLOOKUP($G$6,A:D,$J$5,0)</f>
        <v>948</v>
      </c>
    </row>
    <row r="7" spans="1:10" x14ac:dyDescent="0.25">
      <c r="A7" s="4" t="s">
        <v>7</v>
      </c>
      <c r="B7" s="1" t="s">
        <v>34</v>
      </c>
      <c r="C7" s="5">
        <v>1248</v>
      </c>
      <c r="D7" s="4" t="s">
        <v>3</v>
      </c>
      <c r="H7" s="15"/>
    </row>
    <row r="8" spans="1:10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0</v>
      </c>
    </row>
    <row r="10" spans="1:10" x14ac:dyDescent="0.25">
      <c r="A10" s="4" t="s">
        <v>15</v>
      </c>
      <c r="B10" s="1" t="s">
        <v>23</v>
      </c>
      <c r="C10" s="5">
        <v>1016</v>
      </c>
      <c r="D10" s="4" t="s">
        <v>2</v>
      </c>
      <c r="G10" s="4" t="s">
        <v>6</v>
      </c>
      <c r="H10" s="15" t="str">
        <f>VLOOKUP($G$10,$A:$D,MATCH($H$9,$A$1:$D$1,0),0)</f>
        <v>Delta</v>
      </c>
    </row>
    <row r="11" spans="1:10" x14ac:dyDescent="0.25">
      <c r="A11" s="4" t="s">
        <v>14</v>
      </c>
      <c r="B11" s="1" t="s">
        <v>24</v>
      </c>
      <c r="C11" s="5">
        <v>6531</v>
      </c>
      <c r="D11" s="4" t="s">
        <v>2</v>
      </c>
      <c r="G11" s="4" t="s">
        <v>12</v>
      </c>
      <c r="H11" s="15" t="str">
        <f>VLOOKUP($G$11,$A:$D,MATCH($H$9,$A$1:$D$1,0),0)</f>
        <v>Beta</v>
      </c>
    </row>
    <row r="12" spans="1:10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:G11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9"/>
  <sheetViews>
    <sheetView showGridLines="0" zoomScale="120" zoomScaleNormal="120" workbookViewId="0">
      <selection activeCell="C16" sqref="C16"/>
    </sheetView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25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25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25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25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25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25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25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25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25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25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25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25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25">
      <c r="B16" s="14">
        <v>2020</v>
      </c>
      <c r="C16" s="6">
        <f>VLOOKUP($B16,$B$2:$H$13,MATCH(C$15,$B$2:$H$2,0),0)</f>
        <v>802089</v>
      </c>
      <c r="D16" s="6">
        <f t="shared" ref="D16:H19" si="0">VLOOKUP($B16,$B$2:$H$13,MATCH(D$15,$B$2:$H$2,0),0)</f>
        <v>660504</v>
      </c>
      <c r="E16" s="6">
        <f t="shared" si="0"/>
        <v>436880</v>
      </c>
      <c r="F16" s="6">
        <f t="shared" si="0"/>
        <v>701571</v>
      </c>
      <c r="G16" s="6">
        <f t="shared" si="0"/>
        <v>339125</v>
      </c>
      <c r="H16" s="6">
        <f t="shared" si="0"/>
        <v>408420</v>
      </c>
    </row>
    <row r="17" spans="2:8" x14ac:dyDescent="0.25">
      <c r="B17" s="14">
        <v>2019</v>
      </c>
      <c r="C17" s="6">
        <f>VLOOKUP($B17,$B$2:$H$13,MATCH(C$15,$B$2:$H$2,0),0)</f>
        <v>593907</v>
      </c>
      <c r="D17" s="6">
        <f t="shared" si="0"/>
        <v>807321</v>
      </c>
      <c r="E17" s="6">
        <f t="shared" si="0"/>
        <v>611341</v>
      </c>
      <c r="F17" s="6">
        <f t="shared" si="0"/>
        <v>718900</v>
      </c>
      <c r="G17" s="6">
        <f t="shared" si="0"/>
        <v>985168</v>
      </c>
      <c r="H17" s="6">
        <f t="shared" si="0"/>
        <v>732615</v>
      </c>
    </row>
    <row r="18" spans="2:8" x14ac:dyDescent="0.25">
      <c r="B18" s="14">
        <v>2018</v>
      </c>
      <c r="C18" s="6">
        <f t="shared" ref="C18:C19" si="1">VLOOKUP($B18,$B$2:$H$13,MATCH(C$15,$B$2:$H$2,0),0)</f>
        <v>339849</v>
      </c>
      <c r="D18" s="6">
        <f t="shared" si="0"/>
        <v>142492</v>
      </c>
      <c r="E18" s="6">
        <f t="shared" si="0"/>
        <v>488286</v>
      </c>
      <c r="F18" s="6">
        <f t="shared" si="0"/>
        <v>520411</v>
      </c>
      <c r="G18" s="6">
        <f t="shared" si="0"/>
        <v>349757</v>
      </c>
      <c r="H18" s="6">
        <f t="shared" si="0"/>
        <v>726040</v>
      </c>
    </row>
    <row r="19" spans="2:8" x14ac:dyDescent="0.25">
      <c r="B19" s="14">
        <v>2017</v>
      </c>
      <c r="C19" s="6">
        <f t="shared" si="1"/>
        <v>136909</v>
      </c>
      <c r="D19" s="6">
        <f t="shared" si="0"/>
        <v>827119</v>
      </c>
      <c r="E19" s="6">
        <f t="shared" si="0"/>
        <v>804873</v>
      </c>
      <c r="F19" s="6">
        <f t="shared" si="0"/>
        <v>701521</v>
      </c>
      <c r="G19" s="6">
        <f t="shared" si="0"/>
        <v>533749</v>
      </c>
      <c r="H19" s="6">
        <f t="shared" si="0"/>
        <v>570184</v>
      </c>
    </row>
  </sheetData>
  <dataValidations count="1">
    <dataValidation type="list" allowBlank="1" showInputMessage="1" showErrorMessage="1" sqref="B16:B19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>
      <selection activeCell="G7" sqref="G7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6" width="10.28515625" style="1" customWidth="1"/>
    <col min="7" max="7" width="10.28515625" style="4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25">
      <c r="A3" s="4" t="s">
        <v>12</v>
      </c>
      <c r="B3" s="1" t="s">
        <v>30</v>
      </c>
      <c r="C3" s="5">
        <v>7918</v>
      </c>
      <c r="D3" s="4" t="s">
        <v>3</v>
      </c>
      <c r="F3" s="1" t="s">
        <v>1</v>
      </c>
      <c r="G3" s="9" t="str" cm="1">
        <f t="array" ref="G3">INDEX($B:$B,$G$2)</f>
        <v>H9287</v>
      </c>
    </row>
    <row r="4" spans="1:7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3</v>
      </c>
    </row>
    <row r="6" spans="1:7" x14ac:dyDescent="0.25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3</v>
      </c>
    </row>
    <row r="7" spans="1:7" x14ac:dyDescent="0.25">
      <c r="A7" s="4" t="s">
        <v>7</v>
      </c>
      <c r="B7" s="1" t="s">
        <v>34</v>
      </c>
      <c r="C7" s="5">
        <v>1248</v>
      </c>
      <c r="D7" s="4" t="s">
        <v>3</v>
      </c>
      <c r="F7" s="1" t="s">
        <v>48</v>
      </c>
      <c r="G7" s="9" cm="1">
        <f t="array" ref="G7">INDEX($A$2:$D$16,$G$5,$G$6)</f>
        <v>1370</v>
      </c>
    </row>
    <row r="8" spans="1:7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tabSelected="1" zoomScale="120" zoomScaleNormal="120" workbookViewId="0">
      <selection activeCell="H11" sqref="H11"/>
    </sheetView>
  </sheetViews>
  <sheetFormatPr defaultColWidth="9.140625" defaultRowHeight="15.75" x14ac:dyDescent="0.25"/>
  <cols>
    <col min="1" max="1" width="11.42578125" style="4" bestFit="1" customWidth="1"/>
    <col min="2" max="2" width="7.7109375" style="4" bestFit="1" customWidth="1"/>
    <col min="3" max="3" width="8.85546875" style="4" bestFit="1" customWidth="1"/>
    <col min="4" max="4" width="7.140625" style="4" bestFit="1" customWidth="1"/>
    <col min="5" max="5" width="9.140625" style="1"/>
    <col min="6" max="6" width="8.5703125" style="1" bestFit="1" customWidth="1"/>
    <col min="7" max="8" width="11.42578125" style="1" bestFit="1" customWidth="1"/>
    <col min="9" max="9" width="18.85546875" style="1" bestFit="1" customWidth="1"/>
    <col min="10" max="16384" width="9.140625" style="1"/>
  </cols>
  <sheetData>
    <row r="1" spans="1:9" s="18" customFormat="1" x14ac:dyDescent="0.25">
      <c r="A1" s="17" t="s">
        <v>5</v>
      </c>
      <c r="B1" s="17" t="s">
        <v>1</v>
      </c>
      <c r="C1" s="17" t="s">
        <v>36</v>
      </c>
      <c r="D1" s="17" t="s">
        <v>0</v>
      </c>
      <c r="F1" s="19" t="s">
        <v>1</v>
      </c>
      <c r="G1" s="18" t="s">
        <v>28</v>
      </c>
    </row>
    <row r="2" spans="1:9" x14ac:dyDescent="0.25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25">
      <c r="A3" s="4" t="s">
        <v>12</v>
      </c>
      <c r="B3" s="1" t="s">
        <v>30</v>
      </c>
      <c r="C3" s="5">
        <v>7918</v>
      </c>
      <c r="D3" s="4" t="s">
        <v>3</v>
      </c>
      <c r="G3" s="16" t="s">
        <v>46</v>
      </c>
      <c r="H3" s="16" t="s">
        <v>47</v>
      </c>
      <c r="I3" s="16" t="s">
        <v>49</v>
      </c>
    </row>
    <row r="4" spans="1:9" x14ac:dyDescent="0.25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14</v>
      </c>
      <c r="H4" s="1" t="str" cm="1">
        <f t="array" ref="H4">INDEX($A$2:$A$16,$G$4)</f>
        <v>Produto 14</v>
      </c>
      <c r="I4" s="20" t="str">
        <f>INDEX($A$2:$A$16,MATCH($G$1,$B$2:$B$16,0))</f>
        <v>Produto 14</v>
      </c>
    </row>
    <row r="5" spans="1:9" x14ac:dyDescent="0.25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14</v>
      </c>
      <c r="H5" s="5" cm="1">
        <f t="array" ref="H5">INDEX($C$2:$C$16,$G$5)</f>
        <v>948</v>
      </c>
      <c r="I5" s="21">
        <f>INDEX($C$2:$C$16,MATCH($G$1,$B$2:$B$16,0))</f>
        <v>948</v>
      </c>
    </row>
    <row r="6" spans="1:9" x14ac:dyDescent="0.25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14</v>
      </c>
      <c r="H6" s="1" t="str" cm="1">
        <f t="array" ref="H6">INDEX($D$2:$D$16,$G$6)</f>
        <v>Delta</v>
      </c>
      <c r="I6" s="21" t="str">
        <f>INDEX($D$2:$D$16,MATCH($G$1,$B$2:$B$16,0))</f>
        <v>Delta</v>
      </c>
    </row>
    <row r="7" spans="1:9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25">
      <c r="A12" s="4" t="s">
        <v>16</v>
      </c>
      <c r="B12" s="1" t="s">
        <v>25</v>
      </c>
      <c r="C12" s="5">
        <v>8521</v>
      </c>
      <c r="D12" s="4" t="s">
        <v>3</v>
      </c>
      <c r="F12" s="22" t="s">
        <v>5</v>
      </c>
      <c r="G12" s="22" t="str">
        <f>INDEX(Produto,MATCH(G1,Código,0))</f>
        <v>Produto 14</v>
      </c>
    </row>
    <row r="13" spans="1:9" x14ac:dyDescent="0.25">
      <c r="A13" s="4" t="s">
        <v>17</v>
      </c>
      <c r="B13" s="1" t="s">
        <v>26</v>
      </c>
      <c r="C13" s="5">
        <v>2924</v>
      </c>
      <c r="D13" s="4" t="s">
        <v>3</v>
      </c>
      <c r="F13" s="22" t="s">
        <v>0</v>
      </c>
      <c r="G13" s="22" t="str">
        <f>INDEX(Marca,MATCH(G1,Código,0))</f>
        <v>Delta</v>
      </c>
    </row>
    <row r="14" spans="1:9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CORRESP</vt:lpstr>
      <vt:lpstr>CORRESP&amp;PROCV</vt:lpstr>
      <vt:lpstr>CORRESP&amp;RESUMO</vt:lpstr>
      <vt:lpstr>ÍNDICE</vt:lpstr>
      <vt:lpstr>ÍNDICECORRESP</vt:lpstr>
      <vt:lpstr>Código</vt:lpstr>
      <vt:lpstr>Marca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VINICIUS COELHO BEMFICA</cp:lastModifiedBy>
  <dcterms:created xsi:type="dcterms:W3CDTF">2019-10-16T14:05:57Z</dcterms:created>
  <dcterms:modified xsi:type="dcterms:W3CDTF">2023-12-13T22:19:08Z</dcterms:modified>
</cp:coreProperties>
</file>