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anu365-my.sharepoint.com/personal/u6620987_anu_edu_au/Documents/PHD/CH 2/DArT Analyses by BB/Stored in ANU Repository/"/>
    </mc:Choice>
  </mc:AlternateContent>
  <xr:revisionPtr revIDLastSave="95" documentId="13_ncr:1_{C96F01E2-1024-4C69-AD73-E34E7CFC1D9D}" xr6:coauthVersionLast="47" xr6:coauthVersionMax="47" xr10:uidLastSave="{2015A971-8D9D-4D4D-BEA2-572827D17660}"/>
  <bookViews>
    <workbookView xWindow="33720" yWindow="1290" windowWidth="29040" windowHeight="15720" firstSheet="2" activeTab="6" xr2:uid="{EB332207-109B-417B-BDB5-91E4143DD156}"/>
  </bookViews>
  <sheets>
    <sheet name="initial dasyurid research" sheetId="1" r:id="rId1"/>
    <sheet name="combined" sheetId="11" r:id="rId2"/>
    <sheet name="mulligans weights" sheetId="9" r:id="rId3"/>
    <sheet name="between species comparisons" sheetId="14" r:id="rId4"/>
    <sheet name="Other polyandrous taxa" sheetId="5" r:id="rId5"/>
    <sheet name="Dobson et al 2018" sheetId="7" r:id="rId6"/>
    <sheet name="Wolff &amp; Macdonald 2004 tables" sheetId="4" r:id="rId7"/>
  </sheets>
  <definedNames>
    <definedName name="bBIB15" localSheetId="6">'Wolff &amp; Macdonald 2004 tables'!$O$39</definedName>
    <definedName name="bBIB17" localSheetId="6">'Wolff &amp; Macdonald 2004 tables'!$O$32</definedName>
    <definedName name="bBIB31" localSheetId="6">'Wolff &amp; Macdonald 2004 tables'!$O$42</definedName>
    <definedName name="bBIB38" localSheetId="6">'Wolff &amp; Macdonald 2004 tables'!$O$3</definedName>
    <definedName name="bBIB45" localSheetId="6">'Wolff &amp; Macdonald 2004 tables'!$O$18</definedName>
    <definedName name="bBIB57" localSheetId="6">'Wolff &amp; Macdonald 2004 tables'!$O$4</definedName>
    <definedName name="bBIB59" localSheetId="6">'Wolff &amp; Macdonald 2004 tables'!$O$13</definedName>
    <definedName name="bBIB60" localSheetId="6">'Wolff &amp; Macdonald 2004 tables'!$O$15</definedName>
    <definedName name="bBIB61" localSheetId="6">'Wolff &amp; Macdonald 2004 tables'!$O$16</definedName>
    <definedName name="bBIB62" localSheetId="6">'Wolff &amp; Macdonald 2004 tables'!$O$20</definedName>
    <definedName name="bBIB63" localSheetId="6">'Wolff &amp; Macdonald 2004 tables'!$O$27</definedName>
    <definedName name="bBIB64" localSheetId="6">'Wolff &amp; Macdonald 2004 tables'!$O$29</definedName>
    <definedName name="bBIB65" localSheetId="6">'Wolff &amp; Macdonald 2004 tables'!$O$30</definedName>
    <definedName name="bBIB66" localSheetId="6">'Wolff &amp; Macdonald 2004 tables'!$O$35</definedName>
    <definedName name="bBIB67" localSheetId="6">'Wolff &amp; Macdonald 2004 tables'!$O$40</definedName>
    <definedName name="bBIB7" localSheetId="6">'Wolff &amp; Macdonald 2004 tables'!$O$9</definedName>
    <definedName name="bTBLFN3" localSheetId="6">'Wolff &amp; Macdonald 2004 tables'!$J$1</definedName>
    <definedName name="bTBLFN4" localSheetId="6">'Wolff &amp; Macdonald 2004 tables'!$K$1</definedName>
    <definedName name="bTBLFN5" localSheetId="6">'Wolff &amp; Macdonald 2004 tables'!$N$1</definedName>
    <definedName name="bTBLFN6" localSheetId="6">'Wolff &amp; Macdonald 2004 tables'!$O$1</definedName>
    <definedName name="bTBLFN7" localSheetId="6">'Wolff &amp; Macdonald 2004 tables'!$K$3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4" l="1"/>
  <c r="D4" i="14"/>
  <c r="C16" i="14"/>
  <c r="D16" i="14"/>
  <c r="G16" i="14"/>
  <c r="H16" i="14"/>
  <c r="I16" i="14"/>
  <c r="H17" i="14"/>
  <c r="B20" i="14"/>
  <c r="C20" i="14"/>
  <c r="D20" i="14"/>
  <c r="G20" i="14"/>
  <c r="H20" i="14"/>
  <c r="I20" i="14"/>
  <c r="B21" i="14"/>
  <c r="C21" i="14"/>
  <c r="D21" i="14"/>
  <c r="G21" i="14"/>
  <c r="H21" i="14"/>
  <c r="I21" i="14"/>
  <c r="B22" i="14"/>
  <c r="C22" i="14"/>
  <c r="D22" i="14"/>
  <c r="G22" i="14"/>
  <c r="H22" i="14"/>
  <c r="I22" i="14"/>
  <c r="B23" i="14"/>
  <c r="C23" i="14"/>
  <c r="D23" i="14"/>
  <c r="G23" i="14"/>
  <c r="H23" i="14"/>
  <c r="I23" i="14"/>
  <c r="I17" i="14" s="1"/>
  <c r="B24" i="14"/>
  <c r="C24" i="14"/>
  <c r="D24" i="14"/>
  <c r="G24" i="14"/>
  <c r="H24" i="14"/>
  <c r="I24" i="14"/>
  <c r="B25" i="14"/>
  <c r="C25" i="14"/>
  <c r="D25" i="14"/>
  <c r="G25" i="14"/>
  <c r="G17" i="14" s="1"/>
  <c r="H25" i="14"/>
  <c r="I25" i="14"/>
  <c r="B26" i="14"/>
  <c r="C26" i="14"/>
  <c r="D26" i="14"/>
  <c r="G26" i="14"/>
  <c r="B27" i="14"/>
  <c r="C27" i="14"/>
  <c r="D27" i="14"/>
  <c r="G27" i="14"/>
  <c r="H27" i="14"/>
  <c r="I27" i="14"/>
  <c r="B28" i="14"/>
  <c r="C17" i="14" s="1"/>
  <c r="C28" i="14"/>
  <c r="D28" i="14"/>
  <c r="G28" i="14"/>
  <c r="I28" i="14"/>
  <c r="B29" i="14"/>
  <c r="C29" i="14"/>
  <c r="D29" i="14"/>
  <c r="G29" i="14"/>
  <c r="I29" i="14"/>
  <c r="B30" i="14"/>
  <c r="C30" i="14"/>
  <c r="D30" i="14"/>
  <c r="G30" i="14"/>
  <c r="H30" i="14"/>
  <c r="I30" i="14"/>
  <c r="B31" i="14"/>
  <c r="C31" i="14"/>
  <c r="D31" i="14"/>
  <c r="G31" i="14"/>
  <c r="H31" i="14"/>
  <c r="I31" i="14"/>
  <c r="D32" i="14"/>
  <c r="G32" i="14"/>
  <c r="I32" i="14"/>
  <c r="R4" i="7"/>
  <c r="S3" i="7"/>
  <c r="T3" i="7"/>
  <c r="R3" i="7"/>
  <c r="R2" i="7"/>
  <c r="P70" i="7"/>
  <c r="P69" i="7"/>
  <c r="P68" i="7"/>
  <c r="P67" i="7"/>
  <c r="D17" i="14" l="1"/>
  <c r="H10" i="9" l="1"/>
  <c r="D2" i="9"/>
  <c r="G106" i="9"/>
  <c r="G107" i="9"/>
  <c r="G108" i="9"/>
  <c r="G109" i="9"/>
  <c r="D109" i="9" s="1"/>
  <c r="H109" i="9" s="1"/>
  <c r="G110" i="9"/>
  <c r="G111" i="9"/>
  <c r="G105" i="9"/>
  <c r="G96" i="9"/>
  <c r="G97" i="9"/>
  <c r="G98" i="9"/>
  <c r="G99" i="9"/>
  <c r="G100" i="9"/>
  <c r="G101" i="9"/>
  <c r="G102" i="9"/>
  <c r="G103" i="9"/>
  <c r="G104" i="9"/>
  <c r="G95" i="9"/>
  <c r="G94" i="9"/>
  <c r="G66" i="9"/>
  <c r="G67" i="9"/>
  <c r="G68" i="9"/>
  <c r="G69" i="9"/>
  <c r="D69" i="9" s="1"/>
  <c r="H69" i="9" s="1"/>
  <c r="G70" i="9"/>
  <c r="G71" i="9"/>
  <c r="G72" i="9"/>
  <c r="G73" i="9"/>
  <c r="D73" i="9" s="1"/>
  <c r="H73" i="9" s="1"/>
  <c r="G74" i="9"/>
  <c r="G75" i="9"/>
  <c r="G76" i="9"/>
  <c r="G77" i="9"/>
  <c r="D77" i="9" s="1"/>
  <c r="H77" i="9" s="1"/>
  <c r="G78" i="9"/>
  <c r="G79" i="9"/>
  <c r="G80" i="9"/>
  <c r="G81" i="9"/>
  <c r="D81" i="9" s="1"/>
  <c r="H81" i="9" s="1"/>
  <c r="G82" i="9"/>
  <c r="G83" i="9"/>
  <c r="G84" i="9"/>
  <c r="G85" i="9"/>
  <c r="D85" i="9" s="1"/>
  <c r="H85" i="9" s="1"/>
  <c r="G86" i="9"/>
  <c r="G87" i="9"/>
  <c r="G88" i="9"/>
  <c r="G89" i="9"/>
  <c r="D89" i="9" s="1"/>
  <c r="H89" i="9" s="1"/>
  <c r="G90" i="9"/>
  <c r="G91" i="9"/>
  <c r="G92" i="9"/>
  <c r="G93" i="9"/>
  <c r="D93" i="9" s="1"/>
  <c r="H93" i="9" s="1"/>
  <c r="G65" i="9"/>
  <c r="G45" i="9"/>
  <c r="G46" i="9"/>
  <c r="G47" i="9"/>
  <c r="G48" i="9"/>
  <c r="G49" i="9"/>
  <c r="G50" i="9"/>
  <c r="G51" i="9"/>
  <c r="G52" i="9"/>
  <c r="G53" i="9"/>
  <c r="G54" i="9"/>
  <c r="G55" i="9"/>
  <c r="G56" i="9"/>
  <c r="G57" i="9"/>
  <c r="G58" i="9"/>
  <c r="G59" i="9"/>
  <c r="G60" i="9"/>
  <c r="G61" i="9"/>
  <c r="G62" i="9"/>
  <c r="G63" i="9"/>
  <c r="G64" i="9"/>
  <c r="G44" i="9"/>
  <c r="G30" i="9"/>
  <c r="G28" i="9"/>
  <c r="G29" i="9"/>
  <c r="G26" i="9"/>
  <c r="G27" i="9"/>
  <c r="G25" i="9"/>
  <c r="G13" i="9"/>
  <c r="G14" i="9"/>
  <c r="G15" i="9"/>
  <c r="G16" i="9"/>
  <c r="D16" i="9" s="1"/>
  <c r="H16" i="9" s="1"/>
  <c r="G17" i="9"/>
  <c r="G18" i="9"/>
  <c r="G19" i="9"/>
  <c r="G20" i="9"/>
  <c r="D20" i="9" s="1"/>
  <c r="H20" i="9" s="1"/>
  <c r="G21" i="9"/>
  <c r="G22" i="9"/>
  <c r="G23" i="9"/>
  <c r="G24" i="9"/>
  <c r="G12" i="9"/>
  <c r="G11" i="9"/>
  <c r="G7" i="9"/>
  <c r="G8" i="9"/>
  <c r="G9" i="9"/>
  <c r="G10" i="9"/>
  <c r="D10" i="9" s="1"/>
  <c r="G6" i="9"/>
  <c r="H241" i="9"/>
  <c r="D29" i="9"/>
  <c r="D30" i="9"/>
  <c r="D31" i="9"/>
  <c r="D32" i="9"/>
  <c r="H32" i="9" s="1"/>
  <c r="D33" i="9"/>
  <c r="H33" i="9" s="1"/>
  <c r="D34" i="9"/>
  <c r="D35" i="9"/>
  <c r="D36" i="9"/>
  <c r="H36" i="9" s="1"/>
  <c r="D37" i="9"/>
  <c r="H37" i="9" s="1"/>
  <c r="D38" i="9"/>
  <c r="D39" i="9"/>
  <c r="D40" i="9"/>
  <c r="D41" i="9"/>
  <c r="H41" i="9" s="1"/>
  <c r="D42" i="9"/>
  <c r="D43" i="9"/>
  <c r="D44" i="9"/>
  <c r="H44" i="9" s="1"/>
  <c r="D45" i="9"/>
  <c r="D46" i="9"/>
  <c r="D47" i="9"/>
  <c r="D48" i="9"/>
  <c r="H48" i="9" s="1"/>
  <c r="D49" i="9"/>
  <c r="D50" i="9"/>
  <c r="D51" i="9"/>
  <c r="H51" i="9" s="1"/>
  <c r="D52" i="9"/>
  <c r="H52" i="9" s="1"/>
  <c r="D53" i="9"/>
  <c r="D54" i="9"/>
  <c r="D55" i="9"/>
  <c r="H55" i="9" s="1"/>
  <c r="D56" i="9"/>
  <c r="H56" i="9" s="1"/>
  <c r="D57" i="9"/>
  <c r="D58" i="9"/>
  <c r="D59" i="9"/>
  <c r="D60" i="9"/>
  <c r="H60" i="9" s="1"/>
  <c r="D61" i="9"/>
  <c r="D62" i="9"/>
  <c r="D63" i="9"/>
  <c r="D64" i="9"/>
  <c r="H64" i="9" s="1"/>
  <c r="D65" i="9"/>
  <c r="D66" i="9"/>
  <c r="D67" i="9"/>
  <c r="D68" i="9"/>
  <c r="H68" i="9" s="1"/>
  <c r="D70" i="9"/>
  <c r="D71" i="9"/>
  <c r="D72" i="9"/>
  <c r="H72" i="9" s="1"/>
  <c r="D74" i="9"/>
  <c r="D75" i="9"/>
  <c r="D76" i="9"/>
  <c r="H76" i="9" s="1"/>
  <c r="D78" i="9"/>
  <c r="D79" i="9"/>
  <c r="H79" i="9" s="1"/>
  <c r="D80" i="9"/>
  <c r="D82" i="9"/>
  <c r="D83" i="9"/>
  <c r="H83" i="9" s="1"/>
  <c r="D84" i="9"/>
  <c r="H84" i="9" s="1"/>
  <c r="D86" i="9"/>
  <c r="D87" i="9"/>
  <c r="D88" i="9"/>
  <c r="D90" i="9"/>
  <c r="D91" i="9"/>
  <c r="H91" i="9" s="1"/>
  <c r="D92" i="9"/>
  <c r="H92" i="9" s="1"/>
  <c r="D94" i="9"/>
  <c r="D95" i="9"/>
  <c r="D96" i="9"/>
  <c r="H96" i="9" s="1"/>
  <c r="D97" i="9"/>
  <c r="D98" i="9"/>
  <c r="D99" i="9"/>
  <c r="D100" i="9"/>
  <c r="H100" i="9" s="1"/>
  <c r="D101" i="9"/>
  <c r="D102" i="9"/>
  <c r="D103" i="9"/>
  <c r="D104" i="9"/>
  <c r="H104" i="9" s="1"/>
  <c r="D105" i="9"/>
  <c r="H105" i="9" s="1"/>
  <c r="D106" i="9"/>
  <c r="D107" i="9"/>
  <c r="H107" i="9" s="1"/>
  <c r="D108" i="9"/>
  <c r="H108" i="9" s="1"/>
  <c r="D110" i="9"/>
  <c r="D111" i="9"/>
  <c r="D112" i="9"/>
  <c r="H112" i="9" s="1"/>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H196" i="9" s="1"/>
  <c r="D197" i="9"/>
  <c r="D198" i="9"/>
  <c r="D199" i="9"/>
  <c r="D200" i="9"/>
  <c r="H200" i="9" s="1"/>
  <c r="D201" i="9"/>
  <c r="D202" i="9"/>
  <c r="D203" i="9"/>
  <c r="D204" i="9"/>
  <c r="H204" i="9" s="1"/>
  <c r="D205" i="9"/>
  <c r="D206" i="9"/>
  <c r="D207" i="9"/>
  <c r="D208" i="9"/>
  <c r="H208" i="9" s="1"/>
  <c r="D209" i="9"/>
  <c r="D210" i="9"/>
  <c r="D211" i="9"/>
  <c r="D212" i="9"/>
  <c r="H212" i="9" s="1"/>
  <c r="D213" i="9"/>
  <c r="D214" i="9"/>
  <c r="D215" i="9"/>
  <c r="D216" i="9"/>
  <c r="H216" i="9" s="1"/>
  <c r="D217" i="9"/>
  <c r="D218" i="9"/>
  <c r="D219" i="9"/>
  <c r="D220" i="9"/>
  <c r="H220" i="9" s="1"/>
  <c r="D221" i="9"/>
  <c r="D222" i="9"/>
  <c r="D223" i="9"/>
  <c r="D224" i="9"/>
  <c r="H224" i="9" s="1"/>
  <c r="D225" i="9"/>
  <c r="D226" i="9"/>
  <c r="D227" i="9"/>
  <c r="D228" i="9"/>
  <c r="H228" i="9" s="1"/>
  <c r="L2" i="9" s="1"/>
  <c r="D229" i="9"/>
  <c r="D230" i="9"/>
  <c r="D231" i="9"/>
  <c r="D232" i="9"/>
  <c r="H232" i="9" s="1"/>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H288" i="9" s="1"/>
  <c r="D289" i="9"/>
  <c r="D290" i="9"/>
  <c r="D291" i="9"/>
  <c r="D292" i="9"/>
  <c r="H292" i="9" s="1"/>
  <c r="D293" i="9"/>
  <c r="D294" i="9"/>
  <c r="D295" i="9"/>
  <c r="D296" i="9"/>
  <c r="H296" i="9" s="1"/>
  <c r="D297" i="9"/>
  <c r="D298" i="9"/>
  <c r="D299" i="9"/>
  <c r="D300" i="9"/>
  <c r="H300" i="9" s="1"/>
  <c r="D301" i="9"/>
  <c r="D302" i="9"/>
  <c r="D303" i="9"/>
  <c r="D304" i="9"/>
  <c r="H304" i="9" s="1"/>
  <c r="D305" i="9"/>
  <c r="D306" i="9"/>
  <c r="D307" i="9"/>
  <c r="D308" i="9"/>
  <c r="H308" i="9" s="1"/>
  <c r="D309" i="9"/>
  <c r="D310" i="9"/>
  <c r="D311" i="9"/>
  <c r="D312" i="9"/>
  <c r="H312" i="9" s="1"/>
  <c r="D313" i="9"/>
  <c r="D314" i="9"/>
  <c r="D315" i="9"/>
  <c r="D316" i="9"/>
  <c r="H316" i="9" s="1"/>
  <c r="D317" i="9"/>
  <c r="D318" i="9"/>
  <c r="D319" i="9"/>
  <c r="D320" i="9"/>
  <c r="H320" i="9" s="1"/>
  <c r="D321" i="9"/>
  <c r="D322" i="9"/>
  <c r="D323" i="9"/>
  <c r="D324" i="9"/>
  <c r="H324" i="9" s="1"/>
  <c r="D325" i="9"/>
  <c r="D326" i="9"/>
  <c r="D327" i="9"/>
  <c r="D328" i="9"/>
  <c r="H328" i="9" s="1"/>
  <c r="D329" i="9"/>
  <c r="D330" i="9"/>
  <c r="D331" i="9"/>
  <c r="D332" i="9"/>
  <c r="H332" i="9" s="1"/>
  <c r="D333" i="9"/>
  <c r="D334" i="9"/>
  <c r="D335" i="9"/>
  <c r="D336" i="9"/>
  <c r="H336" i="9" s="1"/>
  <c r="D337" i="9"/>
  <c r="D338" i="9"/>
  <c r="D339" i="9"/>
  <c r="D340" i="9"/>
  <c r="D341" i="9"/>
  <c r="D342" i="9"/>
  <c r="D343" i="9"/>
  <c r="D344" i="9"/>
  <c r="D345" i="9"/>
  <c r="D346" i="9"/>
  <c r="D347" i="9"/>
  <c r="D348" i="9"/>
  <c r="D349" i="9"/>
  <c r="D350" i="9"/>
  <c r="D351" i="9"/>
  <c r="D352" i="9"/>
  <c r="H352" i="9" s="1"/>
  <c r="D353" i="9"/>
  <c r="D354" i="9"/>
  <c r="D355" i="9"/>
  <c r="D356" i="9"/>
  <c r="H356" i="9" s="1"/>
  <c r="D357" i="9"/>
  <c r="D358" i="9"/>
  <c r="D359" i="9"/>
  <c r="D360" i="9"/>
  <c r="H360" i="9" s="1"/>
  <c r="D361" i="9"/>
  <c r="D362" i="9"/>
  <c r="D363" i="9"/>
  <c r="D364" i="9"/>
  <c r="H364" i="9" s="1"/>
  <c r="D365" i="9"/>
  <c r="D366" i="9"/>
  <c r="D367" i="9"/>
  <c r="D368" i="9"/>
  <c r="H368" i="9" s="1"/>
  <c r="D369" i="9"/>
  <c r="D370" i="9"/>
  <c r="D371" i="9"/>
  <c r="D372" i="9"/>
  <c r="H372" i="9" s="1"/>
  <c r="D373" i="9"/>
  <c r="D374" i="9"/>
  <c r="D375" i="9"/>
  <c r="D376" i="9"/>
  <c r="H376" i="9" s="1"/>
  <c r="D377" i="9"/>
  <c r="D378" i="9"/>
  <c r="D379" i="9"/>
  <c r="D380" i="9"/>
  <c r="H380" i="9" s="1"/>
  <c r="D381" i="9"/>
  <c r="D382" i="9"/>
  <c r="D383" i="9"/>
  <c r="D384" i="9"/>
  <c r="H384" i="9" s="1"/>
  <c r="D385" i="9"/>
  <c r="D386" i="9"/>
  <c r="D387" i="9"/>
  <c r="D388" i="9"/>
  <c r="H388" i="9" s="1"/>
  <c r="D389" i="9"/>
  <c r="D390" i="9"/>
  <c r="D391" i="9"/>
  <c r="D392" i="9"/>
  <c r="H392" i="9" s="1"/>
  <c r="D393" i="9"/>
  <c r="D394" i="9"/>
  <c r="D395" i="9"/>
  <c r="D396" i="9"/>
  <c r="H396" i="9" s="1"/>
  <c r="D397" i="9"/>
  <c r="D398" i="9"/>
  <c r="D399" i="9"/>
  <c r="D400" i="9"/>
  <c r="H400" i="9" s="1"/>
  <c r="D401" i="9"/>
  <c r="D402" i="9"/>
  <c r="D403" i="9"/>
  <c r="D404" i="9"/>
  <c r="H404" i="9" s="1"/>
  <c r="D405" i="9"/>
  <c r="D406" i="9"/>
  <c r="D407" i="9"/>
  <c r="D408" i="9"/>
  <c r="H408" i="9" s="1"/>
  <c r="D409" i="9"/>
  <c r="D410" i="9"/>
  <c r="D411" i="9"/>
  <c r="D412" i="9"/>
  <c r="H412" i="9" s="1"/>
  <c r="D413" i="9"/>
  <c r="D414" i="9"/>
  <c r="D415" i="9"/>
  <c r="D416" i="9"/>
  <c r="H416" i="9" s="1"/>
  <c r="D417" i="9"/>
  <c r="D418" i="9"/>
  <c r="D419" i="9"/>
  <c r="D420" i="9"/>
  <c r="H420" i="9" s="1"/>
  <c r="D421" i="9"/>
  <c r="D422" i="9"/>
  <c r="D423" i="9"/>
  <c r="D424" i="9"/>
  <c r="H424" i="9" s="1"/>
  <c r="D425" i="9"/>
  <c r="D426" i="9"/>
  <c r="D427" i="9"/>
  <c r="D428" i="9"/>
  <c r="H428" i="9" s="1"/>
  <c r="D429" i="9"/>
  <c r="D430" i="9"/>
  <c r="D431" i="9"/>
  <c r="D432" i="9"/>
  <c r="H432" i="9" s="1"/>
  <c r="D433" i="9"/>
  <c r="D434" i="9"/>
  <c r="D435" i="9"/>
  <c r="D436" i="9"/>
  <c r="H436" i="9" s="1"/>
  <c r="D437" i="9"/>
  <c r="D438" i="9"/>
  <c r="D439" i="9"/>
  <c r="D440" i="9"/>
  <c r="H440" i="9" s="1"/>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H492" i="9" s="1"/>
  <c r="D493" i="9"/>
  <c r="D494" i="9"/>
  <c r="D495" i="9"/>
  <c r="D496" i="9"/>
  <c r="D497" i="9"/>
  <c r="D498" i="9"/>
  <c r="D499" i="9"/>
  <c r="D500" i="9"/>
  <c r="H500" i="9" s="1"/>
  <c r="D501" i="9"/>
  <c r="D502" i="9"/>
  <c r="D503" i="9"/>
  <c r="D504" i="9"/>
  <c r="H504" i="9" s="1"/>
  <c r="D505" i="9"/>
  <c r="D506" i="9"/>
  <c r="D507" i="9"/>
  <c r="D508" i="9"/>
  <c r="H508" i="9" s="1"/>
  <c r="D509" i="9"/>
  <c r="D510" i="9"/>
  <c r="D511" i="9"/>
  <c r="D512" i="9"/>
  <c r="H512" i="9" s="1"/>
  <c r="D513" i="9"/>
  <c r="D514" i="9"/>
  <c r="D515" i="9"/>
  <c r="D516" i="9"/>
  <c r="H516" i="9" s="1"/>
  <c r="D517" i="9"/>
  <c r="D518" i="9"/>
  <c r="D519" i="9"/>
  <c r="D520" i="9"/>
  <c r="H520" i="9" s="1"/>
  <c r="D521" i="9"/>
  <c r="D522" i="9"/>
  <c r="D523" i="9"/>
  <c r="D524" i="9"/>
  <c r="D525" i="9"/>
  <c r="D526" i="9"/>
  <c r="D527" i="9"/>
  <c r="D528" i="9"/>
  <c r="H528" i="9" s="1"/>
  <c r="D529" i="9"/>
  <c r="D530" i="9"/>
  <c r="D531" i="9"/>
  <c r="D532" i="9"/>
  <c r="H532" i="9" s="1"/>
  <c r="D533" i="9"/>
  <c r="D534" i="9"/>
  <c r="D535" i="9"/>
  <c r="D536" i="9"/>
  <c r="H536" i="9" s="1"/>
  <c r="D537" i="9"/>
  <c r="D538" i="9"/>
  <c r="D539" i="9"/>
  <c r="D540" i="9"/>
  <c r="H540" i="9" s="1"/>
  <c r="D541" i="9"/>
  <c r="D542" i="9"/>
  <c r="D543" i="9"/>
  <c r="D544" i="9"/>
  <c r="H544" i="9" s="1"/>
  <c r="D545" i="9"/>
  <c r="D546" i="9"/>
  <c r="D547" i="9"/>
  <c r="D548" i="9"/>
  <c r="H548" i="9" s="1"/>
  <c r="D549" i="9"/>
  <c r="D550" i="9"/>
  <c r="D551" i="9"/>
  <c r="D552" i="9"/>
  <c r="H552" i="9" s="1"/>
  <c r="D553" i="9"/>
  <c r="D554" i="9"/>
  <c r="D555" i="9"/>
  <c r="D556" i="9"/>
  <c r="H556" i="9" s="1"/>
  <c r="D557" i="9"/>
  <c r="D558" i="9"/>
  <c r="D559" i="9"/>
  <c r="D560" i="9"/>
  <c r="H560" i="9" s="1"/>
  <c r="D561" i="9"/>
  <c r="D562" i="9"/>
  <c r="D563" i="9"/>
  <c r="D564" i="9"/>
  <c r="H564" i="9" s="1"/>
  <c r="D565" i="9"/>
  <c r="D566" i="9"/>
  <c r="D567" i="9"/>
  <c r="D568" i="9"/>
  <c r="H568" i="9" s="1"/>
  <c r="D569" i="9"/>
  <c r="D570" i="9"/>
  <c r="D571" i="9"/>
  <c r="D572" i="9"/>
  <c r="H572" i="9" s="1"/>
  <c r="D573" i="9"/>
  <c r="D574" i="9"/>
  <c r="D575" i="9"/>
  <c r="D576" i="9"/>
  <c r="H576" i="9" s="1"/>
  <c r="D577" i="9"/>
  <c r="D578" i="9"/>
  <c r="D579" i="9"/>
  <c r="D580" i="9"/>
  <c r="H580" i="9" s="1"/>
  <c r="D581" i="9"/>
  <c r="D582" i="9"/>
  <c r="D583" i="9"/>
  <c r="D584" i="9"/>
  <c r="H584" i="9" s="1"/>
  <c r="D585" i="9"/>
  <c r="D586" i="9"/>
  <c r="D587" i="9"/>
  <c r="D588" i="9"/>
  <c r="H588" i="9" s="1"/>
  <c r="D589" i="9"/>
  <c r="D590" i="9"/>
  <c r="D591" i="9"/>
  <c r="D592" i="9"/>
  <c r="H592" i="9" s="1"/>
  <c r="D593" i="9"/>
  <c r="D594" i="9"/>
  <c r="D595" i="9"/>
  <c r="D596" i="9"/>
  <c r="H596" i="9" s="1"/>
  <c r="D597" i="9"/>
  <c r="D598" i="9"/>
  <c r="D599" i="9"/>
  <c r="D600" i="9"/>
  <c r="H600" i="9" s="1"/>
  <c r="D601" i="9"/>
  <c r="D602" i="9"/>
  <c r="D603" i="9"/>
  <c r="D604" i="9"/>
  <c r="H604" i="9" s="1"/>
  <c r="D605" i="9"/>
  <c r="D606" i="9"/>
  <c r="D607" i="9"/>
  <c r="D608" i="9"/>
  <c r="H608" i="9" s="1"/>
  <c r="D609" i="9"/>
  <c r="D610" i="9"/>
  <c r="D611" i="9"/>
  <c r="D612" i="9"/>
  <c r="H612" i="9" s="1"/>
  <c r="D613" i="9"/>
  <c r="D614" i="9"/>
  <c r="D615" i="9"/>
  <c r="D616" i="9"/>
  <c r="H616" i="9" s="1"/>
  <c r="D617" i="9"/>
  <c r="D618" i="9"/>
  <c r="D619" i="9"/>
  <c r="D620" i="9"/>
  <c r="H620" i="9" s="1"/>
  <c r="D621" i="9"/>
  <c r="D622" i="9"/>
  <c r="D623" i="9"/>
  <c r="D624" i="9"/>
  <c r="H624" i="9" s="1"/>
  <c r="D625" i="9"/>
  <c r="D626" i="9"/>
  <c r="D627" i="9"/>
  <c r="D628" i="9"/>
  <c r="H628" i="9" s="1"/>
  <c r="D629" i="9"/>
  <c r="D630" i="9"/>
  <c r="D631" i="9"/>
  <c r="D632" i="9"/>
  <c r="H632" i="9" s="1"/>
  <c r="D633" i="9"/>
  <c r="D634" i="9"/>
  <c r="D635" i="9"/>
  <c r="D636" i="9"/>
  <c r="H636" i="9" s="1"/>
  <c r="D637" i="9"/>
  <c r="D638" i="9"/>
  <c r="D639" i="9"/>
  <c r="D640" i="9"/>
  <c r="H640" i="9" s="1"/>
  <c r="D641" i="9"/>
  <c r="D642" i="9"/>
  <c r="D643" i="9"/>
  <c r="D644" i="9"/>
  <c r="H644" i="9" s="1"/>
  <c r="D645" i="9"/>
  <c r="D646" i="9"/>
  <c r="D647" i="9"/>
  <c r="D648" i="9"/>
  <c r="H648" i="9" s="1"/>
  <c r="D649" i="9"/>
  <c r="D650" i="9"/>
  <c r="D651" i="9"/>
  <c r="D652" i="9"/>
  <c r="D653" i="9"/>
  <c r="D654" i="9"/>
  <c r="D655" i="9"/>
  <c r="D656" i="9"/>
  <c r="D657" i="9"/>
  <c r="D658" i="9"/>
  <c r="D659" i="9"/>
  <c r="D660" i="9"/>
  <c r="D661" i="9"/>
  <c r="D662" i="9"/>
  <c r="D663" i="9"/>
  <c r="D664" i="9"/>
  <c r="D665" i="9"/>
  <c r="D666" i="9"/>
  <c r="D667" i="9"/>
  <c r="D668" i="9"/>
  <c r="D669" i="9"/>
  <c r="D670" i="9"/>
  <c r="D671" i="9"/>
  <c r="D672" i="9"/>
  <c r="D673" i="9"/>
  <c r="D674" i="9"/>
  <c r="D675" i="9"/>
  <c r="D676" i="9"/>
  <c r="D677" i="9"/>
  <c r="D678" i="9"/>
  <c r="D679" i="9"/>
  <c r="D680" i="9"/>
  <c r="D681" i="9"/>
  <c r="D682" i="9"/>
  <c r="D683" i="9"/>
  <c r="D684" i="9"/>
  <c r="D685" i="9"/>
  <c r="D686" i="9"/>
  <c r="D687" i="9"/>
  <c r="D688" i="9"/>
  <c r="D689" i="9"/>
  <c r="D690" i="9"/>
  <c r="D691" i="9"/>
  <c r="D692" i="9"/>
  <c r="H692" i="9" s="1"/>
  <c r="D693" i="9"/>
  <c r="D694" i="9"/>
  <c r="D695" i="9"/>
  <c r="D696" i="9"/>
  <c r="D697" i="9"/>
  <c r="D698" i="9"/>
  <c r="D699" i="9"/>
  <c r="D700" i="9"/>
  <c r="H700" i="9" s="1"/>
  <c r="D701" i="9"/>
  <c r="D702" i="9"/>
  <c r="D703" i="9"/>
  <c r="D704" i="9"/>
  <c r="D705" i="9"/>
  <c r="D706" i="9"/>
  <c r="D707" i="9"/>
  <c r="D708" i="9"/>
  <c r="D709" i="9"/>
  <c r="D710" i="9"/>
  <c r="D711" i="9"/>
  <c r="D712" i="9"/>
  <c r="D713" i="9"/>
  <c r="D714" i="9"/>
  <c r="D715" i="9"/>
  <c r="D716" i="9"/>
  <c r="H716" i="9" s="1"/>
  <c r="D717" i="9"/>
  <c r="D718" i="9"/>
  <c r="D719" i="9"/>
  <c r="D720" i="9"/>
  <c r="H720" i="9" s="1"/>
  <c r="D721" i="9"/>
  <c r="D722" i="9"/>
  <c r="D723" i="9"/>
  <c r="D724" i="9"/>
  <c r="H724" i="9" s="1"/>
  <c r="D725" i="9"/>
  <c r="D726" i="9"/>
  <c r="D727" i="9"/>
  <c r="D728" i="9"/>
  <c r="H728" i="9" s="1"/>
  <c r="D729" i="9"/>
  <c r="D730" i="9"/>
  <c r="D731" i="9"/>
  <c r="D732" i="9"/>
  <c r="H732" i="9" s="1"/>
  <c r="D28" i="9"/>
  <c r="D22" i="9"/>
  <c r="D23" i="9"/>
  <c r="D24" i="9"/>
  <c r="D25" i="9"/>
  <c r="H25" i="9" s="1"/>
  <c r="D26" i="9"/>
  <c r="D27" i="9"/>
  <c r="D21" i="9"/>
  <c r="H21" i="9" s="1"/>
  <c r="D12" i="9"/>
  <c r="D13" i="9"/>
  <c r="D14" i="9"/>
  <c r="D15" i="9"/>
  <c r="H15" i="9" s="1"/>
  <c r="D17" i="9"/>
  <c r="D18" i="9"/>
  <c r="D19" i="9"/>
  <c r="H19" i="9" s="1"/>
  <c r="D11" i="9"/>
  <c r="D3" i="9"/>
  <c r="D4" i="9"/>
  <c r="H4" i="9" s="1"/>
  <c r="D5" i="9"/>
  <c r="D6" i="9"/>
  <c r="H6" i="9" s="1"/>
  <c r="D7" i="9"/>
  <c r="D8" i="9"/>
  <c r="D9"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88" i="9"/>
  <c r="H99" i="9"/>
  <c r="H197" i="9"/>
  <c r="H198" i="9"/>
  <c r="H199" i="9"/>
  <c r="H201" i="9"/>
  <c r="H202" i="9"/>
  <c r="H717" i="9"/>
  <c r="H203" i="9"/>
  <c r="H205" i="9"/>
  <c r="H206" i="9"/>
  <c r="H207" i="9"/>
  <c r="H209" i="9"/>
  <c r="H210" i="9"/>
  <c r="H211" i="9"/>
  <c r="H213" i="9"/>
  <c r="H214" i="9"/>
  <c r="H702" i="9"/>
  <c r="H718" i="9"/>
  <c r="H703" i="9"/>
  <c r="H29" i="9"/>
  <c r="H215" i="9"/>
  <c r="H102" i="9"/>
  <c r="H40" i="9"/>
  <c r="H217" i="9"/>
  <c r="H218" i="9"/>
  <c r="H704" i="9"/>
  <c r="H705" i="9"/>
  <c r="H219" i="9"/>
  <c r="H101" i="9"/>
  <c r="H719" i="9"/>
  <c r="H706" i="9"/>
  <c r="H721" i="9"/>
  <c r="H707" i="9"/>
  <c r="H691" i="9"/>
  <c r="H221" i="9"/>
  <c r="H708" i="9"/>
  <c r="H75" i="9"/>
  <c r="H722" i="9"/>
  <c r="H709" i="9"/>
  <c r="H696" i="9"/>
  <c r="H723" i="9"/>
  <c r="H710" i="9"/>
  <c r="H222" i="9"/>
  <c r="H223" i="9"/>
  <c r="H725" i="9"/>
  <c r="H225" i="9"/>
  <c r="H711" i="9"/>
  <c r="H726" i="9"/>
  <c r="H712" i="9"/>
  <c r="H727" i="9"/>
  <c r="H697" i="9"/>
  <c r="H713" i="9"/>
  <c r="H226" i="9"/>
  <c r="H693" i="9"/>
  <c r="H729" i="9"/>
  <c r="H227" i="9"/>
  <c r="H694" i="9"/>
  <c r="H229" i="9"/>
  <c r="H230" i="9"/>
  <c r="H698" i="9"/>
  <c r="H231" i="9"/>
  <c r="H233" i="9"/>
  <c r="H714" i="9"/>
  <c r="H234" i="9"/>
  <c r="H235" i="9"/>
  <c r="H236" i="9"/>
  <c r="H237" i="9"/>
  <c r="H238" i="9"/>
  <c r="H239" i="9"/>
  <c r="H240"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9" i="9"/>
  <c r="H106" i="9"/>
  <c r="H110" i="9"/>
  <c r="H290" i="9"/>
  <c r="H97" i="9"/>
  <c r="H291" i="9"/>
  <c r="H111" i="9"/>
  <c r="H293" i="9"/>
  <c r="H294" i="9"/>
  <c r="H31" i="9"/>
  <c r="H61" i="9"/>
  <c r="H295" i="9"/>
  <c r="H297" i="9"/>
  <c r="H298" i="9"/>
  <c r="H299" i="9"/>
  <c r="H301" i="9"/>
  <c r="H302" i="9"/>
  <c r="H303" i="9"/>
  <c r="H305" i="9"/>
  <c r="H306" i="9"/>
  <c r="H307" i="9"/>
  <c r="H309" i="9"/>
  <c r="H310" i="9"/>
  <c r="H311" i="9"/>
  <c r="H313" i="9"/>
  <c r="H314" i="9"/>
  <c r="H315" i="9"/>
  <c r="H317" i="9"/>
  <c r="H318" i="9"/>
  <c r="H319" i="9"/>
  <c r="H321" i="9"/>
  <c r="H322" i="9"/>
  <c r="H323" i="9"/>
  <c r="H325" i="9"/>
  <c r="H326" i="9"/>
  <c r="H327" i="9"/>
  <c r="H329" i="9"/>
  <c r="H330" i="9"/>
  <c r="H331" i="9"/>
  <c r="H333" i="9"/>
  <c r="H334" i="9"/>
  <c r="H335" i="9"/>
  <c r="H337" i="9"/>
  <c r="H338" i="9"/>
  <c r="H339" i="9"/>
  <c r="H65" i="9"/>
  <c r="H66" i="9"/>
  <c r="H730" i="9"/>
  <c r="H340" i="9"/>
  <c r="H341" i="9"/>
  <c r="H342" i="9"/>
  <c r="H343" i="9"/>
  <c r="H344" i="9"/>
  <c r="H345" i="9"/>
  <c r="H346" i="9"/>
  <c r="H347" i="9"/>
  <c r="H348" i="9"/>
  <c r="H731" i="9"/>
  <c r="H349" i="9"/>
  <c r="H28" i="9"/>
  <c r="H350" i="9"/>
  <c r="H351" i="9"/>
  <c r="H353" i="9"/>
  <c r="H354" i="9"/>
  <c r="H355" i="9"/>
  <c r="H357" i="9"/>
  <c r="H358" i="9"/>
  <c r="H359" i="9"/>
  <c r="H361" i="9"/>
  <c r="H362" i="9"/>
  <c r="H363" i="9"/>
  <c r="H365" i="9"/>
  <c r="H366" i="9"/>
  <c r="H367" i="9"/>
  <c r="H369" i="9"/>
  <c r="H370" i="9"/>
  <c r="H371" i="9"/>
  <c r="H373" i="9"/>
  <c r="H374" i="9"/>
  <c r="H375" i="9"/>
  <c r="H377" i="9"/>
  <c r="H378" i="9"/>
  <c r="H379" i="9"/>
  <c r="H381" i="9"/>
  <c r="H382" i="9"/>
  <c r="H383" i="9"/>
  <c r="H385" i="9"/>
  <c r="H386" i="9"/>
  <c r="H387" i="9"/>
  <c r="H389" i="9"/>
  <c r="H390" i="9"/>
  <c r="H391" i="9"/>
  <c r="H393" i="9"/>
  <c r="H394" i="9"/>
  <c r="H395" i="9"/>
  <c r="H397" i="9"/>
  <c r="H398" i="9"/>
  <c r="H399" i="9"/>
  <c r="H401" i="9"/>
  <c r="H402" i="9"/>
  <c r="H403" i="9"/>
  <c r="H405" i="9"/>
  <c r="H406" i="9"/>
  <c r="H407" i="9"/>
  <c r="H409" i="9"/>
  <c r="H410" i="9"/>
  <c r="H411" i="9"/>
  <c r="H413" i="9"/>
  <c r="H414" i="9"/>
  <c r="H415" i="9"/>
  <c r="H417" i="9"/>
  <c r="H418" i="9"/>
  <c r="H419" i="9"/>
  <c r="H421" i="9"/>
  <c r="H422" i="9"/>
  <c r="H45" i="9"/>
  <c r="H35" i="9"/>
  <c r="H11" i="9"/>
  <c r="H423" i="9"/>
  <c r="H425" i="9"/>
  <c r="H426" i="9"/>
  <c r="H427" i="9"/>
  <c r="H429" i="9"/>
  <c r="H430" i="9"/>
  <c r="H431" i="9"/>
  <c r="H433" i="9"/>
  <c r="H434" i="9"/>
  <c r="H435" i="9"/>
  <c r="H437" i="9"/>
  <c r="H438" i="9"/>
  <c r="H439" i="9"/>
  <c r="H441" i="9"/>
  <c r="H442" i="9"/>
  <c r="H443" i="9"/>
  <c r="H444" i="9"/>
  <c r="H445" i="9"/>
  <c r="H446" i="9"/>
  <c r="H447" i="9"/>
  <c r="H448" i="9"/>
  <c r="H449" i="9"/>
  <c r="H450" i="9"/>
  <c r="H451" i="9"/>
  <c r="H452" i="9"/>
  <c r="H453" i="9"/>
  <c r="H454" i="9"/>
  <c r="H455" i="9"/>
  <c r="H456" i="9"/>
  <c r="H457" i="9"/>
  <c r="H458" i="9"/>
  <c r="H459" i="9"/>
  <c r="H460" i="9"/>
  <c r="H461" i="9"/>
  <c r="H462" i="9"/>
  <c r="H463" i="9"/>
  <c r="H464" i="9"/>
  <c r="H465" i="9"/>
  <c r="H466" i="9"/>
  <c r="H467" i="9"/>
  <c r="H468" i="9"/>
  <c r="H469" i="9"/>
  <c r="H470" i="9"/>
  <c r="H471" i="9"/>
  <c r="H472" i="9"/>
  <c r="H473" i="9"/>
  <c r="H474" i="9"/>
  <c r="H475" i="9"/>
  <c r="H476" i="9"/>
  <c r="H477" i="9"/>
  <c r="H478" i="9"/>
  <c r="H479" i="9"/>
  <c r="H480" i="9"/>
  <c r="H481" i="9"/>
  <c r="H482" i="9"/>
  <c r="H483" i="9"/>
  <c r="H484" i="9"/>
  <c r="H485" i="9"/>
  <c r="H486" i="9"/>
  <c r="H487" i="9"/>
  <c r="H488" i="9"/>
  <c r="H489" i="9"/>
  <c r="H490" i="9"/>
  <c r="H90" i="9"/>
  <c r="H701" i="9"/>
  <c r="H94" i="9"/>
  <c r="H491" i="9"/>
  <c r="H103" i="9"/>
  <c r="H82" i="9"/>
  <c r="H493" i="9"/>
  <c r="H98" i="9"/>
  <c r="H59" i="9"/>
  <c r="H67" i="9"/>
  <c r="H26" i="9"/>
  <c r="H95" i="9"/>
  <c r="H494" i="9"/>
  <c r="H12" i="9"/>
  <c r="H78" i="9"/>
  <c r="H46" i="9"/>
  <c r="H495" i="9"/>
  <c r="H715" i="9"/>
  <c r="H496" i="9"/>
  <c r="H497" i="9"/>
  <c r="H498" i="9"/>
  <c r="H47" i="9"/>
  <c r="H499" i="9"/>
  <c r="H53" i="9"/>
  <c r="H7" i="9"/>
  <c r="H63" i="9"/>
  <c r="H70" i="9"/>
  <c r="H501" i="9"/>
  <c r="H502" i="9"/>
  <c r="H503" i="9"/>
  <c r="H57" i="9"/>
  <c r="H49" i="9"/>
  <c r="H13" i="9"/>
  <c r="H505" i="9"/>
  <c r="H506" i="9"/>
  <c r="H507" i="9"/>
  <c r="H62" i="9"/>
  <c r="H509" i="9"/>
  <c r="H510" i="9"/>
  <c r="H511" i="9"/>
  <c r="H513" i="9"/>
  <c r="H514" i="9"/>
  <c r="H515" i="9"/>
  <c r="H517" i="9"/>
  <c r="H518" i="9"/>
  <c r="H519" i="9"/>
  <c r="H521" i="9"/>
  <c r="H522" i="9"/>
  <c r="H22" i="9"/>
  <c r="H14" i="9"/>
  <c r="H42" i="9"/>
  <c r="H523" i="9"/>
  <c r="H50" i="9"/>
  <c r="H524" i="9"/>
  <c r="H525" i="9"/>
  <c r="H526" i="9"/>
  <c r="H527" i="9"/>
  <c r="H38" i="9"/>
  <c r="H699" i="9"/>
  <c r="H58" i="9"/>
  <c r="H23" i="9"/>
  <c r="H5" i="9"/>
  <c r="H529" i="9"/>
  <c r="H43" i="9"/>
  <c r="H39" i="9"/>
  <c r="H530" i="9"/>
  <c r="H24" i="9"/>
  <c r="H531" i="9"/>
  <c r="H533" i="9"/>
  <c r="H534" i="9"/>
  <c r="H535" i="9"/>
  <c r="H537" i="9"/>
  <c r="H538" i="9"/>
  <c r="H539" i="9"/>
  <c r="H541" i="9"/>
  <c r="H542" i="9"/>
  <c r="H543" i="9"/>
  <c r="H545" i="9"/>
  <c r="H546" i="9"/>
  <c r="H547" i="9"/>
  <c r="H549" i="9"/>
  <c r="H550" i="9"/>
  <c r="H551" i="9"/>
  <c r="H553" i="9"/>
  <c r="H554" i="9"/>
  <c r="H555" i="9"/>
  <c r="H557" i="9"/>
  <c r="H558" i="9"/>
  <c r="H559" i="9"/>
  <c r="H561" i="9"/>
  <c r="H562" i="9"/>
  <c r="H563" i="9"/>
  <c r="H565" i="9"/>
  <c r="H566" i="9"/>
  <c r="H567" i="9"/>
  <c r="H569" i="9"/>
  <c r="H570" i="9"/>
  <c r="H571" i="9"/>
  <c r="H573" i="9"/>
  <c r="H574" i="9"/>
  <c r="H575" i="9"/>
  <c r="H577" i="9"/>
  <c r="H578" i="9"/>
  <c r="H579" i="9"/>
  <c r="H581" i="9"/>
  <c r="H582" i="9"/>
  <c r="H583" i="9"/>
  <c r="H585" i="9"/>
  <c r="H586" i="9"/>
  <c r="H587" i="9"/>
  <c r="H589" i="9"/>
  <c r="H590" i="9"/>
  <c r="H591" i="9"/>
  <c r="H593" i="9"/>
  <c r="H594" i="9"/>
  <c r="H595" i="9"/>
  <c r="H597" i="9"/>
  <c r="H598" i="9"/>
  <c r="H599" i="9"/>
  <c r="H601" i="9"/>
  <c r="H602" i="9"/>
  <c r="H603" i="9"/>
  <c r="H605" i="9"/>
  <c r="H606" i="9"/>
  <c r="H607" i="9"/>
  <c r="H86" i="9"/>
  <c r="H609" i="9"/>
  <c r="H610" i="9"/>
  <c r="H611" i="9"/>
  <c r="H613" i="9"/>
  <c r="H614" i="9"/>
  <c r="H615" i="9"/>
  <c r="H617" i="9"/>
  <c r="H618" i="9"/>
  <c r="H619" i="9"/>
  <c r="H621" i="9"/>
  <c r="H622" i="9"/>
  <c r="H623" i="9"/>
  <c r="H625" i="9"/>
  <c r="H626" i="9"/>
  <c r="H627" i="9"/>
  <c r="H629" i="9"/>
  <c r="H630" i="9"/>
  <c r="H631" i="9"/>
  <c r="H633" i="9"/>
  <c r="H634" i="9"/>
  <c r="H635" i="9"/>
  <c r="H637" i="9"/>
  <c r="H638" i="9"/>
  <c r="H639" i="9"/>
  <c r="H641" i="9"/>
  <c r="H642" i="9"/>
  <c r="H643" i="9"/>
  <c r="H645" i="9"/>
  <c r="H71" i="9"/>
  <c r="H30" i="9"/>
  <c r="H27" i="9"/>
  <c r="H80" i="9"/>
  <c r="H87" i="9"/>
  <c r="H646" i="9"/>
  <c r="H17" i="9"/>
  <c r="H647" i="9"/>
  <c r="H74" i="9"/>
  <c r="H649" i="9"/>
  <c r="H650" i="9"/>
  <c r="H54" i="9"/>
  <c r="H8" i="9"/>
  <c r="H9" i="9"/>
  <c r="H34" i="9"/>
  <c r="H3" i="9"/>
  <c r="H695" i="9"/>
  <c r="H18" i="9"/>
  <c r="H2" i="9"/>
  <c r="H651" i="9"/>
  <c r="H652" i="9"/>
  <c r="H653" i="9"/>
  <c r="H654" i="9"/>
  <c r="H655" i="9"/>
  <c r="H656" i="9"/>
  <c r="H657" i="9"/>
  <c r="H658" i="9"/>
  <c r="H659" i="9"/>
  <c r="H660" i="9"/>
  <c r="H661" i="9"/>
  <c r="H662" i="9"/>
  <c r="H663" i="9"/>
  <c r="H664" i="9"/>
  <c r="H665" i="9"/>
  <c r="H666" i="9"/>
  <c r="H667" i="9"/>
  <c r="H668" i="9"/>
  <c r="H669" i="9"/>
  <c r="H670" i="9"/>
  <c r="H671" i="9"/>
  <c r="H672" i="9"/>
  <c r="H673" i="9"/>
  <c r="H674" i="9"/>
  <c r="H675" i="9"/>
  <c r="H676" i="9"/>
  <c r="H677" i="9"/>
  <c r="H678" i="9"/>
  <c r="H679" i="9"/>
  <c r="H680" i="9"/>
  <c r="H681" i="9"/>
  <c r="H682" i="9"/>
  <c r="H683" i="9"/>
  <c r="H684" i="9"/>
  <c r="H685" i="9"/>
  <c r="H686" i="9"/>
  <c r="H687" i="9"/>
  <c r="H688" i="9"/>
  <c r="H689" i="9"/>
  <c r="H690" i="9"/>
  <c r="J66" i="7"/>
  <c r="G70" i="7"/>
  <c r="G69" i="7"/>
  <c r="G68" i="7"/>
  <c r="G67" i="7"/>
  <c r="L3" i="9" l="1"/>
  <c r="L5" i="9" s="1"/>
</calcChain>
</file>

<file path=xl/sharedStrings.xml><?xml version="1.0" encoding="utf-8"?>
<sst xmlns="http://schemas.openxmlformats.org/spreadsheetml/2006/main" count="1886" uniqueCount="855">
  <si>
    <t>Species</t>
  </si>
  <si>
    <t>Paper</t>
  </si>
  <si>
    <t>Genetic methods used</t>
  </si>
  <si>
    <t>Study site</t>
  </si>
  <si>
    <t>Study details</t>
  </si>
  <si>
    <t>Litter size</t>
  </si>
  <si>
    <t>Sires per litter</t>
  </si>
  <si>
    <t>Paternity distribution</t>
  </si>
  <si>
    <t>IUCN threat level</t>
  </si>
  <si>
    <t>Population trend</t>
  </si>
  <si>
    <t>Driving Factor</t>
  </si>
  <si>
    <t>Other facts</t>
  </si>
  <si>
    <t>Antechinus</t>
  </si>
  <si>
    <r>
      <t xml:space="preserve">Antechinus agilis - </t>
    </r>
    <r>
      <rPr>
        <sz val="12"/>
        <color theme="1"/>
        <rFont val="Calibri"/>
        <family val="2"/>
        <scheme val="minor"/>
      </rPr>
      <t>agile antechinus</t>
    </r>
  </si>
  <si>
    <t>Shimmin, Taggart and Temple-Smith, 2000</t>
  </si>
  <si>
    <t>ethanol precipitation and spectrophotometry</t>
  </si>
  <si>
    <t>Yarra State Forest, VIC, AUS (?) into captivity</t>
  </si>
  <si>
    <t>12 females and 12 males under 3 mating regimes, 61 offspring</t>
  </si>
  <si>
    <t>1-8</t>
  </si>
  <si>
    <t>"Mixed"</t>
  </si>
  <si>
    <t xml:space="preserve">Second male siring advantage (1st male 36% vs. 2nd male 64%). Note: manipulated through captive experiments. </t>
  </si>
  <si>
    <t>Least Concern</t>
  </si>
  <si>
    <t>Unknown</t>
  </si>
  <si>
    <r>
      <t>Kraaijeveld-Smit</t>
    </r>
    <r>
      <rPr>
        <i/>
        <sz val="12"/>
        <color theme="1"/>
        <rFont val="Calibri"/>
        <family val="2"/>
        <scheme val="minor"/>
      </rPr>
      <t xml:space="preserve"> et al.</t>
    </r>
    <r>
      <rPr>
        <sz val="12"/>
        <color theme="1"/>
        <rFont val="Calibri"/>
        <family val="2"/>
        <scheme val="minor"/>
      </rPr>
      <t>, 2002</t>
    </r>
  </si>
  <si>
    <t>5 microsatellites (2H, 4J, 4K, 7D, 7O)</t>
  </si>
  <si>
    <t>Mt Dissappointment, VIC, Aus (1999/2000)</t>
  </si>
  <si>
    <t xml:space="preserve">1999: 25 males, 19 females with 143 pouch young. 2000: 34 males, 28 females had 219 pouch young. </t>
  </si>
  <si>
    <t>4-10</t>
  </si>
  <si>
    <t>1-7 (2.2 - 4.4)</t>
  </si>
  <si>
    <t>Fisher, Double and Moore 2006</t>
  </si>
  <si>
    <t>5 microsatellite loci (2H, 4J, 4K, 7D, 7O) from Kraaijeveld-Smit et al., 2002</t>
  </si>
  <si>
    <t>Namadgi National Park, ACT, AUS (2002)</t>
  </si>
  <si>
    <t>26 males, 33 females</t>
  </si>
  <si>
    <t>max. 10</t>
  </si>
  <si>
    <t>uneven - 60% by final male</t>
  </si>
  <si>
    <r>
      <t>Antechinus minimus -</t>
    </r>
    <r>
      <rPr>
        <sz val="12"/>
        <color theme="1"/>
        <rFont val="Calibri"/>
        <family val="2"/>
        <scheme val="minor"/>
      </rPr>
      <t>swamp antechinus</t>
    </r>
  </si>
  <si>
    <r>
      <t>Sale</t>
    </r>
    <r>
      <rPr>
        <i/>
        <sz val="12"/>
        <color theme="1"/>
        <rFont val="Calibri"/>
        <family val="2"/>
        <scheme val="minor"/>
      </rPr>
      <t xml:space="preserve"> et al.</t>
    </r>
    <r>
      <rPr>
        <sz val="12"/>
        <color theme="1"/>
        <rFont val="Calibri"/>
        <family val="2"/>
        <scheme val="minor"/>
      </rPr>
      <t>, 2013</t>
    </r>
  </si>
  <si>
    <t>6 microsatellites (2B, 4D, 4J, 7J, 7K and 7O) from Paetkau (1999)</t>
  </si>
  <si>
    <t>Wilsons Pronontory, VIC, AUS (1999/2000) and Urquhart Bluff VIS, AUS (2004/2005)</t>
  </si>
  <si>
    <t xml:space="preserve">4 litters WP, 6 litters UB = 61 pouch young. </t>
  </si>
  <si>
    <t>2-8 (6.1)</t>
  </si>
  <si>
    <t>1-3 (~2)</t>
  </si>
  <si>
    <t xml:space="preserve">Both sites had same paternity patterns. </t>
  </si>
  <si>
    <t>Decreasing</t>
  </si>
  <si>
    <t>Semelparous. Multiple paternity in 8/10 litters, occurring at both sites (different habitats), confirming multiple paternity is widespread. Postulated that multiple matings are being used to ensure fertilisation</t>
  </si>
  <si>
    <r>
      <t>Antechinus stuartii -</t>
    </r>
    <r>
      <rPr>
        <sz val="12"/>
        <color theme="1"/>
        <rFont val="Calibri"/>
        <family val="2"/>
        <scheme val="minor"/>
      </rPr>
      <t xml:space="preserve"> brown antechinus</t>
    </r>
  </si>
  <si>
    <r>
      <t>Fisher</t>
    </r>
    <r>
      <rPr>
        <i/>
        <sz val="12"/>
        <color theme="1"/>
        <rFont val="Calibri"/>
        <family val="2"/>
        <scheme val="minor"/>
      </rPr>
      <t xml:space="preserve"> et al.</t>
    </r>
    <r>
      <rPr>
        <sz val="12"/>
        <color theme="1"/>
        <rFont val="Calibri"/>
        <family val="2"/>
        <scheme val="minor"/>
      </rPr>
      <t>, 2006</t>
    </r>
  </si>
  <si>
    <t>5 microsatellite loci (2H, 4J, 4K, 7D, 7O) Kraaijeveld-Smit et al., 2002</t>
  </si>
  <si>
    <t>Kioloa, NSW Aus (2003/2004)</t>
  </si>
  <si>
    <t xml:space="preserve">2003: 36 females, 41 males. 2004: 48 females, 24 males in blocked design. Breeding experiments each year. </t>
  </si>
  <si>
    <t>0-10</t>
  </si>
  <si>
    <t>males had up to 15 offspring</t>
  </si>
  <si>
    <t>Stable</t>
  </si>
  <si>
    <t>Good Sperm hypothesis</t>
  </si>
  <si>
    <t>Holleley et al., 2006</t>
  </si>
  <si>
    <t>5 microsatellites (Aa2H, Aa4J, Aa4K, Aa7D, Aa7O) from Paetkau (1999); Kraaijeveld-Smit et al., (2002)</t>
  </si>
  <si>
    <t>Chichester State Forest, NSW, AUS (2002)</t>
  </si>
  <si>
    <t>39 females with litters, 119 males</t>
  </si>
  <si>
    <t>0-8</t>
  </si>
  <si>
    <t>1-4 (2.7)</t>
  </si>
  <si>
    <t xml:space="preserve">66 fathers across 39 litters, siring a mean of 1.4 offspring each. Siring success was unequal, meaning a few males sired most offspring. </t>
  </si>
  <si>
    <t>Dasyurus</t>
  </si>
  <si>
    <r>
      <t>Dasyurus viverrinus</t>
    </r>
    <r>
      <rPr>
        <b/>
        <sz val="12"/>
        <color theme="1"/>
        <rFont val="Calibri"/>
        <family val="2"/>
        <scheme val="minor"/>
      </rPr>
      <t xml:space="preserve"> - eastern quoll </t>
    </r>
  </si>
  <si>
    <t>Brockett et al 2021</t>
  </si>
  <si>
    <t>1745 SNPs</t>
  </si>
  <si>
    <t>Mulligan's Flat Woodland Sanctuary, ACT, AUS (2016-19)</t>
  </si>
  <si>
    <t>0-6 (2.3)</t>
  </si>
  <si>
    <t>Endangered</t>
  </si>
  <si>
    <t>Can store sperm for 14 days (Taggart et al 2003)</t>
  </si>
  <si>
    <t>Taggart et al 2003</t>
  </si>
  <si>
    <r>
      <t xml:space="preserve">Dasyurus hallucatus </t>
    </r>
    <r>
      <rPr>
        <sz val="12"/>
        <color theme="1"/>
        <rFont val="Calibri"/>
        <family val="2"/>
        <scheme val="minor"/>
      </rPr>
      <t>- northern quoll</t>
    </r>
  </si>
  <si>
    <r>
      <t xml:space="preserve">Chan </t>
    </r>
    <r>
      <rPr>
        <i/>
        <sz val="12"/>
        <color theme="1"/>
        <rFont val="Calibri"/>
        <family val="2"/>
        <scheme val="minor"/>
      </rPr>
      <t xml:space="preserve">et al., </t>
    </r>
    <r>
      <rPr>
        <sz val="12"/>
        <color theme="1"/>
        <rFont val="Calibri"/>
        <family val="2"/>
        <scheme val="minor"/>
      </rPr>
      <t>2019</t>
    </r>
  </si>
  <si>
    <t>10 microsatellites (pDG1A1, pDG1H3, pDg5G4, pDG6D5, pDG7F3, 3.1.2, 3.3.1, 3.3.2, 4.4.2, Sh6e) from Spencer et al. (2007; 2016) and  How et al. (2009)</t>
  </si>
  <si>
    <t>Dolphin Island Nature Reserve and 2 close-by mainland sites (Red Hill and Pannawonica), plus 2 further mainland sites (Indee Station and Poondano), WA, Aus</t>
  </si>
  <si>
    <t>Dolphin Island/Red Hill/Pannawonica: 117, including 47 young from 9 females. Indee/Poondano: 479 = 388 adults, 91 offspring, including 44 pouch-young from 7 females</t>
  </si>
  <si>
    <t xml:space="preserve">3-6 (5.4) and 5-8 (6.4) for island and mainland, respectively. </t>
  </si>
  <si>
    <t>Each offspring can have a different father (so, 6 or 8 fathers per litter)</t>
  </si>
  <si>
    <t>Both sites had same paternity patterns</t>
  </si>
  <si>
    <t xml:space="preserve">14/16 litters had multiple paternity. Mainland females had 8 teats, Dolphin Island females had only 6, and these groups were separate genetic clusters. On Dolphin Island, males that sired offspring were lighter (19%) than unsuccessful males, and 94% of them were below average weight. This was not the case on the mainland, though of successful fathers 62% were below the average male weight. </t>
  </si>
  <si>
    <r>
      <t xml:space="preserve">Dasyurus maculatus </t>
    </r>
    <r>
      <rPr>
        <sz val="12"/>
        <color theme="1"/>
        <rFont val="Calibri"/>
        <family val="2"/>
        <scheme val="minor"/>
      </rPr>
      <t>- spotted-tailed quoll</t>
    </r>
  </si>
  <si>
    <r>
      <t>Glen</t>
    </r>
    <r>
      <rPr>
        <i/>
        <sz val="12"/>
        <color theme="1"/>
        <rFont val="Calibri"/>
        <family val="2"/>
        <scheme val="minor"/>
      </rPr>
      <t xml:space="preserve"> et al.</t>
    </r>
    <r>
      <rPr>
        <sz val="12"/>
        <color theme="1"/>
        <rFont val="Calibri"/>
        <family val="2"/>
        <scheme val="minor"/>
      </rPr>
      <t>, 2009</t>
    </r>
  </si>
  <si>
    <t>11 microsatellites (1.3-VIC ,3.1.2-VIC, 3.3.1-NED, 3.3.2-PET, 4.4.10-NED, 4.4.2FAM, 1A1, 1H3, 5G4, 6D5, 7F3) from Firestone (1999) and Spencer et al. (2007).</t>
  </si>
  <si>
    <t>Marengo and Chaelundi State Forests (adjacent), NSW, AUS (2003/4)</t>
  </si>
  <si>
    <t>35 males, 17 females, 30 pouch young from 6 litters</t>
  </si>
  <si>
    <t>2-6</t>
  </si>
  <si>
    <t>8/35 males identified as fathers (~53%)</t>
  </si>
  <si>
    <t>Near threatened</t>
  </si>
  <si>
    <t xml:space="preserve">4/6 litters had multiple paternity, and 3 males sired more than one litter. Known fathers had higher body mass than non-fathers, and were less related to mothers. Similarly, most multiple paternity litters had lower sibling relatedness than single father litters. Males were found to roam further during mating period. </t>
  </si>
  <si>
    <r>
      <t xml:space="preserve">Dasyurus geoffroyi </t>
    </r>
    <r>
      <rPr>
        <sz val="12"/>
        <color theme="1"/>
        <rFont val="Calibri"/>
        <family val="2"/>
        <scheme val="minor"/>
      </rPr>
      <t>- western quoll</t>
    </r>
  </si>
  <si>
    <t>Tessa Manning (unpublished honours project)</t>
  </si>
  <si>
    <t>1-2 ()</t>
  </si>
  <si>
    <t>One litter out of 5 had mixed paternity</t>
  </si>
  <si>
    <t>Phascogale</t>
  </si>
  <si>
    <r>
      <t xml:space="preserve">Phascogale calura </t>
    </r>
    <r>
      <rPr>
        <sz val="12"/>
        <color theme="1"/>
        <rFont val="Calibri"/>
        <family val="2"/>
        <scheme val="minor"/>
      </rPr>
      <t>- red-tailed phascogale</t>
    </r>
  </si>
  <si>
    <t>Foster, 2008</t>
  </si>
  <si>
    <t>6 microsatellites, &gt;4 alleles (Aa2B, Aa4D, Aa4A, Aa4J, BTP7, BTP9) screened from other species primers</t>
  </si>
  <si>
    <t>Alice Springs Desert Park (captive), 2004/2005</t>
  </si>
  <si>
    <t>6 breeding groups with 16 males and 20females, and 8 breeding groups with 16 males and ~21 females. 13 females (65%) gave birth and 11 males (68.75%) sired young.</t>
  </si>
  <si>
    <t>max 8</t>
  </si>
  <si>
    <t>1-3</t>
  </si>
  <si>
    <t xml:space="preserve">uneven breeding success, 11% males siring young recruited to next geenration </t>
  </si>
  <si>
    <t>Near Threatened</t>
  </si>
  <si>
    <t xml:space="preserve">Sperm Competition </t>
  </si>
  <si>
    <t xml:space="preserve">9/16 litters had multiple paternity. Heavier males were more successful. Females maximise returns in first breeding year, but can manage a second, and can hold sperm for up to 5 days. Twice as many ova as the 8 teats, and 76% of females will use 6-8 of these. Of the 68% of young born, 53% of young weaned are female, despite 63% of young on teats being male. </t>
  </si>
  <si>
    <r>
      <t>Phascogale tapoatafa</t>
    </r>
    <r>
      <rPr>
        <sz val="12"/>
        <color theme="1"/>
        <rFont val="Calibri"/>
        <family val="2"/>
        <scheme val="minor"/>
      </rPr>
      <t xml:space="preserve"> - brush-tailed phascogale</t>
    </r>
  </si>
  <si>
    <t>Millis 1995 (reported by Foster 2008)</t>
  </si>
  <si>
    <r>
      <t xml:space="preserve">Dasykaluta rosamondae - </t>
    </r>
    <r>
      <rPr>
        <sz val="12"/>
        <color theme="1"/>
        <rFont val="Calibri"/>
        <family val="2"/>
        <scheme val="minor"/>
      </rPr>
      <t>kaluta</t>
    </r>
  </si>
  <si>
    <r>
      <t>Hayes</t>
    </r>
    <r>
      <rPr>
        <i/>
        <sz val="12"/>
        <color theme="1"/>
        <rFont val="Calibri"/>
        <family val="2"/>
        <scheme val="minor"/>
      </rPr>
      <t xml:space="preserve"> et al.</t>
    </r>
    <r>
      <rPr>
        <sz val="12"/>
        <color theme="1"/>
        <rFont val="Calibri"/>
        <family val="2"/>
        <scheme val="minor"/>
      </rPr>
      <t>, 2019</t>
    </r>
  </si>
  <si>
    <t>12 microsatellites (Aa4a, pPa9D2, pPa4B3, pPa2B10, 3.1.2, pDG1A1, Sh3o, pDG1H3, pDG5G4, 3.3.1, 3.3.2, pDG7F3) from Banks et al 2005, Spencer et al 2007, Firestone 1999, Mills and Spencer 2003, and Jones et al 2003</t>
  </si>
  <si>
    <t>Millstream Chichester National, WA, AUS (2013-14)</t>
  </si>
  <si>
    <t>49 males, 77 females, including 8 litters with 80 young</t>
  </si>
  <si>
    <t>7-8</t>
  </si>
  <si>
    <t xml:space="preserve"> 1-3</t>
  </si>
  <si>
    <t>majority of young by a single male</t>
  </si>
  <si>
    <t xml:space="preserve">Discovered semelparity. Most young fathered by a single male. Likely that at least 11% of females survive to breed in a second year. </t>
  </si>
  <si>
    <r>
      <t xml:space="preserve">Sarcophilus harrisii - </t>
    </r>
    <r>
      <rPr>
        <sz val="12"/>
        <color theme="1"/>
        <rFont val="Calibri"/>
        <family val="2"/>
        <scheme val="minor"/>
      </rPr>
      <t>Tasmanian devil</t>
    </r>
  </si>
  <si>
    <t>Russell, 2018</t>
  </si>
  <si>
    <t>7 MHC-linked microsatellites (Cheng and Belov, 2012) and 8 neutral microsatellites (Jones et al, 2003)</t>
  </si>
  <si>
    <t>Forestier Peninsula (2011), to captivity</t>
  </si>
  <si>
    <t>16 males, 9 females, 28 joeys</t>
  </si>
  <si>
    <t>1-4 (3.11)</t>
  </si>
  <si>
    <t>Female fertility maximisation</t>
  </si>
  <si>
    <t xml:space="preserve">Multiple paternity in 4/9 litters, no link between body size and number of offspring. </t>
  </si>
  <si>
    <t>Non-dasyurids listed below</t>
  </si>
  <si>
    <r>
      <t xml:space="preserve">Tarsipes rostratus </t>
    </r>
    <r>
      <rPr>
        <sz val="12"/>
        <color theme="1"/>
        <rFont val="Calibri"/>
        <family val="2"/>
        <scheme val="minor"/>
      </rPr>
      <t>- honey possum</t>
    </r>
  </si>
  <si>
    <t>Wooler et al 2000</t>
  </si>
  <si>
    <t>5 microsatellites (pTr3A11, pTr6A3, pTr5G7, pTr5H3, pTr6F9) from Spencer and Bryant (2001)</t>
  </si>
  <si>
    <t>Fitzgerald River National Park, WAS, Aus (1984-1995)</t>
  </si>
  <si>
    <t>paternity analysis on 5 litters with 14 offspring</t>
  </si>
  <si>
    <t>max 4 (2.4)</t>
  </si>
  <si>
    <t>2+</t>
  </si>
  <si>
    <t xml:space="preserve">Breed throughout the year, but maximum productivity linked to food availability. Suggest male siring success linked to ability to find females. </t>
  </si>
  <si>
    <r>
      <rPr>
        <i/>
        <sz val="12"/>
        <rFont val="Calibri"/>
        <family val="2"/>
        <scheme val="minor"/>
      </rPr>
      <t>Acrobates pygmaeus</t>
    </r>
    <r>
      <rPr>
        <sz val="12"/>
        <rFont val="Calibri"/>
        <family val="2"/>
        <scheme val="minor"/>
      </rPr>
      <t xml:space="preserve"> - feathertail glier</t>
    </r>
  </si>
  <si>
    <t xml:space="preserve"> Parrott, Ward and Taggart 2005</t>
  </si>
  <si>
    <t>AFLP with EcoRI primers (E-AAC+M-CAA, E-AAC+M-CAC and E-AAC+M-CAT)</t>
  </si>
  <si>
    <t>Wombat State Forest, VIC, AUS (1998-2001) and Bunyop State Forest, VIC, AUS (2001)</t>
  </si>
  <si>
    <t xml:space="preserve">218 individuals (27 families) and 11 individuals (3 families), respectively </t>
  </si>
  <si>
    <t>2-5 (2.9)</t>
  </si>
  <si>
    <t>1-3 (2.25)</t>
  </si>
  <si>
    <t>Sperm competition</t>
  </si>
  <si>
    <t xml:space="preserve">Multiple paternity in 6/8 litters. Famiy groups occasionally contained unrelated offspring (17% young unrelated to mother of rest of group). </t>
  </si>
  <si>
    <t>Hypothesis</t>
  </si>
  <si>
    <t>Predictor</t>
  </si>
  <si>
    <t>Evidence for</t>
  </si>
  <si>
    <t>Evidence against</t>
  </si>
  <si>
    <t>references</t>
  </si>
  <si>
    <t>Taxon</t>
  </si>
  <si>
    <t>Estrus cycling induced by loss of litter</t>
  </si>
  <si>
    <t>Young vulnerable to infanticide</t>
  </si>
  <si>
    <t>Average litter size</t>
  </si>
  <si>
    <t>Infanticide by adult males</t>
  </si>
  <si>
    <t>MMM solicited by male or female</t>
  </si>
  <si>
    <t>Paternity uncertainty to counter infanticide</t>
  </si>
  <si>
    <t>Should occur in species that have altricial (vulnerable) young, in which males commit infanticide and loss of young provides a mating opportunity.  Females solicit the extra matings</t>
  </si>
  <si>
    <t>106 (80%) of 133 species studied have vulnerable young. Infanticide committed by males has been reported in 56 (53%) of these 106 species. Females solicit extra matings in all 63 species for which data are available</t>
  </si>
  <si>
    <t xml:space="preserve">Limited data available about male infanticide. Does not explain MMM in precocial species or those that breed seasonally. </t>
  </si>
  <si>
    <t>6–11,13–17, 20–22,24–26, 36,56,58,61,64]</t>
  </si>
  <si>
    <t>Marsupialia</t>
  </si>
  <si>
    <t>Avoid sexual harrassment</t>
  </si>
  <si>
    <t>Should occur in seasonal breeders in which males do not guard females. Infanticide does not occur Males solicit MMM. Young typically precocial</t>
  </si>
  <si>
    <t>18 (14%) out of 133 species have nonvulnerable young, are seasonal breeders, males do not guard females, and there is no infanticide. Males solicit extra matings in 17 (94%) of 18 species for which data are available</t>
  </si>
  <si>
    <t>Applies to species with precocial young only 106 (80%) of 133 species that mate multiply do not fit these predictions</t>
  </si>
  <si>
    <t>[15–17,28–35, 39,40,56,57,66]</t>
  </si>
  <si>
    <t>Dasyuridae</t>
  </si>
  <si>
    <t>0/1</t>
  </si>
  <si>
    <t>0/1f</t>
  </si>
  <si>
    <t>6–8</t>
  </si>
  <si>
    <t>1/1F</t>
  </si>
  <si>
    <t>[38]</t>
  </si>
  <si>
    <r>
      <t>a) Data are summarized for families; original data for species are available from </t>
    </r>
    <r>
      <rPr>
        <sz val="8"/>
        <color rgb="FF0C7DBB"/>
        <rFont val="Georgia"/>
        <family val="1"/>
      </rPr>
      <t>http://biology.memphis.edu/</t>
    </r>
    <r>
      <rPr>
        <sz val="8"/>
        <color rgb="FF323232"/>
        <rFont val="Georgia"/>
        <family val="1"/>
      </rPr>
      <t> and </t>
    </r>
    <r>
      <rPr>
        <sz val="8"/>
        <color rgb="FF0C7DBB"/>
        <rFont val="Georgia"/>
        <family val="1"/>
      </rPr>
      <t>http://www.wildcru.org</t>
    </r>
    <r>
      <rPr>
        <sz val="8"/>
        <color rgb="FF323232"/>
        <rFont val="Georgia"/>
        <family val="1"/>
      </rPr>
      <t>).</t>
    </r>
  </si>
  <si>
    <t xml:space="preserve">Guard against male infertility </t>
  </si>
  <si>
    <t>MMM occurs primarily in multi-male multi-female groups in which sperm could be depleted</t>
  </si>
  <si>
    <t>Two cases of male infertility in wild populations</t>
  </si>
  <si>
    <t>MMM occurs in species from all mating systems In at least 75 (56%) of 133 species, copulation frequency should not be sufficient to deplete sperm</t>
  </si>
  <si>
    <t>37, 38</t>
  </si>
  <si>
    <t>Macropodidae</t>
  </si>
  <si>
    <t>1/1</t>
  </si>
  <si>
    <t>1</t>
  </si>
  <si>
    <t>1/1M</t>
  </si>
  <si>
    <t>[57]</t>
  </si>
  <si>
    <t>b) Loss of offspring results in females returning to estrus providing a reproductive opportunity to the perpetrating male, Observed/Total.</t>
  </si>
  <si>
    <t>Provide material benefits</t>
  </si>
  <si>
    <t>Males provision young with food</t>
  </si>
  <si>
    <t>Males provide young with food in 3 (2%) of the 133 species</t>
  </si>
  <si>
    <t>Males do not provision young in 130 (98%) of the 133 species</t>
  </si>
  <si>
    <t>[43,44,59]</t>
  </si>
  <si>
    <t>Insectivora</t>
  </si>
  <si>
    <t>c) Number of species per total in which young are vulnerable to infanticide (includes those that are altricial or poorly developed).</t>
  </si>
  <si>
    <t>Provide paternal care</t>
  </si>
  <si>
    <t xml:space="preserve">Males provide paternal care </t>
  </si>
  <si>
    <t>Males provide direct paternal care in only 13 (10%) of 133 species</t>
  </si>
  <si>
    <t>Males do not provide paternal care in 119 (89%) of 133 species in Table 2</t>
  </si>
  <si>
    <t>[36,43,44]</t>
  </si>
  <si>
    <t>Soricidae</t>
  </si>
  <si>
    <t>2/2</t>
  </si>
  <si>
    <t>3–6</t>
  </si>
  <si>
    <t>0/2</t>
  </si>
  <si>
    <t>13, 27</t>
  </si>
  <si>
    <t>d) Number of species in which MMM was solicited by females (F), males (M), blank, not reported. In many species, MMM is solicited by both sexes, but we are especially concerned with those species in which MMM is solicited by females.</t>
  </si>
  <si>
    <t>Increase genetic diversity of offspring</t>
  </si>
  <si>
    <t>Should occur in polytocous species</t>
  </si>
  <si>
    <t>Occurs, but no supportive evidence for why this is adaptive or how MMM began in select groups of mammals.</t>
  </si>
  <si>
    <t>61 (46%) of 133 species have singleton births Lack of supporting empirical evidence of fitness. Does not explain origin of MMM or why it occurs only in select species</t>
  </si>
  <si>
    <t>45, 47</t>
  </si>
  <si>
    <t>Primates</t>
  </si>
  <si>
    <r>
      <t>e) Partial reference list only, complete references are provided at </t>
    </r>
    <r>
      <rPr>
        <sz val="8"/>
        <color rgb="FF0C7DBB"/>
        <rFont val="Georgia"/>
        <family val="1"/>
      </rPr>
      <t>http://biology.memphis.edu/</t>
    </r>
    <r>
      <rPr>
        <sz val="8"/>
        <color rgb="FF323232"/>
        <rFont val="Georgia"/>
        <family val="1"/>
      </rPr>
      <t> and </t>
    </r>
    <r>
      <rPr>
        <sz val="8"/>
        <color rgb="FF0C7DBB"/>
        <rFont val="Georgia"/>
        <family val="1"/>
      </rPr>
      <t>http://www.wildcru.org</t>
    </r>
    <r>
      <rPr>
        <sz val="8"/>
        <color rgb="FF323232"/>
        <rFont val="Georgia"/>
        <family val="1"/>
      </rPr>
      <t>.</t>
    </r>
  </si>
  <si>
    <t>Increase genetic compatibility</t>
  </si>
  <si>
    <t>Should result in complementary (compatible) genes for offspring</t>
  </si>
  <si>
    <t>Genetic incompatibility decreases fitness of offspring (two known species, mice and humans). Greater ova loss on average among monandrous than promiscuous females.</t>
  </si>
  <si>
    <t>Evidence that females can select genetically compatible partners. No reason to assume genetic incompatibility should occur primarily in altricial species</t>
  </si>
  <si>
    <t>[13,46,47,59]</t>
  </si>
  <si>
    <t>Prosimians</t>
  </si>
  <si>
    <t>4/5</t>
  </si>
  <si>
    <t>5/5</t>
  </si>
  <si>
    <t>1/4</t>
  </si>
  <si>
    <t>3/5</t>
  </si>
  <si>
    <t>5/5F</t>
  </si>
  <si>
    <t>7, 36, 42</t>
  </si>
  <si>
    <t>f) Marsupials are born altricial but are precocial by the time they leave the protection of their mother and thus should not be vulnerable to infanticide.</t>
  </si>
  <si>
    <t>Increase litter size</t>
  </si>
  <si>
    <t>Increased litter size resulting from MMM shown for only two species of mammals</t>
  </si>
  <si>
    <t>Considerable evidence that MMM does not increase litter size. Not relevant for 61 (46%) of 133 species that have singleton births. Males must force multiple mating in precocial species</t>
  </si>
  <si>
    <t>[13,41,45,48]</t>
  </si>
  <si>
    <t>Cebidae</t>
  </si>
  <si>
    <t>9/9</t>
  </si>
  <si>
    <t>4/9</t>
  </si>
  <si>
    <t>6/6F</t>
  </si>
  <si>
    <t>[7]</t>
  </si>
  <si>
    <t>Cryptic female choice through sperm competition</t>
  </si>
  <si>
    <t>Should occur primarily in species in which multiple males have access to females. Young should be of higher quality than in single-male matings</t>
  </si>
  <si>
    <t>Large testes size in many species of mammals that multiply mate</t>
  </si>
  <si>
    <t>Minimal supportive evidence that MMM leads to greater offspring fitness. MMM occurs in 75 (56%) of 133 species that do not live in multi-male groups does not explain why females avoid MMM in precocial species but solicit it in altricial species</t>
  </si>
  <si>
    <t>[1,3,49,59]</t>
  </si>
  <si>
    <t>Callitrichidae</t>
  </si>
  <si>
    <t>1–2</t>
  </si>
  <si>
    <t>0/5</t>
  </si>
  <si>
    <t>2/2F</t>
  </si>
  <si>
    <t>Cercopithecidae</t>
  </si>
  <si>
    <t>23/24</t>
  </si>
  <si>
    <t>24/24</t>
  </si>
  <si>
    <t>20/24</t>
  </si>
  <si>
    <t>14/14F</t>
  </si>
  <si>
    <t>6, 7, 8, 9, 20, 24</t>
  </si>
  <si>
    <t>References</t>
  </si>
  <si>
    <t>Pongidae</t>
  </si>
  <si>
    <t>4/4</t>
  </si>
  <si>
    <t>3/4</t>
  </si>
  <si>
    <t>25, 58, 61</t>
  </si>
  <si>
    <t>38</t>
  </si>
  <si>
    <t>Kraaijeveld-Smit, F.J.L. et al. (2002) Multiple paternity in a field population of a small carnivorous marsupial, the agile antechinus, Antechinus agilis. Behav. Ecol. Sociobiol. 52, 84–91</t>
  </si>
  <si>
    <t>Hominidae</t>
  </si>
  <si>
    <t>[59]</t>
  </si>
  <si>
    <t>57</t>
  </si>
  <si>
    <t>Fisher, D.O. and Lara, D.O. (1999) Effects of body size and home range on access to mates and paternity in male bridled nailtail wallabies. Anim. Behav. 58, 121–130</t>
  </si>
  <si>
    <t>Lagomorpha</t>
  </si>
  <si>
    <t>45</t>
  </si>
  <si>
    <t>Keil, A. et al. (1999) Reproductive success ofmales in the promiscuousmating yellow-toothed cavy (Galea musteloides). J. Mammal. 80, 1257–1263</t>
  </si>
  <si>
    <t>Ochotonidae</t>
  </si>
  <si>
    <t>2–4</t>
  </si>
  <si>
    <t>[60]</t>
  </si>
  <si>
    <t>47</t>
  </si>
  <si>
    <t>Rolland, C. et al. Free female choice in house mice: leaving the best til last. Behaviour (in press)</t>
  </si>
  <si>
    <t>Leporidae</t>
  </si>
  <si>
    <t>5–8</t>
  </si>
  <si>
    <t>[61]</t>
  </si>
  <si>
    <t>Rodentia</t>
  </si>
  <si>
    <t>Caviidae</t>
  </si>
  <si>
    <t>1–4</t>
  </si>
  <si>
    <t>[45]</t>
  </si>
  <si>
    <t>Sciuridae</t>
  </si>
  <si>
    <t>9/20</t>
  </si>
  <si>
    <t>20/20</t>
  </si>
  <si>
    <t>3–5</t>
  </si>
  <si>
    <t>4/20</t>
  </si>
  <si>
    <t>13/13F</t>
  </si>
  <si>
    <t>18, 21, 22, 23, 48</t>
  </si>
  <si>
    <t>Heteromyidae</t>
  </si>
  <si>
    <t>3–4</t>
  </si>
  <si>
    <t>[62]</t>
  </si>
  <si>
    <t>Muridae</t>
  </si>
  <si>
    <t>11/11</t>
  </si>
  <si>
    <t>3–8</t>
  </si>
  <si>
    <t>8/11</t>
  </si>
  <si>
    <t>4/4F</t>
  </si>
  <si>
    <t>10, 14, 41, 56, 61</t>
  </si>
  <si>
    <t>Carnivora</t>
  </si>
  <si>
    <t>Phocidae</t>
  </si>
  <si>
    <t>2/2M</t>
  </si>
  <si>
    <t>32, 39</t>
  </si>
  <si>
    <t>Mustelidae</t>
  </si>
  <si>
    <t>1–5</t>
  </si>
  <si>
    <t>2/4</t>
  </si>
  <si>
    <t>33, 52, 53, 54, 55</t>
  </si>
  <si>
    <t>Canidae</t>
  </si>
  <si>
    <t>2–12</t>
  </si>
  <si>
    <t>26, 61</t>
  </si>
  <si>
    <t>Felidae</t>
  </si>
  <si>
    <t>5/6</t>
  </si>
  <si>
    <t>6/6</t>
  </si>
  <si>
    <t>7, 61</t>
  </si>
  <si>
    <t>Herpestidae</t>
  </si>
  <si>
    <t>4–6</t>
  </si>
  <si>
    <t>0/4</t>
  </si>
  <si>
    <t>[63]</t>
  </si>
  <si>
    <t>Hyaenidae</t>
  </si>
  <si>
    <t>1–3</t>
  </si>
  <si>
    <t>1/2</t>
  </si>
  <si>
    <t>Ursidae</t>
  </si>
  <si>
    <t>[64]</t>
  </si>
  <si>
    <t>Procyonidae</t>
  </si>
  <si>
    <t>2/3</t>
  </si>
  <si>
    <t>3/3</t>
  </si>
  <si>
    <t>0/3</t>
  </si>
  <si>
    <t>[65]</t>
  </si>
  <si>
    <t>Cetacea</t>
  </si>
  <si>
    <t>Baleen whales</t>
  </si>
  <si>
    <t>5/5M</t>
  </si>
  <si>
    <t>[17]</t>
  </si>
  <si>
    <t>Delphinidae</t>
  </si>
  <si>
    <t>1/1M 1/1F</t>
  </si>
  <si>
    <t>Sirenia</t>
  </si>
  <si>
    <t>Trichechidae</t>
  </si>
  <si>
    <t>[66]</t>
  </si>
  <si>
    <t>Perissodactyla</t>
  </si>
  <si>
    <t>Equidae</t>
  </si>
  <si>
    <t>16, 29, 61</t>
  </si>
  <si>
    <t>Artiodactyla</t>
  </si>
  <si>
    <t>Suidae</t>
  </si>
  <si>
    <t>4–8</t>
  </si>
  <si>
    <t>[15]</t>
  </si>
  <si>
    <t>Tayassuidae</t>
  </si>
  <si>
    <t>[67]</t>
  </si>
  <si>
    <t>Bovidae</t>
  </si>
  <si>
    <t>4/4M 1/1F</t>
  </si>
  <si>
    <t>30, 37</t>
  </si>
  <si>
    <t>Cervidae</t>
  </si>
  <si>
    <t>[31]</t>
  </si>
  <si>
    <t>Non-dasyurids</t>
  </si>
  <si>
    <t>2016-2020; 142 individuals from reintroduction at MFWS (87 females, 55 males), and a outgroup of 22 invididuals from MtR (6 females, 13 males, 3 unknown)</t>
  </si>
  <si>
    <t>1-3 (1.4)</t>
  </si>
  <si>
    <t>Litters sired multiply</t>
  </si>
  <si>
    <t>Antechinus agilis</t>
  </si>
  <si>
    <t>Antechinus minimus</t>
  </si>
  <si>
    <t>Antechinus stuartii</t>
  </si>
  <si>
    <t>Dasykaluta rosamondae</t>
  </si>
  <si>
    <t>Dasyurus hallucatus</t>
  </si>
  <si>
    <t>Dasyurus maculatus</t>
  </si>
  <si>
    <t>Phascogale calura</t>
  </si>
  <si>
    <t>Phascogale tapoatafa</t>
  </si>
  <si>
    <t>Sarcophilus harrisii</t>
  </si>
  <si>
    <t>Acrobates pygmaeus</t>
  </si>
  <si>
    <t>Tarsipes rostratus</t>
  </si>
  <si>
    <t>Other</t>
  </si>
  <si>
    <t xml:space="preserve"> - </t>
  </si>
  <si>
    <t>Name</t>
  </si>
  <si>
    <t>European badger</t>
  </si>
  <si>
    <t xml:space="preserve">Meles meles </t>
  </si>
  <si>
    <t>Dugdale et al 2007</t>
  </si>
  <si>
    <t>22 microsatellites</t>
  </si>
  <si>
    <t>mustelid</t>
  </si>
  <si>
    <t>Mustela vison</t>
  </si>
  <si>
    <t xml:space="preserve">American mink </t>
  </si>
  <si>
    <t xml:space="preserve">7 microsatellites </t>
  </si>
  <si>
    <t>Yamaguchi et al 2004</t>
  </si>
  <si>
    <t>my own note</t>
  </si>
  <si>
    <t>seals</t>
  </si>
  <si>
    <t>otters, badgers, mink</t>
  </si>
  <si>
    <t>cats</t>
  </si>
  <si>
    <t>dogs, foxes</t>
  </si>
  <si>
    <t>mongoose</t>
  </si>
  <si>
    <t>hynena</t>
  </si>
  <si>
    <t>bears</t>
  </si>
  <si>
    <t>racoons, coatis, etc</t>
  </si>
  <si>
    <t>horses</t>
  </si>
  <si>
    <t>cows</t>
  </si>
  <si>
    <t>deer</t>
  </si>
  <si>
    <t>pigs</t>
  </si>
  <si>
    <t>peccaries</t>
  </si>
  <si>
    <t>manatee</t>
  </si>
  <si>
    <t>banded mongoose</t>
  </si>
  <si>
    <t>herpestid</t>
  </si>
  <si>
    <t>Mungos mungo</t>
  </si>
  <si>
    <t>Cant, 2000</t>
  </si>
  <si>
    <t>none</t>
  </si>
  <si>
    <t>Mweya Peninsula, QENP, Uganda. 1995-1997.</t>
  </si>
  <si>
    <t>observed multiple male mating</t>
  </si>
  <si>
    <t>procyonid</t>
  </si>
  <si>
    <t>racoon</t>
  </si>
  <si>
    <t>Procyon lotor</t>
  </si>
  <si>
    <t>Gehrt and Fritzell, 1999</t>
  </si>
  <si>
    <t>kinkajou</t>
  </si>
  <si>
    <t>Potos flavus</t>
  </si>
  <si>
    <t>Kays and Gittleman, 2001</t>
  </si>
  <si>
    <t>Parque National SoberanõÂa, Republic of Panama</t>
  </si>
  <si>
    <t>Thom et al 2004</t>
  </si>
  <si>
    <t xml:space="preserve">tested mate choice, proved females sought out multiple males </t>
  </si>
  <si>
    <t>Group</t>
  </si>
  <si>
    <t xml:space="preserve">Captivity, Denmark </t>
  </si>
  <si>
    <t>Parrot et al 2015</t>
  </si>
  <si>
    <t>7 microsats (in combination with behavioural trials)</t>
  </si>
  <si>
    <t>captivity, sourced Mt Disappointment Victoria</t>
  </si>
  <si>
    <t>females chose to mate with genetically dissimilar males!</t>
  </si>
  <si>
    <t>% litters polyandrous</t>
  </si>
  <si>
    <t xml:space="preserve">Species information </t>
  </si>
  <si>
    <t>1.5kg, diurnal, live in mixed-sex groups of ~20, practise mate guarding</t>
  </si>
  <si>
    <t>7.8+-1.51</t>
  </si>
  <si>
    <t xml:space="preserve">Females actively sought out multiple mates, 83.7% matings were the mate-guarding one. </t>
  </si>
  <si>
    <t>southern Texas, USA, 1990-92 mating season</t>
  </si>
  <si>
    <t xml:space="preserve">most females mated only 1 male (62%), though could mate with 1-4 males. Body weight + for male mating success. Increased oestrus synchrony led to less mating variance. Longer oestrus linked to multiple male mating. </t>
  </si>
  <si>
    <t>observed multiple male mating; relationship courtship and mating success unknown</t>
  </si>
  <si>
    <t>no phenotypic traits predicted male mating success</t>
  </si>
  <si>
    <t>River Thames, England, 1995-97</t>
  </si>
  <si>
    <t xml:space="preserve">Propose that inability to ensure paternity = abandon territories in breeding season </t>
  </si>
  <si>
    <t>polyandrous socially, promiscuous breeding. Solitary but with regular association with others. Mod/aggressive mating system?</t>
  </si>
  <si>
    <t>*Nowak, R. M., Walker, E. P. (2005). Walker's carnivores of the world. United Kingdom: Johns Hopkins University Press.</t>
  </si>
  <si>
    <t>Arboreal, nocturnal, fructiverous. Weight 1.4-4.6kg (*Nowak and Walker, 2005)</t>
  </si>
  <si>
    <t>Wytham Woods, Oxford</t>
  </si>
  <si>
    <t>Assigned parentage to 630 cubs born between 1988 and 2005</t>
  </si>
  <si>
    <t xml:space="preserve">27% males and 31% females successful each year. </t>
  </si>
  <si>
    <t>only 3/64 had more than 2 fathers (2/64 had 3 sires, 1/64 had 4)</t>
  </si>
  <si>
    <t>up to 4</t>
  </si>
  <si>
    <t>multiple paternity in 16/65 litters = 25%</t>
  </si>
  <si>
    <t>at least 3/5 with &gt;1 young were sired multiple = 60%</t>
  </si>
  <si>
    <t>Dasyurus viverrinus</t>
  </si>
  <si>
    <t>In multiply sired litters, one male will dominate paternity (60% in 2-sire litters, 50% in 3-sire litters)</t>
  </si>
  <si>
    <t>all females mated multiply, 7/8 mated with all 3 males = 100%</t>
  </si>
  <si>
    <t>hedgehog</t>
  </si>
  <si>
    <t>chipmunk</t>
  </si>
  <si>
    <t>striped field mouse</t>
  </si>
  <si>
    <t>wood mouse</t>
  </si>
  <si>
    <t>Apodermus agrarius</t>
  </si>
  <si>
    <t>Apodermus sylvaticus</t>
  </si>
  <si>
    <t>Maker, Makova and Chesser, 1999</t>
  </si>
  <si>
    <t>11 microsatellites</t>
  </si>
  <si>
    <t>9 microsatellites</t>
  </si>
  <si>
    <t>Northern Ukraine</t>
  </si>
  <si>
    <t>8/10 = 80%</t>
  </si>
  <si>
    <t>3/6 = 50%</t>
  </si>
  <si>
    <t>in 2 cases, 3 males sired litter</t>
  </si>
  <si>
    <t>muroid</t>
  </si>
  <si>
    <t xml:space="preserve">two most common muroid rodents in the region, distantly related. </t>
  </si>
  <si>
    <t>Eastern red bat</t>
  </si>
  <si>
    <t>Lasiurus borealis</t>
  </si>
  <si>
    <t>6 autosomal+ 1 sex-linked microsatellites</t>
  </si>
  <si>
    <t>Species can have young in litter st sesveral stages of development - multiple paternity</t>
  </si>
  <si>
    <t>different methods gave between 22 and 12/31 litters, = 71% - 38.71%</t>
  </si>
  <si>
    <t>Ammerman et al 2019</t>
  </si>
  <si>
    <t>up to 5, average 3.2, can raise 4</t>
  </si>
  <si>
    <t>North America - Texan and Oklahoman individuals</t>
  </si>
  <si>
    <t>up to 4 (1 instance), usually less</t>
  </si>
  <si>
    <t>species</t>
  </si>
  <si>
    <t>avgbrood</t>
  </si>
  <si>
    <t>minbrood</t>
  </si>
  <si>
    <t>maxbrood</t>
  </si>
  <si>
    <t>avgsire</t>
  </si>
  <si>
    <t>minsire</t>
  </si>
  <si>
    <t>maxsire</t>
  </si>
  <si>
    <t>Arctic fox</t>
  </si>
  <si>
    <t xml:space="preserve"> Vulpes lagopus</t>
  </si>
  <si>
    <t>Ethiopian wolf</t>
  </si>
  <si>
    <t xml:space="preserve"> Canis simensis</t>
  </si>
  <si>
    <t>African wild dog</t>
  </si>
  <si>
    <t xml:space="preserve"> Lycaon pictus</t>
  </si>
  <si>
    <t>Gray fox</t>
  </si>
  <si>
    <t xml:space="preserve"> Urocyon cinereoargenteus</t>
  </si>
  <si>
    <t>Red fox</t>
  </si>
  <si>
    <t xml:space="preserve"> Vulpes vulpes</t>
  </si>
  <si>
    <t>Cheetah</t>
  </si>
  <si>
    <t xml:space="preserve"> Acinonyx jubatus</t>
  </si>
  <si>
    <t>Domestic cat</t>
  </si>
  <si>
    <t xml:space="preserve"> Felis catus</t>
  </si>
  <si>
    <t>Spotted hyena</t>
  </si>
  <si>
    <t xml:space="preserve"> Crocuta crocuta</t>
  </si>
  <si>
    <t>Striped hyena</t>
  </si>
  <si>
    <t xml:space="preserve"> Hyaena hyaena</t>
  </si>
  <si>
    <t>Wolverine</t>
  </si>
  <si>
    <t xml:space="preserve"> Gulo gulo</t>
  </si>
  <si>
    <t>Eurasian badger</t>
  </si>
  <si>
    <t xml:space="preserve"> Meles meles</t>
  </si>
  <si>
    <t>Ermine</t>
  </si>
  <si>
    <t xml:space="preserve"> Mustela erminea</t>
  </si>
  <si>
    <t>American mink</t>
  </si>
  <si>
    <t xml:space="preserve"> Neovison vison</t>
  </si>
  <si>
    <t>Guadeloupe racoon</t>
  </si>
  <si>
    <t xml:space="preserve"> Procyon lotor</t>
  </si>
  <si>
    <t>American black bear</t>
  </si>
  <si>
    <t xml:space="preserve"> Ursus americanus</t>
  </si>
  <si>
    <t>Brown bear</t>
  </si>
  <si>
    <t xml:space="preserve"> Ursus arctos</t>
  </si>
  <si>
    <t>North American Beaver</t>
  </si>
  <si>
    <t xml:space="preserve"> Castor canadensis</t>
  </si>
  <si>
    <t>Brazilian guinea pig</t>
  </si>
  <si>
    <t xml:space="preserve"> Cavia aperea</t>
  </si>
  <si>
    <t>Prairie vole</t>
  </si>
  <si>
    <t xml:space="preserve"> Microtus ochrogaster</t>
  </si>
  <si>
    <t>Tundra vole</t>
  </si>
  <si>
    <t xml:space="preserve"> Microtus oeconomus</t>
  </si>
  <si>
    <t>Red-backed vole</t>
  </si>
  <si>
    <t xml:space="preserve"> Myodes rutilus</t>
  </si>
  <si>
    <t>Big-eared woodrat</t>
  </si>
  <si>
    <t xml:space="preserve"> Neotoma macrotis</t>
  </si>
  <si>
    <t>Canyon mouse</t>
  </si>
  <si>
    <t xml:space="preserve"> Peromyscus crinitus</t>
  </si>
  <si>
    <t>Striped field mouse</t>
  </si>
  <si>
    <t xml:space="preserve"> Apodemus agrarius</t>
  </si>
  <si>
    <t>Yellow-necked field mouse</t>
  </si>
  <si>
    <t xml:space="preserve"> Apodemus flavicollis</t>
  </si>
  <si>
    <t>Wood mouse</t>
  </si>
  <si>
    <t xml:space="preserve"> Apodemus sylvaticus</t>
  </si>
  <si>
    <t>Ural field mouse</t>
  </si>
  <si>
    <t xml:space="preserve"> Apodemus uralensis</t>
  </si>
  <si>
    <t>Natal multimammate mouse</t>
  </si>
  <si>
    <t xml:space="preserve"> Mastomys natalensis</t>
  </si>
  <si>
    <t>House mouse</t>
  </si>
  <si>
    <t xml:space="preserve"> Mus musculus</t>
  </si>
  <si>
    <t>Red squirrel</t>
  </si>
  <si>
    <t xml:space="preserve"> Tamiasciurus hudsonicus</t>
  </si>
  <si>
    <t>Alpine marmot</t>
  </si>
  <si>
    <t xml:space="preserve"> Marmota marmota</t>
  </si>
  <si>
    <t>Columbian ground squirrel</t>
  </si>
  <si>
    <t xml:space="preserve"> Urocitellus columbianus</t>
  </si>
  <si>
    <t>Pronghorn</t>
  </si>
  <si>
    <t xml:space="preserve"> Antilocapra smericana</t>
  </si>
  <si>
    <t>Mouflon</t>
  </si>
  <si>
    <t xml:space="preserve"> Ovis aries</t>
  </si>
  <si>
    <t>Roe deer</t>
  </si>
  <si>
    <t xml:space="preserve"> Capreolus capreolus</t>
  </si>
  <si>
    <t>White-tailed deer</t>
  </si>
  <si>
    <t xml:space="preserve"> Odocoileus virginianus</t>
  </si>
  <si>
    <t>Wild boar</t>
  </si>
  <si>
    <t xml:space="preserve"> Sus scrofa</t>
  </si>
  <si>
    <t>White-toothed shrew</t>
  </si>
  <si>
    <t xml:space="preserve"> Crocidura russula</t>
  </si>
  <si>
    <t>Asian lesser wihte-toothed shrew</t>
  </si>
  <si>
    <t xml:space="preserve"> Crocidura shantungensis</t>
  </si>
  <si>
    <t>Big brown bat</t>
  </si>
  <si>
    <t xml:space="preserve"> Eptesicus fuscus</t>
  </si>
  <si>
    <t>Western European hedgehog</t>
  </si>
  <si>
    <t xml:space="preserve"> Erinaceus europaeus</t>
  </si>
  <si>
    <t>Snowshoe hare</t>
  </si>
  <si>
    <t xml:space="preserve"> Lepus americanus</t>
  </si>
  <si>
    <t>Gray mouse lemur</t>
  </si>
  <si>
    <t xml:space="preserve"> Microcebus murinus</t>
  </si>
  <si>
    <t>Large treeshrew</t>
  </si>
  <si>
    <t xml:space="preserve"> Tupaia tana</t>
  </si>
  <si>
    <t>Stuart's antechinus</t>
  </si>
  <si>
    <t xml:space="preserve"> Antechinus stuartii</t>
  </si>
  <si>
    <t>Agile antechinus</t>
  </si>
  <si>
    <t xml:space="preserve"> Antechinus agilis</t>
  </si>
  <si>
    <t>Virginia opossum</t>
  </si>
  <si>
    <t xml:space="preserve"> Didelphis virginiana</t>
  </si>
  <si>
    <t>Spotted-tailed quoll</t>
  </si>
  <si>
    <t xml:space="preserve">  Dasyurus maculatus</t>
  </si>
  <si>
    <t>Honey possum</t>
  </si>
  <si>
    <t xml:space="preserve"> Tarsipes rostratus</t>
  </si>
  <si>
    <t>Round-tailed ground squirrel</t>
  </si>
  <si>
    <t xml:space="preserve"> Xerospermophilus tereticaudus</t>
  </si>
  <si>
    <t>Southern flying squirrel</t>
  </si>
  <si>
    <t xml:space="preserve"> Glaucomys volans</t>
  </si>
  <si>
    <t>Woodchuck</t>
  </si>
  <si>
    <t xml:space="preserve"> Marmota monax</t>
  </si>
  <si>
    <t>Richardson's ground squirrel</t>
  </si>
  <si>
    <t xml:space="preserve"> Urocitellus richardsonii</t>
  </si>
  <si>
    <t>Eastern chipmunk</t>
  </si>
  <si>
    <t xml:space="preserve"> Tamias straitus</t>
  </si>
  <si>
    <t>Cape dune mole rat</t>
  </si>
  <si>
    <t xml:space="preserve"> Bathyergus suillus</t>
  </si>
  <si>
    <t>Brandt's vole</t>
  </si>
  <si>
    <t xml:space="preserve"> Lasiopodomys brandtii</t>
  </si>
  <si>
    <t>Silvery mole rat</t>
  </si>
  <si>
    <t xml:space="preserve"> Heliophobius argenteocinereus</t>
  </si>
  <si>
    <t>Swamp antechinus</t>
  </si>
  <si>
    <t xml:space="preserve"> Antechinus minimus</t>
  </si>
  <si>
    <t>Mexican ground squirrel</t>
  </si>
  <si>
    <t xml:space="preserve"> Ictidomys parvidens</t>
  </si>
  <si>
    <t>% multiple paternity</t>
  </si>
  <si>
    <t># litters assessed</t>
  </si>
  <si>
    <t>reference</t>
  </si>
  <si>
    <t>Girman et al. 1997</t>
  </si>
  <si>
    <t>Kraaijeveld-Smit et al. 2002</t>
  </si>
  <si>
    <t>Cohas et al. 2006</t>
  </si>
  <si>
    <t>Onorato et al. 2004</t>
  </si>
  <si>
    <t>Yamaguchi et al. 2004</t>
  </si>
  <si>
    <t>Carmichael et al. 2007</t>
  </si>
  <si>
    <t>Lin et al. 2009</t>
  </si>
  <si>
    <t>Vonhof et al. 2006</t>
  </si>
  <si>
    <t>Matocq 2004</t>
  </si>
  <si>
    <t>Huo et al. 2011</t>
  </si>
  <si>
    <t>Asher et al. 2008</t>
  </si>
  <si>
    <t>Bellemain et al. 2006</t>
  </si>
  <si>
    <t>Shurtiff et al. 2005</t>
  </si>
  <si>
    <t>Bray et al. 2012</t>
  </si>
  <si>
    <t>Gotelli et al. 2007</t>
  </si>
  <si>
    <t>Raveh et al. 2010</t>
  </si>
  <si>
    <t>Jones et al. 2012</t>
  </si>
  <si>
    <t>Natoli et al. 2007; Say et al. 1999</t>
  </si>
  <si>
    <t>Bergeron et al. 2011</t>
  </si>
  <si>
    <t>Holland &amp; Gleeson 2005</t>
  </si>
  <si>
    <t>Randall et al. 2007</t>
  </si>
  <si>
    <t>Dugdale et al. 2007; Carpenter et al. 2005</t>
  </si>
  <si>
    <t>Glenn et al. 2009</t>
  </si>
  <si>
    <t>Eberle &amp; Kappeler 2004</t>
  </si>
  <si>
    <t>Nielsen &amp; Nielsen 2007</t>
  </si>
  <si>
    <t>Wooller et al. 2000</t>
  </si>
  <si>
    <t>Dean et al. 2006</t>
  </si>
  <si>
    <t>Auclair et al. 2014</t>
  </si>
  <si>
    <t>Munshi-South 2007</t>
  </si>
  <si>
    <t>Schwantz et al. 2016</t>
  </si>
  <si>
    <t>Penberton et al. 1999</t>
  </si>
  <si>
    <t>Kennis et al. 2008</t>
  </si>
  <si>
    <t>Crawford et al. 2008</t>
  </si>
  <si>
    <t>Solomon et al. 2004</t>
  </si>
  <si>
    <t>Carling et al. 2003</t>
  </si>
  <si>
    <t>Baker et al. 2004</t>
  </si>
  <si>
    <t>Lane et al. 2008; Bonnano &amp; Schulte-Hostedde 2009</t>
  </si>
  <si>
    <t>Ishibashi &amp; Saitoh 2008</t>
  </si>
  <si>
    <t>Hare et al. 2004</t>
  </si>
  <si>
    <t>Vanpe et al. 2009</t>
  </si>
  <si>
    <t>Munroe &amp; Koprowski 2011</t>
  </si>
  <si>
    <t>Patzenhauerová et al. 2010</t>
  </si>
  <si>
    <t>Burton 2002</t>
  </si>
  <si>
    <t>Fokidis et al. 2007</t>
  </si>
  <si>
    <t>Engh et al. 2002; East et al. 2003</t>
  </si>
  <si>
    <t>Glen et al. 2009</t>
  </si>
  <si>
    <t>Bryja et al. 2008; Baker et al. 1999</t>
  </si>
  <si>
    <t>Wagner et al. 2007</t>
  </si>
  <si>
    <t>Holleley et al. 2006</t>
  </si>
  <si>
    <t>Sale et al. 2013</t>
  </si>
  <si>
    <t>Borkowska et al. 2009</t>
  </si>
  <si>
    <t>Bryja et al. 2008</t>
  </si>
  <si>
    <t>Beasley et al. 2010</t>
  </si>
  <si>
    <t>Moran et al. 2009</t>
  </si>
  <si>
    <t>Sorin 2004</t>
  </si>
  <si>
    <t>Neuman et al. 2016</t>
  </si>
  <si>
    <t>Bouteiller &amp; Perrin 2000</t>
  </si>
  <si>
    <t>Poteau et al. 2009; Delgado et al. 2008</t>
  </si>
  <si>
    <t>Hedmark et al. 2007</t>
  </si>
  <si>
    <t>Maher &amp; Duron 2010</t>
  </si>
  <si>
    <t>Bryja et al. 2008; Gryczyńska-Siemiątkowska et al. 2008</t>
  </si>
  <si>
    <t>Less than 25% litters sired multiply</t>
  </si>
  <si>
    <t>25%-50 litters sired multiply</t>
  </si>
  <si>
    <t>51-75% litters sired multiply</t>
  </si>
  <si>
    <t>76-100% litters sired multiply</t>
  </si>
  <si>
    <t>Occurrence</t>
  </si>
  <si>
    <t>1,2,3 males</t>
  </si>
  <si>
    <t>1-6 (2.38)</t>
  </si>
  <si>
    <t>Life Span</t>
  </si>
  <si>
    <t>Female/Male weight</t>
  </si>
  <si>
    <t>Cooper and Withers 2010</t>
  </si>
  <si>
    <t xml:space="preserve"> -  </t>
  </si>
  <si>
    <t>Bradley 2009</t>
  </si>
  <si>
    <t>Soderquist 1995 citing Cuttle 1982</t>
  </si>
  <si>
    <t>Soderquist 1995</t>
  </si>
  <si>
    <t>Serena and Sodequist 1988</t>
  </si>
  <si>
    <t>Foster and Taggart 2008</t>
  </si>
  <si>
    <t>Ward 1990</t>
  </si>
  <si>
    <t>Bryant 2004</t>
  </si>
  <si>
    <t>Sex</t>
  </si>
  <si>
    <t>BodyWeightKg</t>
  </si>
  <si>
    <t>F</t>
  </si>
  <si>
    <t>M</t>
  </si>
  <si>
    <t>Males</t>
  </si>
  <si>
    <t>Females</t>
  </si>
  <si>
    <t>femals:male ratio</t>
  </si>
  <si>
    <t>PY_CRL(mm)</t>
  </si>
  <si>
    <t>collar weight</t>
  </si>
  <si>
    <t>CRL - average</t>
  </si>
  <si>
    <t xml:space="preserve">weight - average </t>
  </si>
  <si>
    <t>NumberPY</t>
  </si>
  <si>
    <t xml:space="preserve">PY total weight </t>
  </si>
  <si>
    <t>adjusted adult weight</t>
  </si>
  <si>
    <t xml:space="preserve">py weight </t>
  </si>
  <si>
    <t>Dasyurus geoffroii</t>
  </si>
  <si>
    <t>Fisher, Double, and Moore 2006</t>
  </si>
  <si>
    <t>Jones and Rose, 2001</t>
  </si>
  <si>
    <t>Oakwood, 1998</t>
  </si>
  <si>
    <t>Oakwood, 1997</t>
  </si>
  <si>
    <t>Godsell, 1983</t>
  </si>
  <si>
    <t>Rayner et al., 2012</t>
  </si>
  <si>
    <t>Woolley, 1991</t>
  </si>
  <si>
    <t>weight</t>
  </si>
  <si>
    <t>male life</t>
  </si>
  <si>
    <t>Guiler, 1970</t>
  </si>
  <si>
    <t>moderate</t>
  </si>
  <si>
    <t>DELWP, 2016</t>
  </si>
  <si>
    <t>Soderquist and Ealey, 1994</t>
  </si>
  <si>
    <t>van der Ree et al, 2001</t>
  </si>
  <si>
    <t>Oakwood, 2002</t>
  </si>
  <si>
    <t>Belcher and Darrant, 2006</t>
  </si>
  <si>
    <t>Serena and Soderquist, 1989</t>
  </si>
  <si>
    <t>Hamede et al, 2008</t>
  </si>
  <si>
    <t>Pemberton, 1990</t>
  </si>
  <si>
    <t>Aggression</t>
  </si>
  <si>
    <t>Shimmin et al, 2002</t>
  </si>
  <si>
    <t>Braithwaite, 1974</t>
  </si>
  <si>
    <t>Wood, 1970</t>
  </si>
  <si>
    <t>Sale and Arnould, 2009</t>
  </si>
  <si>
    <t>Kortner and Rojas, 2010</t>
  </si>
  <si>
    <t>Bradshaw and Bradshaw, 2002</t>
  </si>
  <si>
    <t>Kirk et al 2000</t>
  </si>
  <si>
    <t>Wooller et al 2000</t>
  </si>
  <si>
    <t>Wilson et al, 2020</t>
  </si>
  <si>
    <t>Female:Male weight</t>
  </si>
  <si>
    <t>Home Range (hectares)</t>
  </si>
  <si>
    <r>
      <t xml:space="preserve">1-8 </t>
    </r>
    <r>
      <rPr>
        <vertAlign val="superscript"/>
        <sz val="12"/>
        <color rgb="FF000000"/>
        <rFont val="Calibri"/>
        <family val="2"/>
      </rPr>
      <t>1</t>
    </r>
  </si>
  <si>
    <r>
      <t xml:space="preserve">63.6% </t>
    </r>
    <r>
      <rPr>
        <vertAlign val="superscript"/>
        <sz val="12"/>
        <color rgb="FF000000"/>
        <rFont val="Calibri"/>
        <family val="2"/>
      </rPr>
      <t>1</t>
    </r>
  </si>
  <si>
    <r>
      <t xml:space="preserve">"Mixed“ </t>
    </r>
    <r>
      <rPr>
        <vertAlign val="superscript"/>
        <sz val="12"/>
        <color rgb="FF000000"/>
        <rFont val="Calibri"/>
        <family val="2"/>
      </rPr>
      <t>1</t>
    </r>
  </si>
  <si>
    <r>
      <t xml:space="preserve">1st male 36%, 2nd male 64% </t>
    </r>
    <r>
      <rPr>
        <vertAlign val="superscript"/>
        <sz val="12"/>
        <color rgb="FF000000"/>
        <rFont val="Calibri"/>
        <family val="2"/>
      </rPr>
      <t>1</t>
    </r>
  </si>
  <si>
    <r>
      <t xml:space="preserve">2 (F), 1 (M) </t>
    </r>
    <r>
      <rPr>
        <vertAlign val="superscript"/>
        <sz val="12"/>
        <color rgb="FF000000"/>
        <rFont val="Calibri"/>
        <family val="2"/>
      </rPr>
      <t>2</t>
    </r>
  </si>
  <si>
    <r>
      <t xml:space="preserve">low-moderate </t>
    </r>
    <r>
      <rPr>
        <vertAlign val="superscript"/>
        <sz val="12"/>
        <color rgb="FF000000"/>
        <rFont val="Calibri"/>
        <family val="2"/>
      </rPr>
      <t>1</t>
    </r>
  </si>
  <si>
    <t xml:space="preserve">- </t>
  </si>
  <si>
    <r>
      <t xml:space="preserve">4-10  </t>
    </r>
    <r>
      <rPr>
        <vertAlign val="superscript"/>
        <sz val="12"/>
        <color rgb="FF000000"/>
        <rFont val="Calibri"/>
        <family val="2"/>
      </rPr>
      <t>2</t>
    </r>
  </si>
  <si>
    <r>
      <t xml:space="preserve">^97.8% </t>
    </r>
    <r>
      <rPr>
        <vertAlign val="superscript"/>
        <sz val="12"/>
        <color rgb="FF000000"/>
        <rFont val="Calibri"/>
        <family val="2"/>
      </rPr>
      <t>2</t>
    </r>
  </si>
  <si>
    <r>
      <t xml:space="preserve">1-7 (2.2 - 4.4) </t>
    </r>
    <r>
      <rPr>
        <vertAlign val="superscript"/>
        <sz val="12"/>
        <color rgb="FF000000"/>
        <rFont val="Calibri"/>
        <family val="2"/>
      </rPr>
      <t>2</t>
    </r>
  </si>
  <si>
    <r>
      <t xml:space="preserve">max. 10 </t>
    </r>
    <r>
      <rPr>
        <vertAlign val="superscript"/>
        <sz val="12"/>
        <color rgb="FF000000"/>
        <rFont val="Calibri"/>
        <family val="2"/>
      </rPr>
      <t>3</t>
    </r>
  </si>
  <si>
    <r>
      <t xml:space="preserve">"Mixed“ </t>
    </r>
    <r>
      <rPr>
        <vertAlign val="superscript"/>
        <sz val="12"/>
        <color rgb="FF000000"/>
        <rFont val="Calibri"/>
        <family val="2"/>
      </rPr>
      <t>3</t>
    </r>
  </si>
  <si>
    <r>
      <t xml:space="preserve">1st male 60% </t>
    </r>
    <r>
      <rPr>
        <vertAlign val="superscript"/>
        <sz val="12"/>
        <color rgb="FF000000"/>
        <rFont val="Calibri"/>
        <family val="2"/>
      </rPr>
      <t>3</t>
    </r>
  </si>
  <si>
    <r>
      <t xml:space="preserve">2-8 ( 6.1) </t>
    </r>
    <r>
      <rPr>
        <vertAlign val="superscript"/>
        <sz val="12"/>
        <color rgb="FF000000"/>
        <rFont val="Calibri"/>
        <family val="2"/>
      </rPr>
      <t>4</t>
    </r>
  </si>
  <si>
    <r>
      <t xml:space="preserve">80% </t>
    </r>
    <r>
      <rPr>
        <vertAlign val="superscript"/>
        <sz val="12"/>
        <color rgb="FF000000"/>
        <rFont val="Calibri"/>
        <family val="2"/>
      </rPr>
      <t>4</t>
    </r>
  </si>
  <si>
    <r>
      <t xml:space="preserve">1-3 (2) </t>
    </r>
    <r>
      <rPr>
        <vertAlign val="superscript"/>
        <sz val="12"/>
        <color rgb="FF000000"/>
        <rFont val="Calibri"/>
        <family val="2"/>
      </rPr>
      <t>4</t>
    </r>
  </si>
  <si>
    <t xml:space="preserve">  - </t>
  </si>
  <si>
    <r>
      <t xml:space="preserve">55.22% </t>
    </r>
    <r>
      <rPr>
        <vertAlign val="superscript"/>
        <sz val="12"/>
        <color rgb="FF000000"/>
        <rFont val="Calibri"/>
        <family val="2"/>
      </rPr>
      <t>16</t>
    </r>
  </si>
  <si>
    <r>
      <t xml:space="preserve">1 (M) </t>
    </r>
    <r>
      <rPr>
        <vertAlign val="superscript"/>
        <sz val="12"/>
        <color rgb="FF000000"/>
        <rFont val="Calibri"/>
        <family val="2"/>
      </rPr>
      <t>25</t>
    </r>
  </si>
  <si>
    <r>
      <t xml:space="preserve">low (non-breeding) </t>
    </r>
    <r>
      <rPr>
        <vertAlign val="superscript"/>
        <sz val="12"/>
        <color rgb="FF000000"/>
        <rFont val="Calibri"/>
        <family val="2"/>
      </rPr>
      <t>32</t>
    </r>
  </si>
  <si>
    <t xml:space="preserve">0.24-1.72 (F), 0.28-2.65 (M) non-breeding; </t>
  </si>
  <si>
    <r>
      <t xml:space="preserve">0.1-1.71 (F), 0.62-1.73 (M) breeding </t>
    </r>
    <r>
      <rPr>
        <vertAlign val="superscript"/>
        <sz val="12"/>
        <color rgb="FF000000"/>
        <rFont val="Calibri"/>
        <family val="2"/>
      </rPr>
      <t>32</t>
    </r>
  </si>
  <si>
    <r>
      <t xml:space="preserve">0-10 </t>
    </r>
    <r>
      <rPr>
        <vertAlign val="superscript"/>
        <sz val="12"/>
        <color rgb="FF000000"/>
        <rFont val="Calibri"/>
        <family val="2"/>
      </rPr>
      <t>5</t>
    </r>
  </si>
  <si>
    <r>
      <t xml:space="preserve">males had up to 15 offspring </t>
    </r>
    <r>
      <rPr>
        <vertAlign val="superscript"/>
        <sz val="12"/>
        <color rgb="FF000000"/>
        <rFont val="Calibri"/>
        <family val="2"/>
      </rPr>
      <t>5</t>
    </r>
  </si>
  <si>
    <r>
      <t xml:space="preserve">89.76% </t>
    </r>
    <r>
      <rPr>
        <vertAlign val="superscript"/>
        <sz val="12"/>
        <color rgb="FF000000"/>
        <rFont val="Calibri"/>
        <family val="2"/>
      </rPr>
      <t>13</t>
    </r>
  </si>
  <si>
    <r>
      <t xml:space="preserve">1 (M) </t>
    </r>
    <r>
      <rPr>
        <vertAlign val="superscript"/>
        <sz val="12"/>
        <color rgb="FF000000"/>
        <rFont val="Calibri"/>
        <family val="2"/>
      </rPr>
      <t>13</t>
    </r>
  </si>
  <si>
    <r>
      <t xml:space="preserve">moderate (breeding season only – escalates throughout) </t>
    </r>
    <r>
      <rPr>
        <vertAlign val="superscript"/>
        <sz val="12"/>
        <color rgb="FF000000"/>
        <rFont val="Calibri"/>
        <family val="2"/>
      </rPr>
      <t>33</t>
    </r>
  </si>
  <si>
    <r>
      <t xml:space="preserve">0.3-0.47 (F) </t>
    </r>
    <r>
      <rPr>
        <vertAlign val="superscript"/>
        <sz val="12"/>
        <color rgb="FF000000"/>
        <rFont val="Calibri"/>
        <family val="2"/>
      </rPr>
      <t>41</t>
    </r>
  </si>
  <si>
    <r>
      <t xml:space="preserve">0-8 </t>
    </r>
    <r>
      <rPr>
        <vertAlign val="superscript"/>
        <sz val="12"/>
        <color rgb="FF000000"/>
        <rFont val="Calibri"/>
        <family val="2"/>
      </rPr>
      <t>6</t>
    </r>
  </si>
  <si>
    <r>
      <t xml:space="preserve">^92.3% </t>
    </r>
    <r>
      <rPr>
        <vertAlign val="superscript"/>
        <sz val="12"/>
        <color rgb="FF000000"/>
        <rFont val="Calibri"/>
        <family val="2"/>
      </rPr>
      <t>6</t>
    </r>
  </si>
  <si>
    <r>
      <t xml:space="preserve">1-4 (2.8) </t>
    </r>
    <r>
      <rPr>
        <vertAlign val="superscript"/>
        <sz val="12"/>
        <color rgb="FF000000"/>
        <rFont val="Calibri"/>
        <family val="2"/>
      </rPr>
      <t>6</t>
    </r>
  </si>
  <si>
    <r>
      <t xml:space="preserve">Siring success was unequal </t>
    </r>
    <r>
      <rPr>
        <vertAlign val="superscript"/>
        <sz val="12"/>
        <color rgb="FF000000"/>
        <rFont val="Calibri"/>
        <family val="2"/>
      </rPr>
      <t>6</t>
    </r>
  </si>
  <si>
    <r>
      <t xml:space="preserve">7-8 </t>
    </r>
    <r>
      <rPr>
        <vertAlign val="superscript"/>
        <sz val="12"/>
        <color rgb="FF000000"/>
        <rFont val="Calibri"/>
        <family val="2"/>
      </rPr>
      <t>7</t>
    </r>
  </si>
  <si>
    <r>
      <t xml:space="preserve"> 1-3 </t>
    </r>
    <r>
      <rPr>
        <vertAlign val="superscript"/>
        <sz val="12"/>
        <color rgb="FF000000"/>
        <rFont val="Calibri"/>
        <family val="2"/>
      </rPr>
      <t>7</t>
    </r>
  </si>
  <si>
    <r>
      <t xml:space="preserve">Most young fathered by a single male. Likely that at least 11% of females survive to breed in a second year. </t>
    </r>
    <r>
      <rPr>
        <vertAlign val="superscript"/>
        <sz val="12"/>
        <color rgb="FF000000"/>
        <rFont val="Calibri"/>
        <family val="2"/>
      </rPr>
      <t>7</t>
    </r>
  </si>
  <si>
    <r>
      <t xml:space="preserve">100.00% </t>
    </r>
    <r>
      <rPr>
        <vertAlign val="superscript"/>
        <sz val="12"/>
        <color rgb="FF000000"/>
        <rFont val="Calibri"/>
        <family val="2"/>
      </rPr>
      <t>17</t>
    </r>
  </si>
  <si>
    <r>
      <t xml:space="preserve">2+ (F), 1 (M) </t>
    </r>
    <r>
      <rPr>
        <vertAlign val="superscript"/>
        <sz val="12"/>
        <color rgb="FF000000"/>
        <rFont val="Calibri"/>
        <family val="2"/>
      </rPr>
      <t>26</t>
    </r>
  </si>
  <si>
    <r>
      <t xml:space="preserve">presumed moderate in breeding season </t>
    </r>
    <r>
      <rPr>
        <vertAlign val="superscript"/>
        <sz val="12"/>
        <color rgb="FF000000"/>
        <rFont val="Calibri"/>
        <family val="2"/>
      </rPr>
      <t>26</t>
    </r>
  </si>
  <si>
    <r>
      <t xml:space="preserve">1 (F), 3.1 (M) </t>
    </r>
    <r>
      <rPr>
        <vertAlign val="superscript"/>
        <sz val="12"/>
        <color rgb="FF000000"/>
        <rFont val="Calibri"/>
        <family val="2"/>
      </rPr>
      <t>17</t>
    </r>
  </si>
  <si>
    <r>
      <t xml:space="preserve">4-6 (4.6) </t>
    </r>
    <r>
      <rPr>
        <vertAlign val="superscript"/>
        <sz val="12"/>
        <color rgb="FF000000"/>
        <rFont val="Calibri"/>
        <family val="2"/>
      </rPr>
      <t>8</t>
    </r>
  </si>
  <si>
    <r>
      <t xml:space="preserve">20% </t>
    </r>
    <r>
      <rPr>
        <vertAlign val="superscript"/>
        <sz val="12"/>
        <color rgb="FF000000"/>
        <rFont val="Calibri"/>
        <family val="2"/>
      </rPr>
      <t>8</t>
    </r>
  </si>
  <si>
    <r>
      <t xml:space="preserve">1-2 </t>
    </r>
    <r>
      <rPr>
        <vertAlign val="superscript"/>
        <sz val="12"/>
        <color rgb="FF000000"/>
        <rFont val="Calibri"/>
        <family val="2"/>
      </rPr>
      <t>8</t>
    </r>
  </si>
  <si>
    <r>
      <t xml:space="preserve">One male sires 65% offspring </t>
    </r>
    <r>
      <rPr>
        <vertAlign val="superscript"/>
        <sz val="12"/>
        <color rgb="FF000000"/>
        <rFont val="Calibri"/>
        <family val="2"/>
      </rPr>
      <t>8</t>
    </r>
  </si>
  <si>
    <r>
      <t xml:space="preserve">69.23% </t>
    </r>
    <r>
      <rPr>
        <vertAlign val="superscript"/>
        <sz val="12"/>
        <color rgb="FF000000"/>
        <rFont val="Calibri"/>
        <family val="2"/>
      </rPr>
      <t>18</t>
    </r>
  </si>
  <si>
    <r>
      <t xml:space="preserve">&lt;3 years </t>
    </r>
    <r>
      <rPr>
        <vertAlign val="superscript"/>
        <sz val="12"/>
        <color rgb="FF000000"/>
        <rFont val="Calibri"/>
        <family val="2"/>
      </rPr>
      <t>18</t>
    </r>
  </si>
  <si>
    <r>
      <t xml:space="preserve">moderate (intrasex male aggression) </t>
    </r>
    <r>
      <rPr>
        <vertAlign val="superscript"/>
        <sz val="12"/>
        <color rgb="FF000000"/>
        <rFont val="Calibri"/>
        <family val="2"/>
      </rPr>
      <t>34</t>
    </r>
  </si>
  <si>
    <r>
      <t xml:space="preserve">* 116 (F), 247 (M) </t>
    </r>
    <r>
      <rPr>
        <vertAlign val="superscript"/>
        <sz val="12"/>
        <color rgb="FF000000"/>
        <rFont val="Calibri"/>
        <family val="2"/>
      </rPr>
      <t>42</t>
    </r>
  </si>
  <si>
    <t xml:space="preserve">Island: 3-6 (5.4), </t>
  </si>
  <si>
    <r>
      <t xml:space="preserve">Mainland:  5-8 (6.4) </t>
    </r>
    <r>
      <rPr>
        <vertAlign val="superscript"/>
        <sz val="12"/>
        <color rgb="FF000000"/>
        <rFont val="Calibri"/>
        <family val="2"/>
      </rPr>
      <t>9</t>
    </r>
  </si>
  <si>
    <r>
      <t xml:space="preserve">87.5% </t>
    </r>
    <r>
      <rPr>
        <vertAlign val="superscript"/>
        <sz val="12"/>
        <color rgb="FF000000"/>
        <rFont val="Calibri"/>
        <family val="2"/>
      </rPr>
      <t>9</t>
    </r>
  </si>
  <si>
    <r>
      <t xml:space="preserve">Up to 6/8 </t>
    </r>
    <r>
      <rPr>
        <vertAlign val="superscript"/>
        <sz val="12"/>
        <color rgb="FF000000"/>
        <rFont val="Calibri"/>
        <family val="2"/>
      </rPr>
      <t>9</t>
    </r>
  </si>
  <si>
    <r>
      <t xml:space="preserve">60.53% </t>
    </r>
    <r>
      <rPr>
        <vertAlign val="superscript"/>
        <sz val="12"/>
        <color rgb="FF000000"/>
        <rFont val="Calibri"/>
        <family val="2"/>
      </rPr>
      <t>19</t>
    </r>
  </si>
  <si>
    <r>
      <t xml:space="preserve">1 (M) </t>
    </r>
    <r>
      <rPr>
        <vertAlign val="superscript"/>
        <sz val="12"/>
        <color rgb="FF000000"/>
        <rFont val="Calibri"/>
        <family val="2"/>
      </rPr>
      <t>27</t>
    </r>
  </si>
  <si>
    <r>
      <t xml:space="preserve">moderate </t>
    </r>
    <r>
      <rPr>
        <vertAlign val="superscript"/>
        <sz val="12"/>
        <color rgb="FF000000"/>
        <rFont val="Calibri"/>
        <family val="2"/>
      </rPr>
      <t>35</t>
    </r>
  </si>
  <si>
    <r>
      <t xml:space="preserve">35 (F), 100 (M, mating season) </t>
    </r>
    <r>
      <rPr>
        <vertAlign val="superscript"/>
        <sz val="12"/>
        <color rgb="FF000000"/>
        <rFont val="Calibri"/>
        <family val="2"/>
      </rPr>
      <t>43</t>
    </r>
  </si>
  <si>
    <r>
      <t xml:space="preserve">2-6 </t>
    </r>
    <r>
      <rPr>
        <vertAlign val="superscript"/>
        <sz val="12"/>
        <color rgb="FF000000"/>
        <rFont val="Calibri"/>
        <family val="2"/>
      </rPr>
      <t>10</t>
    </r>
  </si>
  <si>
    <r>
      <t xml:space="preserve">66.7% </t>
    </r>
    <r>
      <rPr>
        <vertAlign val="superscript"/>
        <sz val="12"/>
        <color rgb="FF000000"/>
        <rFont val="Calibri"/>
        <family val="2"/>
      </rPr>
      <t>10</t>
    </r>
  </si>
  <si>
    <r>
      <t xml:space="preserve">3 </t>
    </r>
    <r>
      <rPr>
        <vertAlign val="superscript"/>
        <sz val="12"/>
        <color rgb="FF000000"/>
        <rFont val="Calibri"/>
        <family val="2"/>
      </rPr>
      <t>10</t>
    </r>
  </si>
  <si>
    <r>
      <t xml:space="preserve">3 males sired more than one litter. </t>
    </r>
    <r>
      <rPr>
        <vertAlign val="superscript"/>
        <sz val="12"/>
        <color rgb="FF000000"/>
        <rFont val="Calibri"/>
        <family val="2"/>
      </rPr>
      <t>10</t>
    </r>
  </si>
  <si>
    <r>
      <t xml:space="preserve">51.53% </t>
    </r>
    <r>
      <rPr>
        <vertAlign val="superscript"/>
        <sz val="12"/>
        <color rgb="FF000000"/>
        <rFont val="Calibri"/>
        <family val="2"/>
      </rPr>
      <t>19</t>
    </r>
  </si>
  <si>
    <r>
      <t xml:space="preserve">3-5 years </t>
    </r>
    <r>
      <rPr>
        <vertAlign val="superscript"/>
        <sz val="12"/>
        <color rgb="FF000000"/>
        <rFont val="Calibri"/>
        <family val="2"/>
      </rPr>
      <t>28</t>
    </r>
  </si>
  <si>
    <r>
      <t xml:space="preserve">moderate </t>
    </r>
    <r>
      <rPr>
        <vertAlign val="superscript"/>
        <sz val="12"/>
        <color rgb="FF000000"/>
        <rFont val="Calibri"/>
        <family val="2"/>
      </rPr>
      <t>36</t>
    </r>
  </si>
  <si>
    <r>
      <t xml:space="preserve">3-4 years </t>
    </r>
    <r>
      <rPr>
        <vertAlign val="superscript"/>
        <sz val="12"/>
        <color rgb="FF000000"/>
        <rFont val="Calibri"/>
        <family val="2"/>
      </rPr>
      <t>29</t>
    </r>
  </si>
  <si>
    <r>
      <t xml:space="preserve">max 8 </t>
    </r>
    <r>
      <rPr>
        <vertAlign val="superscript"/>
        <sz val="12"/>
        <color rgb="FF000000"/>
        <rFont val="Calibri"/>
        <family val="2"/>
      </rPr>
      <t>11</t>
    </r>
  </si>
  <si>
    <r>
      <t xml:space="preserve">56.3% </t>
    </r>
    <r>
      <rPr>
        <vertAlign val="superscript"/>
        <sz val="12"/>
        <color rgb="FF000000"/>
        <rFont val="Calibri"/>
        <family val="2"/>
      </rPr>
      <t>11</t>
    </r>
  </si>
  <si>
    <r>
      <t xml:space="preserve">1-3 </t>
    </r>
    <r>
      <rPr>
        <vertAlign val="superscript"/>
        <sz val="12"/>
        <color rgb="FF000000"/>
        <rFont val="Calibri"/>
        <family val="2"/>
      </rPr>
      <t>11</t>
    </r>
  </si>
  <si>
    <r>
      <t xml:space="preserve">Females maximise returns in first breeding year, but can manage a second. Only 11% males siring young recruited to next generation </t>
    </r>
    <r>
      <rPr>
        <vertAlign val="superscript"/>
        <sz val="12"/>
        <color rgb="FF000000"/>
        <rFont val="Calibri"/>
        <family val="2"/>
      </rPr>
      <t>11</t>
    </r>
  </si>
  <si>
    <r>
      <t xml:space="preserve">65.10% </t>
    </r>
    <r>
      <rPr>
        <vertAlign val="superscript"/>
        <sz val="12"/>
        <color rgb="FF000000"/>
        <rFont val="Calibri"/>
        <family val="2"/>
      </rPr>
      <t>20</t>
    </r>
  </si>
  <si>
    <r>
      <t xml:space="preserve">3 (F), 1 (M) </t>
    </r>
    <r>
      <rPr>
        <vertAlign val="superscript"/>
        <sz val="12"/>
        <color rgb="FF000000"/>
        <rFont val="Calibri"/>
        <family val="2"/>
      </rPr>
      <t>30</t>
    </r>
  </si>
  <si>
    <r>
      <t xml:space="preserve">low-moderate </t>
    </r>
    <r>
      <rPr>
        <vertAlign val="superscript"/>
        <sz val="12"/>
        <color rgb="FF000000"/>
        <rFont val="Calibri"/>
        <family val="2"/>
      </rPr>
      <t>11</t>
    </r>
  </si>
  <si>
    <r>
      <t xml:space="preserve">"Mixed“ </t>
    </r>
    <r>
      <rPr>
        <vertAlign val="superscript"/>
        <sz val="12"/>
        <color rgb="FF000000"/>
        <rFont val="Calibri"/>
        <family val="2"/>
      </rPr>
      <t>12</t>
    </r>
  </si>
  <si>
    <r>
      <t xml:space="preserve">67.39% </t>
    </r>
    <r>
      <rPr>
        <vertAlign val="superscript"/>
        <sz val="12"/>
        <color rgb="FF000000"/>
        <rFont val="Calibri"/>
        <family val="2"/>
      </rPr>
      <t>21</t>
    </r>
  </si>
  <si>
    <r>
      <t xml:space="preserve">1 (M) </t>
    </r>
    <r>
      <rPr>
        <vertAlign val="superscript"/>
        <sz val="12"/>
        <color rgb="FF000000"/>
        <rFont val="Calibri"/>
        <family val="2"/>
      </rPr>
      <t>31</t>
    </r>
  </si>
  <si>
    <r>
      <t xml:space="preserve">Low </t>
    </r>
    <r>
      <rPr>
        <vertAlign val="superscript"/>
        <sz val="12"/>
        <color rgb="FF000000"/>
        <rFont val="Calibri"/>
        <family val="2"/>
      </rPr>
      <t>37</t>
    </r>
  </si>
  <si>
    <r>
      <t>1-4 (3.11)</t>
    </r>
    <r>
      <rPr>
        <vertAlign val="superscript"/>
        <sz val="12"/>
        <color rgb="FF000000"/>
        <rFont val="Calibri"/>
        <family val="2"/>
      </rPr>
      <t xml:space="preserve"> 13</t>
    </r>
  </si>
  <si>
    <r>
      <t xml:space="preserve">44.4% </t>
    </r>
    <r>
      <rPr>
        <vertAlign val="superscript"/>
        <sz val="12"/>
        <color rgb="FF000000"/>
        <rFont val="Calibri"/>
        <family val="2"/>
      </rPr>
      <t>13</t>
    </r>
  </si>
  <si>
    <r>
      <t xml:space="preserve">1-3 </t>
    </r>
    <r>
      <rPr>
        <vertAlign val="superscript"/>
        <sz val="12"/>
        <color rgb="FF000000"/>
        <rFont val="Calibri"/>
        <family val="2"/>
      </rPr>
      <t>13</t>
    </r>
  </si>
  <si>
    <r>
      <t xml:space="preserve">57.14% </t>
    </r>
    <r>
      <rPr>
        <vertAlign val="superscript"/>
        <sz val="12"/>
        <color rgb="FF000000"/>
        <rFont val="Calibri"/>
        <family val="2"/>
      </rPr>
      <t>22</t>
    </r>
  </si>
  <si>
    <r>
      <t>5* (F), 6 (M)</t>
    </r>
    <r>
      <rPr>
        <vertAlign val="superscript"/>
        <sz val="12"/>
        <color rgb="FF000000"/>
        <rFont val="Calibri"/>
        <family val="2"/>
      </rPr>
      <t>22</t>
    </r>
  </si>
  <si>
    <r>
      <t xml:space="preserve">high </t>
    </r>
    <r>
      <rPr>
        <vertAlign val="superscript"/>
        <sz val="12"/>
        <color rgb="FF000000"/>
        <rFont val="Calibri"/>
        <family val="2"/>
      </rPr>
      <t>38</t>
    </r>
  </si>
  <si>
    <r>
      <t xml:space="preserve">2-5 (2.9) </t>
    </r>
    <r>
      <rPr>
        <vertAlign val="superscript"/>
        <sz val="12"/>
        <color rgb="FF000000"/>
        <rFont val="Calibri"/>
        <family val="2"/>
      </rPr>
      <t>14</t>
    </r>
  </si>
  <si>
    <r>
      <t xml:space="preserve">75% </t>
    </r>
    <r>
      <rPr>
        <vertAlign val="superscript"/>
        <sz val="12"/>
        <color rgb="FF000000"/>
        <rFont val="Calibri"/>
        <family val="2"/>
      </rPr>
      <t>14</t>
    </r>
  </si>
  <si>
    <r>
      <t xml:space="preserve">1-3 (2.25) </t>
    </r>
    <r>
      <rPr>
        <vertAlign val="superscript"/>
        <sz val="12"/>
        <color rgb="FF000000"/>
        <rFont val="Calibri"/>
        <family val="2"/>
      </rPr>
      <t>14</t>
    </r>
  </si>
  <si>
    <r>
      <t xml:space="preserve">92.50% </t>
    </r>
    <r>
      <rPr>
        <vertAlign val="superscript"/>
        <sz val="12"/>
        <color rgb="FF000000"/>
        <rFont val="Calibri"/>
        <family val="2"/>
      </rPr>
      <t>23</t>
    </r>
  </si>
  <si>
    <r>
      <t xml:space="preserve">3 (F), 2(M) </t>
    </r>
    <r>
      <rPr>
        <vertAlign val="superscript"/>
        <sz val="12"/>
        <color rgb="FF000000"/>
        <rFont val="Calibri"/>
        <family val="2"/>
      </rPr>
      <t>23</t>
    </r>
  </si>
  <si>
    <r>
      <t xml:space="preserve">Low  </t>
    </r>
    <r>
      <rPr>
        <vertAlign val="superscript"/>
        <sz val="12"/>
        <color rgb="FF000000"/>
        <rFont val="Calibri"/>
        <family val="2"/>
      </rPr>
      <t>39</t>
    </r>
  </si>
  <si>
    <r>
      <t xml:space="preserve">0.4-0.21 (F,M) </t>
    </r>
    <r>
      <rPr>
        <vertAlign val="superscript"/>
        <sz val="12"/>
        <color rgb="FF000000"/>
        <rFont val="Calibri"/>
        <family val="2"/>
      </rPr>
      <t>39</t>
    </r>
  </si>
  <si>
    <r>
      <t xml:space="preserve">max 4 (2.4) </t>
    </r>
    <r>
      <rPr>
        <vertAlign val="superscript"/>
        <sz val="12"/>
        <color rgb="FF000000"/>
        <rFont val="Calibri"/>
        <family val="2"/>
      </rPr>
      <t>15</t>
    </r>
  </si>
  <si>
    <r>
      <t xml:space="preserve">^100% </t>
    </r>
    <r>
      <rPr>
        <vertAlign val="superscript"/>
        <sz val="12"/>
        <color rgb="FF000000"/>
        <rFont val="Calibri"/>
        <family val="2"/>
      </rPr>
      <t>15</t>
    </r>
  </si>
  <si>
    <r>
      <t xml:space="preserve">2+ </t>
    </r>
    <r>
      <rPr>
        <vertAlign val="superscript"/>
        <sz val="12"/>
        <color rgb="FF000000"/>
        <rFont val="Calibri"/>
        <family val="2"/>
      </rPr>
      <t>15</t>
    </r>
  </si>
  <si>
    <r>
      <t xml:space="preserve">128.00% </t>
    </r>
    <r>
      <rPr>
        <vertAlign val="superscript"/>
        <sz val="12"/>
        <color rgb="FF000000"/>
        <rFont val="Calibri"/>
        <family val="2"/>
      </rPr>
      <t>24</t>
    </r>
  </si>
  <si>
    <r>
      <t xml:space="preserve">&lt;2 years </t>
    </r>
    <r>
      <rPr>
        <vertAlign val="superscript"/>
        <sz val="12"/>
        <color rgb="FF000000"/>
        <rFont val="Calibri"/>
        <family val="2"/>
      </rPr>
      <t>15</t>
    </r>
  </si>
  <si>
    <r>
      <t xml:space="preserve">low </t>
    </r>
    <r>
      <rPr>
        <vertAlign val="superscript"/>
        <sz val="12"/>
        <color rgb="FF000000"/>
        <rFont val="Calibri"/>
        <family val="2"/>
      </rPr>
      <t>40</t>
    </r>
  </si>
  <si>
    <t xml:space="preserve">* Indicated reproductive senescence, though individuals may survive beyond this point. </t>
  </si>
  <si>
    <t>Kraaijeveld-Smit et al., 2002</t>
  </si>
  <si>
    <t>Sale et al., 2013</t>
  </si>
  <si>
    <t>Fisher et al., 2006</t>
  </si>
  <si>
    <t>Holleley et al, 2006</t>
  </si>
  <si>
    <t>Hayes et al., 2019</t>
  </si>
  <si>
    <t>Manning et al, 2022</t>
  </si>
  <si>
    <t>Chan et al., 2019</t>
  </si>
  <si>
    <t>Glen et al., 2009</t>
  </si>
  <si>
    <t>Parrott et al., 2005</t>
  </si>
  <si>
    <t>Sale et al., 2008</t>
  </si>
  <si>
    <t>Sale et al., 2009</t>
  </si>
  <si>
    <t>Short and Hide, 2015</t>
  </si>
  <si>
    <r>
      <t>0.14 (F), 0.79 (M)</t>
    </r>
    <r>
      <rPr>
        <vertAlign val="superscript"/>
        <sz val="12"/>
        <color rgb="FF000000"/>
        <rFont val="Calibri"/>
        <family val="2"/>
      </rPr>
      <t xml:space="preserve"> 48</t>
    </r>
  </si>
  <si>
    <r>
      <t>1330 (F,M)</t>
    </r>
    <r>
      <rPr>
        <vertAlign val="superscript"/>
        <sz val="12"/>
        <color rgb="FF000000"/>
        <rFont val="Calibri"/>
        <family val="2"/>
      </rPr>
      <t xml:space="preserve"> 47</t>
    </r>
  </si>
  <si>
    <r>
      <t>5 (F)</t>
    </r>
    <r>
      <rPr>
        <vertAlign val="superscript"/>
        <sz val="12"/>
        <color rgb="FF000000"/>
        <rFont val="Calibri"/>
        <family val="2"/>
      </rPr>
      <t xml:space="preserve"> 46</t>
    </r>
  </si>
  <si>
    <r>
      <t>6.7 (F), 13.8 (M)</t>
    </r>
    <r>
      <rPr>
        <vertAlign val="superscript"/>
        <sz val="12"/>
        <color rgb="FF000000"/>
        <rFont val="Calibri"/>
        <family val="2"/>
      </rPr>
      <t xml:space="preserve"> 45</t>
    </r>
  </si>
  <si>
    <r>
      <t>35 (F), 44 (M)</t>
    </r>
    <r>
      <rPr>
        <vertAlign val="superscript"/>
        <sz val="12"/>
        <color rgb="FF000000"/>
        <rFont val="Calibri"/>
        <family val="2"/>
      </rPr>
      <t xml:space="preserve"> 44</t>
    </r>
  </si>
  <si>
    <r>
      <t>88-1515 (F), 359-5521 (M)</t>
    </r>
    <r>
      <rPr>
        <vertAlign val="superscript"/>
        <sz val="12"/>
        <color rgb="FF000000"/>
        <rFont val="Calibri"/>
        <family val="2"/>
      </rPr>
      <t xml:space="preserve"> 28</t>
    </r>
    <r>
      <rPr>
        <sz val="12"/>
        <color rgb="FF000000"/>
        <rFont val="Calibri"/>
        <family val="2"/>
      </rPr>
      <t xml:space="preserve"> </t>
    </r>
  </si>
  <si>
    <t>aggression</t>
  </si>
  <si>
    <t>female life</t>
  </si>
  <si>
    <t>bodyweight</t>
  </si>
  <si>
    <t>?</t>
  </si>
  <si>
    <t>life</t>
  </si>
  <si>
    <t>Copeland et al 2003</t>
  </si>
  <si>
    <t>other</t>
  </si>
  <si>
    <t xml:space="preserve">one male lifelong relationship 2-3 females </t>
  </si>
  <si>
    <t xml:space="preserve"> 8 - 10</t>
  </si>
  <si>
    <t>Bouteiller-Reuter and Perrin, 2004</t>
  </si>
  <si>
    <t>"</t>
  </si>
  <si>
    <t xml:space="preserve">females aggressive to males, males may bite when mating </t>
  </si>
  <si>
    <t>Zuru and Rado, 2000</t>
  </si>
  <si>
    <t>Hewitt et al , 2011</t>
  </si>
  <si>
    <r>
      <t xml:space="preserve">Semelparous. </t>
    </r>
    <r>
      <rPr>
        <b/>
        <sz val="12"/>
        <color theme="1"/>
        <rFont val="Calibri"/>
        <family val="2"/>
        <scheme val="minor"/>
      </rPr>
      <t>Driven by sperm competition.</t>
    </r>
    <r>
      <rPr>
        <sz val="12"/>
        <color theme="1"/>
        <rFont val="Calibri"/>
        <family val="2"/>
        <scheme val="minor"/>
      </rPr>
      <t xml:space="preserve"> Dispersal for breeding expected to be &lt;8km, which was used to limit candidate fathers for a females offspring (Holley et al 2006). Fisher et al (2006) show that genetic benefits from polyandry occur even in captivity, as female fitness increased. </t>
    </r>
  </si>
  <si>
    <r>
      <t xml:space="preserve">Semelparous. Store sperm for up to 14 days (Taggart and Temple-Smith 1991). </t>
    </r>
    <r>
      <rPr>
        <b/>
        <sz val="12"/>
        <color theme="1"/>
        <rFont val="Calibri"/>
        <family val="2"/>
        <scheme val="minor"/>
      </rPr>
      <t>Long copulation proposed to offset sperm competition risk</t>
    </r>
    <r>
      <rPr>
        <sz val="12"/>
        <color theme="1"/>
        <rFont val="Calibri"/>
        <family val="2"/>
        <scheme val="minor"/>
      </rPr>
      <t xml:space="preserve"> (Shimmin et al 1999). Most (90%) females in the Fisher, Double and Moore (2006) study produced 1 litter of 10, lived 1 year as males do. </t>
    </r>
    <r>
      <rPr>
        <b/>
        <sz val="12"/>
        <color theme="1"/>
        <rFont val="Calibri"/>
        <family val="2"/>
        <scheme val="minor"/>
      </rPr>
      <t>Found 60% of offspring sired by last male mated with but mating order didn't affect mating success (Fisher, Double and Moore 2006)</t>
    </r>
    <r>
      <rPr>
        <sz val="12"/>
        <color theme="1"/>
        <rFont val="Calibri"/>
        <family val="2"/>
        <scheme val="minor"/>
      </rPr>
      <t xml:space="preserve">. In Shimmin, Taggart and Temple-Smith (2000)  multiple paternity occurred in 7/11 litters, and that the sex ratio was always 50:50 in the pouch. Higher multiple paternity rate in Kraaijeveld-Smit et al 2002, with all but one litter being sired by &gt;1 male. </t>
    </r>
  </si>
  <si>
    <t>n/a</t>
  </si>
  <si>
    <t>t Critical two-tail</t>
  </si>
  <si>
    <t>P(T&lt;=t) two-tail</t>
  </si>
  <si>
    <t>t Critical one-tail</t>
  </si>
  <si>
    <t>P(T&lt;=t) one-tail</t>
  </si>
  <si>
    <t>t Stat</t>
  </si>
  <si>
    <t>df</t>
  </si>
  <si>
    <t>Hypothesized Mean Difference</t>
  </si>
  <si>
    <t>Pooled Variance</t>
  </si>
  <si>
    <t>Observations</t>
  </si>
  <si>
    <t>p-value, 2 tailed</t>
  </si>
  <si>
    <t>Variance</t>
  </si>
  <si>
    <t xml:space="preserve">spearmans rank correlation </t>
  </si>
  <si>
    <t>Mean</t>
  </si>
  <si>
    <t>Pearson correlation coefficient</t>
  </si>
  <si>
    <t>$</t>
  </si>
  <si>
    <t>%</t>
  </si>
  <si>
    <t>Sires</t>
  </si>
  <si>
    <t>Female lifespan</t>
  </si>
  <si>
    <t>Male lifespan</t>
  </si>
  <si>
    <t>Male weight</t>
  </si>
  <si>
    <t>Female weight</t>
  </si>
  <si>
    <t>Average Number of Sires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</si>
</sst>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8" x14ac:knownFonts="1">
    <font>
      <sz val="11"/>
      <color theme="1"/>
      <name val="Calibri"/>
      <family val="2"/>
      <scheme val="minor"/>
    </font>
    <font>
      <sz val="12"/>
      <color theme="1"/>
      <name val="Calibri"/>
      <family val="2"/>
      <scheme val="minor"/>
    </font>
    <font>
      <i/>
      <sz val="12"/>
      <color theme="1"/>
      <name val="Calibri"/>
      <family val="2"/>
      <scheme val="minor"/>
    </font>
    <font>
      <sz val="10"/>
      <color theme="1"/>
      <name val="Calibri"/>
      <family val="2"/>
      <scheme val="minor"/>
    </font>
    <font>
      <b/>
      <sz val="10"/>
      <color theme="1"/>
      <name val="Calibri"/>
      <family val="2"/>
      <scheme val="minor"/>
    </font>
    <font>
      <sz val="8"/>
      <color rgb="FF0C7DBB"/>
      <name val="Georgia"/>
      <family val="1"/>
    </font>
    <font>
      <b/>
      <sz val="10"/>
      <name val="Calibri"/>
      <family val="2"/>
      <scheme val="minor"/>
    </font>
    <font>
      <sz val="10"/>
      <name val="Calibri"/>
      <family val="2"/>
      <scheme val="minor"/>
    </font>
    <font>
      <sz val="8"/>
      <color rgb="FF323232"/>
      <name val="Georgia"/>
      <family val="1"/>
    </font>
    <font>
      <b/>
      <sz val="10"/>
      <color theme="9" tint="-0.249977111117893"/>
      <name val="Calibri"/>
      <family val="2"/>
      <scheme val="minor"/>
    </font>
    <font>
      <sz val="10"/>
      <color theme="9" tint="-0.249977111117893"/>
      <name val="Calibri"/>
      <family val="2"/>
      <scheme val="minor"/>
    </font>
    <font>
      <b/>
      <i/>
      <sz val="12"/>
      <color theme="1"/>
      <name val="Calibri"/>
      <family val="2"/>
      <scheme val="minor"/>
    </font>
    <font>
      <b/>
      <sz val="12"/>
      <color theme="1"/>
      <name val="Calibri"/>
      <family val="2"/>
      <scheme val="minor"/>
    </font>
    <font>
      <sz val="12"/>
      <name val="Calibri"/>
      <family val="2"/>
      <scheme val="minor"/>
    </font>
    <font>
      <i/>
      <sz val="12"/>
      <name val="Calibri"/>
      <family val="2"/>
      <scheme val="minor"/>
    </font>
    <font>
      <i/>
      <sz val="18"/>
      <color theme="0"/>
      <name val="Calibri"/>
      <family val="2"/>
      <scheme val="minor"/>
    </font>
    <font>
      <b/>
      <sz val="12"/>
      <color rgb="FF000000"/>
      <name val="Calibri"/>
      <family val="2"/>
      <scheme val="minor"/>
    </font>
    <font>
      <sz val="11"/>
      <name val="Calibri"/>
      <family val="2"/>
      <scheme val="minor"/>
    </font>
    <font>
      <b/>
      <i/>
      <sz val="11"/>
      <name val="Calibri"/>
      <family val="2"/>
      <scheme val="minor"/>
    </font>
    <font>
      <i/>
      <sz val="11"/>
      <name val="Calibri"/>
      <family val="2"/>
      <scheme val="minor"/>
    </font>
    <font>
      <b/>
      <sz val="11"/>
      <name val="Calibri"/>
      <family val="2"/>
      <scheme val="minor"/>
    </font>
    <font>
      <i/>
      <sz val="12"/>
      <color rgb="FFFF0000"/>
      <name val="Calibri"/>
      <family val="2"/>
      <scheme val="minor"/>
    </font>
    <font>
      <i/>
      <sz val="11"/>
      <color theme="1"/>
      <name val="Calibri"/>
      <family val="2"/>
      <scheme val="minor"/>
    </font>
    <font>
      <b/>
      <sz val="11"/>
      <color theme="1"/>
      <name val="Calibri"/>
      <family val="2"/>
      <scheme val="minor"/>
    </font>
    <font>
      <b/>
      <i/>
      <sz val="11"/>
      <color theme="1"/>
      <name val="Calibri"/>
      <family val="2"/>
      <scheme val="minor"/>
    </font>
    <font>
      <sz val="12"/>
      <color rgb="FF000000"/>
      <name val="Calibri"/>
      <family val="2"/>
      <scheme val="minor"/>
    </font>
    <font>
      <sz val="11"/>
      <color indexed="8"/>
      <name val="Calibri"/>
      <family val="2"/>
    </font>
    <font>
      <sz val="10"/>
      <color indexed="8"/>
      <name val="Arial"/>
      <family val="2"/>
    </font>
    <font>
      <sz val="10"/>
      <color indexed="8"/>
      <name val="Arial"/>
      <family val="2"/>
    </font>
    <font>
      <sz val="14"/>
      <color rgb="FF595959"/>
      <name val="Calibri"/>
      <family val="2"/>
      <scheme val="minor"/>
    </font>
    <font>
      <b/>
      <sz val="12"/>
      <color rgb="FF000000"/>
      <name val="Calibri"/>
      <family val="2"/>
    </font>
    <font>
      <sz val="12"/>
      <color rgb="FF000000"/>
      <name val="Times New Roman"/>
      <family val="1"/>
    </font>
    <font>
      <i/>
      <sz val="12"/>
      <color rgb="FF000000"/>
      <name val="Calibri"/>
      <family val="2"/>
    </font>
    <font>
      <sz val="12"/>
      <color rgb="FF000000"/>
      <name val="Calibri"/>
      <family val="2"/>
    </font>
    <font>
      <vertAlign val="superscript"/>
      <sz val="12"/>
      <color rgb="FF000000"/>
      <name val="Calibri"/>
      <family val="2"/>
    </font>
    <font>
      <b/>
      <i/>
      <sz val="12"/>
      <color rgb="FF000000"/>
      <name val="Calibri"/>
      <family val="2"/>
    </font>
    <font>
      <u/>
      <sz val="11"/>
      <color theme="10"/>
      <name val="Calibri"/>
      <family val="2"/>
      <scheme val="minor"/>
    </font>
    <font>
      <b/>
      <sz val="9"/>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1" tint="0.34998626667073579"/>
        <bgColor indexed="64"/>
      </patternFill>
    </fill>
    <fill>
      <patternFill patternType="solid">
        <fgColor rgb="FFFFFF00"/>
        <bgColor indexed="64"/>
      </patternFill>
    </fill>
    <fill>
      <patternFill patternType="solid">
        <fgColor indexed="22"/>
        <bgColor indexed="0"/>
      </patternFill>
    </fill>
    <fill>
      <patternFill patternType="solid">
        <fgColor rgb="FF808080"/>
        <bgColor indexed="64"/>
      </patternFill>
    </fill>
    <fill>
      <patternFill patternType="solid">
        <fgColor rgb="FFD0CECE"/>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EBEBEB"/>
      </left>
      <right/>
      <top style="medium">
        <color rgb="FFEBEBEB"/>
      </top>
      <bottom style="thin">
        <color indexed="64"/>
      </bottom>
      <diagonal/>
    </border>
    <border>
      <left/>
      <right/>
      <top style="medium">
        <color rgb="FFEBEBEB"/>
      </top>
      <bottom style="thin">
        <color indexed="64"/>
      </bottom>
      <diagonal/>
    </border>
    <border>
      <left style="medium">
        <color indexed="64"/>
      </left>
      <right style="medium">
        <color indexed="64"/>
      </right>
      <top style="medium">
        <color indexed="64"/>
      </top>
      <bottom style="medium">
        <color indexed="64"/>
      </bottom>
      <diagonal/>
    </border>
    <border>
      <left/>
      <right/>
      <top/>
      <bottom style="thick">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style="thin">
        <color indexed="22"/>
      </left>
      <right style="thin">
        <color indexed="22"/>
      </right>
      <top/>
      <bottom/>
      <diagonal/>
    </border>
    <border>
      <left/>
      <right style="medium">
        <color rgb="FF000000"/>
      </right>
      <top/>
      <bottom/>
      <diagonal/>
    </border>
    <border>
      <left/>
      <right style="medium">
        <color rgb="FF000000"/>
      </right>
      <top/>
      <bottom style="medium">
        <color rgb="FF000000"/>
      </bottom>
      <diagonal/>
    </border>
    <border>
      <left/>
      <right/>
      <top/>
      <bottom style="medium">
        <color indexed="64"/>
      </bottom>
      <diagonal/>
    </border>
    <border>
      <left/>
      <right/>
      <top/>
      <bottom style="medium">
        <color rgb="FF000000"/>
      </bottom>
      <diagonal/>
    </border>
    <border>
      <left/>
      <right style="medium">
        <color rgb="FF000000"/>
      </right>
      <top style="medium">
        <color rgb="FF000000"/>
      </top>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style="medium">
        <color rgb="FF000000"/>
      </left>
      <right/>
      <top/>
      <bottom style="medium">
        <color rgb="FF000000"/>
      </bottom>
      <diagonal/>
    </border>
    <border>
      <left/>
      <right/>
      <top style="medium">
        <color indexed="64"/>
      </top>
      <bottom style="thin">
        <color indexed="64"/>
      </bottom>
      <diagonal/>
    </border>
  </borders>
  <cellStyleXfs count="4">
    <xf numFmtId="0" fontId="0" fillId="0" borderId="0"/>
    <xf numFmtId="0" fontId="27" fillId="0" borderId="0"/>
    <xf numFmtId="0" fontId="28" fillId="0" borderId="0"/>
    <xf numFmtId="0" fontId="36" fillId="0" borderId="0" applyNumberFormat="0" applyFill="0" applyBorder="0" applyAlignment="0" applyProtection="0"/>
  </cellStyleXfs>
  <cellXfs count="160">
    <xf numFmtId="0" fontId="0" fillId="0" borderId="0" xfId="0"/>
    <xf numFmtId="49" fontId="1" fillId="2" borderId="0" xfId="0" applyNumberFormat="1" applyFont="1" applyFill="1" applyAlignment="1">
      <alignment horizontal="center" vertical="center" wrapText="1"/>
    </xf>
    <xf numFmtId="49" fontId="7" fillId="0" borderId="0" xfId="0" applyNumberFormat="1" applyFont="1" applyAlignment="1">
      <alignment horizontal="center" vertical="center" wrapText="1"/>
    </xf>
    <xf numFmtId="49" fontId="7" fillId="2" borderId="0" xfId="0" applyNumberFormat="1" applyFont="1" applyFill="1" applyAlignment="1">
      <alignment horizontal="center" vertical="center" wrapText="1"/>
    </xf>
    <xf numFmtId="0" fontId="8" fillId="0" borderId="0" xfId="0" applyFont="1" applyAlignment="1">
      <alignment horizontal="center" vertical="center" wrapText="1"/>
    </xf>
    <xf numFmtId="49" fontId="7" fillId="2" borderId="0" xfId="0" applyNumberFormat="1" applyFont="1" applyFill="1" applyAlignment="1">
      <alignment horizontal="left" vertical="center" wrapText="1"/>
    </xf>
    <xf numFmtId="49" fontId="6" fillId="2" borderId="12" xfId="0" applyNumberFormat="1" applyFont="1" applyFill="1" applyBorder="1" applyAlignment="1">
      <alignment horizontal="center" vertical="center" wrapText="1"/>
    </xf>
    <xf numFmtId="49" fontId="4" fillId="2" borderId="7" xfId="0"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3" fillId="0" borderId="5" xfId="0" applyNumberFormat="1" applyFont="1" applyBorder="1" applyAlignment="1">
      <alignment horizontal="center" vertical="center" wrapText="1"/>
    </xf>
    <xf numFmtId="49" fontId="7" fillId="0" borderId="5" xfId="0" applyNumberFormat="1" applyFont="1" applyBorder="1" applyAlignment="1">
      <alignment horizontal="center" vertical="center" wrapText="1"/>
    </xf>
    <xf numFmtId="49" fontId="7" fillId="0" borderId="7" xfId="0" applyNumberFormat="1" applyFont="1" applyBorder="1" applyAlignment="1">
      <alignment horizontal="center" vertical="center" wrapText="1"/>
    </xf>
    <xf numFmtId="49" fontId="3" fillId="0" borderId="8" xfId="0" applyNumberFormat="1" applyFont="1" applyBorder="1" applyAlignment="1">
      <alignment horizontal="center" vertical="center" wrapText="1"/>
    </xf>
    <xf numFmtId="49" fontId="6" fillId="0" borderId="6" xfId="0" applyNumberFormat="1" applyFont="1" applyBorder="1" applyAlignment="1">
      <alignment horizontal="center" vertical="center" wrapText="1"/>
    </xf>
    <xf numFmtId="49" fontId="7" fillId="0" borderId="8" xfId="0" applyNumberFormat="1" applyFont="1" applyBorder="1" applyAlignment="1">
      <alignment horizontal="center" vertical="center" wrapText="1"/>
    </xf>
    <xf numFmtId="49" fontId="9" fillId="0" borderId="1" xfId="0" applyNumberFormat="1" applyFont="1" applyBorder="1" applyAlignment="1">
      <alignment horizontal="center" vertical="center" wrapText="1"/>
    </xf>
    <xf numFmtId="49" fontId="10" fillId="0" borderId="2" xfId="0" applyNumberFormat="1" applyFont="1" applyBorder="1" applyAlignment="1">
      <alignment horizontal="center" vertical="center" wrapText="1"/>
    </xf>
    <xf numFmtId="49" fontId="10" fillId="0" borderId="3" xfId="0" applyNumberFormat="1" applyFont="1" applyBorder="1" applyAlignment="1">
      <alignment horizontal="center" vertical="center" wrapText="1"/>
    </xf>
    <xf numFmtId="49" fontId="9" fillId="0" borderId="4" xfId="0" applyNumberFormat="1" applyFont="1" applyBorder="1" applyAlignment="1">
      <alignment horizontal="center" vertical="center" wrapText="1"/>
    </xf>
    <xf numFmtId="49" fontId="10" fillId="0" borderId="0" xfId="0" applyNumberFormat="1" applyFont="1" applyAlignment="1">
      <alignment horizontal="center" vertical="center" wrapText="1"/>
    </xf>
    <xf numFmtId="49" fontId="10" fillId="0" borderId="5"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12" fillId="0" borderId="0" xfId="0" applyNumberFormat="1" applyFont="1" applyAlignment="1">
      <alignment horizontal="center" vertical="center" wrapText="1"/>
    </xf>
    <xf numFmtId="49" fontId="13" fillId="0" borderId="0" xfId="0" applyNumberFormat="1" applyFont="1" applyAlignment="1">
      <alignment horizontal="center" vertical="center" wrapText="1"/>
    </xf>
    <xf numFmtId="49" fontId="6" fillId="2" borderId="7" xfId="0" applyNumberFormat="1"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17" fillId="0" borderId="4" xfId="0" applyNumberFormat="1" applyFont="1" applyBorder="1" applyAlignment="1">
      <alignment horizontal="center" vertical="center" wrapText="1"/>
    </xf>
    <xf numFmtId="49" fontId="18" fillId="2" borderId="7" xfId="0" applyNumberFormat="1" applyFont="1" applyFill="1" applyBorder="1" applyAlignment="1">
      <alignment horizontal="center" vertical="center" wrapText="1"/>
    </xf>
    <xf numFmtId="49" fontId="19" fillId="0" borderId="0" xfId="0" applyNumberFormat="1" applyFont="1" applyAlignment="1">
      <alignment horizontal="center" vertical="center" wrapText="1"/>
    </xf>
    <xf numFmtId="49" fontId="19" fillId="0" borderId="7" xfId="0" applyNumberFormat="1" applyFont="1" applyBorder="1" applyAlignment="1">
      <alignment horizontal="center" vertical="center" wrapText="1"/>
    </xf>
    <xf numFmtId="49" fontId="20" fillId="2" borderId="11" xfId="0" applyNumberFormat="1" applyFont="1" applyFill="1" applyBorder="1" applyAlignment="1">
      <alignment horizontal="center" vertical="center" wrapText="1"/>
    </xf>
    <xf numFmtId="49" fontId="17" fillId="0" borderId="6" xfId="0" applyNumberFormat="1" applyFont="1" applyBorder="1" applyAlignment="1">
      <alignment horizontal="center" vertical="center" wrapText="1"/>
    </xf>
    <xf numFmtId="49" fontId="17" fillId="0" borderId="0" xfId="0" applyNumberFormat="1" applyFont="1" applyAlignment="1">
      <alignment horizontal="center" vertical="center" wrapText="1"/>
    </xf>
    <xf numFmtId="49" fontId="17" fillId="4" borderId="4" xfId="0" applyNumberFormat="1" applyFont="1" applyFill="1" applyBorder="1" applyAlignment="1">
      <alignment horizontal="center" vertical="center" wrapText="1"/>
    </xf>
    <xf numFmtId="49" fontId="19" fillId="4" borderId="0" xfId="0" applyNumberFormat="1" applyFont="1" applyFill="1" applyAlignment="1">
      <alignment horizontal="center" vertical="center" wrapText="1"/>
    </xf>
    <xf numFmtId="49" fontId="13" fillId="4" borderId="0" xfId="0" applyNumberFormat="1" applyFont="1" applyFill="1" applyAlignment="1">
      <alignment horizontal="center" vertical="center" wrapText="1"/>
    </xf>
    <xf numFmtId="49" fontId="13" fillId="4" borderId="5" xfId="0" applyNumberFormat="1" applyFont="1" applyFill="1" applyBorder="1" applyAlignment="1">
      <alignment horizontal="center" vertical="center" wrapText="1"/>
    </xf>
    <xf numFmtId="49" fontId="7" fillId="4" borderId="0" xfId="0" applyNumberFormat="1" applyFont="1" applyFill="1" applyAlignment="1">
      <alignment horizontal="center" vertical="center" wrapText="1"/>
    </xf>
    <xf numFmtId="49" fontId="3" fillId="4" borderId="5" xfId="0" applyNumberFormat="1" applyFont="1" applyFill="1" applyBorder="1" applyAlignment="1">
      <alignment horizontal="center" vertical="center" wrapText="1"/>
    </xf>
    <xf numFmtId="0" fontId="0" fillId="0" borderId="0" xfId="0" applyAlignment="1">
      <alignment horizontal="center" vertical="center" wrapText="1"/>
    </xf>
    <xf numFmtId="49" fontId="21" fillId="0" borderId="0" xfId="0" applyNumberFormat="1" applyFont="1" applyAlignment="1">
      <alignment horizontal="center" vertical="center" wrapText="1"/>
    </xf>
    <xf numFmtId="49" fontId="2" fillId="2" borderId="0" xfId="0" applyNumberFormat="1" applyFont="1" applyFill="1" applyAlignment="1">
      <alignment horizontal="center" vertical="center" wrapText="1"/>
    </xf>
    <xf numFmtId="0" fontId="22" fillId="0" borderId="0" xfId="0" applyFont="1" applyAlignment="1">
      <alignment horizontal="center" vertical="center" wrapText="1"/>
    </xf>
    <xf numFmtId="0" fontId="0" fillId="0" borderId="0" xfId="0" applyAlignment="1">
      <alignment wrapText="1"/>
    </xf>
    <xf numFmtId="0" fontId="0" fillId="0" borderId="0" xfId="0" applyAlignment="1">
      <alignment horizontal="left"/>
    </xf>
    <xf numFmtId="0" fontId="22" fillId="0" borderId="0" xfId="0" applyFont="1" applyAlignment="1">
      <alignment horizontal="left"/>
    </xf>
    <xf numFmtId="0" fontId="23" fillId="0" borderId="0" xfId="0" applyFont="1"/>
    <xf numFmtId="10" fontId="0" fillId="0" borderId="0" xfId="0" applyNumberFormat="1" applyAlignment="1">
      <alignment vertical="center"/>
    </xf>
    <xf numFmtId="0" fontId="0" fillId="0" borderId="0" xfId="0" applyAlignment="1">
      <alignment horizontal="left" vertical="center"/>
    </xf>
    <xf numFmtId="0" fontId="22" fillId="0" borderId="0" xfId="0" applyFont="1" applyAlignment="1">
      <alignment horizontal="left" vertical="center"/>
    </xf>
    <xf numFmtId="0" fontId="0" fillId="0" borderId="0" xfId="0" applyAlignment="1">
      <alignment horizontal="center" vertical="center"/>
    </xf>
    <xf numFmtId="164" fontId="0" fillId="0" borderId="0" xfId="0" applyNumberFormat="1" applyAlignment="1">
      <alignment horizontal="center" vertical="center"/>
    </xf>
    <xf numFmtId="0" fontId="23" fillId="0" borderId="0" xfId="0" applyFont="1" applyAlignment="1">
      <alignment horizontal="left" vertical="center"/>
    </xf>
    <xf numFmtId="0" fontId="24" fillId="0" borderId="0" xfId="0" applyFont="1" applyAlignment="1">
      <alignment horizontal="left" vertical="center"/>
    </xf>
    <xf numFmtId="0" fontId="23" fillId="0" borderId="0" xfId="0" applyFont="1" applyAlignment="1">
      <alignment horizontal="center" vertical="center"/>
    </xf>
    <xf numFmtId="164" fontId="23" fillId="0" borderId="0" xfId="0" applyNumberFormat="1" applyFont="1" applyAlignment="1">
      <alignment horizontal="center" vertical="center"/>
    </xf>
    <xf numFmtId="10" fontId="0" fillId="0" borderId="0" xfId="0" applyNumberFormat="1"/>
    <xf numFmtId="10" fontId="0" fillId="0" borderId="0" xfId="0" applyNumberFormat="1" applyAlignment="1">
      <alignment horizontal="center" vertical="center" wrapText="1"/>
    </xf>
    <xf numFmtId="9" fontId="0" fillId="0" borderId="0" xfId="0" applyNumberFormat="1" applyAlignment="1">
      <alignment horizontal="center" vertical="center" wrapText="1"/>
    </xf>
    <xf numFmtId="0" fontId="23" fillId="0" borderId="0" xfId="0" applyFont="1" applyAlignment="1">
      <alignment horizontal="center" vertical="center" wrapText="1"/>
    </xf>
    <xf numFmtId="10" fontId="23" fillId="0" borderId="0" xfId="0" applyNumberFormat="1" applyFont="1" applyAlignment="1">
      <alignment horizontal="center" vertical="center" wrapText="1"/>
    </xf>
    <xf numFmtId="0" fontId="26" fillId="5" borderId="15" xfId="1" applyFont="1" applyFill="1" applyBorder="1" applyAlignment="1">
      <alignment horizontal="center"/>
    </xf>
    <xf numFmtId="0" fontId="26" fillId="0" borderId="16" xfId="1" applyFont="1" applyBorder="1" applyAlignment="1">
      <alignment wrapText="1"/>
    </xf>
    <xf numFmtId="0" fontId="26" fillId="0" borderId="16" xfId="1" applyFont="1" applyBorder="1" applyAlignment="1">
      <alignment horizontal="right" wrapText="1"/>
    </xf>
    <xf numFmtId="0" fontId="27" fillId="0" borderId="0" xfId="1"/>
    <xf numFmtId="0" fontId="26" fillId="0" borderId="0" xfId="1" applyFont="1" applyAlignment="1">
      <alignment horizontal="right" wrapText="1"/>
    </xf>
    <xf numFmtId="0" fontId="27" fillId="0" borderId="16" xfId="1" applyBorder="1"/>
    <xf numFmtId="0" fontId="26" fillId="0" borderId="0" xfId="1" applyFont="1" applyAlignment="1">
      <alignment wrapText="1"/>
    </xf>
    <xf numFmtId="0" fontId="26" fillId="0" borderId="18" xfId="1" applyFont="1" applyBorder="1" applyAlignment="1">
      <alignment wrapText="1"/>
    </xf>
    <xf numFmtId="0" fontId="26" fillId="5" borderId="17" xfId="1" applyFont="1" applyFill="1" applyBorder="1" applyAlignment="1">
      <alignment horizontal="center"/>
    </xf>
    <xf numFmtId="0" fontId="26" fillId="5" borderId="17" xfId="2" applyFont="1" applyFill="1" applyBorder="1" applyAlignment="1">
      <alignment horizontal="center"/>
    </xf>
    <xf numFmtId="2" fontId="26" fillId="0" borderId="0" xfId="1" applyNumberFormat="1" applyFont="1" applyAlignment="1">
      <alignment horizontal="right" wrapText="1"/>
    </xf>
    <xf numFmtId="0" fontId="29" fillId="0" borderId="0" xfId="0" applyFont="1" applyAlignment="1">
      <alignment horizontal="center" vertical="center" readingOrder="1"/>
    </xf>
    <xf numFmtId="0" fontId="30" fillId="6" borderId="22" xfId="0" applyFont="1" applyFill="1" applyBorder="1" applyAlignment="1">
      <alignment horizontal="center" vertical="center" wrapText="1" readingOrder="1"/>
    </xf>
    <xf numFmtId="0" fontId="33" fillId="7" borderId="26" xfId="0" applyFont="1" applyFill="1" applyBorder="1" applyAlignment="1">
      <alignment horizontal="center" vertical="center" wrapText="1" readingOrder="1"/>
    </xf>
    <xf numFmtId="0" fontId="33" fillId="7" borderId="0" xfId="0" applyFont="1" applyFill="1" applyAlignment="1">
      <alignment horizontal="center" vertical="center" wrapText="1" readingOrder="1"/>
    </xf>
    <xf numFmtId="0" fontId="32" fillId="0" borderId="25" xfId="0" applyFont="1" applyBorder="1" applyAlignment="1">
      <alignment horizontal="center" vertical="center" wrapText="1" readingOrder="1"/>
    </xf>
    <xf numFmtId="0" fontId="33" fillId="0" borderId="0" xfId="0" applyFont="1" applyAlignment="1">
      <alignment horizontal="center" vertical="center" wrapText="1" readingOrder="1"/>
    </xf>
    <xf numFmtId="0" fontId="32" fillId="7" borderId="25" xfId="0" applyFont="1" applyFill="1" applyBorder="1" applyAlignment="1">
      <alignment horizontal="center" vertical="center" wrapText="1" readingOrder="1"/>
    </xf>
    <xf numFmtId="0" fontId="35" fillId="0" borderId="25" xfId="0" applyFont="1" applyBorder="1" applyAlignment="1">
      <alignment horizontal="center" vertical="center" wrapText="1" readingOrder="1"/>
    </xf>
    <xf numFmtId="0" fontId="30" fillId="0" borderId="0" xfId="0" applyFont="1" applyAlignment="1">
      <alignment horizontal="center" vertical="center" wrapText="1" readingOrder="1"/>
    </xf>
    <xf numFmtId="10" fontId="30" fillId="0" borderId="0" xfId="0" applyNumberFormat="1" applyFont="1" applyAlignment="1">
      <alignment horizontal="center" vertical="center" wrapText="1" readingOrder="1"/>
    </xf>
    <xf numFmtId="0" fontId="32" fillId="7" borderId="27" xfId="0" applyFont="1" applyFill="1" applyBorder="1" applyAlignment="1">
      <alignment horizontal="center" vertical="center" wrapText="1" readingOrder="1"/>
    </xf>
    <xf numFmtId="0" fontId="33" fillId="7" borderId="22" xfId="0" applyFont="1" applyFill="1" applyBorder="1" applyAlignment="1">
      <alignment horizontal="center" vertical="center" wrapText="1" readingOrder="1"/>
    </xf>
    <xf numFmtId="0" fontId="32" fillId="0" borderId="24" xfId="0" applyFont="1" applyBorder="1" applyAlignment="1">
      <alignment horizontal="center" vertical="center" wrapText="1" readingOrder="1"/>
    </xf>
    <xf numFmtId="0" fontId="33" fillId="0" borderId="26" xfId="0" applyFont="1" applyBorder="1" applyAlignment="1">
      <alignment horizontal="center" vertical="center" wrapText="1" readingOrder="1"/>
    </xf>
    <xf numFmtId="0" fontId="25" fillId="0" borderId="0" xfId="0" applyFont="1" applyAlignment="1">
      <alignment horizontal="left" vertical="center" readingOrder="1"/>
    </xf>
    <xf numFmtId="0" fontId="0" fillId="0" borderId="7" xfId="0" applyBorder="1" applyAlignment="1">
      <alignment horizontal="left" vertical="center"/>
    </xf>
    <xf numFmtId="0" fontId="22" fillId="0" borderId="7" xfId="0" applyFont="1" applyBorder="1" applyAlignment="1">
      <alignment horizontal="left" vertical="center"/>
    </xf>
    <xf numFmtId="0" fontId="0" fillId="0" borderId="7" xfId="0" applyBorder="1" applyAlignment="1">
      <alignment horizontal="center" vertical="center"/>
    </xf>
    <xf numFmtId="164" fontId="0" fillId="0" borderId="7" xfId="0" applyNumberFormat="1" applyBorder="1" applyAlignment="1">
      <alignment horizontal="center" vertical="center"/>
    </xf>
    <xf numFmtId="0" fontId="36" fillId="0" borderId="0" xfId="3"/>
    <xf numFmtId="49" fontId="1" fillId="2" borderId="0" xfId="0" applyNumberFormat="1" applyFont="1" applyFill="1" applyAlignment="1">
      <alignment horizontal="left" vertical="center" wrapText="1"/>
    </xf>
    <xf numFmtId="49" fontId="2" fillId="0" borderId="2" xfId="0" applyNumberFormat="1" applyFont="1" applyBorder="1" applyAlignment="1">
      <alignment horizontal="left" vertical="center" wrapText="1"/>
    </xf>
    <xf numFmtId="49" fontId="1" fillId="0" borderId="2" xfId="0" applyNumberFormat="1" applyFont="1" applyBorder="1" applyAlignment="1">
      <alignment horizontal="left" vertical="center" wrapText="1"/>
    </xf>
    <xf numFmtId="49" fontId="1" fillId="0" borderId="3" xfId="0" applyNumberFormat="1" applyFont="1" applyBorder="1" applyAlignment="1">
      <alignment horizontal="left" vertical="center" wrapText="1"/>
    </xf>
    <xf numFmtId="49" fontId="2" fillId="0" borderId="0" xfId="0" applyNumberFormat="1" applyFont="1" applyAlignment="1">
      <alignment horizontal="left" vertical="center" wrapText="1"/>
    </xf>
    <xf numFmtId="49" fontId="1" fillId="0" borderId="0" xfId="0" applyNumberFormat="1" applyFont="1" applyAlignment="1">
      <alignment horizontal="left" vertical="center" wrapText="1"/>
    </xf>
    <xf numFmtId="49" fontId="1" fillId="0" borderId="7" xfId="0" applyNumberFormat="1" applyFont="1" applyBorder="1" applyAlignment="1">
      <alignment horizontal="left" vertical="center" wrapText="1"/>
    </xf>
    <xf numFmtId="49" fontId="1" fillId="0" borderId="8" xfId="0" applyNumberFormat="1" applyFont="1" applyBorder="1" applyAlignment="1">
      <alignment horizontal="left" vertical="center" wrapText="1"/>
    </xf>
    <xf numFmtId="49" fontId="2" fillId="0" borderId="7" xfId="0" applyNumberFormat="1" applyFont="1" applyBorder="1" applyAlignment="1">
      <alignment horizontal="left" vertical="center" wrapText="1"/>
    </xf>
    <xf numFmtId="49" fontId="21" fillId="0" borderId="7" xfId="0" applyNumberFormat="1" applyFont="1" applyBorder="1" applyAlignment="1">
      <alignment horizontal="left" vertical="center" wrapText="1"/>
    </xf>
    <xf numFmtId="49" fontId="21" fillId="0" borderId="8" xfId="0" applyNumberFormat="1" applyFont="1" applyBorder="1" applyAlignment="1">
      <alignment horizontal="left" vertical="center" wrapText="1"/>
    </xf>
    <xf numFmtId="49" fontId="2" fillId="0" borderId="9" xfId="0" applyNumberFormat="1" applyFont="1" applyBorder="1" applyAlignment="1">
      <alignment horizontal="left" vertical="center" wrapText="1"/>
    </xf>
    <xf numFmtId="49" fontId="1" fillId="0" borderId="9" xfId="0" applyNumberFormat="1" applyFont="1" applyBorder="1" applyAlignment="1">
      <alignment horizontal="left" vertical="center" wrapText="1"/>
    </xf>
    <xf numFmtId="49" fontId="1" fillId="0" borderId="10" xfId="0" applyNumberFormat="1" applyFont="1" applyBorder="1" applyAlignment="1">
      <alignment horizontal="left" vertical="center" wrapText="1"/>
    </xf>
    <xf numFmtId="49" fontId="12" fillId="0" borderId="0" xfId="0" applyNumberFormat="1" applyFont="1" applyAlignment="1">
      <alignment horizontal="left" vertical="center" wrapText="1"/>
    </xf>
    <xf numFmtId="0" fontId="16" fillId="0" borderId="13" xfId="0" applyFont="1" applyBorder="1" applyAlignment="1">
      <alignment horizontal="left" vertical="center" wrapText="1"/>
    </xf>
    <xf numFmtId="49" fontId="12" fillId="0" borderId="2" xfId="0" applyNumberFormat="1" applyFont="1" applyBorder="1" applyAlignment="1">
      <alignment horizontal="left" vertical="center" wrapText="1"/>
    </xf>
    <xf numFmtId="49" fontId="12" fillId="0" borderId="7" xfId="0" applyNumberFormat="1" applyFont="1" applyBorder="1" applyAlignment="1">
      <alignment horizontal="left" vertical="center" wrapText="1"/>
    </xf>
    <xf numFmtId="49" fontId="13" fillId="0" borderId="0" xfId="0" applyNumberFormat="1" applyFont="1" applyAlignment="1">
      <alignment horizontal="left" vertical="center" wrapText="1"/>
    </xf>
    <xf numFmtId="0" fontId="0" fillId="0" borderId="21" xfId="0" applyBorder="1"/>
    <xf numFmtId="164" fontId="0" fillId="0" borderId="0" xfId="0" applyNumberFormat="1"/>
    <xf numFmtId="0" fontId="22" fillId="0" borderId="0" xfId="0" applyFont="1"/>
    <xf numFmtId="0" fontId="24" fillId="0" borderId="0" xfId="0" applyFont="1"/>
    <xf numFmtId="0" fontId="22" fillId="0" borderId="28" xfId="0" applyFont="1" applyBorder="1" applyAlignment="1">
      <alignment horizontal="center"/>
    </xf>
    <xf numFmtId="2" fontId="0" fillId="0" borderId="0" xfId="0" applyNumberFormat="1" applyAlignment="1">
      <alignment horizontal="center" vertical="center" wrapText="1"/>
    </xf>
    <xf numFmtId="2" fontId="23" fillId="0" borderId="0" xfId="0" applyNumberFormat="1" applyFont="1" applyAlignment="1">
      <alignment horizontal="center" vertical="center" wrapText="1"/>
    </xf>
    <xf numFmtId="0" fontId="37" fillId="0" borderId="14" xfId="0" applyFont="1" applyBorder="1" applyAlignment="1">
      <alignment horizontal="center" vertical="center" wrapText="1"/>
    </xf>
    <xf numFmtId="0" fontId="37" fillId="0" borderId="14" xfId="0" applyFont="1" applyBorder="1" applyAlignment="1">
      <alignment vertical="center" wrapText="1"/>
    </xf>
    <xf numFmtId="49" fontId="2" fillId="0" borderId="1" xfId="0" applyNumberFormat="1" applyFont="1" applyBorder="1" applyAlignment="1">
      <alignment horizontal="left" vertical="center" textRotation="90" wrapText="1"/>
    </xf>
    <xf numFmtId="49" fontId="2" fillId="0" borderId="4" xfId="0" applyNumberFormat="1" applyFont="1" applyBorder="1" applyAlignment="1">
      <alignment horizontal="left" vertical="center" textRotation="90" wrapText="1"/>
    </xf>
    <xf numFmtId="49" fontId="2" fillId="0" borderId="6" xfId="0" applyNumberFormat="1" applyFont="1" applyBorder="1" applyAlignment="1">
      <alignment horizontal="left" vertical="center" textRotation="90" wrapText="1"/>
    </xf>
    <xf numFmtId="49" fontId="1" fillId="0" borderId="3" xfId="0" applyNumberFormat="1" applyFont="1" applyBorder="1" applyAlignment="1">
      <alignment horizontal="left" vertical="center" wrapText="1"/>
    </xf>
    <xf numFmtId="49" fontId="1" fillId="0" borderId="5" xfId="0" applyNumberFormat="1" applyFont="1" applyBorder="1" applyAlignment="1">
      <alignment horizontal="left" vertical="center" wrapText="1"/>
    </xf>
    <xf numFmtId="49" fontId="1" fillId="0" borderId="8" xfId="0" applyNumberFormat="1" applyFont="1" applyBorder="1" applyAlignment="1">
      <alignment horizontal="left" vertical="center" wrapText="1"/>
    </xf>
    <xf numFmtId="49" fontId="1" fillId="0" borderId="2" xfId="0" applyNumberFormat="1" applyFont="1" applyBorder="1" applyAlignment="1">
      <alignment horizontal="left" vertical="center" wrapText="1"/>
    </xf>
    <xf numFmtId="49" fontId="1" fillId="0" borderId="0" xfId="0" applyNumberFormat="1" applyFont="1" applyAlignment="1">
      <alignment horizontal="left" vertical="center" wrapText="1"/>
    </xf>
    <xf numFmtId="49" fontId="1" fillId="0" borderId="7" xfId="0" applyNumberFormat="1" applyFont="1" applyBorder="1" applyAlignment="1">
      <alignment horizontal="left" vertical="center" wrapText="1"/>
    </xf>
    <xf numFmtId="49" fontId="2" fillId="0" borderId="0" xfId="0" applyNumberFormat="1" applyFont="1" applyAlignment="1">
      <alignment horizontal="left" vertical="center" wrapText="1"/>
    </xf>
    <xf numFmtId="49" fontId="2" fillId="0" borderId="7" xfId="0" applyNumberFormat="1" applyFont="1" applyBorder="1" applyAlignment="1">
      <alignment horizontal="left" vertical="center" wrapText="1"/>
    </xf>
    <xf numFmtId="49" fontId="2" fillId="0" borderId="2" xfId="0" applyNumberFormat="1" applyFont="1" applyBorder="1" applyAlignment="1">
      <alignment horizontal="left" vertical="center" wrapText="1"/>
    </xf>
    <xf numFmtId="49" fontId="12" fillId="0" borderId="3" xfId="0" applyNumberFormat="1" applyFont="1" applyBorder="1" applyAlignment="1">
      <alignment horizontal="left" vertical="center" wrapText="1"/>
    </xf>
    <xf numFmtId="49" fontId="12" fillId="0" borderId="8" xfId="0" applyNumberFormat="1" applyFont="1" applyBorder="1" applyAlignment="1">
      <alignment horizontal="left" vertical="center" wrapText="1"/>
    </xf>
    <xf numFmtId="49" fontId="1" fillId="0" borderId="0" xfId="0" applyNumberFormat="1" applyFont="1" applyAlignment="1">
      <alignment horizontal="left" vertical="center" textRotation="90" wrapText="1"/>
    </xf>
    <xf numFmtId="49" fontId="15" fillId="3" borderId="0" xfId="0" applyNumberFormat="1" applyFont="1" applyFill="1" applyAlignment="1">
      <alignment horizontal="left" vertical="center" wrapText="1"/>
    </xf>
    <xf numFmtId="49" fontId="11" fillId="0" borderId="2" xfId="0" applyNumberFormat="1" applyFont="1" applyBorder="1" applyAlignment="1">
      <alignment horizontal="left" vertical="center" wrapText="1"/>
    </xf>
    <xf numFmtId="49" fontId="11" fillId="0" borderId="7" xfId="0" applyNumberFormat="1" applyFont="1" applyBorder="1" applyAlignment="1">
      <alignment horizontal="left" vertical="center" wrapText="1"/>
    </xf>
    <xf numFmtId="49" fontId="12" fillId="0" borderId="2" xfId="0" applyNumberFormat="1" applyFont="1" applyBorder="1" applyAlignment="1">
      <alignment horizontal="left" vertical="center" wrapText="1"/>
    </xf>
    <xf numFmtId="49" fontId="12" fillId="0" borderId="7" xfId="0" applyNumberFormat="1" applyFont="1" applyBorder="1" applyAlignment="1">
      <alignment horizontal="left" vertical="center" wrapText="1"/>
    </xf>
    <xf numFmtId="0" fontId="22" fillId="0" borderId="0" xfId="0" applyFont="1" applyAlignment="1">
      <alignment horizontal="center" vertical="center" wrapText="1"/>
    </xf>
    <xf numFmtId="0" fontId="0" fillId="0" borderId="0" xfId="0" applyAlignment="1">
      <alignment horizontal="center" vertical="center" wrapText="1"/>
    </xf>
    <xf numFmtId="0" fontId="30" fillId="6" borderId="22" xfId="0" applyFont="1" applyFill="1" applyBorder="1" applyAlignment="1">
      <alignment horizontal="center" vertical="center" wrapText="1" readingOrder="1"/>
    </xf>
    <xf numFmtId="0" fontId="31" fillId="0" borderId="23" xfId="0" applyFont="1" applyBorder="1" applyAlignment="1">
      <alignment horizontal="center" vertical="center" textRotation="90" wrapText="1" readingOrder="1"/>
    </xf>
    <xf numFmtId="0" fontId="31" fillId="0" borderId="19" xfId="0" applyFont="1" applyBorder="1" applyAlignment="1">
      <alignment horizontal="center" vertical="center" textRotation="90" wrapText="1" readingOrder="1"/>
    </xf>
    <xf numFmtId="0" fontId="31" fillId="0" borderId="20" xfId="0" applyFont="1" applyBorder="1" applyAlignment="1">
      <alignment horizontal="center" vertical="center" textRotation="90" wrapText="1" readingOrder="1"/>
    </xf>
    <xf numFmtId="0" fontId="32" fillId="7" borderId="24" xfId="0" applyFont="1" applyFill="1" applyBorder="1" applyAlignment="1">
      <alignment horizontal="center" vertical="center" wrapText="1" readingOrder="1"/>
    </xf>
    <xf numFmtId="0" fontId="32" fillId="7" borderId="25" xfId="0" applyFont="1" applyFill="1" applyBorder="1" applyAlignment="1">
      <alignment horizontal="center" vertical="center" wrapText="1" readingOrder="1"/>
    </xf>
    <xf numFmtId="0" fontId="33" fillId="7" borderId="26" xfId="0" applyFont="1" applyFill="1" applyBorder="1" applyAlignment="1">
      <alignment horizontal="center" vertical="center" wrapText="1" readingOrder="1"/>
    </xf>
    <xf numFmtId="0" fontId="33" fillId="7" borderId="0" xfId="0" applyFont="1" applyFill="1" applyAlignment="1">
      <alignment horizontal="center" vertical="center" wrapText="1" readingOrder="1"/>
    </xf>
    <xf numFmtId="0" fontId="32" fillId="0" borderId="25" xfId="0" applyFont="1" applyBorder="1" applyAlignment="1">
      <alignment horizontal="center" vertical="center" wrapText="1" readingOrder="1"/>
    </xf>
    <xf numFmtId="0" fontId="33" fillId="0" borderId="0" xfId="0" applyFont="1" applyAlignment="1">
      <alignment horizontal="center" vertical="center" wrapText="1" readingOrder="1"/>
    </xf>
    <xf numFmtId="0" fontId="0" fillId="0" borderId="0" xfId="0" applyAlignment="1">
      <alignment horizontal="center"/>
    </xf>
    <xf numFmtId="49" fontId="6" fillId="2" borderId="7" xfId="0" applyNumberFormat="1" applyFont="1" applyFill="1" applyBorder="1" applyAlignment="1">
      <alignment horizontal="center" vertical="center" wrapText="1"/>
    </xf>
    <xf numFmtId="49" fontId="6" fillId="0" borderId="1"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49" fontId="6" fillId="0" borderId="3" xfId="0" applyNumberFormat="1" applyFont="1" applyBorder="1" applyAlignment="1">
      <alignment horizontal="center" vertical="center" wrapText="1"/>
    </xf>
    <xf numFmtId="49" fontId="6" fillId="0" borderId="4" xfId="0" applyNumberFormat="1" applyFont="1" applyBorder="1" applyAlignment="1">
      <alignment horizontal="center" vertical="center" wrapText="1"/>
    </xf>
    <xf numFmtId="49" fontId="6" fillId="0" borderId="0" xfId="0" applyNumberFormat="1" applyFont="1" applyAlignment="1">
      <alignment horizontal="center" vertical="center" wrapText="1"/>
    </xf>
    <xf numFmtId="49" fontId="6" fillId="0" borderId="5" xfId="0" applyNumberFormat="1" applyFont="1" applyBorder="1" applyAlignment="1">
      <alignment horizontal="center" vertical="center" wrapText="1"/>
    </xf>
  </cellXfs>
  <cellStyles count="4">
    <cellStyle name="Hyperlink" xfId="3" builtinId="8"/>
    <cellStyle name="Normal" xfId="0" builtinId="0"/>
    <cellStyle name="Normal_mulligans weights" xfId="1" xr:uid="{8F20239F-F607-4E8A-9A14-4D433FDCF68E}"/>
    <cellStyle name="Normal_mulligans weights_1" xfId="2" xr:uid="{C61A63FB-EE66-4B26-84C9-C69D254911F0}"/>
  </cellStyles>
  <dxfs count="0"/>
  <tableStyles count="0" defaultTableStyle="TableStyleMedium2" defaultPivotStyle="PivotStyleLight16"/>
  <colors>
    <mruColors>
      <color rgb="FF66FFCC"/>
      <color rgb="FFB3C397"/>
      <color rgb="FF009900"/>
      <color rgb="FFD8222F"/>
      <color rgb="FF99CCFF"/>
      <color rgb="FF8AAC8E"/>
      <color rgb="FF000000"/>
      <color rgb="FFE79439"/>
      <color rgb="FFFFFFFF"/>
      <color rgb="FF9C98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'between species comparisons'!$C$1</c:f>
              <c:strCache>
                <c:ptCount val="1"/>
                <c:pt idx="0">
                  <c:v>Average Number of Sires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strRef>
              <c:f>'between species comparisons'!$B$2:$B$14</c:f>
              <c:strCache>
                <c:ptCount val="13"/>
                <c:pt idx="0">
                  <c:v>0.20</c:v>
                </c:pt>
                <c:pt idx="1">
                  <c:v>0.48</c:v>
                </c:pt>
                <c:pt idx="2">
                  <c:v>0.44</c:v>
                </c:pt>
                <c:pt idx="3">
                  <c:v>0.56</c:v>
                </c:pt>
                <c:pt idx="4">
                  <c:v>0.67</c:v>
                </c:pt>
                <c:pt idx="5">
                  <c:v>0.75</c:v>
                </c:pt>
                <c:pt idx="6">
                  <c:v>0.80</c:v>
                </c:pt>
                <c:pt idx="7">
                  <c:v>0.88</c:v>
                </c:pt>
                <c:pt idx="8">
                  <c:v>0.88</c:v>
                </c:pt>
                <c:pt idx="9">
                  <c:v>0.92</c:v>
                </c:pt>
                <c:pt idx="10">
                  <c:v>0.98</c:v>
                </c:pt>
                <c:pt idx="11">
                  <c:v>1.00</c:v>
                </c:pt>
                <c:pt idx="12">
                  <c:v>?</c:v>
                </c:pt>
              </c:strCache>
            </c:strRef>
          </c:cat>
          <c:val>
            <c:numRef>
              <c:f>'between species comparisons'!$C$2:$C$14</c:f>
              <c:numCache>
                <c:formatCode>General</c:formatCode>
                <c:ptCount val="13"/>
                <c:pt idx="0">
                  <c:v>4.5999999999999996</c:v>
                </c:pt>
                <c:pt idx="1">
                  <c:v>1.7</c:v>
                </c:pt>
                <c:pt idx="2">
                  <c:v>3.11</c:v>
                </c:pt>
                <c:pt idx="3">
                  <c:v>2</c:v>
                </c:pt>
                <c:pt idx="4">
                  <c:v>3</c:v>
                </c:pt>
                <c:pt idx="5">
                  <c:v>2.25</c:v>
                </c:pt>
                <c:pt idx="6">
                  <c:v>2</c:v>
                </c:pt>
                <c:pt idx="7">
                  <c:v>2</c:v>
                </c:pt>
                <c:pt idx="8">
                  <c:v>6</c:v>
                </c:pt>
                <c:pt idx="9">
                  <c:v>2.8</c:v>
                </c:pt>
                <c:pt idx="10">
                  <c:v>3.3</c:v>
                </c:pt>
                <c:pt idx="11">
                  <c:v>2</c:v>
                </c:pt>
                <c:pt idx="12">
                  <c:v>0</c:v>
                </c:pt>
              </c:numCache>
            </c:numRef>
          </c:val>
          <c:smooth val="0"/>
          <c:extLst>
            <c:ext xmlns:c16="http://schemas.microsoft.com/office/drawing/2014/chart" uri="{C3380CC4-5D6E-409C-BE32-E72D297353CC}">
              <c16:uniqueId val="{00000001-CF4A-4CB1-BF36-76374911E7CA}"/>
            </c:ext>
          </c:extLst>
        </c:ser>
        <c:ser>
          <c:idx val="2"/>
          <c:order val="2"/>
          <c:tx>
            <c:strRef>
              <c:f>'between species comparisons'!$D$1</c:f>
              <c:strCache>
                <c:ptCount val="1"/>
                <c:pt idx="0">
                  <c:v>Female/Male weight</c:v>
                </c:pt>
              </c:strCache>
            </c:strRef>
          </c:tx>
          <c:spPr>
            <a:ln w="28575" cap="rnd">
              <a:solidFill>
                <a:schemeClr val="accent3"/>
              </a:solidFill>
              <a:round/>
            </a:ln>
            <a:effectLst/>
          </c:spPr>
          <c:marker>
            <c:symbol val="none"/>
          </c:marker>
          <c:trendline>
            <c:spPr>
              <a:ln w="19050" cap="rnd">
                <a:solidFill>
                  <a:schemeClr val="accent3"/>
                </a:solidFill>
                <a:prstDash val="sysDot"/>
              </a:ln>
              <a:effectLst/>
            </c:spPr>
            <c:trendlineType val="linear"/>
            <c:dispRSqr val="0"/>
            <c:dispEq val="0"/>
          </c:trendline>
          <c:cat>
            <c:strRef>
              <c:f>'between species comparisons'!$B$2:$B$14</c:f>
              <c:strCache>
                <c:ptCount val="13"/>
                <c:pt idx="0">
                  <c:v>0.20</c:v>
                </c:pt>
                <c:pt idx="1">
                  <c:v>0.48</c:v>
                </c:pt>
                <c:pt idx="2">
                  <c:v>0.44</c:v>
                </c:pt>
                <c:pt idx="3">
                  <c:v>0.56</c:v>
                </c:pt>
                <c:pt idx="4">
                  <c:v>0.67</c:v>
                </c:pt>
                <c:pt idx="5">
                  <c:v>0.75</c:v>
                </c:pt>
                <c:pt idx="6">
                  <c:v>0.80</c:v>
                </c:pt>
                <c:pt idx="7">
                  <c:v>0.88</c:v>
                </c:pt>
                <c:pt idx="8">
                  <c:v>0.88</c:v>
                </c:pt>
                <c:pt idx="9">
                  <c:v>0.92</c:v>
                </c:pt>
                <c:pt idx="10">
                  <c:v>0.98</c:v>
                </c:pt>
                <c:pt idx="11">
                  <c:v>1.00</c:v>
                </c:pt>
                <c:pt idx="12">
                  <c:v>?</c:v>
                </c:pt>
              </c:strCache>
            </c:strRef>
          </c:cat>
          <c:val>
            <c:numRef>
              <c:f>'between species comparisons'!$D$2:$D$14</c:f>
              <c:numCache>
                <c:formatCode>0.00%</c:formatCode>
                <c:ptCount val="13"/>
                <c:pt idx="0">
                  <c:v>0.69230769230769229</c:v>
                </c:pt>
                <c:pt idx="1">
                  <c:v>0.70030000000000003</c:v>
                </c:pt>
                <c:pt idx="2">
                  <c:v>0.5714285714285714</c:v>
                </c:pt>
                <c:pt idx="3">
                  <c:v>0.65100000000000002</c:v>
                </c:pt>
                <c:pt idx="4">
                  <c:v>0.51529999999999998</c:v>
                </c:pt>
                <c:pt idx="5">
                  <c:v>0.92500000000000004</c:v>
                </c:pt>
                <c:pt idx="6">
                  <c:v>0.55220000000000002</c:v>
                </c:pt>
                <c:pt idx="7">
                  <c:v>0</c:v>
                </c:pt>
                <c:pt idx="8">
                  <c:v>0.60529999999999995</c:v>
                </c:pt>
                <c:pt idx="9">
                  <c:v>0.89759999999999995</c:v>
                </c:pt>
                <c:pt idx="10">
                  <c:v>0</c:v>
                </c:pt>
                <c:pt idx="11">
                  <c:v>1.28</c:v>
                </c:pt>
                <c:pt idx="12">
                  <c:v>0.67390000000000005</c:v>
                </c:pt>
              </c:numCache>
            </c:numRef>
          </c:val>
          <c:smooth val="0"/>
          <c:extLst>
            <c:ext xmlns:c16="http://schemas.microsoft.com/office/drawing/2014/chart" uri="{C3380CC4-5D6E-409C-BE32-E72D297353CC}">
              <c16:uniqueId val="{00000003-CF4A-4CB1-BF36-76374911E7CA}"/>
            </c:ext>
          </c:extLst>
        </c:ser>
        <c:ser>
          <c:idx val="3"/>
          <c:order val="3"/>
          <c:tx>
            <c:strRef>
              <c:f>'between species comparisons'!$G$1</c:f>
              <c:strCache>
                <c:ptCount val="1"/>
                <c:pt idx="0">
                  <c:v>Male lifespan</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cat>
            <c:strRef>
              <c:f>'between species comparisons'!$B$2:$B$14</c:f>
              <c:strCache>
                <c:ptCount val="13"/>
                <c:pt idx="0">
                  <c:v>0.20</c:v>
                </c:pt>
                <c:pt idx="1">
                  <c:v>0.48</c:v>
                </c:pt>
                <c:pt idx="2">
                  <c:v>0.44</c:v>
                </c:pt>
                <c:pt idx="3">
                  <c:v>0.56</c:v>
                </c:pt>
                <c:pt idx="4">
                  <c:v>0.67</c:v>
                </c:pt>
                <c:pt idx="5">
                  <c:v>0.75</c:v>
                </c:pt>
                <c:pt idx="6">
                  <c:v>0.80</c:v>
                </c:pt>
                <c:pt idx="7">
                  <c:v>0.88</c:v>
                </c:pt>
                <c:pt idx="8">
                  <c:v>0.88</c:v>
                </c:pt>
                <c:pt idx="9">
                  <c:v>0.92</c:v>
                </c:pt>
                <c:pt idx="10">
                  <c:v>0.98</c:v>
                </c:pt>
                <c:pt idx="11">
                  <c:v>1.00</c:v>
                </c:pt>
                <c:pt idx="12">
                  <c:v>?</c:v>
                </c:pt>
              </c:strCache>
            </c:strRef>
          </c:cat>
          <c:val>
            <c:numRef>
              <c:f>'between species comparisons'!$G$2:$G$14</c:f>
              <c:numCache>
                <c:formatCode>General</c:formatCode>
                <c:ptCount val="13"/>
                <c:pt idx="0">
                  <c:v>3</c:v>
                </c:pt>
                <c:pt idx="1">
                  <c:v>2</c:v>
                </c:pt>
                <c:pt idx="2">
                  <c:v>6</c:v>
                </c:pt>
                <c:pt idx="3">
                  <c:v>1</c:v>
                </c:pt>
                <c:pt idx="4">
                  <c:v>4</c:v>
                </c:pt>
                <c:pt idx="5">
                  <c:v>2</c:v>
                </c:pt>
                <c:pt idx="6">
                  <c:v>1</c:v>
                </c:pt>
                <c:pt idx="7">
                  <c:v>1</c:v>
                </c:pt>
                <c:pt idx="8">
                  <c:v>1</c:v>
                </c:pt>
                <c:pt idx="9">
                  <c:v>1</c:v>
                </c:pt>
                <c:pt idx="10">
                  <c:v>1</c:v>
                </c:pt>
                <c:pt idx="11">
                  <c:v>2</c:v>
                </c:pt>
                <c:pt idx="12">
                  <c:v>1</c:v>
                </c:pt>
              </c:numCache>
            </c:numRef>
          </c:val>
          <c:smooth val="0"/>
          <c:extLst>
            <c:ext xmlns:c16="http://schemas.microsoft.com/office/drawing/2014/chart" uri="{C3380CC4-5D6E-409C-BE32-E72D297353CC}">
              <c16:uniqueId val="{00000005-CF4A-4CB1-BF36-76374911E7CA}"/>
            </c:ext>
          </c:extLst>
        </c:ser>
        <c:ser>
          <c:idx val="4"/>
          <c:order val="4"/>
          <c:tx>
            <c:strRef>
              <c:f>'between species comparisons'!$H$1</c:f>
              <c:strCache>
                <c:ptCount val="1"/>
                <c:pt idx="0">
                  <c:v>Female lifespan</c:v>
                </c:pt>
              </c:strCache>
            </c:strRef>
          </c:tx>
          <c:spPr>
            <a:ln w="28575" cap="rnd">
              <a:solidFill>
                <a:schemeClr val="accent5"/>
              </a:solidFill>
              <a:round/>
            </a:ln>
            <a:effectLst/>
          </c:spPr>
          <c:marker>
            <c:symbol val="none"/>
          </c:marker>
          <c:trendline>
            <c:spPr>
              <a:ln w="19050" cap="rnd">
                <a:solidFill>
                  <a:schemeClr val="accent5"/>
                </a:solidFill>
                <a:prstDash val="sysDot"/>
              </a:ln>
              <a:effectLst/>
            </c:spPr>
            <c:trendlineType val="linear"/>
            <c:dispRSqr val="0"/>
            <c:dispEq val="0"/>
          </c:trendline>
          <c:cat>
            <c:strRef>
              <c:f>'between species comparisons'!$B$2:$B$14</c:f>
              <c:strCache>
                <c:ptCount val="13"/>
                <c:pt idx="0">
                  <c:v>0.20</c:v>
                </c:pt>
                <c:pt idx="1">
                  <c:v>0.48</c:v>
                </c:pt>
                <c:pt idx="2">
                  <c:v>0.44</c:v>
                </c:pt>
                <c:pt idx="3">
                  <c:v>0.56</c:v>
                </c:pt>
                <c:pt idx="4">
                  <c:v>0.67</c:v>
                </c:pt>
                <c:pt idx="5">
                  <c:v>0.75</c:v>
                </c:pt>
                <c:pt idx="6">
                  <c:v>0.80</c:v>
                </c:pt>
                <c:pt idx="7">
                  <c:v>0.88</c:v>
                </c:pt>
                <c:pt idx="8">
                  <c:v>0.88</c:v>
                </c:pt>
                <c:pt idx="9">
                  <c:v>0.92</c:v>
                </c:pt>
                <c:pt idx="10">
                  <c:v>0.98</c:v>
                </c:pt>
                <c:pt idx="11">
                  <c:v>1.00</c:v>
                </c:pt>
                <c:pt idx="12">
                  <c:v>?</c:v>
                </c:pt>
              </c:strCache>
            </c:strRef>
          </c:cat>
          <c:val>
            <c:numRef>
              <c:f>'between species comparisons'!$H$2:$H$14</c:f>
              <c:numCache>
                <c:formatCode>General</c:formatCode>
                <c:ptCount val="13"/>
                <c:pt idx="0">
                  <c:v>3</c:v>
                </c:pt>
                <c:pt idx="1">
                  <c:v>2</c:v>
                </c:pt>
                <c:pt idx="2">
                  <c:v>5</c:v>
                </c:pt>
                <c:pt idx="3">
                  <c:v>3</c:v>
                </c:pt>
                <c:pt idx="4">
                  <c:v>4</c:v>
                </c:pt>
                <c:pt idx="5">
                  <c:v>3</c:v>
                </c:pt>
                <c:pt idx="7">
                  <c:v>2</c:v>
                </c:pt>
                <c:pt idx="10">
                  <c:v>2</c:v>
                </c:pt>
                <c:pt idx="11">
                  <c:v>2</c:v>
                </c:pt>
              </c:numCache>
            </c:numRef>
          </c:val>
          <c:smooth val="0"/>
          <c:extLst>
            <c:ext xmlns:c16="http://schemas.microsoft.com/office/drawing/2014/chart" uri="{C3380CC4-5D6E-409C-BE32-E72D297353CC}">
              <c16:uniqueId val="{00000007-CF4A-4CB1-BF36-76374911E7CA}"/>
            </c:ext>
          </c:extLst>
        </c:ser>
        <c:ser>
          <c:idx val="5"/>
          <c:order val="5"/>
          <c:tx>
            <c:strRef>
              <c:f>'between species comparisons'!$I$1</c:f>
              <c:strCache>
                <c:ptCount val="1"/>
                <c:pt idx="0">
                  <c:v>Aggression</c:v>
                </c:pt>
              </c:strCache>
            </c:strRef>
          </c:tx>
          <c:spPr>
            <a:ln w="28575" cap="rnd">
              <a:solidFill>
                <a:schemeClr val="accent6"/>
              </a:solidFill>
              <a:round/>
            </a:ln>
            <a:effectLst/>
          </c:spPr>
          <c:marker>
            <c:symbol val="none"/>
          </c:marker>
          <c:trendline>
            <c:spPr>
              <a:ln w="19050" cap="rnd">
                <a:solidFill>
                  <a:schemeClr val="accent6"/>
                </a:solidFill>
                <a:prstDash val="sysDot"/>
              </a:ln>
              <a:effectLst/>
            </c:spPr>
            <c:trendlineType val="linear"/>
            <c:dispRSqr val="0"/>
            <c:dispEq val="0"/>
          </c:trendline>
          <c:val>
            <c:numRef>
              <c:f>'between species comparisons'!$I$2:$I$14</c:f>
              <c:numCache>
                <c:formatCode>General</c:formatCode>
                <c:ptCount val="13"/>
                <c:pt idx="0">
                  <c:v>2</c:v>
                </c:pt>
                <c:pt idx="1">
                  <c:v>2</c:v>
                </c:pt>
                <c:pt idx="2">
                  <c:v>3</c:v>
                </c:pt>
                <c:pt idx="3">
                  <c:v>1.5</c:v>
                </c:pt>
                <c:pt idx="4">
                  <c:v>2</c:v>
                </c:pt>
                <c:pt idx="5">
                  <c:v>1</c:v>
                </c:pt>
                <c:pt idx="7">
                  <c:v>2</c:v>
                </c:pt>
                <c:pt idx="8">
                  <c:v>2</c:v>
                </c:pt>
                <c:pt idx="9">
                  <c:v>2</c:v>
                </c:pt>
                <c:pt idx="10">
                  <c:v>1.5</c:v>
                </c:pt>
                <c:pt idx="11">
                  <c:v>1</c:v>
                </c:pt>
                <c:pt idx="12">
                  <c:v>1</c:v>
                </c:pt>
              </c:numCache>
            </c:numRef>
          </c:val>
          <c:smooth val="0"/>
          <c:extLst>
            <c:ext xmlns:c16="http://schemas.microsoft.com/office/drawing/2014/chart" uri="{C3380CC4-5D6E-409C-BE32-E72D297353CC}">
              <c16:uniqueId val="{00000009-CF4A-4CB1-BF36-76374911E7CA}"/>
            </c:ext>
          </c:extLst>
        </c:ser>
        <c:dLbls>
          <c:showLegendKey val="0"/>
          <c:showVal val="0"/>
          <c:showCatName val="0"/>
          <c:showSerName val="0"/>
          <c:showPercent val="0"/>
          <c:showBubbleSize val="0"/>
        </c:dLbls>
        <c:smooth val="0"/>
        <c:axId val="536927663"/>
        <c:axId val="536924751"/>
        <c:extLst>
          <c:ext xmlns:c15="http://schemas.microsoft.com/office/drawing/2012/chart" uri="{02D57815-91ED-43cb-92C2-25804820EDAC}">
            <c15:filteredLineSeries>
              <c15:ser>
                <c:idx val="0"/>
                <c:order val="0"/>
                <c:tx>
                  <c:strRef>
                    <c:extLst>
                      <c:ext uri="{02D57815-91ED-43cb-92C2-25804820EDAC}">
                        <c15:formulaRef>
                          <c15:sqref>'between species comparisons'!$B$1</c15:sqref>
                        </c15:formulaRef>
                      </c:ext>
                    </c:extLst>
                    <c:strCache>
                      <c:ptCount val="1"/>
                      <c:pt idx="0">
                        <c:v>Litters sired multiply</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extLst>
                      <c:ext uri="{02D57815-91ED-43cb-92C2-25804820EDAC}">
                        <c15:formulaRef>
                          <c15:sqref>'between species comparisons'!$B$2:$B$14</c15:sqref>
                        </c15:formulaRef>
                      </c:ext>
                    </c:extLst>
                    <c:strCache>
                      <c:ptCount val="13"/>
                      <c:pt idx="0">
                        <c:v>0.20</c:v>
                      </c:pt>
                      <c:pt idx="1">
                        <c:v>0.48</c:v>
                      </c:pt>
                      <c:pt idx="2">
                        <c:v>0.44</c:v>
                      </c:pt>
                      <c:pt idx="3">
                        <c:v>0.56</c:v>
                      </c:pt>
                      <c:pt idx="4">
                        <c:v>0.67</c:v>
                      </c:pt>
                      <c:pt idx="5">
                        <c:v>0.75</c:v>
                      </c:pt>
                      <c:pt idx="6">
                        <c:v>0.80</c:v>
                      </c:pt>
                      <c:pt idx="7">
                        <c:v>0.88</c:v>
                      </c:pt>
                      <c:pt idx="8">
                        <c:v>0.88</c:v>
                      </c:pt>
                      <c:pt idx="9">
                        <c:v>0.92</c:v>
                      </c:pt>
                      <c:pt idx="10">
                        <c:v>0.98</c:v>
                      </c:pt>
                      <c:pt idx="11">
                        <c:v>1.00</c:v>
                      </c:pt>
                      <c:pt idx="12">
                        <c:v>?</c:v>
                      </c:pt>
                    </c:strCache>
                  </c:strRef>
                </c:cat>
                <c:val>
                  <c:numRef>
                    <c:extLst>
                      <c:ext uri="{02D57815-91ED-43cb-92C2-25804820EDAC}">
                        <c15:formulaRef>
                          <c15:sqref>'between species comparisons'!$B$2:$B$14</c15:sqref>
                        </c15:formulaRef>
                      </c:ext>
                    </c:extLst>
                    <c:numCache>
                      <c:formatCode>0.00</c:formatCode>
                      <c:ptCount val="13"/>
                      <c:pt idx="0">
                        <c:v>0.2</c:v>
                      </c:pt>
                      <c:pt idx="1">
                        <c:v>0.47599999999999998</c:v>
                      </c:pt>
                      <c:pt idx="2">
                        <c:v>0.44400000000000001</c:v>
                      </c:pt>
                      <c:pt idx="3">
                        <c:v>0.56299999999999994</c:v>
                      </c:pt>
                      <c:pt idx="4">
                        <c:v>0.66700000000000004</c:v>
                      </c:pt>
                      <c:pt idx="5">
                        <c:v>0.75</c:v>
                      </c:pt>
                      <c:pt idx="6">
                        <c:v>0.8</c:v>
                      </c:pt>
                      <c:pt idx="7">
                        <c:v>0.875</c:v>
                      </c:pt>
                      <c:pt idx="8">
                        <c:v>0.875</c:v>
                      </c:pt>
                      <c:pt idx="9">
                        <c:v>0.92300000000000004</c:v>
                      </c:pt>
                      <c:pt idx="10">
                        <c:v>0.97799999999999998</c:v>
                      </c:pt>
                      <c:pt idx="11">
                        <c:v>1</c:v>
                      </c:pt>
                      <c:pt idx="12">
                        <c:v>0</c:v>
                      </c:pt>
                    </c:numCache>
                  </c:numRef>
                </c:val>
                <c:smooth val="0"/>
                <c:extLst>
                  <c:ext xmlns:c16="http://schemas.microsoft.com/office/drawing/2014/chart" uri="{C3380CC4-5D6E-409C-BE32-E72D297353CC}">
                    <c16:uniqueId val="{0000000B-CF4A-4CB1-BF36-76374911E7CA}"/>
                  </c:ext>
                </c:extLst>
              </c15:ser>
            </c15:filteredLineSeries>
          </c:ext>
        </c:extLst>
      </c:lineChart>
      <c:catAx>
        <c:axId val="53692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Litters</a:t>
                </a:r>
                <a:r>
                  <a:rPr lang="en-AU" baseline="0"/>
                  <a:t> Sired Multiply</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AU"/>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24751"/>
        <c:crosses val="autoZero"/>
        <c:auto val="1"/>
        <c:lblAlgn val="ctr"/>
        <c:lblOffset val="100"/>
        <c:noMultiLvlLbl val="0"/>
      </c:catAx>
      <c:valAx>
        <c:axId val="53692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27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466724</xdr:colOff>
      <xdr:row>1</xdr:row>
      <xdr:rowOff>3764</xdr:rowOff>
    </xdr:from>
    <xdr:to>
      <xdr:col>42</xdr:col>
      <xdr:colOff>430161</xdr:colOff>
      <xdr:row>15</xdr:row>
      <xdr:rowOff>122904</xdr:rowOff>
    </xdr:to>
    <xdr:graphicFrame macro="">
      <xdr:nvGraphicFramePr>
        <xdr:cNvPr id="2" name="Chart 1">
          <a:extLst>
            <a:ext uri="{FF2B5EF4-FFF2-40B4-BE49-F238E27FC236}">
              <a16:creationId xmlns:a16="http://schemas.microsoft.com/office/drawing/2014/main" id="{FBFC1BB2-73CB-4CF4-B1B8-029747622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web.archive.org/web/20130513173514/http:/www.sciencenews.org/view/generic/id/64508/description/Wolverine_Climate_warming_threatens_comeback" TargetMode="External"/><Relationship Id="rId2" Type="http://schemas.openxmlformats.org/officeDocument/2006/relationships/hyperlink" Target="Copeland,%20Jeffrey%20P.;%20Whitman,%20Jackson%20S.%20(2003).%20%22Wolverine%20(Gulo%20gulo)%22.%20In%20Feldhamer,%20George%20A.;%20Thompson,%20Bruce%20C.;%20Chapman,%20Joseph%20A.%20(eds.).%20Wild%20Mammals%20of%20North%20America:%20Biology,%20Management,%20and%20Conservation.%20Johns%20Hopkins%20University%20Press.%20pp.%20672&#8211;681.%20ISBN%20978-0-8018-7416-1." TargetMode="External"/><Relationship Id="rId1" Type="http://schemas.openxmlformats.org/officeDocument/2006/relationships/hyperlink" Target="https://wolverinefoundation.org/wp-content/uploads/2015/03/spring_progress_report-03.pdf" TargetMode="External"/><Relationship Id="rId6" Type="http://schemas.openxmlformats.org/officeDocument/2006/relationships/hyperlink" Target="https://books.google.com.au/books?hl=en&amp;lr=&amp;id=k4DOBQAAQBAJ&amp;oi=fnd&amp;pg=PP1&amp;dq=white-tailed+deer+biology+&amp;ots=H0na1Y-fuq&amp;sig=sG-8J3L_aE-rBiK_saHJ_CwmYIA" TargetMode="External"/><Relationship Id="rId5" Type="http://schemas.openxmlformats.org/officeDocument/2006/relationships/hyperlink" Target="https://doi.org/10.1644/1545-1542(2000)081%3c0606:SAABIT%3e2.0.CO;2" TargetMode="External"/><Relationship Id="rId4" Type="http://schemas.openxmlformats.org/officeDocument/2006/relationships/hyperlink" Target="https://doi.org/10.1111/j.1420-9101.2004.00836.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9E4CD-4DE1-42D1-8C57-C1197E7B323B}">
  <dimension ref="A1:O20"/>
  <sheetViews>
    <sheetView zoomScale="55" zoomScaleNormal="55" workbookViewId="0">
      <pane ySplit="1" topLeftCell="A2" activePane="bottomLeft" state="frozen"/>
      <selection pane="bottomLeft" activeCell="E29" sqref="E29"/>
    </sheetView>
  </sheetViews>
  <sheetFormatPr defaultColWidth="43.453125" defaultRowHeight="15.5" x14ac:dyDescent="0.35"/>
  <cols>
    <col min="1" max="1" width="17.1796875" style="21" bestFit="1" customWidth="1"/>
    <col min="2" max="2" width="46.36328125" style="21" customWidth="1"/>
    <col min="3" max="3" width="42.6328125" style="21" customWidth="1"/>
    <col min="4" max="4" width="38.26953125" style="21" customWidth="1"/>
    <col min="5" max="5" width="58.36328125" style="21" customWidth="1"/>
    <col min="6" max="6" width="61.1796875" style="21" customWidth="1"/>
    <col min="7" max="7" width="27.54296875" style="21" customWidth="1"/>
    <col min="8" max="8" width="21.90625" style="21" customWidth="1"/>
    <col min="9" max="9" width="56.453125" style="21" customWidth="1"/>
    <col min="10" max="10" width="19.453125" style="21" bestFit="1" customWidth="1"/>
    <col min="11" max="11" width="18.90625" style="21" bestFit="1" customWidth="1"/>
    <col min="12" max="12" width="31.08984375" style="21" bestFit="1" customWidth="1"/>
    <col min="13" max="13" width="114.6328125" style="21" customWidth="1"/>
    <col min="14" max="16384" width="43.453125" style="21"/>
  </cols>
  <sheetData>
    <row r="1" spans="1:15" x14ac:dyDescent="0.35">
      <c r="A1" s="92"/>
      <c r="B1" s="92" t="s">
        <v>0</v>
      </c>
      <c r="C1" s="92" t="s">
        <v>1</v>
      </c>
      <c r="D1" s="92" t="s">
        <v>2</v>
      </c>
      <c r="E1" s="92" t="s">
        <v>3</v>
      </c>
      <c r="F1" s="92" t="s">
        <v>4</v>
      </c>
      <c r="G1" s="92" t="s">
        <v>5</v>
      </c>
      <c r="H1" s="92" t="s">
        <v>6</v>
      </c>
      <c r="I1" s="92" t="s">
        <v>7</v>
      </c>
      <c r="J1" s="92" t="s">
        <v>8</v>
      </c>
      <c r="K1" s="92" t="s">
        <v>9</v>
      </c>
      <c r="L1" s="92" t="s">
        <v>10</v>
      </c>
      <c r="M1" s="92" t="s">
        <v>11</v>
      </c>
    </row>
    <row r="2" spans="1:15" ht="31" x14ac:dyDescent="0.35">
      <c r="A2" s="120" t="s">
        <v>12</v>
      </c>
      <c r="B2" s="131" t="s">
        <v>13</v>
      </c>
      <c r="C2" s="94" t="s">
        <v>14</v>
      </c>
      <c r="D2" s="94" t="s">
        <v>15</v>
      </c>
      <c r="E2" s="94" t="s">
        <v>16</v>
      </c>
      <c r="F2" s="94" t="s">
        <v>17</v>
      </c>
      <c r="G2" s="94" t="s">
        <v>18</v>
      </c>
      <c r="H2" s="94" t="s">
        <v>19</v>
      </c>
      <c r="I2" s="94" t="s">
        <v>20</v>
      </c>
      <c r="J2" s="126" t="s">
        <v>21</v>
      </c>
      <c r="K2" s="126" t="s">
        <v>22</v>
      </c>
      <c r="L2" s="94"/>
      <c r="M2" s="123" t="s">
        <v>831</v>
      </c>
    </row>
    <row r="3" spans="1:15" ht="31" x14ac:dyDescent="0.35">
      <c r="A3" s="121"/>
      <c r="B3" s="129"/>
      <c r="C3" s="97" t="s">
        <v>23</v>
      </c>
      <c r="D3" s="98" t="s">
        <v>24</v>
      </c>
      <c r="E3" s="97" t="s">
        <v>25</v>
      </c>
      <c r="F3" s="97" t="s">
        <v>26</v>
      </c>
      <c r="G3" s="97" t="s">
        <v>27</v>
      </c>
      <c r="H3" s="97" t="s">
        <v>28</v>
      </c>
      <c r="I3" s="97"/>
      <c r="J3" s="127"/>
      <c r="K3" s="127"/>
      <c r="L3" s="97"/>
      <c r="M3" s="124"/>
    </row>
    <row r="4" spans="1:15" ht="31" x14ac:dyDescent="0.35">
      <c r="A4" s="121"/>
      <c r="B4" s="129"/>
      <c r="C4" s="98" t="s">
        <v>29</v>
      </c>
      <c r="D4" s="98" t="s">
        <v>30</v>
      </c>
      <c r="E4" s="98" t="s">
        <v>31</v>
      </c>
      <c r="F4" s="98" t="s">
        <v>32</v>
      </c>
      <c r="G4" s="98" t="s">
        <v>33</v>
      </c>
      <c r="H4" s="98" t="s">
        <v>19</v>
      </c>
      <c r="I4" s="98" t="s">
        <v>34</v>
      </c>
      <c r="J4" s="128"/>
      <c r="K4" s="128"/>
      <c r="L4" s="98"/>
      <c r="M4" s="125"/>
    </row>
    <row r="5" spans="1:15" ht="31" x14ac:dyDescent="0.35">
      <c r="A5" s="121"/>
      <c r="B5" s="130"/>
      <c r="C5" s="101" t="s">
        <v>398</v>
      </c>
      <c r="D5" s="101" t="s">
        <v>399</v>
      </c>
      <c r="E5" s="101"/>
      <c r="F5" s="101" t="s">
        <v>400</v>
      </c>
      <c r="G5" s="101"/>
      <c r="H5" s="101"/>
      <c r="I5" s="101" t="s">
        <v>401</v>
      </c>
      <c r="J5" s="101"/>
      <c r="K5" s="101"/>
      <c r="L5" s="101"/>
      <c r="M5" s="102"/>
      <c r="N5" s="40"/>
      <c r="O5" s="40"/>
    </row>
    <row r="6" spans="1:15" ht="31" x14ac:dyDescent="0.35">
      <c r="A6" s="121"/>
      <c r="B6" s="103" t="s">
        <v>35</v>
      </c>
      <c r="C6" s="104" t="s">
        <v>36</v>
      </c>
      <c r="D6" s="104" t="s">
        <v>37</v>
      </c>
      <c r="E6" s="104" t="s">
        <v>38</v>
      </c>
      <c r="F6" s="104" t="s">
        <v>39</v>
      </c>
      <c r="G6" s="104" t="s">
        <v>40</v>
      </c>
      <c r="H6" s="104" t="s">
        <v>41</v>
      </c>
      <c r="I6" s="104" t="s">
        <v>42</v>
      </c>
      <c r="J6" s="104" t="s">
        <v>21</v>
      </c>
      <c r="K6" s="104" t="s">
        <v>43</v>
      </c>
      <c r="L6" s="104"/>
      <c r="M6" s="105" t="s">
        <v>44</v>
      </c>
    </row>
    <row r="7" spans="1:15" ht="31" x14ac:dyDescent="0.35">
      <c r="A7" s="121"/>
      <c r="B7" s="129" t="s">
        <v>45</v>
      </c>
      <c r="C7" s="97" t="s">
        <v>46</v>
      </c>
      <c r="D7" s="97" t="s">
        <v>47</v>
      </c>
      <c r="E7" s="97" t="s">
        <v>48</v>
      </c>
      <c r="F7" s="97" t="s">
        <v>49</v>
      </c>
      <c r="G7" s="97" t="s">
        <v>50</v>
      </c>
      <c r="H7" s="97"/>
      <c r="I7" s="97" t="s">
        <v>51</v>
      </c>
      <c r="J7" s="127" t="s">
        <v>21</v>
      </c>
      <c r="K7" s="127" t="s">
        <v>52</v>
      </c>
      <c r="L7" s="97" t="s">
        <v>53</v>
      </c>
      <c r="M7" s="124" t="s">
        <v>830</v>
      </c>
    </row>
    <row r="8" spans="1:15" ht="47" thickBot="1" x14ac:dyDescent="0.4">
      <c r="A8" s="122"/>
      <c r="B8" s="130"/>
      <c r="C8" s="98" t="s">
        <v>54</v>
      </c>
      <c r="D8" s="98" t="s">
        <v>55</v>
      </c>
      <c r="E8" s="98" t="s">
        <v>56</v>
      </c>
      <c r="F8" s="98" t="s">
        <v>57</v>
      </c>
      <c r="G8" s="98" t="s">
        <v>58</v>
      </c>
      <c r="H8" s="98" t="s">
        <v>59</v>
      </c>
      <c r="I8" s="98" t="s">
        <v>60</v>
      </c>
      <c r="J8" s="128"/>
      <c r="K8" s="128"/>
      <c r="L8" s="98"/>
      <c r="M8" s="125"/>
    </row>
    <row r="9" spans="1:15" s="22" customFormat="1" ht="47" thickBot="1" x14ac:dyDescent="0.4">
      <c r="A9" s="120" t="s">
        <v>61</v>
      </c>
      <c r="B9" s="136" t="s">
        <v>62</v>
      </c>
      <c r="C9" s="106" t="s">
        <v>63</v>
      </c>
      <c r="D9" s="106" t="s">
        <v>64</v>
      </c>
      <c r="E9" s="106" t="s">
        <v>65</v>
      </c>
      <c r="F9" s="107" t="s">
        <v>338</v>
      </c>
      <c r="G9" s="106" t="s">
        <v>66</v>
      </c>
      <c r="H9" s="106" t="s">
        <v>339</v>
      </c>
      <c r="I9" s="106"/>
      <c r="J9" s="138" t="s">
        <v>67</v>
      </c>
      <c r="K9" s="138" t="s">
        <v>43</v>
      </c>
      <c r="L9" s="108"/>
      <c r="M9" s="132" t="s">
        <v>68</v>
      </c>
    </row>
    <row r="10" spans="1:15" s="22" customFormat="1" x14ac:dyDescent="0.35">
      <c r="A10" s="121"/>
      <c r="B10" s="137"/>
      <c r="C10" s="106" t="s">
        <v>69</v>
      </c>
      <c r="D10" s="106"/>
      <c r="E10" s="106"/>
      <c r="F10" s="106"/>
      <c r="G10" s="106"/>
      <c r="H10" s="106"/>
      <c r="I10" s="106"/>
      <c r="J10" s="139"/>
      <c r="K10" s="139"/>
      <c r="L10" s="109"/>
      <c r="M10" s="133"/>
    </row>
    <row r="11" spans="1:15" ht="62" x14ac:dyDescent="0.35">
      <c r="A11" s="121"/>
      <c r="B11" s="93" t="s">
        <v>70</v>
      </c>
      <c r="C11" s="94" t="s">
        <v>71</v>
      </c>
      <c r="D11" s="94" t="s">
        <v>72</v>
      </c>
      <c r="E11" s="94" t="s">
        <v>73</v>
      </c>
      <c r="F11" s="94" t="s">
        <v>74</v>
      </c>
      <c r="G11" s="94" t="s">
        <v>75</v>
      </c>
      <c r="H11" s="94" t="s">
        <v>76</v>
      </c>
      <c r="I11" s="94" t="s">
        <v>77</v>
      </c>
      <c r="J11" s="94" t="s">
        <v>67</v>
      </c>
      <c r="K11" s="94" t="s">
        <v>43</v>
      </c>
      <c r="L11" s="94"/>
      <c r="M11" s="95" t="s">
        <v>78</v>
      </c>
    </row>
    <row r="12" spans="1:15" ht="77.5" x14ac:dyDescent="0.35">
      <c r="A12" s="121"/>
      <c r="B12" s="103" t="s">
        <v>79</v>
      </c>
      <c r="C12" s="104" t="s">
        <v>80</v>
      </c>
      <c r="D12" s="104" t="s">
        <v>81</v>
      </c>
      <c r="E12" s="104" t="s">
        <v>82</v>
      </c>
      <c r="F12" s="104" t="s">
        <v>83</v>
      </c>
      <c r="G12" s="104" t="s">
        <v>84</v>
      </c>
      <c r="H12" s="104">
        <v>3</v>
      </c>
      <c r="I12" s="104" t="s">
        <v>85</v>
      </c>
      <c r="J12" s="104" t="s">
        <v>86</v>
      </c>
      <c r="K12" s="104" t="s">
        <v>43</v>
      </c>
      <c r="L12" s="104"/>
      <c r="M12" s="105" t="s">
        <v>87</v>
      </c>
    </row>
    <row r="13" spans="1:15" ht="31" x14ac:dyDescent="0.35">
      <c r="A13" s="122"/>
      <c r="B13" s="100" t="s">
        <v>88</v>
      </c>
      <c r="C13" s="98" t="s">
        <v>89</v>
      </c>
      <c r="D13" s="98"/>
      <c r="E13" s="98"/>
      <c r="F13" s="98"/>
      <c r="G13" s="98"/>
      <c r="H13" s="98" t="s">
        <v>90</v>
      </c>
      <c r="I13" s="98" t="s">
        <v>91</v>
      </c>
      <c r="J13" s="98" t="s">
        <v>86</v>
      </c>
      <c r="K13" s="98" t="s">
        <v>52</v>
      </c>
      <c r="L13" s="98"/>
      <c r="M13" s="99"/>
    </row>
    <row r="14" spans="1:15" ht="46.5" x14ac:dyDescent="0.35">
      <c r="A14" s="120" t="s">
        <v>92</v>
      </c>
      <c r="B14" s="93" t="s">
        <v>93</v>
      </c>
      <c r="C14" s="94" t="s">
        <v>94</v>
      </c>
      <c r="D14" s="94" t="s">
        <v>95</v>
      </c>
      <c r="E14" s="94" t="s">
        <v>96</v>
      </c>
      <c r="F14" s="94" t="s">
        <v>97</v>
      </c>
      <c r="G14" s="94" t="s">
        <v>98</v>
      </c>
      <c r="H14" s="94" t="s">
        <v>99</v>
      </c>
      <c r="I14" s="94" t="s">
        <v>100</v>
      </c>
      <c r="J14" s="94" t="s">
        <v>101</v>
      </c>
      <c r="K14" s="94" t="s">
        <v>52</v>
      </c>
      <c r="L14" s="94" t="s">
        <v>102</v>
      </c>
      <c r="M14" s="94" t="s">
        <v>103</v>
      </c>
    </row>
    <row r="15" spans="1:15" x14ac:dyDescent="0.35">
      <c r="A15" s="122"/>
      <c r="B15" s="103" t="s">
        <v>104</v>
      </c>
      <c r="C15" s="104" t="s">
        <v>105</v>
      </c>
      <c r="D15" s="104"/>
      <c r="E15" s="104"/>
      <c r="F15" s="104"/>
      <c r="G15" s="104"/>
      <c r="H15" s="104" t="s">
        <v>19</v>
      </c>
      <c r="I15" s="104"/>
      <c r="J15" s="104" t="s">
        <v>86</v>
      </c>
      <c r="K15" s="104" t="s">
        <v>43</v>
      </c>
      <c r="L15" s="104"/>
      <c r="M15" s="104"/>
    </row>
    <row r="16" spans="1:15" ht="93" x14ac:dyDescent="0.35">
      <c r="A16" s="131" t="s">
        <v>106</v>
      </c>
      <c r="B16" s="131"/>
      <c r="C16" s="97" t="s">
        <v>107</v>
      </c>
      <c r="D16" s="97" t="s">
        <v>108</v>
      </c>
      <c r="E16" s="97" t="s">
        <v>109</v>
      </c>
      <c r="F16" s="97" t="s">
        <v>110</v>
      </c>
      <c r="G16" s="97" t="s">
        <v>111</v>
      </c>
      <c r="H16" s="97" t="s">
        <v>112</v>
      </c>
      <c r="I16" s="97" t="s">
        <v>113</v>
      </c>
      <c r="J16" s="97" t="s">
        <v>21</v>
      </c>
      <c r="K16" s="97" t="s">
        <v>22</v>
      </c>
      <c r="L16" s="97"/>
      <c r="M16" s="97" t="s">
        <v>114</v>
      </c>
    </row>
    <row r="17" spans="1:13" ht="46.5" x14ac:dyDescent="0.35">
      <c r="A17" s="129" t="s">
        <v>115</v>
      </c>
      <c r="B17" s="129"/>
      <c r="C17" s="97" t="s">
        <v>116</v>
      </c>
      <c r="D17" s="97" t="s">
        <v>117</v>
      </c>
      <c r="E17" s="97" t="s">
        <v>118</v>
      </c>
      <c r="F17" s="97" t="s">
        <v>119</v>
      </c>
      <c r="G17" s="97" t="s">
        <v>120</v>
      </c>
      <c r="H17" s="97" t="s">
        <v>99</v>
      </c>
      <c r="I17" s="97"/>
      <c r="J17" s="97" t="s">
        <v>67</v>
      </c>
      <c r="K17" s="97" t="s">
        <v>43</v>
      </c>
      <c r="L17" s="97" t="s">
        <v>121</v>
      </c>
      <c r="M17" s="97" t="s">
        <v>122</v>
      </c>
    </row>
    <row r="18" spans="1:13" ht="23.5" x14ac:dyDescent="0.35">
      <c r="A18" s="135" t="s">
        <v>123</v>
      </c>
      <c r="B18" s="135"/>
      <c r="C18" s="135"/>
      <c r="D18" s="135"/>
      <c r="E18" s="135"/>
      <c r="F18" s="135"/>
      <c r="G18" s="135"/>
      <c r="H18" s="135"/>
      <c r="I18" s="135"/>
      <c r="J18" s="135"/>
      <c r="K18" s="135"/>
      <c r="L18" s="135"/>
      <c r="M18" s="135"/>
    </row>
    <row r="19" spans="1:13" ht="46.5" x14ac:dyDescent="0.35">
      <c r="A19" s="134" t="s">
        <v>337</v>
      </c>
      <c r="B19" s="96" t="s">
        <v>124</v>
      </c>
      <c r="C19" s="97" t="s">
        <v>125</v>
      </c>
      <c r="D19" s="97" t="s">
        <v>126</v>
      </c>
      <c r="E19" s="97" t="s">
        <v>127</v>
      </c>
      <c r="F19" s="97" t="s">
        <v>128</v>
      </c>
      <c r="G19" s="97" t="s">
        <v>129</v>
      </c>
      <c r="H19" s="97" t="s">
        <v>130</v>
      </c>
      <c r="I19" s="97"/>
      <c r="J19" s="97" t="s">
        <v>21</v>
      </c>
      <c r="K19" s="97" t="s">
        <v>52</v>
      </c>
      <c r="L19" s="97"/>
      <c r="M19" s="97" t="s">
        <v>131</v>
      </c>
    </row>
    <row r="20" spans="1:13" s="23" customFormat="1" ht="46.5" x14ac:dyDescent="0.35">
      <c r="A20" s="134"/>
      <c r="B20" s="110" t="s">
        <v>132</v>
      </c>
      <c r="C20" s="110" t="s">
        <v>133</v>
      </c>
      <c r="D20" s="110" t="s">
        <v>134</v>
      </c>
      <c r="E20" s="110" t="s">
        <v>135</v>
      </c>
      <c r="F20" s="110" t="s">
        <v>136</v>
      </c>
      <c r="G20" s="110" t="s">
        <v>137</v>
      </c>
      <c r="H20" s="110" t="s">
        <v>138</v>
      </c>
      <c r="I20" s="110"/>
      <c r="J20" s="97" t="s">
        <v>21</v>
      </c>
      <c r="K20" s="97" t="s">
        <v>52</v>
      </c>
      <c r="L20" s="110" t="s">
        <v>139</v>
      </c>
      <c r="M20" s="110" t="s">
        <v>140</v>
      </c>
    </row>
  </sheetData>
  <mergeCells count="19">
    <mergeCell ref="M9:M10"/>
    <mergeCell ref="A16:B16"/>
    <mergeCell ref="A17:B17"/>
    <mergeCell ref="A9:A13"/>
    <mergeCell ref="A19:A20"/>
    <mergeCell ref="A18:M18"/>
    <mergeCell ref="A14:A15"/>
    <mergeCell ref="B9:B10"/>
    <mergeCell ref="J9:J10"/>
    <mergeCell ref="K9:K10"/>
    <mergeCell ref="A2:A8"/>
    <mergeCell ref="M2:M4"/>
    <mergeCell ref="K2:K4"/>
    <mergeCell ref="J2:J4"/>
    <mergeCell ref="K7:K8"/>
    <mergeCell ref="M7:M8"/>
    <mergeCell ref="B7:B8"/>
    <mergeCell ref="J7:J8"/>
    <mergeCell ref="B2:B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49A94-7CF6-4851-968B-E7F0D53D400F}">
  <dimension ref="A1:AP65"/>
  <sheetViews>
    <sheetView zoomScale="55" zoomScaleNormal="55" workbookViewId="0">
      <selection activeCell="H30" sqref="H30"/>
    </sheetView>
  </sheetViews>
  <sheetFormatPr defaultRowHeight="14.5" x14ac:dyDescent="0.35"/>
  <cols>
    <col min="1" max="1" width="20.1796875" bestFit="1" customWidth="1"/>
    <col min="2" max="2" width="41" customWidth="1"/>
    <col min="3" max="11" width="25.453125" customWidth="1"/>
  </cols>
  <sheetData>
    <row r="1" spans="1:14" ht="16" thickBot="1" x14ac:dyDescent="0.4">
      <c r="A1" s="142" t="s">
        <v>146</v>
      </c>
      <c r="B1" s="142"/>
      <c r="C1" s="73" t="s">
        <v>5</v>
      </c>
      <c r="D1" s="73" t="s">
        <v>340</v>
      </c>
      <c r="E1" s="73" t="s">
        <v>6</v>
      </c>
      <c r="F1" s="73" t="s">
        <v>7</v>
      </c>
      <c r="G1" s="73" t="s">
        <v>702</v>
      </c>
      <c r="H1" s="73" t="s">
        <v>646</v>
      </c>
      <c r="I1" s="73" t="s">
        <v>692</v>
      </c>
      <c r="J1" s="73" t="s">
        <v>703</v>
      </c>
      <c r="M1" s="86" t="s">
        <v>797</v>
      </c>
    </row>
    <row r="2" spans="1:14" ht="33" x14ac:dyDescent="0.35">
      <c r="A2" s="143" t="s">
        <v>163</v>
      </c>
      <c r="B2" s="146" t="s">
        <v>341</v>
      </c>
      <c r="C2" s="74" t="s">
        <v>704</v>
      </c>
      <c r="D2" s="74" t="s">
        <v>705</v>
      </c>
      <c r="E2" s="74" t="s">
        <v>706</v>
      </c>
      <c r="F2" s="74" t="s">
        <v>707</v>
      </c>
      <c r="G2" s="148" t="s">
        <v>649</v>
      </c>
      <c r="H2" s="148" t="s">
        <v>708</v>
      </c>
      <c r="I2" s="148" t="s">
        <v>709</v>
      </c>
      <c r="J2" s="148" t="s">
        <v>710</v>
      </c>
      <c r="M2" s="86">
        <v>1</v>
      </c>
      <c r="N2" s="86" t="s">
        <v>693</v>
      </c>
    </row>
    <row r="3" spans="1:14" ht="17.5" x14ac:dyDescent="0.35">
      <c r="A3" s="144"/>
      <c r="B3" s="147"/>
      <c r="C3" s="75" t="s">
        <v>711</v>
      </c>
      <c r="D3" s="75" t="s">
        <v>712</v>
      </c>
      <c r="E3" s="75" t="s">
        <v>713</v>
      </c>
      <c r="F3" s="75" t="s">
        <v>353</v>
      </c>
      <c r="G3" s="149"/>
      <c r="H3" s="149"/>
      <c r="I3" s="149"/>
      <c r="J3" s="149"/>
      <c r="M3" s="86">
        <v>2</v>
      </c>
      <c r="N3" s="86" t="s">
        <v>798</v>
      </c>
    </row>
    <row r="4" spans="1:14" ht="17.5" x14ac:dyDescent="0.35">
      <c r="A4" s="144"/>
      <c r="B4" s="147"/>
      <c r="C4" s="75" t="s">
        <v>714</v>
      </c>
      <c r="D4" s="75" t="s">
        <v>353</v>
      </c>
      <c r="E4" s="75" t="s">
        <v>715</v>
      </c>
      <c r="F4" s="75" t="s">
        <v>716</v>
      </c>
      <c r="G4" s="149"/>
      <c r="H4" s="149"/>
      <c r="I4" s="149"/>
      <c r="J4" s="149"/>
      <c r="M4" s="86">
        <v>3</v>
      </c>
      <c r="N4" s="86" t="s">
        <v>673</v>
      </c>
    </row>
    <row r="5" spans="1:14" ht="31" x14ac:dyDescent="0.35">
      <c r="A5" s="144"/>
      <c r="B5" s="150" t="s">
        <v>342</v>
      </c>
      <c r="C5" s="151" t="s">
        <v>717</v>
      </c>
      <c r="D5" s="151" t="s">
        <v>718</v>
      </c>
      <c r="E5" s="151" t="s">
        <v>719</v>
      </c>
      <c r="F5" s="151" t="s">
        <v>720</v>
      </c>
      <c r="G5" s="151" t="s">
        <v>721</v>
      </c>
      <c r="H5" s="151" t="s">
        <v>722</v>
      </c>
      <c r="I5" s="151" t="s">
        <v>723</v>
      </c>
      <c r="J5" s="77" t="s">
        <v>724</v>
      </c>
      <c r="M5" s="86">
        <v>4</v>
      </c>
      <c r="N5" s="86" t="s">
        <v>799</v>
      </c>
    </row>
    <row r="6" spans="1:14" ht="30" customHeight="1" x14ac:dyDescent="0.35">
      <c r="A6" s="144"/>
      <c r="B6" s="150"/>
      <c r="C6" s="151"/>
      <c r="D6" s="151"/>
      <c r="E6" s="151"/>
      <c r="F6" s="151"/>
      <c r="G6" s="151"/>
      <c r="H6" s="151"/>
      <c r="I6" s="151"/>
      <c r="J6" s="77" t="s">
        <v>725</v>
      </c>
      <c r="M6" s="86">
        <v>5</v>
      </c>
      <c r="N6" s="86" t="s">
        <v>800</v>
      </c>
    </row>
    <row r="7" spans="1:14" ht="33" x14ac:dyDescent="0.35">
      <c r="A7" s="144"/>
      <c r="B7" s="147" t="s">
        <v>343</v>
      </c>
      <c r="C7" s="75" t="s">
        <v>726</v>
      </c>
      <c r="D7" s="75" t="s">
        <v>353</v>
      </c>
      <c r="E7" s="75" t="s">
        <v>353</v>
      </c>
      <c r="F7" s="75" t="s">
        <v>727</v>
      </c>
      <c r="G7" s="149" t="s">
        <v>728</v>
      </c>
      <c r="H7" s="149" t="s">
        <v>729</v>
      </c>
      <c r="I7" s="149" t="s">
        <v>730</v>
      </c>
      <c r="J7" s="149" t="s">
        <v>731</v>
      </c>
      <c r="M7" s="86">
        <v>6</v>
      </c>
      <c r="N7" s="86" t="s">
        <v>801</v>
      </c>
    </row>
    <row r="8" spans="1:14" ht="33" x14ac:dyDescent="0.35">
      <c r="A8" s="144"/>
      <c r="B8" s="147"/>
      <c r="C8" s="75" t="s">
        <v>732</v>
      </c>
      <c r="D8" s="75" t="s">
        <v>733</v>
      </c>
      <c r="E8" s="75" t="s">
        <v>734</v>
      </c>
      <c r="F8" s="75" t="s">
        <v>735</v>
      </c>
      <c r="G8" s="149"/>
      <c r="H8" s="149"/>
      <c r="I8" s="149"/>
      <c r="J8" s="149"/>
      <c r="M8" s="86">
        <v>7</v>
      </c>
      <c r="N8" s="86" t="s">
        <v>802</v>
      </c>
    </row>
    <row r="9" spans="1:14" ht="79.5" x14ac:dyDescent="0.35">
      <c r="A9" s="144"/>
      <c r="B9" s="76" t="s">
        <v>344</v>
      </c>
      <c r="C9" s="77" t="s">
        <v>736</v>
      </c>
      <c r="D9" s="77" t="s">
        <v>353</v>
      </c>
      <c r="E9" s="77" t="s">
        <v>737</v>
      </c>
      <c r="F9" s="77" t="s">
        <v>738</v>
      </c>
      <c r="G9" s="77" t="s">
        <v>739</v>
      </c>
      <c r="H9" s="77" t="s">
        <v>740</v>
      </c>
      <c r="I9" s="77" t="s">
        <v>741</v>
      </c>
      <c r="J9" s="77" t="s">
        <v>742</v>
      </c>
      <c r="M9" s="86">
        <v>8</v>
      </c>
      <c r="N9" s="86" t="s">
        <v>803</v>
      </c>
    </row>
    <row r="10" spans="1:14" ht="33" x14ac:dyDescent="0.35">
      <c r="A10" s="144"/>
      <c r="B10" s="78" t="s">
        <v>672</v>
      </c>
      <c r="C10" s="75" t="s">
        <v>743</v>
      </c>
      <c r="D10" s="75" t="s">
        <v>744</v>
      </c>
      <c r="E10" s="75" t="s">
        <v>745</v>
      </c>
      <c r="F10" s="75" t="s">
        <v>746</v>
      </c>
      <c r="G10" s="75" t="s">
        <v>747</v>
      </c>
      <c r="H10" s="75" t="s">
        <v>748</v>
      </c>
      <c r="I10" s="75" t="s">
        <v>749</v>
      </c>
      <c r="J10" s="75" t="s">
        <v>750</v>
      </c>
      <c r="M10" s="86">
        <v>9</v>
      </c>
      <c r="N10" s="86" t="s">
        <v>804</v>
      </c>
    </row>
    <row r="11" spans="1:14" ht="31.5" customHeight="1" x14ac:dyDescent="0.35">
      <c r="A11" s="144"/>
      <c r="B11" s="150" t="s">
        <v>345</v>
      </c>
      <c r="C11" s="77" t="s">
        <v>751</v>
      </c>
      <c r="D11" s="151" t="s">
        <v>753</v>
      </c>
      <c r="E11" s="151" t="s">
        <v>754</v>
      </c>
      <c r="F11" s="151" t="s">
        <v>353</v>
      </c>
      <c r="G11" s="151" t="s">
        <v>755</v>
      </c>
      <c r="H11" s="151" t="s">
        <v>756</v>
      </c>
      <c r="I11" s="151" t="s">
        <v>757</v>
      </c>
      <c r="J11" s="151" t="s">
        <v>758</v>
      </c>
      <c r="M11" s="86">
        <v>10</v>
      </c>
      <c r="N11" s="86" t="s">
        <v>805</v>
      </c>
    </row>
    <row r="12" spans="1:14" ht="17.5" x14ac:dyDescent="0.35">
      <c r="A12" s="144"/>
      <c r="B12" s="150"/>
      <c r="C12" s="77" t="s">
        <v>752</v>
      </c>
      <c r="D12" s="151"/>
      <c r="E12" s="151"/>
      <c r="F12" s="151"/>
      <c r="G12" s="151"/>
      <c r="H12" s="151"/>
      <c r="I12" s="151"/>
      <c r="J12" s="151"/>
      <c r="M12" s="86">
        <v>11</v>
      </c>
      <c r="N12" s="86" t="s">
        <v>94</v>
      </c>
    </row>
    <row r="13" spans="1:14" ht="35" x14ac:dyDescent="0.35">
      <c r="A13" s="144"/>
      <c r="B13" s="78" t="s">
        <v>346</v>
      </c>
      <c r="C13" s="75" t="s">
        <v>759</v>
      </c>
      <c r="D13" s="75" t="s">
        <v>760</v>
      </c>
      <c r="E13" s="75" t="s">
        <v>761</v>
      </c>
      <c r="F13" s="75" t="s">
        <v>762</v>
      </c>
      <c r="G13" s="75" t="s">
        <v>763</v>
      </c>
      <c r="H13" s="75" t="s">
        <v>764</v>
      </c>
      <c r="I13" s="75" t="s">
        <v>765</v>
      </c>
      <c r="J13" s="75" t="s">
        <v>815</v>
      </c>
      <c r="M13" s="86">
        <v>12</v>
      </c>
      <c r="N13" s="86" t="s">
        <v>105</v>
      </c>
    </row>
    <row r="14" spans="1:14" ht="77.5" x14ac:dyDescent="0.35">
      <c r="A14" s="144"/>
      <c r="B14" s="79" t="s">
        <v>423</v>
      </c>
      <c r="C14" s="80" t="s">
        <v>645</v>
      </c>
      <c r="D14" s="81">
        <v>0.32600000000000001</v>
      </c>
      <c r="E14" s="80" t="s">
        <v>339</v>
      </c>
      <c r="F14" s="80" t="s">
        <v>424</v>
      </c>
      <c r="G14" s="81">
        <v>0.70030000000000003</v>
      </c>
      <c r="H14" s="77" t="s">
        <v>766</v>
      </c>
      <c r="I14" s="80" t="s">
        <v>683</v>
      </c>
      <c r="J14" s="77" t="s">
        <v>814</v>
      </c>
      <c r="M14" s="86">
        <v>13</v>
      </c>
      <c r="N14" s="86" t="s">
        <v>116</v>
      </c>
    </row>
    <row r="15" spans="1:14" ht="95" x14ac:dyDescent="0.35">
      <c r="A15" s="144"/>
      <c r="B15" s="78" t="s">
        <v>347</v>
      </c>
      <c r="C15" s="75" t="s">
        <v>767</v>
      </c>
      <c r="D15" s="75" t="s">
        <v>768</v>
      </c>
      <c r="E15" s="75" t="s">
        <v>769</v>
      </c>
      <c r="F15" s="75" t="s">
        <v>770</v>
      </c>
      <c r="G15" s="75" t="s">
        <v>771</v>
      </c>
      <c r="H15" s="75" t="s">
        <v>772</v>
      </c>
      <c r="I15" s="75" t="s">
        <v>773</v>
      </c>
      <c r="J15" s="75" t="s">
        <v>813</v>
      </c>
      <c r="M15" s="86">
        <v>14</v>
      </c>
      <c r="N15" s="86" t="s">
        <v>806</v>
      </c>
    </row>
    <row r="16" spans="1:14" ht="17.5" x14ac:dyDescent="0.35">
      <c r="A16" s="144"/>
      <c r="B16" s="76" t="s">
        <v>348</v>
      </c>
      <c r="C16" s="77" t="s">
        <v>353</v>
      </c>
      <c r="D16" s="77" t="s">
        <v>353</v>
      </c>
      <c r="E16" s="77" t="s">
        <v>774</v>
      </c>
      <c r="F16" s="77" t="s">
        <v>353</v>
      </c>
      <c r="G16" s="77" t="s">
        <v>775</v>
      </c>
      <c r="H16" s="77" t="s">
        <v>776</v>
      </c>
      <c r="I16" s="77" t="s">
        <v>777</v>
      </c>
      <c r="J16" s="77" t="s">
        <v>812</v>
      </c>
      <c r="M16" s="86">
        <v>15</v>
      </c>
      <c r="N16" s="86" t="s">
        <v>125</v>
      </c>
    </row>
    <row r="17" spans="1:14" ht="18" thickBot="1" x14ac:dyDescent="0.4">
      <c r="A17" s="145"/>
      <c r="B17" s="82" t="s">
        <v>349</v>
      </c>
      <c r="C17" s="83" t="s">
        <v>778</v>
      </c>
      <c r="D17" s="83" t="s">
        <v>779</v>
      </c>
      <c r="E17" s="83" t="s">
        <v>780</v>
      </c>
      <c r="F17" s="83" t="s">
        <v>353</v>
      </c>
      <c r="G17" s="83" t="s">
        <v>781</v>
      </c>
      <c r="H17" s="83" t="s">
        <v>782</v>
      </c>
      <c r="I17" s="83" t="s">
        <v>783</v>
      </c>
      <c r="J17" s="83" t="s">
        <v>811</v>
      </c>
      <c r="M17" s="86">
        <v>16</v>
      </c>
      <c r="N17" s="86" t="s">
        <v>807</v>
      </c>
    </row>
    <row r="18" spans="1:14" ht="17.5" x14ac:dyDescent="0.35">
      <c r="A18" s="143" t="s">
        <v>352</v>
      </c>
      <c r="B18" s="84" t="s">
        <v>350</v>
      </c>
      <c r="C18" s="85" t="s">
        <v>784</v>
      </c>
      <c r="D18" s="85" t="s">
        <v>785</v>
      </c>
      <c r="E18" s="85" t="s">
        <v>786</v>
      </c>
      <c r="F18" s="85" t="s">
        <v>353</v>
      </c>
      <c r="G18" s="85" t="s">
        <v>787</v>
      </c>
      <c r="H18" s="85" t="s">
        <v>788</v>
      </c>
      <c r="I18" s="85" t="s">
        <v>789</v>
      </c>
      <c r="J18" s="85" t="s">
        <v>790</v>
      </c>
      <c r="M18" s="86">
        <v>17</v>
      </c>
      <c r="N18" s="86" t="s">
        <v>697</v>
      </c>
    </row>
    <row r="19" spans="1:14" ht="17.5" x14ac:dyDescent="0.35">
      <c r="A19" s="144"/>
      <c r="B19" s="78" t="s">
        <v>351</v>
      </c>
      <c r="C19" s="75" t="s">
        <v>791</v>
      </c>
      <c r="D19" s="75" t="s">
        <v>792</v>
      </c>
      <c r="E19" s="75" t="s">
        <v>793</v>
      </c>
      <c r="F19" s="75" t="s">
        <v>353</v>
      </c>
      <c r="G19" s="75" t="s">
        <v>794</v>
      </c>
      <c r="H19" s="75" t="s">
        <v>795</v>
      </c>
      <c r="I19" s="75" t="s">
        <v>796</v>
      </c>
      <c r="J19" s="75" t="s">
        <v>810</v>
      </c>
      <c r="M19" s="86">
        <v>18</v>
      </c>
      <c r="N19" s="86" t="s">
        <v>653</v>
      </c>
    </row>
    <row r="20" spans="1:14" ht="15.5" x14ac:dyDescent="0.35">
      <c r="M20" s="86">
        <v>19</v>
      </c>
      <c r="N20" s="86" t="s">
        <v>648</v>
      </c>
    </row>
    <row r="21" spans="1:14" ht="15.5" x14ac:dyDescent="0.35">
      <c r="M21" s="86">
        <v>20</v>
      </c>
      <c r="N21" s="86" t="s">
        <v>654</v>
      </c>
    </row>
    <row r="22" spans="1:14" ht="15.5" x14ac:dyDescent="0.35">
      <c r="M22" s="86">
        <v>21</v>
      </c>
      <c r="N22" s="86" t="s">
        <v>652</v>
      </c>
    </row>
    <row r="23" spans="1:14" ht="15.5" x14ac:dyDescent="0.35">
      <c r="M23" s="86">
        <v>22</v>
      </c>
      <c r="N23" s="86" t="s">
        <v>682</v>
      </c>
    </row>
    <row r="24" spans="1:14" ht="15.5" x14ac:dyDescent="0.35">
      <c r="M24" s="86">
        <v>23</v>
      </c>
      <c r="N24" s="86" t="s">
        <v>655</v>
      </c>
    </row>
    <row r="25" spans="1:14" ht="15.5" x14ac:dyDescent="0.35">
      <c r="M25" s="86">
        <v>24</v>
      </c>
      <c r="N25" s="86" t="s">
        <v>656</v>
      </c>
    </row>
    <row r="26" spans="1:14" ht="15.5" x14ac:dyDescent="0.35">
      <c r="M26" s="86">
        <v>25</v>
      </c>
      <c r="N26" s="86" t="s">
        <v>808</v>
      </c>
    </row>
    <row r="27" spans="1:14" ht="15.5" x14ac:dyDescent="0.35">
      <c r="M27" s="86">
        <v>26</v>
      </c>
      <c r="N27" s="86" t="s">
        <v>679</v>
      </c>
    </row>
    <row r="28" spans="1:14" ht="15.5" x14ac:dyDescent="0.35">
      <c r="M28" s="86">
        <v>27</v>
      </c>
      <c r="N28" s="86" t="s">
        <v>676</v>
      </c>
    </row>
    <row r="29" spans="1:14" ht="15.5" x14ac:dyDescent="0.35">
      <c r="M29" s="86">
        <v>28</v>
      </c>
      <c r="N29" s="86" t="s">
        <v>684</v>
      </c>
    </row>
    <row r="30" spans="1:14" ht="15.5" x14ac:dyDescent="0.35">
      <c r="M30" s="86">
        <v>29</v>
      </c>
      <c r="N30" s="86" t="s">
        <v>677</v>
      </c>
    </row>
    <row r="31" spans="1:14" ht="15.5" x14ac:dyDescent="0.35">
      <c r="M31" s="86">
        <v>30</v>
      </c>
      <c r="N31" s="86" t="s">
        <v>650</v>
      </c>
    </row>
    <row r="32" spans="1:14" ht="15.5" x14ac:dyDescent="0.35">
      <c r="M32" s="86">
        <v>31</v>
      </c>
      <c r="N32" s="86" t="s">
        <v>651</v>
      </c>
    </row>
    <row r="33" spans="13:14" ht="15.5" x14ac:dyDescent="0.35">
      <c r="M33" s="86">
        <v>32</v>
      </c>
      <c r="N33" s="86" t="s">
        <v>696</v>
      </c>
    </row>
    <row r="34" spans="13:14" ht="15.5" x14ac:dyDescent="0.35">
      <c r="M34" s="86">
        <v>33</v>
      </c>
      <c r="N34" s="86" t="s">
        <v>694</v>
      </c>
    </row>
    <row r="35" spans="13:14" ht="15.5" x14ac:dyDescent="0.35">
      <c r="M35" s="86">
        <v>34</v>
      </c>
      <c r="N35" s="86" t="s">
        <v>689</v>
      </c>
    </row>
    <row r="36" spans="13:14" ht="15.5" x14ac:dyDescent="0.35">
      <c r="M36" s="86">
        <v>35</v>
      </c>
      <c r="N36" s="86" t="s">
        <v>687</v>
      </c>
    </row>
    <row r="37" spans="13:14" ht="15.5" x14ac:dyDescent="0.35">
      <c r="M37" s="86">
        <v>36</v>
      </c>
      <c r="N37" s="86" t="s">
        <v>688</v>
      </c>
    </row>
    <row r="38" spans="13:14" ht="15.5" x14ac:dyDescent="0.35">
      <c r="M38" s="86">
        <v>37</v>
      </c>
      <c r="N38" s="86" t="s">
        <v>685</v>
      </c>
    </row>
    <row r="39" spans="13:14" ht="15.5" x14ac:dyDescent="0.35">
      <c r="M39" s="86">
        <v>38</v>
      </c>
      <c r="N39" s="86" t="s">
        <v>690</v>
      </c>
    </row>
    <row r="40" spans="13:14" ht="15.5" x14ac:dyDescent="0.35">
      <c r="M40" s="86">
        <v>39</v>
      </c>
      <c r="N40" s="86" t="s">
        <v>699</v>
      </c>
    </row>
    <row r="41" spans="13:14" ht="15.5" x14ac:dyDescent="0.35">
      <c r="M41" s="86">
        <v>40</v>
      </c>
      <c r="N41" s="86" t="s">
        <v>700</v>
      </c>
    </row>
    <row r="42" spans="13:14" ht="15.5" x14ac:dyDescent="0.35">
      <c r="M42" s="86">
        <v>41</v>
      </c>
      <c r="N42" s="86" t="s">
        <v>695</v>
      </c>
    </row>
    <row r="43" spans="13:14" ht="15.5" x14ac:dyDescent="0.35">
      <c r="M43" s="86">
        <v>42</v>
      </c>
      <c r="N43" s="86" t="s">
        <v>678</v>
      </c>
    </row>
    <row r="44" spans="13:14" ht="15.5" x14ac:dyDescent="0.35">
      <c r="M44" s="86">
        <v>43</v>
      </c>
      <c r="N44" s="86" t="s">
        <v>675</v>
      </c>
    </row>
    <row r="45" spans="13:14" ht="15.5" x14ac:dyDescent="0.35">
      <c r="M45" s="86">
        <v>44</v>
      </c>
      <c r="N45" s="86" t="s">
        <v>684</v>
      </c>
    </row>
    <row r="46" spans="13:14" ht="15.5" x14ac:dyDescent="0.35">
      <c r="M46" s="86">
        <v>45</v>
      </c>
      <c r="N46" s="86" t="s">
        <v>674</v>
      </c>
    </row>
    <row r="47" spans="13:14" ht="15.5" x14ac:dyDescent="0.35">
      <c r="M47" s="86">
        <v>46</v>
      </c>
      <c r="N47" s="86" t="s">
        <v>809</v>
      </c>
    </row>
    <row r="48" spans="13:14" ht="15.5" x14ac:dyDescent="0.35">
      <c r="M48" s="86">
        <v>47</v>
      </c>
      <c r="N48" s="86" t="s">
        <v>686</v>
      </c>
    </row>
    <row r="49" spans="1:42" ht="15.5" x14ac:dyDescent="0.35">
      <c r="M49" s="86">
        <v>48</v>
      </c>
      <c r="N49" s="86" t="s">
        <v>691</v>
      </c>
    </row>
    <row r="50" spans="1:42" ht="15.5" x14ac:dyDescent="0.35">
      <c r="M50" s="86">
        <v>49</v>
      </c>
      <c r="N50" s="86" t="s">
        <v>698</v>
      </c>
    </row>
    <row r="51" spans="1:42" ht="15.5" x14ac:dyDescent="0.35">
      <c r="M51" s="86">
        <v>50</v>
      </c>
      <c r="N51" s="86" t="s">
        <v>701</v>
      </c>
    </row>
    <row r="64" spans="1:42" ht="15.5" x14ac:dyDescent="0.35">
      <c r="A64" s="86"/>
      <c r="B64" s="86"/>
      <c r="C64" s="86"/>
      <c r="D64" s="86"/>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row>
    <row r="65" spans="1:42" ht="15.5" x14ac:dyDescent="0.35">
      <c r="A65" s="86"/>
      <c r="B65" s="86"/>
      <c r="C65" s="86"/>
      <c r="D65" s="86"/>
      <c r="E65" s="86"/>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row>
  </sheetData>
  <dataConsolidate/>
  <mergeCells count="29">
    <mergeCell ref="A18:A19"/>
    <mergeCell ref="J7:J8"/>
    <mergeCell ref="B11:B12"/>
    <mergeCell ref="D11:D12"/>
    <mergeCell ref="E11:E12"/>
    <mergeCell ref="F11:F12"/>
    <mergeCell ref="G11:G12"/>
    <mergeCell ref="H11:H12"/>
    <mergeCell ref="I11:I12"/>
    <mergeCell ref="J11:J12"/>
    <mergeCell ref="I7:I8"/>
    <mergeCell ref="J2:J4"/>
    <mergeCell ref="B5:B6"/>
    <mergeCell ref="C5:C6"/>
    <mergeCell ref="D5:D6"/>
    <mergeCell ref="E5:E6"/>
    <mergeCell ref="F5:F6"/>
    <mergeCell ref="G5:G6"/>
    <mergeCell ref="H5:H6"/>
    <mergeCell ref="I5:I6"/>
    <mergeCell ref="I2:I4"/>
    <mergeCell ref="A1:B1"/>
    <mergeCell ref="A2:A17"/>
    <mergeCell ref="B2:B4"/>
    <mergeCell ref="G2:G4"/>
    <mergeCell ref="H2:H4"/>
    <mergeCell ref="B7:B8"/>
    <mergeCell ref="G7:G8"/>
    <mergeCell ref="H7:H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4C438-8F40-4FA5-8860-43CD62170031}">
  <dimension ref="A1:L948"/>
  <sheetViews>
    <sheetView workbookViewId="0">
      <selection activeCell="L5" sqref="L5"/>
    </sheetView>
  </sheetViews>
  <sheetFormatPr defaultColWidth="17.81640625" defaultRowHeight="14.5" x14ac:dyDescent="0.35"/>
  <cols>
    <col min="1" max="1" width="12.7265625" bestFit="1" customWidth="1"/>
    <col min="2" max="2" width="4.1796875" bestFit="1" customWidth="1"/>
    <col min="3" max="3" width="14.1796875" bestFit="1" customWidth="1"/>
    <col min="4" max="4" width="14.1796875" customWidth="1"/>
    <col min="5" max="5" width="15.81640625" bestFit="1" customWidth="1"/>
    <col min="7" max="7" width="10.1796875" bestFit="1" customWidth="1"/>
    <col min="8" max="8" width="20.54296875" bestFit="1" customWidth="1"/>
  </cols>
  <sheetData>
    <row r="1" spans="1:12" x14ac:dyDescent="0.35">
      <c r="A1" s="61" t="s">
        <v>657</v>
      </c>
      <c r="B1" s="61" t="s">
        <v>658</v>
      </c>
      <c r="C1" s="61" t="s">
        <v>665</v>
      </c>
      <c r="D1" s="61" t="s">
        <v>669</v>
      </c>
      <c r="E1" s="61" t="s">
        <v>668</v>
      </c>
      <c r="F1" s="61" t="s">
        <v>664</v>
      </c>
      <c r="G1" s="69" t="s">
        <v>671</v>
      </c>
      <c r="H1" s="70" t="s">
        <v>670</v>
      </c>
    </row>
    <row r="2" spans="1:12" x14ac:dyDescent="0.35">
      <c r="A2" s="62" t="s">
        <v>659</v>
      </c>
      <c r="B2" s="63">
        <v>1.2849999999999999</v>
      </c>
      <c r="C2" s="62">
        <v>3.7999999999999999E-2</v>
      </c>
      <c r="D2" s="67">
        <f>E2*G2</f>
        <v>0</v>
      </c>
      <c r="E2" s="64">
        <v>0</v>
      </c>
      <c r="F2" s="65">
        <v>60</v>
      </c>
      <c r="G2" s="71">
        <v>0.19</v>
      </c>
      <c r="H2">
        <f t="shared" ref="H2:H65" si="0">B2-C2-D2</f>
        <v>1.2469999999999999</v>
      </c>
      <c r="K2" t="s">
        <v>661</v>
      </c>
      <c r="L2">
        <f>AVERAGEIF(A:A,"M",H:H)</f>
        <v>1.2637233009708735</v>
      </c>
    </row>
    <row r="3" spans="1:12" x14ac:dyDescent="0.35">
      <c r="A3" s="62" t="s">
        <v>659</v>
      </c>
      <c r="B3" s="63">
        <v>1.165</v>
      </c>
      <c r="C3" s="62">
        <v>3.7999999999999999E-2</v>
      </c>
      <c r="D3" s="67">
        <f t="shared" ref="D3:D10" si="1">E3*G3</f>
        <v>0.95</v>
      </c>
      <c r="E3" s="65">
        <v>5</v>
      </c>
      <c r="F3" s="65">
        <v>60</v>
      </c>
      <c r="G3" s="71">
        <v>0.19</v>
      </c>
      <c r="H3">
        <f t="shared" si="0"/>
        <v>0.17700000000000005</v>
      </c>
      <c r="K3" t="s">
        <v>662</v>
      </c>
      <c r="L3">
        <f>AVERAGEIF(A:A,"F",H:H)</f>
        <v>0.88499676190476262</v>
      </c>
    </row>
    <row r="4" spans="1:12" x14ac:dyDescent="0.35">
      <c r="A4" s="62" t="s">
        <v>659</v>
      </c>
      <c r="B4" s="63">
        <v>1</v>
      </c>
      <c r="C4" s="62">
        <v>3.7999999999999999E-2</v>
      </c>
      <c r="D4" s="67">
        <f t="shared" si="1"/>
        <v>0.3</v>
      </c>
      <c r="E4" s="65">
        <v>4</v>
      </c>
      <c r="F4" s="65">
        <v>40</v>
      </c>
      <c r="G4" s="71">
        <v>7.4999999999999997E-2</v>
      </c>
      <c r="H4">
        <f t="shared" si="0"/>
        <v>0.66199999999999992</v>
      </c>
    </row>
    <row r="5" spans="1:12" x14ac:dyDescent="0.35">
      <c r="A5" s="62" t="s">
        <v>659</v>
      </c>
      <c r="B5" s="63">
        <v>1.0649999999999999</v>
      </c>
      <c r="C5" s="62">
        <v>3.7999999999999999E-2</v>
      </c>
      <c r="D5" s="67">
        <f t="shared" si="1"/>
        <v>0.44999999999999996</v>
      </c>
      <c r="E5" s="65">
        <v>6</v>
      </c>
      <c r="F5" s="65">
        <v>40</v>
      </c>
      <c r="G5" s="71">
        <v>7.4999999999999997E-2</v>
      </c>
      <c r="H5">
        <f t="shared" si="0"/>
        <v>0.57699999999999996</v>
      </c>
      <c r="K5" t="s">
        <v>663</v>
      </c>
      <c r="L5">
        <f>L3/L2</f>
        <v>0.70030896892132255</v>
      </c>
    </row>
    <row r="6" spans="1:12" x14ac:dyDescent="0.35">
      <c r="A6" s="62" t="s">
        <v>659</v>
      </c>
      <c r="B6" s="63">
        <v>0.88500000000000001</v>
      </c>
      <c r="C6" s="62">
        <v>3.7999999999999999E-2</v>
      </c>
      <c r="D6" s="67">
        <f t="shared" si="1"/>
        <v>0.26</v>
      </c>
      <c r="E6" s="65">
        <v>4</v>
      </c>
      <c r="F6" s="65">
        <v>30</v>
      </c>
      <c r="G6" s="71">
        <f>0.065</f>
        <v>6.5000000000000002E-2</v>
      </c>
      <c r="H6">
        <f t="shared" si="0"/>
        <v>0.58699999999999997</v>
      </c>
    </row>
    <row r="7" spans="1:12" x14ac:dyDescent="0.35">
      <c r="A7" s="62" t="s">
        <v>659</v>
      </c>
      <c r="B7" s="63">
        <v>0.9</v>
      </c>
      <c r="C7" s="62">
        <v>3.7999999999999999E-2</v>
      </c>
      <c r="D7" s="67">
        <f t="shared" si="1"/>
        <v>0.26</v>
      </c>
      <c r="E7" s="65">
        <v>4</v>
      </c>
      <c r="F7" s="65">
        <v>30</v>
      </c>
      <c r="G7" s="71">
        <f t="shared" ref="G7:G10" si="2">0.065</f>
        <v>6.5000000000000002E-2</v>
      </c>
      <c r="H7">
        <f t="shared" si="0"/>
        <v>0.60199999999999998</v>
      </c>
    </row>
    <row r="8" spans="1:12" x14ac:dyDescent="0.35">
      <c r="A8" s="62" t="s">
        <v>659</v>
      </c>
      <c r="B8" s="63">
        <v>1.2949999999999999</v>
      </c>
      <c r="C8" s="62">
        <v>3.7999999999999999E-2</v>
      </c>
      <c r="D8" s="67">
        <f t="shared" si="1"/>
        <v>0.32500000000000001</v>
      </c>
      <c r="E8" s="65">
        <v>5</v>
      </c>
      <c r="F8" s="65">
        <v>30</v>
      </c>
      <c r="G8" s="71">
        <f t="shared" si="2"/>
        <v>6.5000000000000002E-2</v>
      </c>
      <c r="H8">
        <f t="shared" si="0"/>
        <v>0.93199999999999994</v>
      </c>
    </row>
    <row r="9" spans="1:12" x14ac:dyDescent="0.35">
      <c r="A9" s="62" t="s">
        <v>659</v>
      </c>
      <c r="B9" s="63">
        <v>1.26</v>
      </c>
      <c r="C9" s="62">
        <v>3.7999999999999999E-2</v>
      </c>
      <c r="D9" s="67">
        <f t="shared" si="1"/>
        <v>0.32500000000000001</v>
      </c>
      <c r="E9" s="65">
        <v>5</v>
      </c>
      <c r="F9" s="65">
        <v>30</v>
      </c>
      <c r="G9" s="71">
        <f t="shared" si="2"/>
        <v>6.5000000000000002E-2</v>
      </c>
      <c r="H9">
        <f t="shared" si="0"/>
        <v>0.89700000000000002</v>
      </c>
    </row>
    <row r="10" spans="1:12" x14ac:dyDescent="0.35">
      <c r="A10" s="62" t="s">
        <v>659</v>
      </c>
      <c r="B10" s="63">
        <v>1.1399999999999999</v>
      </c>
      <c r="C10" s="62">
        <v>3.7999999999999999E-2</v>
      </c>
      <c r="D10" s="67">
        <f t="shared" si="1"/>
        <v>0.39</v>
      </c>
      <c r="E10" s="65">
        <v>6</v>
      </c>
      <c r="F10" s="65">
        <v>30</v>
      </c>
      <c r="G10" s="71">
        <f t="shared" si="2"/>
        <v>6.5000000000000002E-2</v>
      </c>
      <c r="H10">
        <f t="shared" si="0"/>
        <v>0.71199999999999986</v>
      </c>
    </row>
    <row r="11" spans="1:12" x14ac:dyDescent="0.35">
      <c r="A11" s="62" t="s">
        <v>659</v>
      </c>
      <c r="B11" s="63">
        <v>0.84499999999999997</v>
      </c>
      <c r="C11" s="62">
        <v>0</v>
      </c>
      <c r="D11" s="67">
        <f>E11*G11</f>
        <v>0.26</v>
      </c>
      <c r="E11" s="65">
        <v>4</v>
      </c>
      <c r="F11" s="65">
        <v>28</v>
      </c>
      <c r="G11" s="71">
        <f>0.065</f>
        <v>6.5000000000000002E-2</v>
      </c>
      <c r="H11">
        <f t="shared" si="0"/>
        <v>0.58499999999999996</v>
      </c>
    </row>
    <row r="12" spans="1:12" x14ac:dyDescent="0.35">
      <c r="A12" s="62" t="s">
        <v>659</v>
      </c>
      <c r="B12" s="63">
        <v>0.86499999999999999</v>
      </c>
      <c r="C12" s="62">
        <v>3.7999999999999999E-2</v>
      </c>
      <c r="D12" s="67">
        <f>E12*G12</f>
        <v>0.06</v>
      </c>
      <c r="E12" s="65">
        <v>4</v>
      </c>
      <c r="F12" s="65">
        <v>26</v>
      </c>
      <c r="G12" s="71">
        <f>0.015</f>
        <v>1.4999999999999999E-2</v>
      </c>
      <c r="H12">
        <f t="shared" si="0"/>
        <v>0.7669999999999999</v>
      </c>
      <c r="K12" t="s">
        <v>666</v>
      </c>
      <c r="L12" t="s">
        <v>667</v>
      </c>
    </row>
    <row r="13" spans="1:12" x14ac:dyDescent="0.35">
      <c r="A13" s="62" t="s">
        <v>659</v>
      </c>
      <c r="B13" s="63">
        <v>0.9</v>
      </c>
      <c r="C13" s="62">
        <v>3.7999999999999999E-2</v>
      </c>
      <c r="D13" s="67">
        <f t="shared" ref="D13:D20" si="3">E13*G13</f>
        <v>7.4999999999999997E-2</v>
      </c>
      <c r="E13" s="65">
        <v>5</v>
      </c>
      <c r="F13" s="65">
        <v>25</v>
      </c>
      <c r="G13" s="71">
        <f t="shared" ref="G13:G24" si="4">0.015</f>
        <v>1.4999999999999999E-2</v>
      </c>
      <c r="H13">
        <f t="shared" si="0"/>
        <v>0.78700000000000003</v>
      </c>
      <c r="K13">
        <v>20</v>
      </c>
      <c r="L13">
        <v>4.2</v>
      </c>
    </row>
    <row r="14" spans="1:12" x14ac:dyDescent="0.35">
      <c r="A14" s="62" t="s">
        <v>659</v>
      </c>
      <c r="B14" s="63">
        <v>0.995</v>
      </c>
      <c r="C14" s="62">
        <v>3.7999999999999999E-2</v>
      </c>
      <c r="D14" s="67">
        <f t="shared" si="3"/>
        <v>7.4999999999999997E-2</v>
      </c>
      <c r="E14" s="65">
        <v>5</v>
      </c>
      <c r="F14" s="65">
        <v>25</v>
      </c>
      <c r="G14" s="71">
        <f t="shared" si="4"/>
        <v>1.4999999999999999E-2</v>
      </c>
      <c r="H14">
        <f t="shared" si="0"/>
        <v>0.88200000000000001</v>
      </c>
      <c r="K14">
        <v>30</v>
      </c>
      <c r="L14">
        <v>22</v>
      </c>
    </row>
    <row r="15" spans="1:12" x14ac:dyDescent="0.35">
      <c r="A15" s="62" t="s">
        <v>659</v>
      </c>
      <c r="B15" s="63">
        <v>1.01</v>
      </c>
      <c r="C15" s="62">
        <v>3.7999999999999999E-2</v>
      </c>
      <c r="D15" s="67">
        <f t="shared" si="3"/>
        <v>7.4999999999999997E-2</v>
      </c>
      <c r="E15" s="65">
        <v>5</v>
      </c>
      <c r="F15" s="65">
        <v>25</v>
      </c>
      <c r="G15" s="71">
        <f t="shared" si="4"/>
        <v>1.4999999999999999E-2</v>
      </c>
      <c r="H15">
        <f t="shared" si="0"/>
        <v>0.89700000000000002</v>
      </c>
      <c r="K15">
        <v>45</v>
      </c>
      <c r="L15">
        <v>85</v>
      </c>
    </row>
    <row r="16" spans="1:12" x14ac:dyDescent="0.35">
      <c r="A16" s="62" t="s">
        <v>659</v>
      </c>
      <c r="B16" s="63">
        <v>1.165</v>
      </c>
      <c r="C16" s="62">
        <v>3.7999999999999999E-2</v>
      </c>
      <c r="D16" s="67">
        <f t="shared" si="3"/>
        <v>7.4999999999999997E-2</v>
      </c>
      <c r="E16" s="65">
        <v>5</v>
      </c>
      <c r="F16" s="65">
        <v>25</v>
      </c>
      <c r="G16" s="71">
        <f t="shared" si="4"/>
        <v>1.4999999999999999E-2</v>
      </c>
      <c r="H16">
        <f t="shared" si="0"/>
        <v>1.052</v>
      </c>
      <c r="K16">
        <v>60</v>
      </c>
      <c r="L16">
        <v>190</v>
      </c>
    </row>
    <row r="17" spans="1:12" x14ac:dyDescent="0.35">
      <c r="A17" s="62" t="s">
        <v>659</v>
      </c>
      <c r="B17" s="63">
        <v>1.0249999999999999</v>
      </c>
      <c r="C17" s="62">
        <v>3.7999999999999999E-2</v>
      </c>
      <c r="D17" s="67">
        <f t="shared" si="3"/>
        <v>7.4999999999999997E-2</v>
      </c>
      <c r="E17" s="65">
        <v>5</v>
      </c>
      <c r="F17" s="65">
        <v>25</v>
      </c>
      <c r="G17" s="71">
        <f t="shared" si="4"/>
        <v>1.4999999999999999E-2</v>
      </c>
      <c r="H17">
        <f t="shared" si="0"/>
        <v>0.91199999999999992</v>
      </c>
      <c r="K17">
        <v>70</v>
      </c>
      <c r="L17">
        <v>400</v>
      </c>
    </row>
    <row r="18" spans="1:12" x14ac:dyDescent="0.35">
      <c r="A18" s="62" t="s">
        <v>659</v>
      </c>
      <c r="B18" s="63">
        <v>0.94499999999999995</v>
      </c>
      <c r="C18" s="62">
        <v>3.7999999999999999E-2</v>
      </c>
      <c r="D18" s="67">
        <f t="shared" si="3"/>
        <v>7.4999999999999997E-2</v>
      </c>
      <c r="E18" s="65">
        <v>5</v>
      </c>
      <c r="F18" s="65">
        <v>25</v>
      </c>
      <c r="G18" s="71">
        <f t="shared" si="4"/>
        <v>1.4999999999999999E-2</v>
      </c>
      <c r="H18">
        <f t="shared" si="0"/>
        <v>0.83199999999999996</v>
      </c>
    </row>
    <row r="19" spans="1:12" ht="18.5" x14ac:dyDescent="0.35">
      <c r="A19" s="62" t="s">
        <v>659</v>
      </c>
      <c r="B19" s="63">
        <v>1.635</v>
      </c>
      <c r="C19" s="62">
        <v>3.7999999999999999E-2</v>
      </c>
      <c r="D19" s="67">
        <f t="shared" si="3"/>
        <v>7.4999999999999997E-2</v>
      </c>
      <c r="E19" s="65">
        <v>5</v>
      </c>
      <c r="F19" s="65">
        <v>25</v>
      </c>
      <c r="G19" s="71">
        <f t="shared" si="4"/>
        <v>1.4999999999999999E-2</v>
      </c>
      <c r="H19">
        <f t="shared" si="0"/>
        <v>1.522</v>
      </c>
      <c r="J19" s="72"/>
    </row>
    <row r="20" spans="1:12" x14ac:dyDescent="0.35">
      <c r="A20" s="62" t="s">
        <v>659</v>
      </c>
      <c r="B20" s="63">
        <v>1.08</v>
      </c>
      <c r="C20" s="62">
        <v>3.7999999999999999E-2</v>
      </c>
      <c r="D20" s="67">
        <f t="shared" si="3"/>
        <v>0.09</v>
      </c>
      <c r="E20" s="65">
        <v>6</v>
      </c>
      <c r="F20" s="65">
        <v>25</v>
      </c>
      <c r="G20" s="71">
        <f t="shared" si="4"/>
        <v>1.4999999999999999E-2</v>
      </c>
      <c r="H20">
        <f t="shared" si="0"/>
        <v>0.95200000000000007</v>
      </c>
    </row>
    <row r="21" spans="1:12" x14ac:dyDescent="0.35">
      <c r="A21" s="62" t="s">
        <v>659</v>
      </c>
      <c r="B21" s="63">
        <v>0.93500000000000005</v>
      </c>
      <c r="C21" s="62">
        <v>0</v>
      </c>
      <c r="D21" s="67">
        <f>E21*G21</f>
        <v>0.09</v>
      </c>
      <c r="E21" s="65">
        <v>6</v>
      </c>
      <c r="F21" s="65">
        <v>25</v>
      </c>
      <c r="G21" s="71">
        <f t="shared" si="4"/>
        <v>1.4999999999999999E-2</v>
      </c>
      <c r="H21">
        <f t="shared" si="0"/>
        <v>0.84500000000000008</v>
      </c>
    </row>
    <row r="22" spans="1:12" x14ac:dyDescent="0.35">
      <c r="A22" s="62" t="s">
        <v>659</v>
      </c>
      <c r="B22" s="63">
        <v>0.91500000000000004</v>
      </c>
      <c r="C22" s="62">
        <v>3.7999999999999999E-2</v>
      </c>
      <c r="D22" s="67">
        <f>E22*G22</f>
        <v>0.09</v>
      </c>
      <c r="E22" s="65">
        <v>6</v>
      </c>
      <c r="F22" s="65">
        <v>25</v>
      </c>
      <c r="G22" s="71">
        <f t="shared" si="4"/>
        <v>1.4999999999999999E-2</v>
      </c>
      <c r="H22">
        <f t="shared" si="0"/>
        <v>0.78700000000000003</v>
      </c>
    </row>
    <row r="23" spans="1:12" x14ac:dyDescent="0.35">
      <c r="A23" s="62" t="s">
        <v>659</v>
      </c>
      <c r="B23" s="63">
        <v>0.96</v>
      </c>
      <c r="C23" s="62">
        <v>3.7999999999999999E-2</v>
      </c>
      <c r="D23" s="67">
        <f t="shared" ref="D23:D27" si="5">E23*G23</f>
        <v>0.09</v>
      </c>
      <c r="E23" s="65">
        <v>6</v>
      </c>
      <c r="F23" s="65">
        <v>25</v>
      </c>
      <c r="G23" s="71">
        <f t="shared" si="4"/>
        <v>1.4999999999999999E-2</v>
      </c>
      <c r="H23">
        <f t="shared" si="0"/>
        <v>0.83199999999999996</v>
      </c>
    </row>
    <row r="24" spans="1:12" x14ac:dyDescent="0.35">
      <c r="A24" s="62" t="s">
        <v>659</v>
      </c>
      <c r="B24" s="63">
        <v>0.89500000000000002</v>
      </c>
      <c r="C24" s="62">
        <v>3.7999999999999999E-2</v>
      </c>
      <c r="D24" s="67">
        <f t="shared" si="5"/>
        <v>0.09</v>
      </c>
      <c r="E24" s="65">
        <v>6</v>
      </c>
      <c r="F24" s="65">
        <v>25</v>
      </c>
      <c r="G24" s="71">
        <f t="shared" si="4"/>
        <v>1.4999999999999999E-2</v>
      </c>
      <c r="H24">
        <f t="shared" si="0"/>
        <v>0.76700000000000002</v>
      </c>
    </row>
    <row r="25" spans="1:12" x14ac:dyDescent="0.35">
      <c r="A25" s="62" t="s">
        <v>659</v>
      </c>
      <c r="B25" s="63">
        <v>0.93500000000000005</v>
      </c>
      <c r="C25" s="62">
        <v>3.7999999999999999E-2</v>
      </c>
      <c r="D25" s="67">
        <f t="shared" si="5"/>
        <v>0.05</v>
      </c>
      <c r="E25" s="65">
        <v>5</v>
      </c>
      <c r="F25" s="65">
        <v>24</v>
      </c>
      <c r="G25" s="71">
        <f>0.01</f>
        <v>0.01</v>
      </c>
      <c r="H25">
        <f t="shared" si="0"/>
        <v>0.84699999999999998</v>
      </c>
    </row>
    <row r="26" spans="1:12" x14ac:dyDescent="0.35">
      <c r="A26" s="62" t="s">
        <v>659</v>
      </c>
      <c r="B26" s="63">
        <v>0.96</v>
      </c>
      <c r="C26" s="62">
        <v>3.7999999999999999E-2</v>
      </c>
      <c r="D26" s="67">
        <f t="shared" si="5"/>
        <v>0.06</v>
      </c>
      <c r="E26" s="65">
        <v>6</v>
      </c>
      <c r="F26" s="65">
        <v>24</v>
      </c>
      <c r="G26" s="71">
        <f t="shared" ref="G26:G29" si="6">0.01</f>
        <v>0.01</v>
      </c>
      <c r="H26">
        <f t="shared" si="0"/>
        <v>0.86199999999999988</v>
      </c>
    </row>
    <row r="27" spans="1:12" x14ac:dyDescent="0.35">
      <c r="A27" s="62" t="s">
        <v>659</v>
      </c>
      <c r="B27" s="63">
        <v>1.2</v>
      </c>
      <c r="C27" s="62">
        <v>3.7999999999999999E-2</v>
      </c>
      <c r="D27" s="67">
        <f t="shared" si="5"/>
        <v>0.05</v>
      </c>
      <c r="E27" s="65">
        <v>5</v>
      </c>
      <c r="F27" s="65">
        <v>23</v>
      </c>
      <c r="G27" s="71">
        <f t="shared" si="6"/>
        <v>0.01</v>
      </c>
      <c r="H27">
        <f t="shared" si="0"/>
        <v>1.1119999999999999</v>
      </c>
    </row>
    <row r="28" spans="1:12" x14ac:dyDescent="0.35">
      <c r="A28" s="62" t="s">
        <v>659</v>
      </c>
      <c r="B28" s="63">
        <v>0.98</v>
      </c>
      <c r="C28" s="62">
        <v>0</v>
      </c>
      <c r="D28" s="67">
        <f>E28*G28</f>
        <v>0.06</v>
      </c>
      <c r="E28" s="65">
        <v>6</v>
      </c>
      <c r="F28" s="65">
        <v>21.8</v>
      </c>
      <c r="G28" s="71">
        <f>0.01</f>
        <v>0.01</v>
      </c>
      <c r="H28">
        <f t="shared" si="0"/>
        <v>0.91999999999999993</v>
      </c>
    </row>
    <row r="29" spans="1:12" x14ac:dyDescent="0.35">
      <c r="A29" s="62" t="s">
        <v>659</v>
      </c>
      <c r="B29" s="63">
        <v>0.89</v>
      </c>
      <c r="C29" s="62">
        <v>3.2000000000000001E-2</v>
      </c>
      <c r="D29" s="67">
        <f t="shared" ref="D29:D92" si="7">E29*G29</f>
        <v>0.06</v>
      </c>
      <c r="E29" s="65">
        <v>6</v>
      </c>
      <c r="F29" s="65">
        <v>21.4</v>
      </c>
      <c r="G29" s="71">
        <f t="shared" si="6"/>
        <v>0.01</v>
      </c>
      <c r="H29">
        <f t="shared" si="0"/>
        <v>0.79800000000000004</v>
      </c>
    </row>
    <row r="30" spans="1:12" x14ac:dyDescent="0.35">
      <c r="A30" s="62" t="s">
        <v>659</v>
      </c>
      <c r="B30" s="63">
        <v>1.07</v>
      </c>
      <c r="C30" s="62">
        <v>3.7999999999999999E-2</v>
      </c>
      <c r="D30" s="67">
        <f t="shared" si="7"/>
        <v>0.05</v>
      </c>
      <c r="E30" s="65">
        <v>5</v>
      </c>
      <c r="F30" s="65">
        <v>21</v>
      </c>
      <c r="G30" s="71">
        <f>0.01</f>
        <v>0.01</v>
      </c>
      <c r="H30">
        <f t="shared" si="0"/>
        <v>0.98199999999999998</v>
      </c>
    </row>
    <row r="31" spans="1:12" x14ac:dyDescent="0.35">
      <c r="A31" s="62" t="s">
        <v>659</v>
      </c>
      <c r="B31" s="63">
        <v>0.85499999999999998</v>
      </c>
      <c r="C31" s="62">
        <v>3.7999999999999999E-2</v>
      </c>
      <c r="D31" s="67">
        <f t="shared" si="7"/>
        <v>1.6799999999999999E-2</v>
      </c>
      <c r="E31" s="65">
        <v>4</v>
      </c>
      <c r="F31" s="65">
        <v>20</v>
      </c>
      <c r="G31" s="71">
        <v>4.1999999999999997E-3</v>
      </c>
      <c r="H31">
        <f t="shared" si="0"/>
        <v>0.80019999999999991</v>
      </c>
    </row>
    <row r="32" spans="1:12" x14ac:dyDescent="0.35">
      <c r="A32" s="62" t="s">
        <v>659</v>
      </c>
      <c r="B32" s="63">
        <v>1.02</v>
      </c>
      <c r="C32" s="62">
        <v>3.7999999999999999E-2</v>
      </c>
      <c r="D32" s="67">
        <f t="shared" si="7"/>
        <v>2.0999999999999998E-2</v>
      </c>
      <c r="E32" s="65">
        <v>5</v>
      </c>
      <c r="F32" s="65">
        <v>20</v>
      </c>
      <c r="G32" s="71">
        <v>4.1999999999999997E-3</v>
      </c>
      <c r="H32">
        <f t="shared" si="0"/>
        <v>0.96099999999999997</v>
      </c>
    </row>
    <row r="33" spans="1:8" x14ac:dyDescent="0.35">
      <c r="A33" s="62" t="s">
        <v>659</v>
      </c>
      <c r="B33" s="63">
        <v>0.91500000000000004</v>
      </c>
      <c r="C33" s="62">
        <v>0</v>
      </c>
      <c r="D33" s="67">
        <f t="shared" si="7"/>
        <v>2.0999999999999998E-2</v>
      </c>
      <c r="E33" s="65">
        <v>5</v>
      </c>
      <c r="F33" s="65">
        <v>20</v>
      </c>
      <c r="G33" s="71">
        <v>4.1999999999999997E-3</v>
      </c>
      <c r="H33">
        <f t="shared" si="0"/>
        <v>0.89400000000000002</v>
      </c>
    </row>
    <row r="34" spans="1:8" x14ac:dyDescent="0.35">
      <c r="A34" s="62" t="s">
        <v>659</v>
      </c>
      <c r="B34" s="63">
        <v>1.32</v>
      </c>
      <c r="C34" s="62">
        <v>0</v>
      </c>
      <c r="D34" s="67">
        <f t="shared" si="7"/>
        <v>2.0999999999999998E-2</v>
      </c>
      <c r="E34" s="65">
        <v>5</v>
      </c>
      <c r="F34" s="65">
        <v>20</v>
      </c>
      <c r="G34" s="71">
        <v>4.1999999999999997E-3</v>
      </c>
      <c r="H34">
        <f t="shared" si="0"/>
        <v>1.2990000000000002</v>
      </c>
    </row>
    <row r="35" spans="1:8" x14ac:dyDescent="0.35">
      <c r="A35" s="62" t="s">
        <v>659</v>
      </c>
      <c r="B35" s="63">
        <v>0.70499999999999996</v>
      </c>
      <c r="C35" s="62">
        <v>0</v>
      </c>
      <c r="D35" s="67">
        <f t="shared" si="7"/>
        <v>2.52E-2</v>
      </c>
      <c r="E35" s="65">
        <v>6</v>
      </c>
      <c r="F35" s="65">
        <v>20</v>
      </c>
      <c r="G35" s="71">
        <v>4.1999999999999997E-3</v>
      </c>
      <c r="H35">
        <f t="shared" si="0"/>
        <v>0.67979999999999996</v>
      </c>
    </row>
    <row r="36" spans="1:8" x14ac:dyDescent="0.35">
      <c r="A36" s="62" t="s">
        <v>659</v>
      </c>
      <c r="B36" s="63">
        <v>0.96</v>
      </c>
      <c r="C36" s="62">
        <v>0</v>
      </c>
      <c r="D36" s="67">
        <f t="shared" si="7"/>
        <v>2.52E-2</v>
      </c>
      <c r="E36" s="65">
        <v>6</v>
      </c>
      <c r="F36" s="65">
        <v>20</v>
      </c>
      <c r="G36" s="71">
        <v>4.1999999999999997E-3</v>
      </c>
      <c r="H36">
        <f t="shared" si="0"/>
        <v>0.93479999999999996</v>
      </c>
    </row>
    <row r="37" spans="1:8" x14ac:dyDescent="0.35">
      <c r="A37" s="62" t="s">
        <v>659</v>
      </c>
      <c r="B37" s="63">
        <v>0.9</v>
      </c>
      <c r="C37" s="62">
        <v>3.7999999999999999E-2</v>
      </c>
      <c r="D37" s="67">
        <f t="shared" si="7"/>
        <v>2.52E-2</v>
      </c>
      <c r="E37" s="65">
        <v>6</v>
      </c>
      <c r="F37" s="65">
        <v>20</v>
      </c>
      <c r="G37" s="71">
        <v>4.1999999999999997E-3</v>
      </c>
      <c r="H37">
        <f t="shared" si="0"/>
        <v>0.83679999999999999</v>
      </c>
    </row>
    <row r="38" spans="1:8" x14ac:dyDescent="0.35">
      <c r="A38" s="62" t="s">
        <v>659</v>
      </c>
      <c r="B38" s="63">
        <v>1.1599999999999999</v>
      </c>
      <c r="C38" s="62">
        <v>0</v>
      </c>
      <c r="D38" s="67">
        <f t="shared" si="7"/>
        <v>2.52E-2</v>
      </c>
      <c r="E38" s="63">
        <v>6</v>
      </c>
      <c r="F38" s="65">
        <v>20</v>
      </c>
      <c r="G38" s="71">
        <v>4.1999999999999997E-3</v>
      </c>
      <c r="H38">
        <f t="shared" si="0"/>
        <v>1.1347999999999998</v>
      </c>
    </row>
    <row r="39" spans="1:8" x14ac:dyDescent="0.35">
      <c r="A39" s="62" t="s">
        <v>659</v>
      </c>
      <c r="B39" s="63">
        <v>0.875</v>
      </c>
      <c r="C39" s="62">
        <v>3.7999999999999999E-2</v>
      </c>
      <c r="D39" s="67">
        <f t="shared" si="7"/>
        <v>2.52E-2</v>
      </c>
      <c r="E39" s="65">
        <v>6</v>
      </c>
      <c r="F39" s="65">
        <v>20</v>
      </c>
      <c r="G39" s="71">
        <v>4.1999999999999997E-3</v>
      </c>
      <c r="H39">
        <f t="shared" si="0"/>
        <v>0.81179999999999997</v>
      </c>
    </row>
    <row r="40" spans="1:8" x14ac:dyDescent="0.35">
      <c r="A40" s="62" t="s">
        <v>659</v>
      </c>
      <c r="B40" s="63">
        <v>0.91500000000000004</v>
      </c>
      <c r="C40" s="62">
        <v>0</v>
      </c>
      <c r="D40" s="67">
        <f t="shared" si="7"/>
        <v>2.0999999999999998E-2</v>
      </c>
      <c r="E40" s="63">
        <v>5</v>
      </c>
      <c r="F40" s="65">
        <v>18.3</v>
      </c>
      <c r="G40" s="71">
        <v>4.1999999999999997E-3</v>
      </c>
      <c r="H40">
        <f t="shared" si="0"/>
        <v>0.89400000000000002</v>
      </c>
    </row>
    <row r="41" spans="1:8" x14ac:dyDescent="0.35">
      <c r="A41" s="62" t="s">
        <v>659</v>
      </c>
      <c r="B41" s="63">
        <v>0.87</v>
      </c>
      <c r="C41" s="62">
        <v>3.7999999999999999E-2</v>
      </c>
      <c r="D41" s="67">
        <f t="shared" si="7"/>
        <v>2.0999999999999998E-2</v>
      </c>
      <c r="E41" s="65">
        <v>5</v>
      </c>
      <c r="F41" s="65">
        <v>18</v>
      </c>
      <c r="G41" s="71">
        <v>4.1999999999999997E-3</v>
      </c>
      <c r="H41">
        <f t="shared" si="0"/>
        <v>0.81099999999999994</v>
      </c>
    </row>
    <row r="42" spans="1:8" x14ac:dyDescent="0.35">
      <c r="A42" s="62" t="s">
        <v>659</v>
      </c>
      <c r="B42" s="63">
        <v>1.08</v>
      </c>
      <c r="C42" s="62">
        <v>3.7999999999999999E-2</v>
      </c>
      <c r="D42" s="67">
        <f t="shared" si="7"/>
        <v>2.52E-2</v>
      </c>
      <c r="E42" s="65">
        <v>6</v>
      </c>
      <c r="F42" s="65">
        <v>18</v>
      </c>
      <c r="G42" s="71">
        <v>4.1999999999999997E-3</v>
      </c>
      <c r="H42">
        <f t="shared" si="0"/>
        <v>1.0167999999999999</v>
      </c>
    </row>
    <row r="43" spans="1:8" x14ac:dyDescent="0.35">
      <c r="A43" s="62" t="s">
        <v>659</v>
      </c>
      <c r="B43" s="63">
        <v>1.0149999999999999</v>
      </c>
      <c r="C43" s="62">
        <v>3.7999999999999999E-2</v>
      </c>
      <c r="D43" s="67">
        <f t="shared" si="7"/>
        <v>2.52E-2</v>
      </c>
      <c r="E43" s="65">
        <v>6</v>
      </c>
      <c r="F43" s="65">
        <v>18</v>
      </c>
      <c r="G43" s="71">
        <v>4.1999999999999997E-3</v>
      </c>
      <c r="H43">
        <f t="shared" si="0"/>
        <v>0.95179999999999987</v>
      </c>
    </row>
    <row r="44" spans="1:8" x14ac:dyDescent="0.35">
      <c r="A44" s="62" t="s">
        <v>659</v>
      </c>
      <c r="B44" s="63">
        <v>0.94</v>
      </c>
      <c r="C44" s="62">
        <v>3.7999999999999999E-2</v>
      </c>
      <c r="D44" s="67">
        <f t="shared" si="7"/>
        <v>1.0500000000000001E-2</v>
      </c>
      <c r="E44" s="65">
        <v>3</v>
      </c>
      <c r="F44" s="65">
        <v>16</v>
      </c>
      <c r="G44" s="71">
        <f>0.0035</f>
        <v>3.5000000000000001E-3</v>
      </c>
      <c r="H44">
        <f t="shared" si="0"/>
        <v>0.89149999999999996</v>
      </c>
    </row>
    <row r="45" spans="1:8" x14ac:dyDescent="0.35">
      <c r="A45" s="62" t="s">
        <v>659</v>
      </c>
      <c r="B45" s="63">
        <v>0.86</v>
      </c>
      <c r="C45" s="62">
        <v>0</v>
      </c>
      <c r="D45" s="67">
        <f t="shared" si="7"/>
        <v>2.1000000000000001E-2</v>
      </c>
      <c r="E45" s="65">
        <v>6</v>
      </c>
      <c r="F45" s="65">
        <v>16</v>
      </c>
      <c r="G45" s="71">
        <f t="shared" ref="G45:G64" si="8">0.0035</f>
        <v>3.5000000000000001E-3</v>
      </c>
      <c r="H45">
        <f t="shared" si="0"/>
        <v>0.83899999999999997</v>
      </c>
    </row>
    <row r="46" spans="1:8" x14ac:dyDescent="0.35">
      <c r="A46" s="62" t="s">
        <v>659</v>
      </c>
      <c r="B46" s="63">
        <v>1.145</v>
      </c>
      <c r="C46" s="62">
        <v>3.7999999999999999E-2</v>
      </c>
      <c r="D46" s="67">
        <f t="shared" si="7"/>
        <v>2.1000000000000001E-2</v>
      </c>
      <c r="E46" s="65">
        <v>6</v>
      </c>
      <c r="F46" s="65">
        <v>16</v>
      </c>
      <c r="G46" s="71">
        <f t="shared" si="8"/>
        <v>3.5000000000000001E-3</v>
      </c>
      <c r="H46">
        <f t="shared" si="0"/>
        <v>1.0860000000000001</v>
      </c>
    </row>
    <row r="47" spans="1:8" x14ac:dyDescent="0.35">
      <c r="A47" s="62" t="s">
        <v>659</v>
      </c>
      <c r="B47" s="63">
        <v>1.1399999999999999</v>
      </c>
      <c r="C47" s="62">
        <v>3.7999999999999999E-2</v>
      </c>
      <c r="D47" s="67">
        <f t="shared" si="7"/>
        <v>1.0500000000000001E-2</v>
      </c>
      <c r="E47" s="65">
        <v>3</v>
      </c>
      <c r="F47" s="65">
        <v>15</v>
      </c>
      <c r="G47" s="71">
        <f t="shared" si="8"/>
        <v>3.5000000000000001E-3</v>
      </c>
      <c r="H47">
        <f t="shared" si="0"/>
        <v>1.0914999999999999</v>
      </c>
    </row>
    <row r="48" spans="1:8" x14ac:dyDescent="0.35">
      <c r="A48" s="62" t="s">
        <v>659</v>
      </c>
      <c r="B48" s="63">
        <v>1.0249999999999999</v>
      </c>
      <c r="C48" s="62">
        <v>0</v>
      </c>
      <c r="D48" s="67">
        <f t="shared" si="7"/>
        <v>1.0500000000000001E-2</v>
      </c>
      <c r="E48" s="65">
        <v>3</v>
      </c>
      <c r="F48" s="65">
        <v>15</v>
      </c>
      <c r="G48" s="71">
        <f t="shared" si="8"/>
        <v>3.5000000000000001E-3</v>
      </c>
      <c r="H48">
        <f t="shared" si="0"/>
        <v>1.0145</v>
      </c>
    </row>
    <row r="49" spans="1:8" x14ac:dyDescent="0.35">
      <c r="A49" s="62" t="s">
        <v>659</v>
      </c>
      <c r="B49" s="63">
        <v>0.97</v>
      </c>
      <c r="C49" s="62">
        <v>0</v>
      </c>
      <c r="D49" s="67">
        <f t="shared" si="7"/>
        <v>1.4E-2</v>
      </c>
      <c r="E49" s="65">
        <v>4</v>
      </c>
      <c r="F49" s="65">
        <v>15</v>
      </c>
      <c r="G49" s="71">
        <f t="shared" si="8"/>
        <v>3.5000000000000001E-3</v>
      </c>
      <c r="H49">
        <f t="shared" si="0"/>
        <v>0.95599999999999996</v>
      </c>
    </row>
    <row r="50" spans="1:8" x14ac:dyDescent="0.35">
      <c r="A50" s="62" t="s">
        <v>659</v>
      </c>
      <c r="B50" s="63">
        <v>0.98</v>
      </c>
      <c r="C50" s="62">
        <v>0</v>
      </c>
      <c r="D50" s="67">
        <f t="shared" si="7"/>
        <v>1.4E-2</v>
      </c>
      <c r="E50" s="65">
        <v>4</v>
      </c>
      <c r="F50" s="65">
        <v>15</v>
      </c>
      <c r="G50" s="71">
        <f t="shared" si="8"/>
        <v>3.5000000000000001E-3</v>
      </c>
      <c r="H50">
        <f t="shared" si="0"/>
        <v>0.96599999999999997</v>
      </c>
    </row>
    <row r="51" spans="1:8" x14ac:dyDescent="0.35">
      <c r="A51" s="62" t="s">
        <v>659</v>
      </c>
      <c r="B51" s="63">
        <v>0.94</v>
      </c>
      <c r="C51" s="62">
        <v>3.7999999999999999E-2</v>
      </c>
      <c r="D51" s="67">
        <f t="shared" si="7"/>
        <v>1.7500000000000002E-2</v>
      </c>
      <c r="E51" s="65">
        <v>5</v>
      </c>
      <c r="F51" s="65">
        <v>15</v>
      </c>
      <c r="G51" s="71">
        <f t="shared" si="8"/>
        <v>3.5000000000000001E-3</v>
      </c>
      <c r="H51">
        <f t="shared" si="0"/>
        <v>0.88449999999999995</v>
      </c>
    </row>
    <row r="52" spans="1:8" x14ac:dyDescent="0.35">
      <c r="A52" s="62" t="s">
        <v>659</v>
      </c>
      <c r="B52" s="63">
        <v>0.88500000000000001</v>
      </c>
      <c r="C52" s="62">
        <v>3.7999999999999999E-2</v>
      </c>
      <c r="D52" s="67">
        <f t="shared" si="7"/>
        <v>1.7500000000000002E-2</v>
      </c>
      <c r="E52" s="63">
        <v>5</v>
      </c>
      <c r="F52" s="65">
        <v>15</v>
      </c>
      <c r="G52" s="71">
        <f t="shared" si="8"/>
        <v>3.5000000000000001E-3</v>
      </c>
      <c r="H52">
        <f t="shared" si="0"/>
        <v>0.82950000000000002</v>
      </c>
    </row>
    <row r="53" spans="1:8" x14ac:dyDescent="0.35">
      <c r="A53" s="62" t="s">
        <v>659</v>
      </c>
      <c r="B53" s="63">
        <v>1.08</v>
      </c>
      <c r="C53" s="62">
        <v>3.7999999999999999E-2</v>
      </c>
      <c r="D53" s="67">
        <f t="shared" si="7"/>
        <v>1.7500000000000002E-2</v>
      </c>
      <c r="E53" s="65">
        <v>5</v>
      </c>
      <c r="F53" s="65">
        <v>15</v>
      </c>
      <c r="G53" s="71">
        <f t="shared" si="8"/>
        <v>3.5000000000000001E-3</v>
      </c>
      <c r="H53">
        <f t="shared" si="0"/>
        <v>1.0245</v>
      </c>
    </row>
    <row r="54" spans="1:8" x14ac:dyDescent="0.35">
      <c r="A54" s="62" t="s">
        <v>659</v>
      </c>
      <c r="B54" s="63">
        <v>0.91500000000000004</v>
      </c>
      <c r="C54" s="62">
        <v>0</v>
      </c>
      <c r="D54" s="67">
        <f t="shared" si="7"/>
        <v>1.7500000000000002E-2</v>
      </c>
      <c r="E54" s="63">
        <v>5</v>
      </c>
      <c r="F54" s="65">
        <v>15</v>
      </c>
      <c r="G54" s="71">
        <f t="shared" si="8"/>
        <v>3.5000000000000001E-3</v>
      </c>
      <c r="H54">
        <f t="shared" si="0"/>
        <v>0.89750000000000008</v>
      </c>
    </row>
    <row r="55" spans="1:8" x14ac:dyDescent="0.35">
      <c r="A55" s="62" t="s">
        <v>659</v>
      </c>
      <c r="B55" s="63">
        <v>1.1000000000000001</v>
      </c>
      <c r="C55" s="62">
        <v>0</v>
      </c>
      <c r="D55" s="67">
        <f t="shared" si="7"/>
        <v>2.1000000000000001E-2</v>
      </c>
      <c r="E55" s="65">
        <v>6</v>
      </c>
      <c r="F55" s="65">
        <v>15</v>
      </c>
      <c r="G55" s="71">
        <f t="shared" si="8"/>
        <v>3.5000000000000001E-3</v>
      </c>
      <c r="H55">
        <f t="shared" si="0"/>
        <v>1.0790000000000002</v>
      </c>
    </row>
    <row r="56" spans="1:8" x14ac:dyDescent="0.35">
      <c r="A56" s="62" t="s">
        <v>659</v>
      </c>
      <c r="B56" s="63">
        <v>0.88</v>
      </c>
      <c r="C56" s="62">
        <v>0</v>
      </c>
      <c r="D56" s="67">
        <f t="shared" si="7"/>
        <v>2.1000000000000001E-2</v>
      </c>
      <c r="E56" s="65">
        <v>6</v>
      </c>
      <c r="F56" s="65">
        <v>15</v>
      </c>
      <c r="G56" s="71">
        <f t="shared" si="8"/>
        <v>3.5000000000000001E-3</v>
      </c>
      <c r="H56">
        <f t="shared" si="0"/>
        <v>0.85899999999999999</v>
      </c>
    </row>
    <row r="57" spans="1:8" x14ac:dyDescent="0.35">
      <c r="A57" s="62" t="s">
        <v>659</v>
      </c>
      <c r="B57" s="63">
        <v>0.88500000000000001</v>
      </c>
      <c r="C57" s="62">
        <v>3.7999999999999999E-2</v>
      </c>
      <c r="D57" s="67">
        <f t="shared" si="7"/>
        <v>2.1000000000000001E-2</v>
      </c>
      <c r="E57" s="63">
        <v>6</v>
      </c>
      <c r="F57" s="65">
        <v>15</v>
      </c>
      <c r="G57" s="71">
        <f t="shared" si="8"/>
        <v>3.5000000000000001E-3</v>
      </c>
      <c r="H57">
        <f t="shared" si="0"/>
        <v>0.82599999999999996</v>
      </c>
    </row>
    <row r="58" spans="1:8" x14ac:dyDescent="0.35">
      <c r="A58" s="62" t="s">
        <v>659</v>
      </c>
      <c r="B58" s="63">
        <v>0.84499999999999997</v>
      </c>
      <c r="C58" s="62">
        <v>0</v>
      </c>
      <c r="D58" s="67">
        <f t="shared" si="7"/>
        <v>2.1000000000000001E-2</v>
      </c>
      <c r="E58" s="65">
        <v>6</v>
      </c>
      <c r="F58" s="65">
        <v>15</v>
      </c>
      <c r="G58" s="71">
        <f t="shared" si="8"/>
        <v>3.5000000000000001E-3</v>
      </c>
      <c r="H58">
        <f t="shared" si="0"/>
        <v>0.82399999999999995</v>
      </c>
    </row>
    <row r="59" spans="1:8" x14ac:dyDescent="0.35">
      <c r="A59" s="62" t="s">
        <v>659</v>
      </c>
      <c r="B59" s="63">
        <v>0.96499999999999997</v>
      </c>
      <c r="C59" s="62">
        <v>3.7999999999999999E-2</v>
      </c>
      <c r="D59" s="67">
        <f t="shared" si="7"/>
        <v>1.7500000000000002E-2</v>
      </c>
      <c r="E59" s="65">
        <v>5</v>
      </c>
      <c r="F59" s="65">
        <v>14.8</v>
      </c>
      <c r="G59" s="71">
        <f t="shared" si="8"/>
        <v>3.5000000000000001E-3</v>
      </c>
      <c r="H59">
        <f t="shared" si="0"/>
        <v>0.90949999999999998</v>
      </c>
    </row>
    <row r="60" spans="1:8" x14ac:dyDescent="0.35">
      <c r="A60" s="62" t="s">
        <v>659</v>
      </c>
      <c r="B60" s="63">
        <v>0.97499999999999998</v>
      </c>
      <c r="C60" s="62">
        <v>0</v>
      </c>
      <c r="D60" s="67">
        <f t="shared" si="7"/>
        <v>1.7500000000000002E-2</v>
      </c>
      <c r="E60" s="65">
        <v>5</v>
      </c>
      <c r="F60" s="65">
        <v>14.8</v>
      </c>
      <c r="G60" s="71">
        <f t="shared" si="8"/>
        <v>3.5000000000000001E-3</v>
      </c>
      <c r="H60">
        <f t="shared" si="0"/>
        <v>0.95750000000000002</v>
      </c>
    </row>
    <row r="61" spans="1:8" x14ac:dyDescent="0.35">
      <c r="A61" s="62" t="s">
        <v>659</v>
      </c>
      <c r="B61" s="63">
        <v>0.90500000000000003</v>
      </c>
      <c r="C61" s="62">
        <v>3.7999999999999999E-2</v>
      </c>
      <c r="D61" s="67">
        <f t="shared" si="7"/>
        <v>1.7500000000000002E-2</v>
      </c>
      <c r="E61" s="65">
        <v>5</v>
      </c>
      <c r="F61" s="65">
        <v>13.3</v>
      </c>
      <c r="G61" s="71">
        <f t="shared" si="8"/>
        <v>3.5000000000000001E-3</v>
      </c>
      <c r="H61">
        <f t="shared" si="0"/>
        <v>0.84950000000000003</v>
      </c>
    </row>
    <row r="62" spans="1:8" x14ac:dyDescent="0.35">
      <c r="A62" s="62" t="s">
        <v>659</v>
      </c>
      <c r="B62" s="63">
        <v>1.115</v>
      </c>
      <c r="C62" s="62">
        <v>3.7999999999999999E-2</v>
      </c>
      <c r="D62" s="67">
        <f t="shared" si="7"/>
        <v>1.0500000000000001E-2</v>
      </c>
      <c r="E62" s="65">
        <v>3</v>
      </c>
      <c r="F62" s="65">
        <v>13</v>
      </c>
      <c r="G62" s="71">
        <f t="shared" si="8"/>
        <v>3.5000000000000001E-3</v>
      </c>
      <c r="H62">
        <f t="shared" si="0"/>
        <v>1.0665</v>
      </c>
    </row>
    <row r="63" spans="1:8" x14ac:dyDescent="0.35">
      <c r="A63" s="62" t="s">
        <v>659</v>
      </c>
      <c r="B63" s="63">
        <v>0.96</v>
      </c>
      <c r="C63" s="62">
        <v>0</v>
      </c>
      <c r="D63" s="67">
        <f t="shared" si="7"/>
        <v>1.7500000000000002E-2</v>
      </c>
      <c r="E63" s="65">
        <v>5</v>
      </c>
      <c r="F63" s="65">
        <v>13</v>
      </c>
      <c r="G63" s="71">
        <f t="shared" si="8"/>
        <v>3.5000000000000001E-3</v>
      </c>
      <c r="H63">
        <f t="shared" si="0"/>
        <v>0.9425</v>
      </c>
    </row>
    <row r="64" spans="1:8" x14ac:dyDescent="0.35">
      <c r="A64" s="62" t="s">
        <v>659</v>
      </c>
      <c r="B64" s="63">
        <v>0.59</v>
      </c>
      <c r="C64" s="62">
        <v>0</v>
      </c>
      <c r="D64" s="67">
        <f t="shared" si="7"/>
        <v>2.1000000000000001E-2</v>
      </c>
      <c r="E64" s="65">
        <v>6</v>
      </c>
      <c r="F64" s="65">
        <v>13</v>
      </c>
      <c r="G64" s="71">
        <f t="shared" si="8"/>
        <v>3.5000000000000001E-3</v>
      </c>
      <c r="H64">
        <f t="shared" si="0"/>
        <v>0.56899999999999995</v>
      </c>
    </row>
    <row r="65" spans="1:8" x14ac:dyDescent="0.35">
      <c r="A65" s="62" t="s">
        <v>659</v>
      </c>
      <c r="B65" s="63">
        <v>0.87</v>
      </c>
      <c r="C65" s="62">
        <v>0</v>
      </c>
      <c r="D65" s="67">
        <f t="shared" si="7"/>
        <v>1.2E-2</v>
      </c>
      <c r="E65" s="65">
        <v>6</v>
      </c>
      <c r="F65" s="65">
        <v>12.9</v>
      </c>
      <c r="G65" s="71">
        <f>0.002</f>
        <v>2E-3</v>
      </c>
      <c r="H65">
        <f t="shared" si="0"/>
        <v>0.85799999999999998</v>
      </c>
    </row>
    <row r="66" spans="1:8" x14ac:dyDescent="0.35">
      <c r="A66" s="62" t="s">
        <v>659</v>
      </c>
      <c r="B66" s="63">
        <v>0.91500000000000004</v>
      </c>
      <c r="C66" s="62">
        <v>0</v>
      </c>
      <c r="D66" s="67">
        <f t="shared" si="7"/>
        <v>0.01</v>
      </c>
      <c r="E66" s="65">
        <v>5</v>
      </c>
      <c r="F66" s="65">
        <v>12.3</v>
      </c>
      <c r="G66" s="71">
        <f t="shared" ref="G66:G94" si="9">0.002</f>
        <v>2E-3</v>
      </c>
      <c r="H66">
        <f t="shared" ref="H66:H129" si="10">B66-C66-D66</f>
        <v>0.90500000000000003</v>
      </c>
    </row>
    <row r="67" spans="1:8" x14ac:dyDescent="0.35">
      <c r="A67" s="62" t="s">
        <v>659</v>
      </c>
      <c r="B67" s="63">
        <v>0.86</v>
      </c>
      <c r="C67" s="62">
        <v>3.7999999999999999E-2</v>
      </c>
      <c r="D67" s="67">
        <f t="shared" si="7"/>
        <v>1.2E-2</v>
      </c>
      <c r="E67" s="63">
        <v>6</v>
      </c>
      <c r="F67" s="65">
        <v>12.2</v>
      </c>
      <c r="G67" s="71">
        <f t="shared" si="9"/>
        <v>2E-3</v>
      </c>
      <c r="H67">
        <f t="shared" si="10"/>
        <v>0.80999999999999994</v>
      </c>
    </row>
    <row r="68" spans="1:8" x14ac:dyDescent="0.35">
      <c r="A68" s="62" t="s">
        <v>659</v>
      </c>
      <c r="B68" s="63">
        <v>0.85</v>
      </c>
      <c r="C68" s="62">
        <v>3.7999999999999999E-2</v>
      </c>
      <c r="D68" s="67">
        <f t="shared" si="7"/>
        <v>6.0000000000000001E-3</v>
      </c>
      <c r="E68" s="65">
        <v>3</v>
      </c>
      <c r="F68" s="65">
        <v>12</v>
      </c>
      <c r="G68" s="71">
        <f t="shared" si="9"/>
        <v>2E-3</v>
      </c>
      <c r="H68">
        <f t="shared" si="10"/>
        <v>0.80599999999999994</v>
      </c>
    </row>
    <row r="69" spans="1:8" x14ac:dyDescent="0.35">
      <c r="A69" s="62" t="s">
        <v>659</v>
      </c>
      <c r="B69" s="63">
        <v>0.89500000000000002</v>
      </c>
      <c r="C69" s="62">
        <v>3.7999999999999999E-2</v>
      </c>
      <c r="D69" s="67">
        <f t="shared" si="7"/>
        <v>0.01</v>
      </c>
      <c r="E69" s="63">
        <v>5</v>
      </c>
      <c r="F69" s="65">
        <v>12</v>
      </c>
      <c r="G69" s="71">
        <f t="shared" si="9"/>
        <v>2E-3</v>
      </c>
      <c r="H69">
        <f t="shared" si="10"/>
        <v>0.84699999999999998</v>
      </c>
    </row>
    <row r="70" spans="1:8" x14ac:dyDescent="0.35">
      <c r="A70" s="62" t="s">
        <v>659</v>
      </c>
      <c r="B70" s="63">
        <v>1.05</v>
      </c>
      <c r="C70" s="62">
        <v>3.7999999999999999E-2</v>
      </c>
      <c r="D70" s="67">
        <f t="shared" si="7"/>
        <v>0.01</v>
      </c>
      <c r="E70" s="65">
        <v>5</v>
      </c>
      <c r="F70" s="65">
        <v>12</v>
      </c>
      <c r="G70" s="71">
        <f t="shared" si="9"/>
        <v>2E-3</v>
      </c>
      <c r="H70">
        <f t="shared" si="10"/>
        <v>1.002</v>
      </c>
    </row>
    <row r="71" spans="1:8" x14ac:dyDescent="0.35">
      <c r="A71" s="62" t="s">
        <v>659</v>
      </c>
      <c r="B71" s="63">
        <v>0.995</v>
      </c>
      <c r="C71" s="62">
        <v>0</v>
      </c>
      <c r="D71" s="67">
        <f t="shared" si="7"/>
        <v>0.01</v>
      </c>
      <c r="E71" s="65">
        <v>5</v>
      </c>
      <c r="F71" s="65">
        <v>12</v>
      </c>
      <c r="G71" s="71">
        <f t="shared" si="9"/>
        <v>2E-3</v>
      </c>
      <c r="H71">
        <f t="shared" si="10"/>
        <v>0.98499999999999999</v>
      </c>
    </row>
    <row r="72" spans="1:8" x14ac:dyDescent="0.35">
      <c r="A72" s="62" t="s">
        <v>659</v>
      </c>
      <c r="B72" s="63">
        <v>0.92</v>
      </c>
      <c r="C72" s="62">
        <v>3.7999999999999999E-2</v>
      </c>
      <c r="D72" s="67">
        <f t="shared" si="7"/>
        <v>0.01</v>
      </c>
      <c r="E72" s="65">
        <v>5</v>
      </c>
      <c r="F72" s="65">
        <v>12</v>
      </c>
      <c r="G72" s="71">
        <f t="shared" si="9"/>
        <v>2E-3</v>
      </c>
      <c r="H72">
        <f t="shared" si="10"/>
        <v>0.872</v>
      </c>
    </row>
    <row r="73" spans="1:8" x14ac:dyDescent="0.35">
      <c r="A73" s="62" t="s">
        <v>659</v>
      </c>
      <c r="B73" s="63">
        <v>0.83</v>
      </c>
      <c r="C73" s="62">
        <v>3.7999999999999999E-2</v>
      </c>
      <c r="D73" s="67">
        <f t="shared" si="7"/>
        <v>1.2E-2</v>
      </c>
      <c r="E73" s="63">
        <v>6</v>
      </c>
      <c r="F73" s="65">
        <v>12</v>
      </c>
      <c r="G73" s="71">
        <f t="shared" si="9"/>
        <v>2E-3</v>
      </c>
      <c r="H73">
        <f t="shared" si="10"/>
        <v>0.77999999999999992</v>
      </c>
    </row>
    <row r="74" spans="1:8" x14ac:dyDescent="0.35">
      <c r="A74" s="62" t="s">
        <v>659</v>
      </c>
      <c r="B74" s="63">
        <v>1.2</v>
      </c>
      <c r="C74" s="62">
        <v>0</v>
      </c>
      <c r="D74" s="67">
        <f t="shared" si="7"/>
        <v>1.2E-2</v>
      </c>
      <c r="E74" s="65">
        <v>6</v>
      </c>
      <c r="F74" s="65">
        <v>12</v>
      </c>
      <c r="G74" s="71">
        <f t="shared" si="9"/>
        <v>2E-3</v>
      </c>
      <c r="H74">
        <f t="shared" si="10"/>
        <v>1.1879999999999999</v>
      </c>
    </row>
    <row r="75" spans="1:8" x14ac:dyDescent="0.35">
      <c r="A75" s="62" t="s">
        <v>659</v>
      </c>
      <c r="B75" s="63">
        <v>1.0049999999999999</v>
      </c>
      <c r="C75" s="62">
        <v>0</v>
      </c>
      <c r="D75" s="67">
        <f t="shared" si="7"/>
        <v>1.2E-2</v>
      </c>
      <c r="E75" s="63">
        <v>6</v>
      </c>
      <c r="F75" s="65">
        <v>11.4</v>
      </c>
      <c r="G75" s="71">
        <f t="shared" si="9"/>
        <v>2E-3</v>
      </c>
      <c r="H75">
        <f t="shared" si="10"/>
        <v>0.99299999999999988</v>
      </c>
    </row>
    <row r="76" spans="1:8" x14ac:dyDescent="0.35">
      <c r="A76" s="62" t="s">
        <v>659</v>
      </c>
      <c r="B76" s="63">
        <v>0.94499999999999995</v>
      </c>
      <c r="C76" s="62">
        <v>0</v>
      </c>
      <c r="D76" s="67">
        <f t="shared" si="7"/>
        <v>6.0000000000000001E-3</v>
      </c>
      <c r="E76" s="65">
        <v>3</v>
      </c>
      <c r="F76" s="65">
        <v>11.2</v>
      </c>
      <c r="G76" s="71">
        <f t="shared" si="9"/>
        <v>2E-3</v>
      </c>
      <c r="H76">
        <f t="shared" si="10"/>
        <v>0.93899999999999995</v>
      </c>
    </row>
    <row r="77" spans="1:8" x14ac:dyDescent="0.35">
      <c r="A77" s="62" t="s">
        <v>659</v>
      </c>
      <c r="B77" s="63">
        <v>0.89</v>
      </c>
      <c r="C77" s="62">
        <v>0</v>
      </c>
      <c r="D77" s="67">
        <f t="shared" si="7"/>
        <v>0.01</v>
      </c>
      <c r="E77" s="65">
        <v>5</v>
      </c>
      <c r="F77" s="65">
        <v>11.1</v>
      </c>
      <c r="G77" s="71">
        <f t="shared" si="9"/>
        <v>2E-3</v>
      </c>
      <c r="H77">
        <f t="shared" si="10"/>
        <v>0.88</v>
      </c>
    </row>
    <row r="78" spans="1:8" x14ac:dyDescent="0.35">
      <c r="A78" s="62" t="s">
        <v>659</v>
      </c>
      <c r="B78" s="63">
        <v>1.08</v>
      </c>
      <c r="C78" s="62">
        <v>3.7999999999999999E-2</v>
      </c>
      <c r="D78" s="67">
        <f t="shared" si="7"/>
        <v>1.2E-2</v>
      </c>
      <c r="E78" s="65">
        <v>6</v>
      </c>
      <c r="F78" s="65">
        <v>11.1</v>
      </c>
      <c r="G78" s="71">
        <f t="shared" si="9"/>
        <v>2E-3</v>
      </c>
      <c r="H78">
        <f t="shared" si="10"/>
        <v>1.03</v>
      </c>
    </row>
    <row r="79" spans="1:8" x14ac:dyDescent="0.35">
      <c r="A79" s="62" t="s">
        <v>659</v>
      </c>
      <c r="B79" s="63">
        <v>0.82499999999999996</v>
      </c>
      <c r="C79" s="62">
        <v>0</v>
      </c>
      <c r="D79" s="67">
        <f t="shared" si="7"/>
        <v>1.2E-2</v>
      </c>
      <c r="E79" s="65">
        <v>6</v>
      </c>
      <c r="F79" s="65">
        <v>11</v>
      </c>
      <c r="G79" s="71">
        <f t="shared" si="9"/>
        <v>2E-3</v>
      </c>
      <c r="H79">
        <f t="shared" si="10"/>
        <v>0.81299999999999994</v>
      </c>
    </row>
    <row r="80" spans="1:8" x14ac:dyDescent="0.35">
      <c r="A80" s="62" t="s">
        <v>659</v>
      </c>
      <c r="B80" s="63">
        <v>0.99</v>
      </c>
      <c r="C80" s="62">
        <v>3.7999999999999999E-2</v>
      </c>
      <c r="D80" s="67">
        <f t="shared" si="7"/>
        <v>1.2E-2</v>
      </c>
      <c r="E80" s="65">
        <v>6</v>
      </c>
      <c r="F80" s="65">
        <v>11</v>
      </c>
      <c r="G80" s="71">
        <f t="shared" si="9"/>
        <v>2E-3</v>
      </c>
      <c r="H80">
        <f t="shared" si="10"/>
        <v>0.94</v>
      </c>
    </row>
    <row r="81" spans="1:8" x14ac:dyDescent="0.35">
      <c r="A81" s="62" t="s">
        <v>659</v>
      </c>
      <c r="B81" s="63">
        <v>1.0649999999999999</v>
      </c>
      <c r="C81" s="62">
        <v>0</v>
      </c>
      <c r="D81" s="67">
        <f t="shared" si="7"/>
        <v>6.0000000000000001E-3</v>
      </c>
      <c r="E81" s="63">
        <v>3</v>
      </c>
      <c r="F81" s="65">
        <v>10</v>
      </c>
      <c r="G81" s="71">
        <f t="shared" si="9"/>
        <v>2E-3</v>
      </c>
      <c r="H81">
        <f t="shared" si="10"/>
        <v>1.0589999999999999</v>
      </c>
    </row>
    <row r="82" spans="1:8" x14ac:dyDescent="0.35">
      <c r="A82" s="62" t="s">
        <v>659</v>
      </c>
      <c r="B82" s="63">
        <v>1.0049999999999999</v>
      </c>
      <c r="C82" s="62">
        <v>0</v>
      </c>
      <c r="D82" s="67">
        <f t="shared" si="7"/>
        <v>6.0000000000000001E-3</v>
      </c>
      <c r="E82" s="63">
        <v>3</v>
      </c>
      <c r="F82" s="65">
        <v>10</v>
      </c>
      <c r="G82" s="71">
        <f t="shared" si="9"/>
        <v>2E-3</v>
      </c>
      <c r="H82">
        <f t="shared" si="10"/>
        <v>0.99899999999999989</v>
      </c>
    </row>
    <row r="83" spans="1:8" x14ac:dyDescent="0.35">
      <c r="A83" s="62" t="s">
        <v>659</v>
      </c>
      <c r="B83" s="63">
        <v>0.91500000000000004</v>
      </c>
      <c r="C83" s="62">
        <v>0</v>
      </c>
      <c r="D83" s="67">
        <f t="shared" si="7"/>
        <v>6.0000000000000001E-3</v>
      </c>
      <c r="E83" s="65">
        <v>3</v>
      </c>
      <c r="F83" s="65">
        <v>10</v>
      </c>
      <c r="G83" s="71">
        <f t="shared" si="9"/>
        <v>2E-3</v>
      </c>
      <c r="H83">
        <f t="shared" si="10"/>
        <v>0.90900000000000003</v>
      </c>
    </row>
    <row r="84" spans="1:8" x14ac:dyDescent="0.35">
      <c r="A84" s="62" t="s">
        <v>659</v>
      </c>
      <c r="B84" s="63">
        <v>0.90900000000000003</v>
      </c>
      <c r="C84" s="62">
        <v>0</v>
      </c>
      <c r="D84" s="67">
        <f t="shared" si="7"/>
        <v>0.01</v>
      </c>
      <c r="E84" s="65">
        <v>5</v>
      </c>
      <c r="F84" s="65">
        <v>10</v>
      </c>
      <c r="G84" s="71">
        <f t="shared" si="9"/>
        <v>2E-3</v>
      </c>
      <c r="H84">
        <f t="shared" si="10"/>
        <v>0.89900000000000002</v>
      </c>
    </row>
    <row r="85" spans="1:8" x14ac:dyDescent="0.35">
      <c r="A85" s="62" t="s">
        <v>659</v>
      </c>
      <c r="B85" s="63">
        <v>0.92500000000000004</v>
      </c>
      <c r="C85" s="62">
        <v>3.7999999999999999E-2</v>
      </c>
      <c r="D85" s="67">
        <f t="shared" si="7"/>
        <v>0.01</v>
      </c>
      <c r="E85" s="65">
        <v>5</v>
      </c>
      <c r="F85" s="65">
        <v>10</v>
      </c>
      <c r="G85" s="71">
        <f t="shared" si="9"/>
        <v>2E-3</v>
      </c>
      <c r="H85">
        <f t="shared" si="10"/>
        <v>0.877</v>
      </c>
    </row>
    <row r="86" spans="1:8" x14ac:dyDescent="0.35">
      <c r="A86" s="62" t="s">
        <v>659</v>
      </c>
      <c r="B86" s="63">
        <v>0.68</v>
      </c>
      <c r="C86" s="62">
        <v>0</v>
      </c>
      <c r="D86" s="67">
        <f t="shared" si="7"/>
        <v>0.01</v>
      </c>
      <c r="E86" s="65">
        <v>5</v>
      </c>
      <c r="F86" s="65">
        <v>10</v>
      </c>
      <c r="G86" s="71">
        <f t="shared" si="9"/>
        <v>2E-3</v>
      </c>
      <c r="H86">
        <f t="shared" si="10"/>
        <v>0.67</v>
      </c>
    </row>
    <row r="87" spans="1:8" x14ac:dyDescent="0.35">
      <c r="A87" s="62" t="s">
        <v>659</v>
      </c>
      <c r="B87" s="63">
        <v>0.89500000000000002</v>
      </c>
      <c r="C87" s="62">
        <v>0</v>
      </c>
      <c r="D87" s="67">
        <f t="shared" si="7"/>
        <v>0.01</v>
      </c>
      <c r="E87" s="65">
        <v>5</v>
      </c>
      <c r="F87" s="65">
        <v>10</v>
      </c>
      <c r="G87" s="71">
        <f t="shared" si="9"/>
        <v>2E-3</v>
      </c>
      <c r="H87">
        <f t="shared" si="10"/>
        <v>0.88500000000000001</v>
      </c>
    </row>
    <row r="88" spans="1:8" x14ac:dyDescent="0.35">
      <c r="A88" s="62" t="s">
        <v>659</v>
      </c>
      <c r="B88" s="63">
        <v>0.879</v>
      </c>
      <c r="C88" s="62">
        <v>0</v>
      </c>
      <c r="D88" s="67">
        <f t="shared" si="7"/>
        <v>1.2E-2</v>
      </c>
      <c r="E88" s="63">
        <v>6</v>
      </c>
      <c r="F88" s="65">
        <v>10</v>
      </c>
      <c r="G88" s="71">
        <f t="shared" si="9"/>
        <v>2E-3</v>
      </c>
      <c r="H88">
        <f t="shared" si="10"/>
        <v>0.86699999999999999</v>
      </c>
    </row>
    <row r="89" spans="1:8" x14ac:dyDescent="0.35">
      <c r="A89" s="62" t="s">
        <v>659</v>
      </c>
      <c r="B89" s="63">
        <v>0.64</v>
      </c>
      <c r="C89" s="62">
        <v>0</v>
      </c>
      <c r="D89" s="67">
        <f t="shared" si="7"/>
        <v>1.2E-2</v>
      </c>
      <c r="E89" s="65">
        <v>6</v>
      </c>
      <c r="F89" s="65">
        <v>10</v>
      </c>
      <c r="G89" s="71">
        <f t="shared" si="9"/>
        <v>2E-3</v>
      </c>
      <c r="H89">
        <f t="shared" si="10"/>
        <v>0.628</v>
      </c>
    </row>
    <row r="90" spans="1:8" x14ac:dyDescent="0.35">
      <c r="A90" s="62" t="s">
        <v>659</v>
      </c>
      <c r="B90" s="63">
        <v>1.07</v>
      </c>
      <c r="C90" s="62">
        <v>0</v>
      </c>
      <c r="D90" s="67">
        <f t="shared" si="7"/>
        <v>1.2E-2</v>
      </c>
      <c r="E90" s="65">
        <v>6</v>
      </c>
      <c r="F90" s="65">
        <v>10</v>
      </c>
      <c r="G90" s="71">
        <f t="shared" si="9"/>
        <v>2E-3</v>
      </c>
      <c r="H90">
        <f t="shared" si="10"/>
        <v>1.0580000000000001</v>
      </c>
    </row>
    <row r="91" spans="1:8" x14ac:dyDescent="0.35">
      <c r="A91" s="62" t="s">
        <v>659</v>
      </c>
      <c r="B91" s="63">
        <v>0.81499999999999995</v>
      </c>
      <c r="C91" s="62">
        <v>3.7999999999999999E-2</v>
      </c>
      <c r="D91" s="67">
        <f t="shared" si="7"/>
        <v>1.2E-2</v>
      </c>
      <c r="E91" s="65">
        <v>6</v>
      </c>
      <c r="F91" s="65">
        <v>10</v>
      </c>
      <c r="G91" s="71">
        <f t="shared" si="9"/>
        <v>2E-3</v>
      </c>
      <c r="H91">
        <f t="shared" si="10"/>
        <v>0.7649999999999999</v>
      </c>
    </row>
    <row r="92" spans="1:8" x14ac:dyDescent="0.35">
      <c r="A92" s="62" t="s">
        <v>659</v>
      </c>
      <c r="B92" s="63">
        <v>0.83499999999999996</v>
      </c>
      <c r="C92" s="62">
        <v>3.7999999999999999E-2</v>
      </c>
      <c r="D92" s="67">
        <f t="shared" si="7"/>
        <v>1.2E-2</v>
      </c>
      <c r="E92" s="65">
        <v>6</v>
      </c>
      <c r="F92" s="65">
        <v>10</v>
      </c>
      <c r="G92" s="71">
        <f t="shared" si="9"/>
        <v>2E-3</v>
      </c>
      <c r="H92">
        <f t="shared" si="10"/>
        <v>0.78499999999999992</v>
      </c>
    </row>
    <row r="93" spans="1:8" x14ac:dyDescent="0.35">
      <c r="A93" s="62" t="s">
        <v>659</v>
      </c>
      <c r="B93" s="63">
        <v>0.83</v>
      </c>
      <c r="C93" s="62">
        <v>0</v>
      </c>
      <c r="D93" s="67">
        <f t="shared" ref="D93:D156" si="11">E93*G93</f>
        <v>1.2E-2</v>
      </c>
      <c r="E93" s="65">
        <v>6</v>
      </c>
      <c r="F93" s="65">
        <v>10</v>
      </c>
      <c r="G93" s="71">
        <f t="shared" si="9"/>
        <v>2E-3</v>
      </c>
      <c r="H93">
        <f t="shared" si="10"/>
        <v>0.81799999999999995</v>
      </c>
    </row>
    <row r="94" spans="1:8" x14ac:dyDescent="0.35">
      <c r="A94" s="62" t="s">
        <v>659</v>
      </c>
      <c r="B94" s="63">
        <v>0.91</v>
      </c>
      <c r="C94" s="62">
        <v>0</v>
      </c>
      <c r="D94" s="67">
        <f t="shared" si="11"/>
        <v>1.2E-2</v>
      </c>
      <c r="E94" s="65">
        <v>6</v>
      </c>
      <c r="F94" s="65">
        <v>9.5</v>
      </c>
      <c r="G94" s="71">
        <f t="shared" si="9"/>
        <v>2E-3</v>
      </c>
      <c r="H94">
        <f t="shared" si="10"/>
        <v>0.89800000000000002</v>
      </c>
    </row>
    <row r="95" spans="1:8" x14ac:dyDescent="0.35">
      <c r="A95" s="62" t="s">
        <v>659</v>
      </c>
      <c r="B95" s="63">
        <v>1.0900000000000001</v>
      </c>
      <c r="C95" s="62">
        <v>3.7999999999999999E-2</v>
      </c>
      <c r="D95" s="67">
        <f t="shared" si="11"/>
        <v>4.5000000000000005E-3</v>
      </c>
      <c r="E95" s="65">
        <v>3</v>
      </c>
      <c r="F95" s="65">
        <v>8</v>
      </c>
      <c r="G95" s="71">
        <f>0.0015</f>
        <v>1.5E-3</v>
      </c>
      <c r="H95">
        <f t="shared" si="10"/>
        <v>1.0475000000000001</v>
      </c>
    </row>
    <row r="96" spans="1:8" x14ac:dyDescent="0.35">
      <c r="A96" s="62" t="s">
        <v>659</v>
      </c>
      <c r="B96" s="63">
        <v>0.96499999999999997</v>
      </c>
      <c r="C96" s="62">
        <v>0</v>
      </c>
      <c r="D96" s="67">
        <f t="shared" si="11"/>
        <v>6.0000000000000001E-3</v>
      </c>
      <c r="E96" s="65">
        <v>4</v>
      </c>
      <c r="F96" s="65">
        <v>8</v>
      </c>
      <c r="G96" s="71">
        <f t="shared" ref="G96:G104" si="12">0.0015</f>
        <v>1.5E-3</v>
      </c>
      <c r="H96">
        <f t="shared" si="10"/>
        <v>0.95899999999999996</v>
      </c>
    </row>
    <row r="97" spans="1:8" x14ac:dyDescent="0.35">
      <c r="A97" s="62" t="s">
        <v>659</v>
      </c>
      <c r="B97" s="63">
        <v>0.81499999999999995</v>
      </c>
      <c r="C97" s="62">
        <v>3.7999999999999999E-2</v>
      </c>
      <c r="D97" s="67">
        <f t="shared" si="11"/>
        <v>7.4999999999999997E-3</v>
      </c>
      <c r="E97" s="65">
        <v>5</v>
      </c>
      <c r="F97" s="65">
        <v>8</v>
      </c>
      <c r="G97" s="71">
        <f t="shared" si="12"/>
        <v>1.5E-3</v>
      </c>
      <c r="H97">
        <f t="shared" si="10"/>
        <v>0.76949999999999996</v>
      </c>
    </row>
    <row r="98" spans="1:8" x14ac:dyDescent="0.35">
      <c r="A98" s="62" t="s">
        <v>659</v>
      </c>
      <c r="B98" s="63">
        <v>0.93500000000000005</v>
      </c>
      <c r="C98" s="62">
        <v>3.7999999999999999E-2</v>
      </c>
      <c r="D98" s="67">
        <f t="shared" si="11"/>
        <v>7.4999999999999997E-3</v>
      </c>
      <c r="E98" s="65">
        <v>5</v>
      </c>
      <c r="F98" s="65">
        <v>8</v>
      </c>
      <c r="G98" s="71">
        <f t="shared" si="12"/>
        <v>1.5E-3</v>
      </c>
      <c r="H98">
        <f t="shared" si="10"/>
        <v>0.88950000000000007</v>
      </c>
    </row>
    <row r="99" spans="1:8" x14ac:dyDescent="0.35">
      <c r="A99" s="62" t="s">
        <v>659</v>
      </c>
      <c r="B99" s="63">
        <v>0.85899999999999999</v>
      </c>
      <c r="C99" s="62">
        <v>0</v>
      </c>
      <c r="D99" s="67">
        <f t="shared" si="11"/>
        <v>1.0500000000000001E-2</v>
      </c>
      <c r="E99" s="65">
        <v>7</v>
      </c>
      <c r="F99" s="65">
        <v>8</v>
      </c>
      <c r="G99" s="71">
        <f t="shared" si="12"/>
        <v>1.5E-3</v>
      </c>
      <c r="H99">
        <f t="shared" si="10"/>
        <v>0.84850000000000003</v>
      </c>
    </row>
    <row r="100" spans="1:8" x14ac:dyDescent="0.35">
      <c r="A100" s="62" t="s">
        <v>659</v>
      </c>
      <c r="B100" s="63">
        <v>0.84499999999999997</v>
      </c>
      <c r="C100" s="62">
        <v>3.2000000000000001E-2</v>
      </c>
      <c r="D100" s="67">
        <f t="shared" si="11"/>
        <v>3.0000000000000001E-3</v>
      </c>
      <c r="E100" s="65">
        <v>2</v>
      </c>
      <c r="F100" s="65">
        <v>7.2</v>
      </c>
      <c r="G100" s="71">
        <f t="shared" si="12"/>
        <v>1.5E-3</v>
      </c>
      <c r="H100">
        <f t="shared" si="10"/>
        <v>0.80999999999999994</v>
      </c>
    </row>
    <row r="101" spans="1:8" x14ac:dyDescent="0.35">
      <c r="A101" s="62" t="s">
        <v>659</v>
      </c>
      <c r="B101" s="63">
        <v>0.86</v>
      </c>
      <c r="C101" s="62">
        <v>3.2000000000000001E-2</v>
      </c>
      <c r="D101" s="67">
        <f t="shared" si="11"/>
        <v>9.0000000000000011E-3</v>
      </c>
      <c r="E101" s="65">
        <v>6</v>
      </c>
      <c r="F101" s="65">
        <v>7</v>
      </c>
      <c r="G101" s="71">
        <f t="shared" si="12"/>
        <v>1.5E-3</v>
      </c>
      <c r="H101">
        <f t="shared" si="10"/>
        <v>0.81899999999999995</v>
      </c>
    </row>
    <row r="102" spans="1:8" x14ac:dyDescent="0.35">
      <c r="A102" s="62" t="s">
        <v>659</v>
      </c>
      <c r="B102" s="63">
        <v>0.76</v>
      </c>
      <c r="C102" s="62">
        <v>3.2000000000000001E-2</v>
      </c>
      <c r="D102" s="67">
        <f t="shared" si="11"/>
        <v>9.0000000000000011E-3</v>
      </c>
      <c r="E102" s="65">
        <v>6</v>
      </c>
      <c r="F102" s="65">
        <v>6.3</v>
      </c>
      <c r="G102" s="71">
        <f t="shared" si="12"/>
        <v>1.5E-3</v>
      </c>
      <c r="H102">
        <f t="shared" si="10"/>
        <v>0.71899999999999997</v>
      </c>
    </row>
    <row r="103" spans="1:8" x14ac:dyDescent="0.35">
      <c r="A103" s="62" t="s">
        <v>659</v>
      </c>
      <c r="B103" s="63">
        <v>0.98</v>
      </c>
      <c r="C103" s="62">
        <v>0</v>
      </c>
      <c r="D103" s="67">
        <f t="shared" si="11"/>
        <v>6.0000000000000001E-3</v>
      </c>
      <c r="E103" s="65">
        <v>4</v>
      </c>
      <c r="F103" s="65">
        <v>6</v>
      </c>
      <c r="G103" s="71">
        <f t="shared" si="12"/>
        <v>1.5E-3</v>
      </c>
      <c r="H103">
        <f t="shared" si="10"/>
        <v>0.97399999999999998</v>
      </c>
    </row>
    <row r="104" spans="1:8" x14ac:dyDescent="0.35">
      <c r="A104" s="62" t="s">
        <v>659</v>
      </c>
      <c r="B104" s="63">
        <v>0.82</v>
      </c>
      <c r="C104" s="62">
        <v>3.7999999999999999E-2</v>
      </c>
      <c r="D104" s="67">
        <f t="shared" si="11"/>
        <v>9.0000000000000011E-3</v>
      </c>
      <c r="E104" s="65">
        <v>6</v>
      </c>
      <c r="F104" s="65">
        <v>6</v>
      </c>
      <c r="G104" s="71">
        <f t="shared" si="12"/>
        <v>1.5E-3</v>
      </c>
      <c r="H104">
        <f t="shared" si="10"/>
        <v>0.77299999999999991</v>
      </c>
    </row>
    <row r="105" spans="1:8" x14ac:dyDescent="0.35">
      <c r="A105" s="62" t="s">
        <v>659</v>
      </c>
      <c r="B105" s="63">
        <v>0.875</v>
      </c>
      <c r="C105" s="62">
        <v>3.7999999999999999E-2</v>
      </c>
      <c r="D105" s="67">
        <f t="shared" si="11"/>
        <v>5.0000000000000001E-3</v>
      </c>
      <c r="E105" s="63">
        <v>5</v>
      </c>
      <c r="F105" s="65">
        <v>5</v>
      </c>
      <c r="G105" s="71">
        <f>0.001</f>
        <v>1E-3</v>
      </c>
      <c r="H105">
        <f t="shared" si="10"/>
        <v>0.83199999999999996</v>
      </c>
    </row>
    <row r="106" spans="1:8" x14ac:dyDescent="0.35">
      <c r="A106" s="62" t="s">
        <v>659</v>
      </c>
      <c r="B106" s="63">
        <v>0.97</v>
      </c>
      <c r="C106" s="62">
        <v>3.7999999999999999E-2</v>
      </c>
      <c r="D106" s="67">
        <f t="shared" si="11"/>
        <v>5.0000000000000001E-3</v>
      </c>
      <c r="E106" s="63">
        <v>5</v>
      </c>
      <c r="F106" s="65">
        <v>5</v>
      </c>
      <c r="G106" s="71">
        <f t="shared" ref="G106:G111" si="13">0.001</f>
        <v>1E-3</v>
      </c>
      <c r="H106">
        <f t="shared" si="10"/>
        <v>0.92699999999999994</v>
      </c>
    </row>
    <row r="107" spans="1:8" x14ac:dyDescent="0.35">
      <c r="A107" s="62" t="s">
        <v>659</v>
      </c>
      <c r="B107" s="63">
        <v>0.85</v>
      </c>
      <c r="C107" s="62">
        <v>3.7999999999999999E-2</v>
      </c>
      <c r="D107" s="67">
        <f t="shared" si="11"/>
        <v>5.0000000000000001E-3</v>
      </c>
      <c r="E107" s="63">
        <v>5</v>
      </c>
      <c r="F107" s="65">
        <v>4</v>
      </c>
      <c r="G107" s="71">
        <f t="shared" si="13"/>
        <v>1E-3</v>
      </c>
      <c r="H107">
        <f t="shared" si="10"/>
        <v>0.80699999999999994</v>
      </c>
    </row>
    <row r="108" spans="1:8" x14ac:dyDescent="0.35">
      <c r="A108" s="62" t="s">
        <v>659</v>
      </c>
      <c r="B108" s="63">
        <v>1</v>
      </c>
      <c r="C108" s="62">
        <v>0</v>
      </c>
      <c r="D108" s="67">
        <f t="shared" si="11"/>
        <v>3.0000000000000001E-3</v>
      </c>
      <c r="E108" s="63">
        <v>3</v>
      </c>
      <c r="F108" s="65">
        <v>3</v>
      </c>
      <c r="G108" s="71">
        <f t="shared" si="13"/>
        <v>1E-3</v>
      </c>
      <c r="H108">
        <f t="shared" si="10"/>
        <v>0.997</v>
      </c>
    </row>
    <row r="109" spans="1:8" x14ac:dyDescent="0.35">
      <c r="A109" s="62" t="s">
        <v>659</v>
      </c>
      <c r="B109" s="63">
        <v>0.85499999999999998</v>
      </c>
      <c r="C109" s="62">
        <v>0</v>
      </c>
      <c r="D109" s="67">
        <f t="shared" si="11"/>
        <v>4.0000000000000001E-3</v>
      </c>
      <c r="E109" s="63">
        <v>4</v>
      </c>
      <c r="F109" s="65">
        <v>3</v>
      </c>
      <c r="G109" s="71">
        <f t="shared" si="13"/>
        <v>1E-3</v>
      </c>
      <c r="H109">
        <f t="shared" si="10"/>
        <v>0.85099999999999998</v>
      </c>
    </row>
    <row r="110" spans="1:8" x14ac:dyDescent="0.35">
      <c r="A110" s="62" t="s">
        <v>659</v>
      </c>
      <c r="B110" s="63">
        <v>0.83</v>
      </c>
      <c r="C110" s="62">
        <v>3.7999999999999999E-2</v>
      </c>
      <c r="D110" s="67">
        <f t="shared" si="11"/>
        <v>6.0000000000000001E-3</v>
      </c>
      <c r="E110" s="65">
        <v>6</v>
      </c>
      <c r="F110" s="65">
        <v>3</v>
      </c>
      <c r="G110" s="71">
        <f t="shared" si="13"/>
        <v>1E-3</v>
      </c>
      <c r="H110">
        <f t="shared" si="10"/>
        <v>0.78599999999999992</v>
      </c>
    </row>
    <row r="111" spans="1:8" x14ac:dyDescent="0.35">
      <c r="A111" s="62" t="s">
        <v>659</v>
      </c>
      <c r="B111" s="63">
        <v>0.94499999999999995</v>
      </c>
      <c r="C111" s="62">
        <v>3.7999999999999999E-2</v>
      </c>
      <c r="D111" s="67">
        <f t="shared" si="11"/>
        <v>5.0000000000000001E-3</v>
      </c>
      <c r="E111" s="63">
        <v>5</v>
      </c>
      <c r="F111" s="65">
        <v>2</v>
      </c>
      <c r="G111" s="71">
        <f t="shared" si="13"/>
        <v>1E-3</v>
      </c>
      <c r="H111">
        <f t="shared" si="10"/>
        <v>0.90199999999999991</v>
      </c>
    </row>
    <row r="112" spans="1:8" x14ac:dyDescent="0.35">
      <c r="A112" s="62" t="s">
        <v>659</v>
      </c>
      <c r="B112" s="63">
        <v>0.92500000000000004</v>
      </c>
      <c r="C112" s="62">
        <v>0</v>
      </c>
      <c r="D112" s="67">
        <f t="shared" si="11"/>
        <v>0</v>
      </c>
      <c r="E112" s="63">
        <v>0</v>
      </c>
      <c r="F112" s="64">
        <v>0</v>
      </c>
      <c r="G112" s="65"/>
      <c r="H112">
        <f t="shared" si="10"/>
        <v>0.92500000000000004</v>
      </c>
    </row>
    <row r="113" spans="1:8" x14ac:dyDescent="0.35">
      <c r="A113" s="62" t="s">
        <v>659</v>
      </c>
      <c r="B113" s="63">
        <v>0.94299999999999995</v>
      </c>
      <c r="C113" s="62">
        <v>0</v>
      </c>
      <c r="D113" s="67">
        <f t="shared" si="11"/>
        <v>0</v>
      </c>
      <c r="E113" s="63">
        <v>0</v>
      </c>
      <c r="F113" s="64">
        <v>0</v>
      </c>
      <c r="G113" s="65"/>
      <c r="H113">
        <f t="shared" si="10"/>
        <v>0.94299999999999995</v>
      </c>
    </row>
    <row r="114" spans="1:8" x14ac:dyDescent="0.35">
      <c r="A114" s="62" t="s">
        <v>659</v>
      </c>
      <c r="B114" s="63">
        <v>1.0580000000000001</v>
      </c>
      <c r="C114" s="62">
        <v>0</v>
      </c>
      <c r="D114" s="67">
        <f t="shared" si="11"/>
        <v>0</v>
      </c>
      <c r="E114" s="63">
        <v>0</v>
      </c>
      <c r="F114" s="64">
        <v>0</v>
      </c>
      <c r="G114" s="65"/>
      <c r="H114">
        <f t="shared" si="10"/>
        <v>1.0580000000000001</v>
      </c>
    </row>
    <row r="115" spans="1:8" x14ac:dyDescent="0.35">
      <c r="A115" s="62" t="s">
        <v>659</v>
      </c>
      <c r="B115" s="63">
        <v>0.83499999999999996</v>
      </c>
      <c r="C115" s="62">
        <v>0</v>
      </c>
      <c r="D115" s="67">
        <f t="shared" si="11"/>
        <v>0</v>
      </c>
      <c r="E115" s="65">
        <v>0</v>
      </c>
      <c r="F115" s="64">
        <v>0</v>
      </c>
      <c r="G115" s="65"/>
      <c r="H115">
        <f t="shared" si="10"/>
        <v>0.83499999999999996</v>
      </c>
    </row>
    <row r="116" spans="1:8" x14ac:dyDescent="0.35">
      <c r="A116" s="62" t="s">
        <v>660</v>
      </c>
      <c r="B116" s="63">
        <v>1.2150000000000001</v>
      </c>
      <c r="C116" s="62">
        <v>0</v>
      </c>
      <c r="D116" s="67">
        <f t="shared" si="11"/>
        <v>0</v>
      </c>
      <c r="E116" s="66">
        <v>0</v>
      </c>
      <c r="F116" s="64">
        <v>0</v>
      </c>
      <c r="G116" s="65"/>
      <c r="H116">
        <f t="shared" si="10"/>
        <v>1.2150000000000001</v>
      </c>
    </row>
    <row r="117" spans="1:8" x14ac:dyDescent="0.35">
      <c r="A117" s="62" t="s">
        <v>659</v>
      </c>
      <c r="B117" s="63">
        <v>0.78500000000000003</v>
      </c>
      <c r="C117" s="62">
        <v>0</v>
      </c>
      <c r="D117" s="67">
        <f t="shared" si="11"/>
        <v>0</v>
      </c>
      <c r="E117" s="65">
        <v>0</v>
      </c>
      <c r="F117" s="64">
        <v>0</v>
      </c>
      <c r="G117" s="65"/>
      <c r="H117">
        <f t="shared" si="10"/>
        <v>0.78500000000000003</v>
      </c>
    </row>
    <row r="118" spans="1:8" x14ac:dyDescent="0.35">
      <c r="A118" s="62" t="s">
        <v>660</v>
      </c>
      <c r="B118" s="63">
        <v>1.1200000000000001</v>
      </c>
      <c r="C118" s="62">
        <v>0</v>
      </c>
      <c r="D118" s="67">
        <f t="shared" si="11"/>
        <v>0</v>
      </c>
      <c r="E118" s="66">
        <v>0</v>
      </c>
      <c r="F118" s="64">
        <v>0</v>
      </c>
      <c r="G118" s="65"/>
      <c r="H118">
        <f t="shared" si="10"/>
        <v>1.1200000000000001</v>
      </c>
    </row>
    <row r="119" spans="1:8" x14ac:dyDescent="0.35">
      <c r="A119" s="62" t="s">
        <v>659</v>
      </c>
      <c r="B119" s="63">
        <v>0.755</v>
      </c>
      <c r="C119" s="62">
        <v>0</v>
      </c>
      <c r="D119" s="67">
        <f t="shared" si="11"/>
        <v>0</v>
      </c>
      <c r="E119" s="65">
        <v>0</v>
      </c>
      <c r="F119" s="64">
        <v>0</v>
      </c>
      <c r="G119" s="65"/>
      <c r="H119">
        <f t="shared" si="10"/>
        <v>0.755</v>
      </c>
    </row>
    <row r="120" spans="1:8" x14ac:dyDescent="0.35">
      <c r="A120" s="62" t="s">
        <v>660</v>
      </c>
      <c r="B120" s="63">
        <v>1.105</v>
      </c>
      <c r="C120" s="62">
        <v>0</v>
      </c>
      <c r="D120" s="67">
        <f t="shared" si="11"/>
        <v>0</v>
      </c>
      <c r="E120" s="64">
        <v>0</v>
      </c>
      <c r="F120" s="64">
        <v>0</v>
      </c>
      <c r="G120" s="65"/>
      <c r="H120">
        <f t="shared" si="10"/>
        <v>1.105</v>
      </c>
    </row>
    <row r="121" spans="1:8" x14ac:dyDescent="0.35">
      <c r="A121" s="62" t="s">
        <v>660</v>
      </c>
      <c r="B121" s="63">
        <v>1.2450000000000001</v>
      </c>
      <c r="C121" s="62">
        <v>0</v>
      </c>
      <c r="D121" s="67">
        <f t="shared" si="11"/>
        <v>0</v>
      </c>
      <c r="E121" s="66">
        <v>0</v>
      </c>
      <c r="F121" s="64">
        <v>0</v>
      </c>
      <c r="G121" s="65"/>
      <c r="H121">
        <f t="shared" si="10"/>
        <v>1.2450000000000001</v>
      </c>
    </row>
    <row r="122" spans="1:8" x14ac:dyDescent="0.35">
      <c r="A122" s="62" t="s">
        <v>659</v>
      </c>
      <c r="B122" s="63">
        <v>0.72299999999999998</v>
      </c>
      <c r="C122" s="62">
        <v>0</v>
      </c>
      <c r="D122" s="67">
        <f t="shared" si="11"/>
        <v>0</v>
      </c>
      <c r="E122" s="65">
        <v>0</v>
      </c>
      <c r="F122" s="64">
        <v>0</v>
      </c>
      <c r="G122" s="65"/>
      <c r="H122">
        <f t="shared" si="10"/>
        <v>0.72299999999999998</v>
      </c>
    </row>
    <row r="123" spans="1:8" x14ac:dyDescent="0.35">
      <c r="A123" s="62" t="s">
        <v>659</v>
      </c>
      <c r="B123" s="63">
        <v>0.85499999999999998</v>
      </c>
      <c r="C123" s="62">
        <v>0</v>
      </c>
      <c r="D123" s="67">
        <f t="shared" si="11"/>
        <v>0</v>
      </c>
      <c r="E123" s="63">
        <v>0</v>
      </c>
      <c r="F123" s="64">
        <v>0</v>
      </c>
      <c r="G123" s="65"/>
      <c r="H123">
        <f t="shared" si="10"/>
        <v>0.85499999999999998</v>
      </c>
    </row>
    <row r="124" spans="1:8" x14ac:dyDescent="0.35">
      <c r="A124" s="62" t="s">
        <v>659</v>
      </c>
      <c r="B124" s="63">
        <v>1.085</v>
      </c>
      <c r="C124" s="62">
        <v>0</v>
      </c>
      <c r="D124" s="67">
        <f t="shared" si="11"/>
        <v>0</v>
      </c>
      <c r="E124" s="63">
        <v>0</v>
      </c>
      <c r="F124" s="64">
        <v>0</v>
      </c>
      <c r="G124" s="65"/>
      <c r="H124">
        <f t="shared" si="10"/>
        <v>1.085</v>
      </c>
    </row>
    <row r="125" spans="1:8" x14ac:dyDescent="0.35">
      <c r="A125" s="62" t="s">
        <v>659</v>
      </c>
      <c r="B125" s="63">
        <v>0.88</v>
      </c>
      <c r="C125" s="62">
        <v>0</v>
      </c>
      <c r="D125" s="67">
        <f t="shared" si="11"/>
        <v>0</v>
      </c>
      <c r="E125" s="66">
        <v>0</v>
      </c>
      <c r="F125" s="64">
        <v>0</v>
      </c>
      <c r="G125" s="65"/>
      <c r="H125">
        <f t="shared" si="10"/>
        <v>0.88</v>
      </c>
    </row>
    <row r="126" spans="1:8" x14ac:dyDescent="0.35">
      <c r="A126" s="62" t="s">
        <v>659</v>
      </c>
      <c r="B126" s="63">
        <v>1.18</v>
      </c>
      <c r="C126" s="62">
        <v>0</v>
      </c>
      <c r="D126" s="67">
        <f t="shared" si="11"/>
        <v>0</v>
      </c>
      <c r="E126" s="64">
        <v>0</v>
      </c>
      <c r="F126" s="64">
        <v>0</v>
      </c>
      <c r="G126" s="65"/>
      <c r="H126">
        <f t="shared" si="10"/>
        <v>1.18</v>
      </c>
    </row>
    <row r="127" spans="1:8" x14ac:dyDescent="0.35">
      <c r="A127" s="62" t="s">
        <v>659</v>
      </c>
      <c r="B127" s="63">
        <v>1.1499999999999999</v>
      </c>
      <c r="C127" s="62">
        <v>0</v>
      </c>
      <c r="D127" s="67">
        <f t="shared" si="11"/>
        <v>0</v>
      </c>
      <c r="E127" s="66">
        <v>0</v>
      </c>
      <c r="F127" s="64">
        <v>0</v>
      </c>
      <c r="G127" s="65"/>
      <c r="H127">
        <f t="shared" si="10"/>
        <v>1.1499999999999999</v>
      </c>
    </row>
    <row r="128" spans="1:8" x14ac:dyDescent="0.35">
      <c r="A128" s="62" t="s">
        <v>659</v>
      </c>
      <c r="B128" s="63">
        <v>0.94499999999999995</v>
      </c>
      <c r="C128" s="62">
        <v>0</v>
      </c>
      <c r="D128" s="67">
        <f t="shared" si="11"/>
        <v>0</v>
      </c>
      <c r="E128" s="64">
        <v>0</v>
      </c>
      <c r="F128" s="64">
        <v>0</v>
      </c>
      <c r="G128" s="65"/>
      <c r="H128">
        <f t="shared" si="10"/>
        <v>0.94499999999999995</v>
      </c>
    </row>
    <row r="129" spans="1:8" x14ac:dyDescent="0.35">
      <c r="A129" s="62" t="s">
        <v>660</v>
      </c>
      <c r="B129" s="63">
        <v>1.425</v>
      </c>
      <c r="C129" s="62">
        <v>0</v>
      </c>
      <c r="D129" s="67">
        <f t="shared" si="11"/>
        <v>0</v>
      </c>
      <c r="E129" s="66">
        <v>0</v>
      </c>
      <c r="F129" s="64">
        <v>0</v>
      </c>
      <c r="G129" s="65"/>
      <c r="H129">
        <f t="shared" si="10"/>
        <v>1.425</v>
      </c>
    </row>
    <row r="130" spans="1:8" x14ac:dyDescent="0.35">
      <c r="A130" s="62" t="s">
        <v>659</v>
      </c>
      <c r="B130" s="63">
        <v>1.075</v>
      </c>
      <c r="C130" s="62">
        <v>0</v>
      </c>
      <c r="D130" s="67">
        <f t="shared" si="11"/>
        <v>0</v>
      </c>
      <c r="E130" s="64">
        <v>0</v>
      </c>
      <c r="F130" s="64">
        <v>0</v>
      </c>
      <c r="G130" s="64"/>
      <c r="H130">
        <f t="shared" ref="H130:H193" si="14">B130-C130-D130</f>
        <v>1.075</v>
      </c>
    </row>
    <row r="131" spans="1:8" x14ac:dyDescent="0.35">
      <c r="A131" s="62" t="s">
        <v>660</v>
      </c>
      <c r="B131" s="63">
        <v>1.31</v>
      </c>
      <c r="C131" s="62">
        <v>0</v>
      </c>
      <c r="D131" s="67">
        <f t="shared" si="11"/>
        <v>0</v>
      </c>
      <c r="E131" s="64">
        <v>0</v>
      </c>
      <c r="F131" s="64">
        <v>0</v>
      </c>
      <c r="G131" s="64"/>
      <c r="H131">
        <f t="shared" si="14"/>
        <v>1.31</v>
      </c>
    </row>
    <row r="132" spans="1:8" x14ac:dyDescent="0.35">
      <c r="A132" s="62" t="s">
        <v>659</v>
      </c>
      <c r="B132" s="63">
        <v>0.77500000000000002</v>
      </c>
      <c r="C132" s="62">
        <v>0</v>
      </c>
      <c r="D132" s="67">
        <f t="shared" si="11"/>
        <v>0</v>
      </c>
      <c r="E132" s="66">
        <v>0</v>
      </c>
      <c r="F132" s="64">
        <v>0</v>
      </c>
      <c r="G132" s="64"/>
      <c r="H132">
        <f t="shared" si="14"/>
        <v>0.77500000000000002</v>
      </c>
    </row>
    <row r="133" spans="1:8" x14ac:dyDescent="0.35">
      <c r="A133" s="62" t="s">
        <v>659</v>
      </c>
      <c r="B133" s="63">
        <v>0.96499999999999997</v>
      </c>
      <c r="C133" s="62">
        <v>0</v>
      </c>
      <c r="D133" s="67">
        <f t="shared" si="11"/>
        <v>0</v>
      </c>
      <c r="E133" s="66">
        <v>0</v>
      </c>
      <c r="F133" s="64">
        <v>0</v>
      </c>
      <c r="G133" s="64"/>
      <c r="H133">
        <f t="shared" si="14"/>
        <v>0.96499999999999997</v>
      </c>
    </row>
    <row r="134" spans="1:8" x14ac:dyDescent="0.35">
      <c r="A134" s="62" t="s">
        <v>659</v>
      </c>
      <c r="B134" s="63">
        <v>0.92</v>
      </c>
      <c r="C134" s="62">
        <v>0</v>
      </c>
      <c r="D134" s="67">
        <f t="shared" si="11"/>
        <v>0</v>
      </c>
      <c r="E134" s="63">
        <v>0</v>
      </c>
      <c r="F134" s="64">
        <v>0</v>
      </c>
      <c r="G134" s="64"/>
      <c r="H134">
        <f t="shared" si="14"/>
        <v>0.92</v>
      </c>
    </row>
    <row r="135" spans="1:8" x14ac:dyDescent="0.35">
      <c r="A135" s="62" t="s">
        <v>660</v>
      </c>
      <c r="B135" s="63">
        <v>1.39</v>
      </c>
      <c r="C135" s="62">
        <v>0</v>
      </c>
      <c r="D135" s="67">
        <f t="shared" si="11"/>
        <v>0</v>
      </c>
      <c r="E135" s="64">
        <v>0</v>
      </c>
      <c r="F135" s="64">
        <v>0</v>
      </c>
      <c r="G135" s="64"/>
      <c r="H135">
        <f t="shared" si="14"/>
        <v>1.39</v>
      </c>
    </row>
    <row r="136" spans="1:8" x14ac:dyDescent="0.35">
      <c r="A136" s="62" t="s">
        <v>659</v>
      </c>
      <c r="B136" s="63">
        <v>0.64500000000000002</v>
      </c>
      <c r="C136" s="62">
        <v>0</v>
      </c>
      <c r="D136" s="67">
        <f t="shared" si="11"/>
        <v>0</v>
      </c>
      <c r="E136" s="65">
        <v>0</v>
      </c>
      <c r="F136" s="64">
        <v>0</v>
      </c>
      <c r="G136" s="64"/>
      <c r="H136">
        <f t="shared" si="14"/>
        <v>0.64500000000000002</v>
      </c>
    </row>
    <row r="137" spans="1:8" x14ac:dyDescent="0.35">
      <c r="A137" s="62" t="s">
        <v>659</v>
      </c>
      <c r="B137" s="63">
        <v>0.75</v>
      </c>
      <c r="C137" s="62">
        <v>0</v>
      </c>
      <c r="D137" s="67">
        <f t="shared" si="11"/>
        <v>0</v>
      </c>
      <c r="E137" s="66">
        <v>0</v>
      </c>
      <c r="F137" s="64">
        <v>0</v>
      </c>
      <c r="G137" s="64"/>
      <c r="H137">
        <f t="shared" si="14"/>
        <v>0.75</v>
      </c>
    </row>
    <row r="138" spans="1:8" x14ac:dyDescent="0.35">
      <c r="A138" s="62" t="s">
        <v>660</v>
      </c>
      <c r="B138" s="63">
        <v>1.0449999999999999</v>
      </c>
      <c r="C138" s="62">
        <v>0</v>
      </c>
      <c r="D138" s="67">
        <f t="shared" si="11"/>
        <v>0</v>
      </c>
      <c r="E138" s="66">
        <v>0</v>
      </c>
      <c r="F138" s="64">
        <v>0</v>
      </c>
      <c r="G138" s="64"/>
      <c r="H138">
        <f t="shared" si="14"/>
        <v>1.0449999999999999</v>
      </c>
    </row>
    <row r="139" spans="1:8" x14ac:dyDescent="0.35">
      <c r="A139" s="62" t="s">
        <v>660</v>
      </c>
      <c r="B139" s="63">
        <v>0.86499999999999999</v>
      </c>
      <c r="C139" s="62">
        <v>0</v>
      </c>
      <c r="D139" s="67">
        <f t="shared" si="11"/>
        <v>0</v>
      </c>
      <c r="E139" s="66">
        <v>0</v>
      </c>
      <c r="F139" s="64">
        <v>0</v>
      </c>
      <c r="G139" s="64"/>
      <c r="H139">
        <f t="shared" si="14"/>
        <v>0.86499999999999999</v>
      </c>
    </row>
    <row r="140" spans="1:8" x14ac:dyDescent="0.35">
      <c r="A140" s="62" t="s">
        <v>660</v>
      </c>
      <c r="B140" s="63">
        <v>1.075</v>
      </c>
      <c r="C140" s="62">
        <v>0</v>
      </c>
      <c r="D140" s="67">
        <f t="shared" si="11"/>
        <v>0</v>
      </c>
      <c r="E140" s="64">
        <v>0</v>
      </c>
      <c r="F140" s="64">
        <v>0</v>
      </c>
      <c r="G140" s="64"/>
      <c r="H140">
        <f t="shared" si="14"/>
        <v>1.075</v>
      </c>
    </row>
    <row r="141" spans="1:8" x14ac:dyDescent="0.35">
      <c r="A141" s="62" t="s">
        <v>660</v>
      </c>
      <c r="B141" s="63">
        <v>1.099</v>
      </c>
      <c r="C141" s="62">
        <v>0</v>
      </c>
      <c r="D141" s="67">
        <f t="shared" si="11"/>
        <v>0</v>
      </c>
      <c r="E141" s="64">
        <v>0</v>
      </c>
      <c r="F141" s="64">
        <v>0</v>
      </c>
      <c r="G141" s="64"/>
      <c r="H141">
        <f t="shared" si="14"/>
        <v>1.099</v>
      </c>
    </row>
    <row r="142" spans="1:8" x14ac:dyDescent="0.35">
      <c r="A142" s="62" t="s">
        <v>659</v>
      </c>
      <c r="B142" s="63">
        <v>0.76</v>
      </c>
      <c r="C142" s="62">
        <v>0</v>
      </c>
      <c r="D142" s="67">
        <f t="shared" si="11"/>
        <v>0</v>
      </c>
      <c r="E142" s="64">
        <v>0</v>
      </c>
      <c r="F142" s="64">
        <v>0</v>
      </c>
      <c r="G142" s="64"/>
      <c r="H142">
        <f t="shared" si="14"/>
        <v>0.76</v>
      </c>
    </row>
    <row r="143" spans="1:8" x14ac:dyDescent="0.35">
      <c r="A143" s="62" t="s">
        <v>659</v>
      </c>
      <c r="B143" s="63">
        <v>0.72</v>
      </c>
      <c r="C143" s="62">
        <v>0</v>
      </c>
      <c r="D143" s="67">
        <f t="shared" si="11"/>
        <v>0</v>
      </c>
      <c r="E143" s="66">
        <v>0</v>
      </c>
      <c r="F143" s="64">
        <v>0</v>
      </c>
      <c r="G143" s="64"/>
      <c r="H143">
        <f t="shared" si="14"/>
        <v>0.72</v>
      </c>
    </row>
    <row r="144" spans="1:8" x14ac:dyDescent="0.35">
      <c r="A144" s="62" t="s">
        <v>659</v>
      </c>
      <c r="B144" s="63">
        <v>0.73499999999999999</v>
      </c>
      <c r="C144" s="62">
        <v>0</v>
      </c>
      <c r="D144" s="67">
        <f t="shared" si="11"/>
        <v>0</v>
      </c>
      <c r="E144" s="64">
        <v>0</v>
      </c>
      <c r="F144" s="64">
        <v>0</v>
      </c>
      <c r="G144" s="64"/>
      <c r="H144">
        <f t="shared" si="14"/>
        <v>0.73499999999999999</v>
      </c>
    </row>
    <row r="145" spans="1:8" x14ac:dyDescent="0.35">
      <c r="A145" s="62" t="s">
        <v>659</v>
      </c>
      <c r="B145" s="63">
        <v>0.79400000000000004</v>
      </c>
      <c r="C145" s="62">
        <v>0</v>
      </c>
      <c r="D145" s="67">
        <f t="shared" si="11"/>
        <v>0</v>
      </c>
      <c r="E145" s="64">
        <v>0</v>
      </c>
      <c r="F145" s="64">
        <v>0</v>
      </c>
      <c r="G145" s="64"/>
      <c r="H145">
        <f t="shared" si="14"/>
        <v>0.79400000000000004</v>
      </c>
    </row>
    <row r="146" spans="1:8" x14ac:dyDescent="0.35">
      <c r="A146" s="62" t="s">
        <v>660</v>
      </c>
      <c r="B146" s="63">
        <v>1.0289999999999999</v>
      </c>
      <c r="C146" s="62">
        <v>0</v>
      </c>
      <c r="D146" s="67">
        <f t="shared" si="11"/>
        <v>0</v>
      </c>
      <c r="E146" s="64">
        <v>0</v>
      </c>
      <c r="F146" s="64">
        <v>0</v>
      </c>
      <c r="G146" s="64"/>
      <c r="H146">
        <f t="shared" si="14"/>
        <v>1.0289999999999999</v>
      </c>
    </row>
    <row r="147" spans="1:8" x14ac:dyDescent="0.35">
      <c r="A147" s="62" t="s">
        <v>659</v>
      </c>
      <c r="B147" s="63">
        <v>0.73899999999999999</v>
      </c>
      <c r="C147" s="62">
        <v>0</v>
      </c>
      <c r="D147" s="67">
        <f t="shared" si="11"/>
        <v>0</v>
      </c>
      <c r="E147" s="64">
        <v>0</v>
      </c>
      <c r="F147" s="64">
        <v>0</v>
      </c>
      <c r="G147" s="64"/>
      <c r="H147">
        <f t="shared" si="14"/>
        <v>0.73899999999999999</v>
      </c>
    </row>
    <row r="148" spans="1:8" x14ac:dyDescent="0.35">
      <c r="A148" s="62" t="s">
        <v>659</v>
      </c>
      <c r="B148" s="63">
        <v>0.745</v>
      </c>
      <c r="C148" s="62">
        <v>0</v>
      </c>
      <c r="D148" s="67">
        <f t="shared" si="11"/>
        <v>0</v>
      </c>
      <c r="E148" s="64">
        <v>0</v>
      </c>
      <c r="F148" s="64">
        <v>0</v>
      </c>
      <c r="G148" s="64"/>
      <c r="H148">
        <f t="shared" si="14"/>
        <v>0.745</v>
      </c>
    </row>
    <row r="149" spans="1:8" x14ac:dyDescent="0.35">
      <c r="A149" s="62" t="s">
        <v>660</v>
      </c>
      <c r="B149" s="63">
        <v>0.95</v>
      </c>
      <c r="C149" s="62">
        <v>0</v>
      </c>
      <c r="D149" s="67">
        <f t="shared" si="11"/>
        <v>0</v>
      </c>
      <c r="E149" s="64">
        <v>0</v>
      </c>
      <c r="F149" s="64">
        <v>0</v>
      </c>
      <c r="G149" s="64"/>
      <c r="H149">
        <f t="shared" si="14"/>
        <v>0.95</v>
      </c>
    </row>
    <row r="150" spans="1:8" x14ac:dyDescent="0.35">
      <c r="A150" s="62" t="s">
        <v>660</v>
      </c>
      <c r="B150" s="63">
        <v>1.2110000000000001</v>
      </c>
      <c r="C150" s="62">
        <v>0</v>
      </c>
      <c r="D150" s="67">
        <f t="shared" si="11"/>
        <v>0</v>
      </c>
      <c r="E150" s="64">
        <v>0</v>
      </c>
      <c r="F150" s="64">
        <v>0</v>
      </c>
      <c r="G150" s="64"/>
      <c r="H150">
        <f t="shared" si="14"/>
        <v>1.2110000000000001</v>
      </c>
    </row>
    <row r="151" spans="1:8" x14ac:dyDescent="0.35">
      <c r="A151" s="62" t="s">
        <v>659</v>
      </c>
      <c r="B151" s="63">
        <v>0.754</v>
      </c>
      <c r="C151" s="62">
        <v>0</v>
      </c>
      <c r="D151" s="67">
        <f t="shared" si="11"/>
        <v>0</v>
      </c>
      <c r="E151" s="64">
        <v>0</v>
      </c>
      <c r="F151" s="64">
        <v>0</v>
      </c>
      <c r="G151" s="64"/>
      <c r="H151">
        <f t="shared" si="14"/>
        <v>0.754</v>
      </c>
    </row>
    <row r="152" spans="1:8" x14ac:dyDescent="0.35">
      <c r="A152" s="62" t="s">
        <v>660</v>
      </c>
      <c r="B152" s="63">
        <v>1.0289999999999999</v>
      </c>
      <c r="C152" s="62">
        <v>0</v>
      </c>
      <c r="D152" s="67">
        <f t="shared" si="11"/>
        <v>0</v>
      </c>
      <c r="E152" s="64">
        <v>0</v>
      </c>
      <c r="F152" s="64">
        <v>0</v>
      </c>
      <c r="G152" s="64"/>
      <c r="H152">
        <f t="shared" si="14"/>
        <v>1.0289999999999999</v>
      </c>
    </row>
    <row r="153" spans="1:8" x14ac:dyDescent="0.35">
      <c r="A153" s="62" t="s">
        <v>659</v>
      </c>
      <c r="B153" s="63">
        <v>0.85899999999999999</v>
      </c>
      <c r="C153" s="62">
        <v>0</v>
      </c>
      <c r="D153" s="67">
        <f t="shared" si="11"/>
        <v>0</v>
      </c>
      <c r="E153" s="64">
        <v>0</v>
      </c>
      <c r="F153" s="64">
        <v>0</v>
      </c>
      <c r="G153" s="64"/>
      <c r="H153">
        <f t="shared" si="14"/>
        <v>0.85899999999999999</v>
      </c>
    </row>
    <row r="154" spans="1:8" x14ac:dyDescent="0.35">
      <c r="A154" s="62" t="s">
        <v>660</v>
      </c>
      <c r="B154" s="63">
        <v>1.0289999999999999</v>
      </c>
      <c r="C154" s="62">
        <v>0</v>
      </c>
      <c r="D154" s="67">
        <f t="shared" si="11"/>
        <v>0</v>
      </c>
      <c r="E154" s="64">
        <v>0</v>
      </c>
      <c r="F154" s="64">
        <v>0</v>
      </c>
      <c r="G154" s="64"/>
      <c r="H154">
        <f t="shared" si="14"/>
        <v>1.0289999999999999</v>
      </c>
    </row>
    <row r="155" spans="1:8" x14ac:dyDescent="0.35">
      <c r="A155" s="62" t="s">
        <v>660</v>
      </c>
      <c r="B155" s="63">
        <v>1.619</v>
      </c>
      <c r="C155" s="62">
        <v>0</v>
      </c>
      <c r="D155" s="67">
        <f t="shared" si="11"/>
        <v>0</v>
      </c>
      <c r="E155" s="64">
        <v>0</v>
      </c>
      <c r="F155" s="64">
        <v>0</v>
      </c>
      <c r="G155" s="64"/>
      <c r="H155">
        <f t="shared" si="14"/>
        <v>1.619</v>
      </c>
    </row>
    <row r="156" spans="1:8" x14ac:dyDescent="0.35">
      <c r="A156" s="62" t="s">
        <v>659</v>
      </c>
      <c r="B156" s="63">
        <v>1.0189999999999999</v>
      </c>
      <c r="C156" s="62">
        <v>0</v>
      </c>
      <c r="D156" s="67">
        <f t="shared" si="11"/>
        <v>0</v>
      </c>
      <c r="E156" s="65">
        <v>0</v>
      </c>
      <c r="F156" s="64">
        <v>0</v>
      </c>
      <c r="G156" s="64"/>
      <c r="H156">
        <f t="shared" si="14"/>
        <v>1.0189999999999999</v>
      </c>
    </row>
    <row r="157" spans="1:8" x14ac:dyDescent="0.35">
      <c r="A157" s="62" t="s">
        <v>659</v>
      </c>
      <c r="B157" s="63">
        <v>0.82399999999999995</v>
      </c>
      <c r="C157" s="62">
        <v>0</v>
      </c>
      <c r="D157" s="67">
        <f t="shared" ref="D157:D220" si="15">E157*G157</f>
        <v>0</v>
      </c>
      <c r="E157" s="64">
        <v>0</v>
      </c>
      <c r="F157" s="64">
        <v>0</v>
      </c>
      <c r="G157" s="64"/>
      <c r="H157">
        <f t="shared" si="14"/>
        <v>0.82399999999999995</v>
      </c>
    </row>
    <row r="158" spans="1:8" x14ac:dyDescent="0.35">
      <c r="A158" s="62" t="s">
        <v>659</v>
      </c>
      <c r="B158" s="63">
        <v>0.68899999999999995</v>
      </c>
      <c r="C158" s="62">
        <v>0</v>
      </c>
      <c r="D158" s="67">
        <f t="shared" si="15"/>
        <v>0</v>
      </c>
      <c r="E158" s="64">
        <v>0</v>
      </c>
      <c r="F158" s="64">
        <v>0</v>
      </c>
      <c r="G158" s="64"/>
      <c r="H158">
        <f t="shared" si="14"/>
        <v>0.68899999999999995</v>
      </c>
    </row>
    <row r="159" spans="1:8" x14ac:dyDescent="0.35">
      <c r="A159" s="62" t="s">
        <v>659</v>
      </c>
      <c r="B159" s="63">
        <v>0.83899999999999997</v>
      </c>
      <c r="C159" s="62">
        <v>0</v>
      </c>
      <c r="D159" s="67">
        <f t="shared" si="15"/>
        <v>0</v>
      </c>
      <c r="E159" s="64">
        <v>0</v>
      </c>
      <c r="F159" s="64">
        <v>0</v>
      </c>
      <c r="G159" s="64"/>
      <c r="H159">
        <f t="shared" si="14"/>
        <v>0.83899999999999997</v>
      </c>
    </row>
    <row r="160" spans="1:8" x14ac:dyDescent="0.35">
      <c r="A160" s="62" t="s">
        <v>659</v>
      </c>
      <c r="B160" s="63">
        <v>0.75900000000000001</v>
      </c>
      <c r="C160" s="62">
        <v>0</v>
      </c>
      <c r="D160" s="67">
        <f t="shared" si="15"/>
        <v>0</v>
      </c>
      <c r="E160" s="64">
        <v>0</v>
      </c>
      <c r="F160" s="64">
        <v>0</v>
      </c>
      <c r="G160" s="64"/>
      <c r="H160">
        <f t="shared" si="14"/>
        <v>0.75900000000000001</v>
      </c>
    </row>
    <row r="161" spans="1:8" x14ac:dyDescent="0.35">
      <c r="A161" s="62" t="s">
        <v>660</v>
      </c>
      <c r="B161" s="63">
        <v>1.629</v>
      </c>
      <c r="C161" s="62">
        <v>0</v>
      </c>
      <c r="D161" s="67">
        <f t="shared" si="15"/>
        <v>0</v>
      </c>
      <c r="E161" s="64">
        <v>0</v>
      </c>
      <c r="F161" s="64">
        <v>0</v>
      </c>
      <c r="G161" s="64"/>
      <c r="H161">
        <f t="shared" si="14"/>
        <v>1.629</v>
      </c>
    </row>
    <row r="162" spans="1:8" x14ac:dyDescent="0.35">
      <c r="A162" s="62" t="s">
        <v>659</v>
      </c>
      <c r="B162" s="63">
        <v>0.66900000000000004</v>
      </c>
      <c r="C162" s="62">
        <v>0</v>
      </c>
      <c r="D162" s="67">
        <f t="shared" si="15"/>
        <v>0</v>
      </c>
      <c r="E162" s="64">
        <v>0</v>
      </c>
      <c r="F162" s="64">
        <v>0</v>
      </c>
      <c r="G162" s="64"/>
      <c r="H162">
        <f t="shared" si="14"/>
        <v>0.66900000000000004</v>
      </c>
    </row>
    <row r="163" spans="1:8" x14ac:dyDescent="0.35">
      <c r="A163" s="62" t="s">
        <v>660</v>
      </c>
      <c r="B163" s="63">
        <v>1.3089999999999999</v>
      </c>
      <c r="C163" s="62">
        <v>0</v>
      </c>
      <c r="D163" s="67">
        <f t="shared" si="15"/>
        <v>0</v>
      </c>
      <c r="E163" s="64">
        <v>0</v>
      </c>
      <c r="F163" s="64">
        <v>0</v>
      </c>
      <c r="G163" s="64"/>
      <c r="H163">
        <f t="shared" si="14"/>
        <v>1.3089999999999999</v>
      </c>
    </row>
    <row r="164" spans="1:8" x14ac:dyDescent="0.35">
      <c r="A164" s="62" t="s">
        <v>659</v>
      </c>
      <c r="B164" s="63">
        <v>0.86</v>
      </c>
      <c r="C164" s="62">
        <v>0</v>
      </c>
      <c r="D164" s="67">
        <f t="shared" si="15"/>
        <v>0</v>
      </c>
      <c r="E164" s="64">
        <v>0</v>
      </c>
      <c r="F164" s="64">
        <v>0</v>
      </c>
      <c r="G164" s="64"/>
      <c r="H164">
        <f t="shared" si="14"/>
        <v>0.86</v>
      </c>
    </row>
    <row r="165" spans="1:8" x14ac:dyDescent="0.35">
      <c r="A165" s="62" t="s">
        <v>659</v>
      </c>
      <c r="B165" s="63">
        <v>0.72199999999999998</v>
      </c>
      <c r="C165" s="62">
        <v>0</v>
      </c>
      <c r="D165" s="67">
        <f t="shared" si="15"/>
        <v>0</v>
      </c>
      <c r="E165" s="64">
        <v>0</v>
      </c>
      <c r="F165" s="64">
        <v>0</v>
      </c>
      <c r="G165" s="64"/>
      <c r="H165">
        <f t="shared" si="14"/>
        <v>0.72199999999999998</v>
      </c>
    </row>
    <row r="166" spans="1:8" x14ac:dyDescent="0.35">
      <c r="A166" s="62" t="s">
        <v>659</v>
      </c>
      <c r="B166" s="63">
        <v>0.97899999999999998</v>
      </c>
      <c r="C166" s="62">
        <v>0</v>
      </c>
      <c r="D166" s="67">
        <f t="shared" si="15"/>
        <v>0</v>
      </c>
      <c r="E166" s="64">
        <v>0</v>
      </c>
      <c r="F166" s="64">
        <v>0</v>
      </c>
      <c r="G166" s="64"/>
      <c r="H166">
        <f t="shared" si="14"/>
        <v>0.97899999999999998</v>
      </c>
    </row>
    <row r="167" spans="1:8" x14ac:dyDescent="0.35">
      <c r="A167" s="62" t="s">
        <v>659</v>
      </c>
      <c r="B167" s="63">
        <v>0.749</v>
      </c>
      <c r="C167" s="62">
        <v>0</v>
      </c>
      <c r="D167" s="67">
        <f t="shared" si="15"/>
        <v>0</v>
      </c>
      <c r="E167" s="64">
        <v>0</v>
      </c>
      <c r="F167" s="64">
        <v>0</v>
      </c>
      <c r="G167" s="64"/>
      <c r="H167">
        <f t="shared" si="14"/>
        <v>0.749</v>
      </c>
    </row>
    <row r="168" spans="1:8" x14ac:dyDescent="0.35">
      <c r="A168" s="62" t="s">
        <v>659</v>
      </c>
      <c r="B168" s="63">
        <v>0.76900000000000002</v>
      </c>
      <c r="C168" s="62">
        <v>0</v>
      </c>
      <c r="D168" s="67">
        <f t="shared" si="15"/>
        <v>0</v>
      </c>
      <c r="E168" s="66">
        <v>0</v>
      </c>
      <c r="F168" s="66">
        <v>0</v>
      </c>
      <c r="G168" s="64"/>
      <c r="H168">
        <f t="shared" si="14"/>
        <v>0.76900000000000002</v>
      </c>
    </row>
    <row r="169" spans="1:8" x14ac:dyDescent="0.35">
      <c r="A169" s="62" t="s">
        <v>660</v>
      </c>
      <c r="B169" s="63">
        <v>1.554</v>
      </c>
      <c r="C169" s="62">
        <v>0</v>
      </c>
      <c r="D169" s="67">
        <f t="shared" si="15"/>
        <v>0</v>
      </c>
      <c r="E169" s="66">
        <v>0</v>
      </c>
      <c r="F169" s="66">
        <v>0</v>
      </c>
      <c r="G169" s="64"/>
      <c r="H169">
        <f t="shared" si="14"/>
        <v>1.554</v>
      </c>
    </row>
    <row r="170" spans="1:8" x14ac:dyDescent="0.35">
      <c r="A170" s="62" t="s">
        <v>659</v>
      </c>
      <c r="B170" s="63">
        <v>0.79900000000000004</v>
      </c>
      <c r="C170" s="62">
        <v>0</v>
      </c>
      <c r="D170" s="67">
        <f t="shared" si="15"/>
        <v>0</v>
      </c>
      <c r="E170" s="66">
        <v>0</v>
      </c>
      <c r="F170" s="66">
        <v>0</v>
      </c>
      <c r="G170" s="64"/>
      <c r="H170">
        <f t="shared" si="14"/>
        <v>0.79900000000000004</v>
      </c>
    </row>
    <row r="171" spans="1:8" x14ac:dyDescent="0.35">
      <c r="A171" s="62" t="s">
        <v>659</v>
      </c>
      <c r="B171" s="63">
        <v>0.79400000000000004</v>
      </c>
      <c r="C171" s="62">
        <v>0</v>
      </c>
      <c r="D171" s="67">
        <f t="shared" si="15"/>
        <v>0</v>
      </c>
      <c r="E171" s="64">
        <v>0</v>
      </c>
      <c r="F171" s="64">
        <v>0</v>
      </c>
      <c r="G171" s="64"/>
      <c r="H171">
        <f t="shared" si="14"/>
        <v>0.79400000000000004</v>
      </c>
    </row>
    <row r="172" spans="1:8" x14ac:dyDescent="0.35">
      <c r="A172" s="62" t="s">
        <v>660</v>
      </c>
      <c r="B172" s="63">
        <v>1.6240000000000001</v>
      </c>
      <c r="C172" s="62">
        <v>0</v>
      </c>
      <c r="D172" s="67">
        <f t="shared" si="15"/>
        <v>0</v>
      </c>
      <c r="E172" s="64">
        <v>0</v>
      </c>
      <c r="F172" s="64">
        <v>0</v>
      </c>
      <c r="G172" s="64"/>
      <c r="H172">
        <f t="shared" si="14"/>
        <v>1.6240000000000001</v>
      </c>
    </row>
    <row r="173" spans="1:8" x14ac:dyDescent="0.35">
      <c r="A173" s="62" t="s">
        <v>660</v>
      </c>
      <c r="B173" s="63">
        <v>1.3089999999999999</v>
      </c>
      <c r="C173" s="62">
        <v>0</v>
      </c>
      <c r="D173" s="67">
        <f t="shared" si="15"/>
        <v>0</v>
      </c>
      <c r="E173" s="64">
        <v>0</v>
      </c>
      <c r="F173" s="64">
        <v>0</v>
      </c>
      <c r="G173" s="64"/>
      <c r="H173">
        <f t="shared" si="14"/>
        <v>1.3089999999999999</v>
      </c>
    </row>
    <row r="174" spans="1:8" x14ac:dyDescent="0.35">
      <c r="A174" s="62" t="s">
        <v>659</v>
      </c>
      <c r="B174" s="63">
        <v>0.77400000000000002</v>
      </c>
      <c r="C174" s="62">
        <v>0</v>
      </c>
      <c r="D174" s="67">
        <f t="shared" si="15"/>
        <v>0</v>
      </c>
      <c r="E174" s="64">
        <v>0</v>
      </c>
      <c r="F174" s="64">
        <v>0</v>
      </c>
      <c r="G174" s="64"/>
      <c r="H174">
        <f t="shared" si="14"/>
        <v>0.77400000000000002</v>
      </c>
    </row>
    <row r="175" spans="1:8" x14ac:dyDescent="0.35">
      <c r="A175" s="62" t="s">
        <v>659</v>
      </c>
      <c r="B175" s="63">
        <v>0.83399999999999996</v>
      </c>
      <c r="C175" s="62">
        <v>0</v>
      </c>
      <c r="D175" s="67">
        <f t="shared" si="15"/>
        <v>0</v>
      </c>
      <c r="E175" s="64">
        <v>0</v>
      </c>
      <c r="F175" s="64">
        <v>0</v>
      </c>
      <c r="G175" s="64"/>
      <c r="H175">
        <f t="shared" si="14"/>
        <v>0.83399999999999996</v>
      </c>
    </row>
    <row r="176" spans="1:8" x14ac:dyDescent="0.35">
      <c r="A176" s="62" t="s">
        <v>660</v>
      </c>
      <c r="B176" s="63">
        <v>1.169</v>
      </c>
      <c r="C176" s="62">
        <v>0</v>
      </c>
      <c r="D176" s="67">
        <f t="shared" si="15"/>
        <v>0</v>
      </c>
      <c r="E176" s="64">
        <v>0</v>
      </c>
      <c r="F176" s="64">
        <v>0</v>
      </c>
      <c r="G176" s="64"/>
      <c r="H176">
        <f t="shared" si="14"/>
        <v>1.169</v>
      </c>
    </row>
    <row r="177" spans="1:8" x14ac:dyDescent="0.35">
      <c r="A177" s="62" t="s">
        <v>659</v>
      </c>
      <c r="B177" s="63">
        <v>0.66400000000000003</v>
      </c>
      <c r="C177" s="62">
        <v>0</v>
      </c>
      <c r="D177" s="67">
        <f t="shared" si="15"/>
        <v>0</v>
      </c>
      <c r="E177" s="64">
        <v>0</v>
      </c>
      <c r="F177" s="64">
        <v>0</v>
      </c>
      <c r="G177" s="64"/>
      <c r="H177">
        <f t="shared" si="14"/>
        <v>0.66400000000000003</v>
      </c>
    </row>
    <row r="178" spans="1:8" x14ac:dyDescent="0.35">
      <c r="A178" s="62" t="s">
        <v>659</v>
      </c>
      <c r="B178" s="63">
        <v>0.78900000000000003</v>
      </c>
      <c r="C178" s="62">
        <v>0</v>
      </c>
      <c r="D178" s="67">
        <f t="shared" si="15"/>
        <v>0</v>
      </c>
      <c r="E178" s="64">
        <v>0</v>
      </c>
      <c r="F178" s="64">
        <v>0</v>
      </c>
      <c r="G178" s="64"/>
      <c r="H178">
        <f t="shared" si="14"/>
        <v>0.78900000000000003</v>
      </c>
    </row>
    <row r="179" spans="1:8" x14ac:dyDescent="0.35">
      <c r="A179" s="62" t="s">
        <v>659</v>
      </c>
      <c r="B179" s="63">
        <v>0.80900000000000005</v>
      </c>
      <c r="C179" s="62">
        <v>0</v>
      </c>
      <c r="D179" s="67">
        <f t="shared" si="15"/>
        <v>0</v>
      </c>
      <c r="E179" s="64">
        <v>0</v>
      </c>
      <c r="F179" s="64">
        <v>0</v>
      </c>
      <c r="G179" s="64"/>
      <c r="H179">
        <f t="shared" si="14"/>
        <v>0.80900000000000005</v>
      </c>
    </row>
    <row r="180" spans="1:8" x14ac:dyDescent="0.35">
      <c r="A180" s="62" t="s">
        <v>659</v>
      </c>
      <c r="B180" s="63">
        <v>0.82</v>
      </c>
      <c r="C180" s="62">
        <v>0</v>
      </c>
      <c r="D180" s="67">
        <f t="shared" si="15"/>
        <v>0</v>
      </c>
      <c r="E180" s="64">
        <v>0</v>
      </c>
      <c r="F180" s="64">
        <v>0</v>
      </c>
      <c r="G180" s="64"/>
      <c r="H180">
        <f t="shared" si="14"/>
        <v>0.82</v>
      </c>
    </row>
    <row r="181" spans="1:8" x14ac:dyDescent="0.35">
      <c r="A181" s="62" t="s">
        <v>659</v>
      </c>
      <c r="B181" s="63">
        <v>0.89900000000000002</v>
      </c>
      <c r="C181" s="62">
        <v>0</v>
      </c>
      <c r="D181" s="67">
        <f t="shared" si="15"/>
        <v>0</v>
      </c>
      <c r="E181" s="64">
        <v>0</v>
      </c>
      <c r="F181" s="64">
        <v>0</v>
      </c>
      <c r="G181" s="64"/>
      <c r="H181">
        <f t="shared" si="14"/>
        <v>0.89900000000000002</v>
      </c>
    </row>
    <row r="182" spans="1:8" x14ac:dyDescent="0.35">
      <c r="A182" s="62" t="s">
        <v>659</v>
      </c>
      <c r="B182" s="63">
        <v>1.1890000000000001</v>
      </c>
      <c r="C182" s="62">
        <v>0</v>
      </c>
      <c r="D182" s="67">
        <f t="shared" si="15"/>
        <v>0</v>
      </c>
      <c r="E182" s="66">
        <v>0</v>
      </c>
      <c r="F182" s="66">
        <v>0</v>
      </c>
      <c r="G182" s="64"/>
      <c r="H182">
        <f t="shared" si="14"/>
        <v>1.1890000000000001</v>
      </c>
    </row>
    <row r="183" spans="1:8" x14ac:dyDescent="0.35">
      <c r="A183" s="62" t="s">
        <v>659</v>
      </c>
      <c r="B183" s="63">
        <v>0.75900000000000001</v>
      </c>
      <c r="C183" s="62">
        <v>0</v>
      </c>
      <c r="D183" s="67">
        <f t="shared" si="15"/>
        <v>0</v>
      </c>
      <c r="E183" s="66">
        <v>0</v>
      </c>
      <c r="F183" s="66">
        <v>0</v>
      </c>
      <c r="G183" s="64"/>
      <c r="H183">
        <f t="shared" si="14"/>
        <v>0.75900000000000001</v>
      </c>
    </row>
    <row r="184" spans="1:8" x14ac:dyDescent="0.35">
      <c r="A184" s="62" t="s">
        <v>659</v>
      </c>
      <c r="B184" s="63">
        <v>0.89900000000000002</v>
      </c>
      <c r="C184" s="62">
        <v>0</v>
      </c>
      <c r="D184" s="67">
        <f t="shared" si="15"/>
        <v>0</v>
      </c>
      <c r="E184" s="66">
        <v>0</v>
      </c>
      <c r="F184" s="66">
        <v>0</v>
      </c>
      <c r="G184" s="64"/>
      <c r="H184">
        <f t="shared" si="14"/>
        <v>0.89900000000000002</v>
      </c>
    </row>
    <row r="185" spans="1:8" x14ac:dyDescent="0.35">
      <c r="A185" s="62" t="s">
        <v>659</v>
      </c>
      <c r="B185" s="63">
        <v>0.64400000000000002</v>
      </c>
      <c r="C185" s="62">
        <v>0</v>
      </c>
      <c r="D185" s="67">
        <f t="shared" si="15"/>
        <v>0</v>
      </c>
      <c r="E185" s="66">
        <v>0</v>
      </c>
      <c r="F185" s="64">
        <v>0</v>
      </c>
      <c r="G185" s="64"/>
      <c r="H185">
        <f t="shared" si="14"/>
        <v>0.64400000000000002</v>
      </c>
    </row>
    <row r="186" spans="1:8" x14ac:dyDescent="0.35">
      <c r="A186" s="62" t="s">
        <v>659</v>
      </c>
      <c r="B186" s="63">
        <v>0.76400000000000001</v>
      </c>
      <c r="C186" s="62">
        <v>0</v>
      </c>
      <c r="D186" s="67">
        <f t="shared" si="15"/>
        <v>0</v>
      </c>
      <c r="E186" s="66">
        <v>0</v>
      </c>
      <c r="F186" s="66">
        <v>0</v>
      </c>
      <c r="G186" s="64"/>
      <c r="H186">
        <f t="shared" si="14"/>
        <v>0.76400000000000001</v>
      </c>
    </row>
    <row r="187" spans="1:8" x14ac:dyDescent="0.35">
      <c r="A187" s="62" t="s">
        <v>659</v>
      </c>
      <c r="B187" s="63">
        <v>0.76500000000000001</v>
      </c>
      <c r="C187" s="62">
        <v>0</v>
      </c>
      <c r="D187" s="67">
        <f t="shared" si="15"/>
        <v>0</v>
      </c>
      <c r="E187" s="66">
        <v>0</v>
      </c>
      <c r="F187" s="64">
        <v>0</v>
      </c>
      <c r="G187" s="64"/>
      <c r="H187">
        <f t="shared" si="14"/>
        <v>0.76500000000000001</v>
      </c>
    </row>
    <row r="188" spans="1:8" x14ac:dyDescent="0.35">
      <c r="A188" s="62" t="s">
        <v>659</v>
      </c>
      <c r="B188" s="63">
        <v>0.77400000000000002</v>
      </c>
      <c r="C188" s="62">
        <v>0</v>
      </c>
      <c r="D188" s="67">
        <f t="shared" si="15"/>
        <v>0</v>
      </c>
      <c r="E188" s="66">
        <v>0</v>
      </c>
      <c r="F188" s="64">
        <v>0</v>
      </c>
      <c r="G188" s="64"/>
      <c r="H188">
        <f t="shared" si="14"/>
        <v>0.77400000000000002</v>
      </c>
    </row>
    <row r="189" spans="1:8" x14ac:dyDescent="0.35">
      <c r="A189" s="62" t="s">
        <v>659</v>
      </c>
      <c r="B189" s="63">
        <v>0.76400000000000001</v>
      </c>
      <c r="C189" s="62">
        <v>0</v>
      </c>
      <c r="D189" s="67">
        <f t="shared" si="15"/>
        <v>0</v>
      </c>
      <c r="E189" s="66">
        <v>0</v>
      </c>
      <c r="F189" s="64">
        <v>0</v>
      </c>
      <c r="G189" s="64"/>
      <c r="H189">
        <f t="shared" si="14"/>
        <v>0.76400000000000001</v>
      </c>
    </row>
    <row r="190" spans="1:8" x14ac:dyDescent="0.35">
      <c r="A190" s="62" t="s">
        <v>660</v>
      </c>
      <c r="B190" s="63">
        <v>1.464</v>
      </c>
      <c r="C190" s="62">
        <v>0</v>
      </c>
      <c r="D190" s="67">
        <f t="shared" si="15"/>
        <v>0</v>
      </c>
      <c r="E190" s="66">
        <v>0</v>
      </c>
      <c r="F190" s="64">
        <v>0</v>
      </c>
      <c r="G190" s="64"/>
      <c r="H190">
        <f t="shared" si="14"/>
        <v>1.464</v>
      </c>
    </row>
    <row r="191" spans="1:8" x14ac:dyDescent="0.35">
      <c r="A191" s="62" t="s">
        <v>660</v>
      </c>
      <c r="B191" s="63">
        <v>1.145</v>
      </c>
      <c r="C191" s="62">
        <v>0</v>
      </c>
      <c r="D191" s="67">
        <f t="shared" si="15"/>
        <v>0</v>
      </c>
      <c r="E191" s="66">
        <v>0</v>
      </c>
      <c r="F191" s="64">
        <v>0</v>
      </c>
      <c r="G191" s="64"/>
      <c r="H191">
        <f t="shared" si="14"/>
        <v>1.145</v>
      </c>
    </row>
    <row r="192" spans="1:8" x14ac:dyDescent="0.35">
      <c r="A192" s="62" t="s">
        <v>659</v>
      </c>
      <c r="B192" s="63">
        <v>1.099</v>
      </c>
      <c r="C192" s="62">
        <v>0</v>
      </c>
      <c r="D192" s="67">
        <f t="shared" si="15"/>
        <v>0</v>
      </c>
      <c r="E192" s="66">
        <v>0</v>
      </c>
      <c r="F192" s="64">
        <v>0</v>
      </c>
      <c r="G192" s="64"/>
      <c r="H192">
        <f t="shared" si="14"/>
        <v>1.099</v>
      </c>
    </row>
    <row r="193" spans="1:8" x14ac:dyDescent="0.35">
      <c r="A193" s="62" t="s">
        <v>660</v>
      </c>
      <c r="B193" s="63">
        <v>1.405</v>
      </c>
      <c r="C193" s="62">
        <v>0</v>
      </c>
      <c r="D193" s="67">
        <f t="shared" si="15"/>
        <v>0</v>
      </c>
      <c r="E193" s="64">
        <v>0</v>
      </c>
      <c r="F193" s="64">
        <v>0</v>
      </c>
      <c r="G193" s="64"/>
      <c r="H193">
        <f t="shared" si="14"/>
        <v>1.405</v>
      </c>
    </row>
    <row r="194" spans="1:8" x14ac:dyDescent="0.35">
      <c r="A194" s="62" t="s">
        <v>659</v>
      </c>
      <c r="B194" s="63">
        <v>0.98899999999999999</v>
      </c>
      <c r="C194" s="62">
        <v>0</v>
      </c>
      <c r="D194" s="67">
        <f t="shared" si="15"/>
        <v>0</v>
      </c>
      <c r="E194" s="64">
        <v>0</v>
      </c>
      <c r="F194" s="64">
        <v>0</v>
      </c>
      <c r="G194" s="64"/>
      <c r="H194">
        <f t="shared" ref="H194:H257" si="16">B194-C194-D194</f>
        <v>0.98899999999999999</v>
      </c>
    </row>
    <row r="195" spans="1:8" x14ac:dyDescent="0.35">
      <c r="A195" s="62" t="s">
        <v>659</v>
      </c>
      <c r="B195" s="63">
        <v>0.74399999999999999</v>
      </c>
      <c r="C195" s="62">
        <v>0</v>
      </c>
      <c r="D195" s="67">
        <f t="shared" si="15"/>
        <v>0</v>
      </c>
      <c r="E195" s="64">
        <v>0</v>
      </c>
      <c r="F195" s="64">
        <v>0</v>
      </c>
      <c r="G195" s="64"/>
      <c r="H195">
        <f t="shared" si="16"/>
        <v>0.74399999999999999</v>
      </c>
    </row>
    <row r="196" spans="1:8" x14ac:dyDescent="0.35">
      <c r="A196" s="62" t="s">
        <v>659</v>
      </c>
      <c r="B196" s="63">
        <v>0.93</v>
      </c>
      <c r="C196" s="62">
        <v>0</v>
      </c>
      <c r="D196" s="67">
        <f t="shared" si="15"/>
        <v>0</v>
      </c>
      <c r="E196" s="64">
        <v>0</v>
      </c>
      <c r="F196" s="64">
        <v>0</v>
      </c>
      <c r="G196" s="64"/>
      <c r="H196">
        <f t="shared" si="16"/>
        <v>0.93</v>
      </c>
    </row>
    <row r="197" spans="1:8" x14ac:dyDescent="0.35">
      <c r="A197" s="62" t="s">
        <v>659</v>
      </c>
      <c r="B197" s="63">
        <v>0.96</v>
      </c>
      <c r="C197" s="62">
        <v>0</v>
      </c>
      <c r="D197" s="67">
        <f t="shared" si="15"/>
        <v>0</v>
      </c>
      <c r="E197" s="66">
        <v>0</v>
      </c>
      <c r="F197" s="64">
        <v>0</v>
      </c>
      <c r="G197" s="64"/>
      <c r="H197">
        <f t="shared" si="16"/>
        <v>0.96</v>
      </c>
    </row>
    <row r="198" spans="1:8" x14ac:dyDescent="0.35">
      <c r="A198" s="62" t="s">
        <v>659</v>
      </c>
      <c r="B198" s="63">
        <v>0.94</v>
      </c>
      <c r="C198" s="62">
        <v>0</v>
      </c>
      <c r="D198" s="67">
        <f t="shared" si="15"/>
        <v>0</v>
      </c>
      <c r="E198" s="65">
        <v>0</v>
      </c>
      <c r="F198" s="64">
        <v>0</v>
      </c>
      <c r="G198" s="64"/>
      <c r="H198">
        <f t="shared" si="16"/>
        <v>0.94</v>
      </c>
    </row>
    <row r="199" spans="1:8" x14ac:dyDescent="0.35">
      <c r="A199" s="62" t="s">
        <v>659</v>
      </c>
      <c r="B199" s="63">
        <v>1.04</v>
      </c>
      <c r="C199" s="62">
        <v>3.2000000000000001E-2</v>
      </c>
      <c r="D199" s="67">
        <f t="shared" si="15"/>
        <v>0</v>
      </c>
      <c r="E199" s="65">
        <v>0</v>
      </c>
      <c r="F199" s="64">
        <v>0</v>
      </c>
      <c r="G199" s="64"/>
      <c r="H199">
        <f t="shared" si="16"/>
        <v>1.008</v>
      </c>
    </row>
    <row r="200" spans="1:8" x14ac:dyDescent="0.35">
      <c r="A200" s="62" t="s">
        <v>659</v>
      </c>
      <c r="B200" s="63">
        <v>0.86499999999999999</v>
      </c>
      <c r="C200" s="62">
        <v>0</v>
      </c>
      <c r="D200" s="67">
        <f t="shared" si="15"/>
        <v>0</v>
      </c>
      <c r="E200" s="65">
        <v>0</v>
      </c>
      <c r="F200" s="64">
        <v>0</v>
      </c>
      <c r="G200" s="64"/>
      <c r="H200">
        <f t="shared" si="16"/>
        <v>0.86499999999999999</v>
      </c>
    </row>
    <row r="201" spans="1:8" x14ac:dyDescent="0.35">
      <c r="A201" s="62" t="s">
        <v>660</v>
      </c>
      <c r="B201" s="63">
        <v>1.3049999999999999</v>
      </c>
      <c r="C201" s="62">
        <v>0</v>
      </c>
      <c r="D201" s="67">
        <f t="shared" si="15"/>
        <v>0</v>
      </c>
      <c r="E201" s="66">
        <v>0</v>
      </c>
      <c r="F201" s="64">
        <v>0</v>
      </c>
      <c r="G201" s="64"/>
      <c r="H201">
        <f t="shared" si="16"/>
        <v>1.3049999999999999</v>
      </c>
    </row>
    <row r="202" spans="1:8" x14ac:dyDescent="0.35">
      <c r="A202" s="62" t="s">
        <v>659</v>
      </c>
      <c r="B202" s="63">
        <v>0.96</v>
      </c>
      <c r="C202" s="62">
        <v>3.2000000000000001E-2</v>
      </c>
      <c r="D202" s="67">
        <f t="shared" si="15"/>
        <v>0</v>
      </c>
      <c r="E202" s="65">
        <v>0</v>
      </c>
      <c r="F202" s="64">
        <v>0</v>
      </c>
      <c r="G202" s="64"/>
      <c r="H202">
        <f t="shared" si="16"/>
        <v>0.92799999999999994</v>
      </c>
    </row>
    <row r="203" spans="1:8" x14ac:dyDescent="0.35">
      <c r="A203" s="62" t="s">
        <v>659</v>
      </c>
      <c r="B203" s="63">
        <v>0.75</v>
      </c>
      <c r="C203" s="62">
        <v>3.2000000000000001E-2</v>
      </c>
      <c r="D203" s="67">
        <f t="shared" si="15"/>
        <v>0</v>
      </c>
      <c r="E203" s="65">
        <v>0</v>
      </c>
      <c r="F203" s="64">
        <v>0</v>
      </c>
      <c r="G203" s="64"/>
      <c r="H203">
        <f t="shared" si="16"/>
        <v>0.71799999999999997</v>
      </c>
    </row>
    <row r="204" spans="1:8" x14ac:dyDescent="0.35">
      <c r="A204" s="62" t="s">
        <v>659</v>
      </c>
      <c r="B204" s="63">
        <v>0.73</v>
      </c>
      <c r="C204" s="62">
        <v>3.2000000000000001E-2</v>
      </c>
      <c r="D204" s="67">
        <f t="shared" si="15"/>
        <v>0</v>
      </c>
      <c r="E204" s="65">
        <v>0</v>
      </c>
      <c r="F204" s="64">
        <v>0</v>
      </c>
      <c r="G204" s="64"/>
      <c r="H204">
        <f t="shared" si="16"/>
        <v>0.69799999999999995</v>
      </c>
    </row>
    <row r="205" spans="1:8" x14ac:dyDescent="0.35">
      <c r="A205" s="62" t="s">
        <v>659</v>
      </c>
      <c r="B205" s="63">
        <v>0.79500000000000004</v>
      </c>
      <c r="C205" s="62">
        <v>3.2000000000000001E-2</v>
      </c>
      <c r="D205" s="67">
        <f t="shared" si="15"/>
        <v>0</v>
      </c>
      <c r="E205" s="65">
        <v>0</v>
      </c>
      <c r="F205" s="64">
        <v>0</v>
      </c>
      <c r="G205" s="64"/>
      <c r="H205">
        <f t="shared" si="16"/>
        <v>0.76300000000000001</v>
      </c>
    </row>
    <row r="206" spans="1:8" x14ac:dyDescent="0.35">
      <c r="A206" s="62" t="s">
        <v>659</v>
      </c>
      <c r="B206" s="63">
        <v>0.77500000000000002</v>
      </c>
      <c r="C206" s="62">
        <v>3.2000000000000001E-2</v>
      </c>
      <c r="D206" s="67">
        <f t="shared" si="15"/>
        <v>0</v>
      </c>
      <c r="E206" s="63">
        <v>0</v>
      </c>
      <c r="F206" s="64">
        <v>0</v>
      </c>
      <c r="G206" s="64"/>
      <c r="H206">
        <f t="shared" si="16"/>
        <v>0.74299999999999999</v>
      </c>
    </row>
    <row r="207" spans="1:8" x14ac:dyDescent="0.35">
      <c r="A207" s="62" t="s">
        <v>659</v>
      </c>
      <c r="B207" s="63">
        <v>0.755</v>
      </c>
      <c r="C207" s="62">
        <v>3.2000000000000001E-2</v>
      </c>
      <c r="D207" s="67">
        <f t="shared" si="15"/>
        <v>0</v>
      </c>
      <c r="E207" s="64">
        <v>0</v>
      </c>
      <c r="F207" s="64">
        <v>0</v>
      </c>
      <c r="G207" s="64"/>
      <c r="H207">
        <f t="shared" si="16"/>
        <v>0.72299999999999998</v>
      </c>
    </row>
    <row r="208" spans="1:8" x14ac:dyDescent="0.35">
      <c r="A208" s="62" t="s">
        <v>659</v>
      </c>
      <c r="B208" s="63">
        <v>0.71</v>
      </c>
      <c r="C208" s="62">
        <v>3.2000000000000001E-2</v>
      </c>
      <c r="D208" s="67">
        <f t="shared" si="15"/>
        <v>0</v>
      </c>
      <c r="E208" s="64">
        <v>0</v>
      </c>
      <c r="F208" s="64">
        <v>0</v>
      </c>
      <c r="G208" s="64"/>
      <c r="H208">
        <f t="shared" si="16"/>
        <v>0.67799999999999994</v>
      </c>
    </row>
    <row r="209" spans="1:8" x14ac:dyDescent="0.35">
      <c r="A209" s="62" t="s">
        <v>659</v>
      </c>
      <c r="B209" s="63">
        <v>0.84</v>
      </c>
      <c r="C209" s="62">
        <v>3.2000000000000001E-2</v>
      </c>
      <c r="D209" s="67">
        <f t="shared" si="15"/>
        <v>0</v>
      </c>
      <c r="E209" s="66">
        <v>0</v>
      </c>
      <c r="F209" s="64">
        <v>0</v>
      </c>
      <c r="G209" s="64"/>
      <c r="H209">
        <f t="shared" si="16"/>
        <v>0.80799999999999994</v>
      </c>
    </row>
    <row r="210" spans="1:8" x14ac:dyDescent="0.35">
      <c r="A210" s="62" t="s">
        <v>659</v>
      </c>
      <c r="B210" s="63">
        <v>0.83</v>
      </c>
      <c r="C210" s="62">
        <v>0</v>
      </c>
      <c r="D210" s="67">
        <f t="shared" si="15"/>
        <v>0</v>
      </c>
      <c r="E210" s="66">
        <v>0</v>
      </c>
      <c r="F210" s="64">
        <v>0</v>
      </c>
      <c r="G210" s="64"/>
      <c r="H210">
        <f t="shared" si="16"/>
        <v>0.83</v>
      </c>
    </row>
    <row r="211" spans="1:8" x14ac:dyDescent="0.35">
      <c r="A211" s="62" t="s">
        <v>659</v>
      </c>
      <c r="B211" s="63">
        <v>0.68100000000000005</v>
      </c>
      <c r="C211" s="62">
        <v>0</v>
      </c>
      <c r="D211" s="67">
        <f t="shared" si="15"/>
        <v>0</v>
      </c>
      <c r="E211" s="63">
        <v>0</v>
      </c>
      <c r="F211" s="64">
        <v>0</v>
      </c>
      <c r="G211" s="64"/>
      <c r="H211">
        <f t="shared" si="16"/>
        <v>0.68100000000000005</v>
      </c>
    </row>
    <row r="212" spans="1:8" x14ac:dyDescent="0.35">
      <c r="A212" s="62" t="s">
        <v>659</v>
      </c>
      <c r="B212" s="63">
        <v>0.68100000000000005</v>
      </c>
      <c r="C212" s="62">
        <v>0</v>
      </c>
      <c r="D212" s="67">
        <f t="shared" si="15"/>
        <v>0</v>
      </c>
      <c r="E212" s="63">
        <v>0</v>
      </c>
      <c r="F212" s="64">
        <v>0</v>
      </c>
      <c r="G212" s="64"/>
      <c r="H212">
        <f t="shared" si="16"/>
        <v>0.68100000000000005</v>
      </c>
    </row>
    <row r="213" spans="1:8" x14ac:dyDescent="0.35">
      <c r="A213" s="62" t="s">
        <v>659</v>
      </c>
      <c r="B213" s="63">
        <v>0.79100000000000004</v>
      </c>
      <c r="C213" s="62">
        <v>0</v>
      </c>
      <c r="D213" s="67">
        <f t="shared" si="15"/>
        <v>0</v>
      </c>
      <c r="E213" s="63">
        <v>0</v>
      </c>
      <c r="F213" s="66">
        <v>0</v>
      </c>
      <c r="G213" s="64"/>
      <c r="H213">
        <f t="shared" si="16"/>
        <v>0.79100000000000004</v>
      </c>
    </row>
    <row r="214" spans="1:8" x14ac:dyDescent="0.35">
      <c r="A214" s="62" t="s">
        <v>659</v>
      </c>
      <c r="B214" s="63">
        <v>0.68100000000000005</v>
      </c>
      <c r="C214" s="62">
        <v>0</v>
      </c>
      <c r="D214" s="67">
        <f t="shared" si="15"/>
        <v>0</v>
      </c>
      <c r="E214" s="63">
        <v>0</v>
      </c>
      <c r="F214" s="64">
        <v>0</v>
      </c>
      <c r="G214" s="64"/>
      <c r="H214">
        <f t="shared" si="16"/>
        <v>0.68100000000000005</v>
      </c>
    </row>
    <row r="215" spans="1:8" x14ac:dyDescent="0.35">
      <c r="A215" s="62" t="s">
        <v>659</v>
      </c>
      <c r="B215" s="63">
        <v>0.91</v>
      </c>
      <c r="C215" s="62">
        <v>3.2000000000000001E-2</v>
      </c>
      <c r="D215" s="67">
        <f t="shared" si="15"/>
        <v>0</v>
      </c>
      <c r="E215" s="63">
        <v>0</v>
      </c>
      <c r="F215" s="64">
        <v>0</v>
      </c>
      <c r="G215" s="64"/>
      <c r="H215">
        <f t="shared" si="16"/>
        <v>0.878</v>
      </c>
    </row>
    <row r="216" spans="1:8" x14ac:dyDescent="0.35">
      <c r="A216" s="62" t="s">
        <v>659</v>
      </c>
      <c r="B216" s="63">
        <v>0.88</v>
      </c>
      <c r="C216" s="62">
        <v>0</v>
      </c>
      <c r="D216" s="67">
        <f t="shared" si="15"/>
        <v>0</v>
      </c>
      <c r="E216" s="63">
        <v>0</v>
      </c>
      <c r="F216" s="64">
        <v>0</v>
      </c>
      <c r="G216" s="64"/>
      <c r="H216">
        <f t="shared" si="16"/>
        <v>0.88</v>
      </c>
    </row>
    <row r="217" spans="1:8" x14ac:dyDescent="0.35">
      <c r="A217" s="62" t="s">
        <v>659</v>
      </c>
      <c r="B217" s="63">
        <v>1.08</v>
      </c>
      <c r="C217" s="62">
        <v>3.2000000000000001E-2</v>
      </c>
      <c r="D217" s="67">
        <f t="shared" si="15"/>
        <v>0</v>
      </c>
      <c r="E217" s="63">
        <v>0</v>
      </c>
      <c r="F217" s="64">
        <v>0</v>
      </c>
      <c r="G217" s="64"/>
      <c r="H217">
        <f t="shared" si="16"/>
        <v>1.048</v>
      </c>
    </row>
    <row r="218" spans="1:8" x14ac:dyDescent="0.35">
      <c r="A218" s="62" t="s">
        <v>659</v>
      </c>
      <c r="B218" s="63">
        <v>0.91500000000000004</v>
      </c>
      <c r="C218" s="62">
        <v>3.2000000000000001E-2</v>
      </c>
      <c r="D218" s="67">
        <f t="shared" si="15"/>
        <v>0</v>
      </c>
      <c r="E218" s="63">
        <v>0</v>
      </c>
      <c r="F218" s="64">
        <v>0</v>
      </c>
      <c r="G218" s="64"/>
      <c r="H218">
        <f t="shared" si="16"/>
        <v>0.88300000000000001</v>
      </c>
    </row>
    <row r="219" spans="1:8" x14ac:dyDescent="0.35">
      <c r="A219" s="62" t="s">
        <v>659</v>
      </c>
      <c r="B219" s="63">
        <v>0.90500000000000003</v>
      </c>
      <c r="C219" s="62">
        <v>3.2000000000000001E-2</v>
      </c>
      <c r="D219" s="67">
        <f t="shared" si="15"/>
        <v>0</v>
      </c>
      <c r="E219" s="63">
        <v>0</v>
      </c>
      <c r="F219" s="64">
        <v>0</v>
      </c>
      <c r="G219" s="64"/>
      <c r="H219">
        <f t="shared" si="16"/>
        <v>0.873</v>
      </c>
    </row>
    <row r="220" spans="1:8" x14ac:dyDescent="0.35">
      <c r="A220" s="62" t="s">
        <v>659</v>
      </c>
      <c r="B220" s="63">
        <v>0.79</v>
      </c>
      <c r="C220" s="62">
        <v>3.2000000000000001E-2</v>
      </c>
      <c r="D220" s="67">
        <f t="shared" si="15"/>
        <v>0</v>
      </c>
      <c r="E220" s="63">
        <v>0</v>
      </c>
      <c r="F220" s="64">
        <v>0</v>
      </c>
      <c r="G220" s="64"/>
      <c r="H220">
        <f t="shared" si="16"/>
        <v>0.75800000000000001</v>
      </c>
    </row>
    <row r="221" spans="1:8" x14ac:dyDescent="0.35">
      <c r="A221" s="62" t="s">
        <v>659</v>
      </c>
      <c r="B221" s="63">
        <v>0.78</v>
      </c>
      <c r="C221" s="62">
        <v>3.2000000000000001E-2</v>
      </c>
      <c r="D221" s="67">
        <f t="shared" ref="D221:D284" si="17">E221*G221</f>
        <v>0</v>
      </c>
      <c r="E221" s="63">
        <v>0</v>
      </c>
      <c r="F221" s="64">
        <v>0</v>
      </c>
      <c r="G221" s="64"/>
      <c r="H221">
        <f t="shared" si="16"/>
        <v>0.748</v>
      </c>
    </row>
    <row r="222" spans="1:8" x14ac:dyDescent="0.35">
      <c r="A222" s="62" t="s">
        <v>659</v>
      </c>
      <c r="B222" s="63">
        <v>0.8</v>
      </c>
      <c r="C222" s="62">
        <v>3.2000000000000001E-2</v>
      </c>
      <c r="D222" s="67">
        <f t="shared" si="17"/>
        <v>0</v>
      </c>
      <c r="E222" s="63">
        <v>0</v>
      </c>
      <c r="F222" s="64">
        <v>0</v>
      </c>
      <c r="G222" s="64"/>
      <c r="H222">
        <f t="shared" si="16"/>
        <v>0.76800000000000002</v>
      </c>
    </row>
    <row r="223" spans="1:8" x14ac:dyDescent="0.35">
      <c r="A223" s="62" t="s">
        <v>659</v>
      </c>
      <c r="B223" s="63">
        <v>1.0149999999999999</v>
      </c>
      <c r="C223" s="62">
        <v>3.2000000000000001E-2</v>
      </c>
      <c r="D223" s="67">
        <f t="shared" si="17"/>
        <v>0</v>
      </c>
      <c r="E223" s="63">
        <v>0</v>
      </c>
      <c r="F223" s="64">
        <v>0</v>
      </c>
      <c r="G223" s="64"/>
      <c r="H223">
        <f t="shared" si="16"/>
        <v>0.98299999999999987</v>
      </c>
    </row>
    <row r="224" spans="1:8" x14ac:dyDescent="0.35">
      <c r="A224" s="62" t="s">
        <v>659</v>
      </c>
      <c r="B224" s="63">
        <v>1.08</v>
      </c>
      <c r="C224" s="62">
        <v>3.2000000000000001E-2</v>
      </c>
      <c r="D224" s="67">
        <f t="shared" si="17"/>
        <v>0</v>
      </c>
      <c r="E224" s="63">
        <v>0</v>
      </c>
      <c r="F224" s="64">
        <v>0</v>
      </c>
      <c r="G224" s="64"/>
      <c r="H224">
        <f t="shared" si="16"/>
        <v>1.048</v>
      </c>
    </row>
    <row r="225" spans="1:8" x14ac:dyDescent="0.35">
      <c r="A225" s="62" t="s">
        <v>659</v>
      </c>
      <c r="B225" s="63">
        <v>0.86499999999999999</v>
      </c>
      <c r="C225" s="62">
        <v>3.2000000000000001E-2</v>
      </c>
      <c r="D225" s="67">
        <f t="shared" si="17"/>
        <v>0</v>
      </c>
      <c r="E225" s="63">
        <v>0</v>
      </c>
      <c r="F225" s="64">
        <v>0</v>
      </c>
      <c r="G225" s="64"/>
      <c r="H225">
        <f t="shared" si="16"/>
        <v>0.83299999999999996</v>
      </c>
    </row>
    <row r="226" spans="1:8" x14ac:dyDescent="0.35">
      <c r="A226" s="62" t="s">
        <v>659</v>
      </c>
      <c r="B226" s="63">
        <v>0.81</v>
      </c>
      <c r="C226" s="62">
        <v>3.2000000000000001E-2</v>
      </c>
      <c r="D226" s="67">
        <f t="shared" si="17"/>
        <v>0</v>
      </c>
      <c r="E226" s="63">
        <v>0</v>
      </c>
      <c r="F226" s="64">
        <v>0</v>
      </c>
      <c r="G226" s="64"/>
      <c r="H226">
        <f t="shared" si="16"/>
        <v>0.77800000000000002</v>
      </c>
    </row>
    <row r="227" spans="1:8" x14ac:dyDescent="0.35">
      <c r="A227" s="62" t="s">
        <v>659</v>
      </c>
      <c r="B227" s="63">
        <v>1.06</v>
      </c>
      <c r="C227" s="62">
        <v>3.2000000000000001E-2</v>
      </c>
      <c r="D227" s="67">
        <f t="shared" si="17"/>
        <v>0</v>
      </c>
      <c r="E227" s="65">
        <v>0</v>
      </c>
      <c r="F227" s="64">
        <v>0</v>
      </c>
      <c r="G227" s="64"/>
      <c r="H227">
        <f t="shared" si="16"/>
        <v>1.028</v>
      </c>
    </row>
    <row r="228" spans="1:8" x14ac:dyDescent="0.35">
      <c r="A228" s="62" t="s">
        <v>660</v>
      </c>
      <c r="B228" s="63">
        <v>1.24</v>
      </c>
      <c r="C228" s="62">
        <v>0</v>
      </c>
      <c r="D228" s="67">
        <f t="shared" si="17"/>
        <v>0</v>
      </c>
      <c r="E228" s="66">
        <v>0</v>
      </c>
      <c r="F228" s="66">
        <v>0</v>
      </c>
      <c r="G228" s="64"/>
      <c r="H228">
        <f t="shared" si="16"/>
        <v>1.24</v>
      </c>
    </row>
    <row r="229" spans="1:8" x14ac:dyDescent="0.35">
      <c r="A229" s="62" t="s">
        <v>659</v>
      </c>
      <c r="B229" s="63">
        <v>0.84</v>
      </c>
      <c r="C229" s="62">
        <v>3.2000000000000001E-2</v>
      </c>
      <c r="D229" s="67">
        <f t="shared" si="17"/>
        <v>0</v>
      </c>
      <c r="E229" s="63">
        <v>0</v>
      </c>
      <c r="F229" s="66">
        <v>0</v>
      </c>
      <c r="G229" s="64"/>
      <c r="H229">
        <f t="shared" si="16"/>
        <v>0.80799999999999994</v>
      </c>
    </row>
    <row r="230" spans="1:8" x14ac:dyDescent="0.35">
      <c r="A230" s="62" t="s">
        <v>659</v>
      </c>
      <c r="B230" s="63">
        <v>0.97</v>
      </c>
      <c r="C230" s="62">
        <v>3.2000000000000001E-2</v>
      </c>
      <c r="D230" s="67">
        <f t="shared" si="17"/>
        <v>0</v>
      </c>
      <c r="E230" s="65">
        <v>0</v>
      </c>
      <c r="F230" s="64">
        <v>0</v>
      </c>
      <c r="G230" s="64"/>
      <c r="H230">
        <f t="shared" si="16"/>
        <v>0.93799999999999994</v>
      </c>
    </row>
    <row r="231" spans="1:8" x14ac:dyDescent="0.35">
      <c r="A231" s="62" t="s">
        <v>659</v>
      </c>
      <c r="B231" s="63">
        <v>1.115</v>
      </c>
      <c r="C231" s="62">
        <v>0</v>
      </c>
      <c r="D231" s="67">
        <f t="shared" si="17"/>
        <v>0</v>
      </c>
      <c r="E231" s="65">
        <v>0</v>
      </c>
      <c r="F231" s="64">
        <v>0</v>
      </c>
      <c r="G231" s="64"/>
      <c r="H231">
        <f t="shared" si="16"/>
        <v>1.115</v>
      </c>
    </row>
    <row r="232" spans="1:8" x14ac:dyDescent="0.35">
      <c r="A232" s="62" t="s">
        <v>659</v>
      </c>
      <c r="B232" s="63">
        <v>0.9</v>
      </c>
      <c r="C232" s="62">
        <v>3.2000000000000001E-2</v>
      </c>
      <c r="D232" s="67">
        <f t="shared" si="17"/>
        <v>0</v>
      </c>
      <c r="E232" s="65">
        <v>0</v>
      </c>
      <c r="F232" s="64">
        <v>0</v>
      </c>
      <c r="G232" s="64"/>
      <c r="H232">
        <f t="shared" si="16"/>
        <v>0.86799999999999999</v>
      </c>
    </row>
    <row r="233" spans="1:8" x14ac:dyDescent="0.35">
      <c r="A233" s="62" t="s">
        <v>659</v>
      </c>
      <c r="B233" s="63">
        <v>1.0249999999999999</v>
      </c>
      <c r="C233" s="62">
        <v>3.2000000000000001E-2</v>
      </c>
      <c r="D233" s="67">
        <f t="shared" si="17"/>
        <v>0</v>
      </c>
      <c r="E233" s="63">
        <v>0</v>
      </c>
      <c r="F233" s="64">
        <v>0</v>
      </c>
      <c r="G233" s="64"/>
      <c r="H233">
        <f t="shared" si="16"/>
        <v>0.99299999999999988</v>
      </c>
    </row>
    <row r="234" spans="1:8" x14ac:dyDescent="0.35">
      <c r="A234" s="62" t="s">
        <v>659</v>
      </c>
      <c r="B234" s="63">
        <v>0.88</v>
      </c>
      <c r="C234" s="62">
        <v>3.2000000000000001E-2</v>
      </c>
      <c r="D234" s="67">
        <f t="shared" si="17"/>
        <v>0</v>
      </c>
      <c r="E234" s="63">
        <v>0</v>
      </c>
      <c r="F234" s="64">
        <v>0</v>
      </c>
      <c r="G234" s="64"/>
      <c r="H234">
        <f t="shared" si="16"/>
        <v>0.84799999999999998</v>
      </c>
    </row>
    <row r="235" spans="1:8" x14ac:dyDescent="0.35">
      <c r="A235" s="62" t="s">
        <v>659</v>
      </c>
      <c r="B235" s="63">
        <v>0.86499999999999999</v>
      </c>
      <c r="C235" s="62">
        <v>3.2000000000000001E-2</v>
      </c>
      <c r="D235" s="67">
        <f t="shared" si="17"/>
        <v>0</v>
      </c>
      <c r="E235" s="63">
        <v>0</v>
      </c>
      <c r="F235" s="64">
        <v>0</v>
      </c>
      <c r="G235" s="64"/>
      <c r="H235">
        <f t="shared" si="16"/>
        <v>0.83299999999999996</v>
      </c>
    </row>
    <row r="236" spans="1:8" x14ac:dyDescent="0.35">
      <c r="A236" s="62" t="s">
        <v>659</v>
      </c>
      <c r="B236" s="63">
        <v>1.095</v>
      </c>
      <c r="C236" s="62">
        <v>0</v>
      </c>
      <c r="D236" s="67">
        <f t="shared" si="17"/>
        <v>0</v>
      </c>
      <c r="E236" s="63">
        <v>0</v>
      </c>
      <c r="F236" s="66">
        <v>0</v>
      </c>
      <c r="G236" s="64"/>
      <c r="H236">
        <f t="shared" si="16"/>
        <v>1.095</v>
      </c>
    </row>
    <row r="237" spans="1:8" x14ac:dyDescent="0.35">
      <c r="A237" s="62" t="s">
        <v>659</v>
      </c>
      <c r="B237" s="63">
        <v>0.85499999999999998</v>
      </c>
      <c r="C237" s="62">
        <v>3.2000000000000001E-2</v>
      </c>
      <c r="D237" s="67">
        <f t="shared" si="17"/>
        <v>0</v>
      </c>
      <c r="E237" s="63">
        <v>0</v>
      </c>
      <c r="F237" s="64">
        <v>0</v>
      </c>
      <c r="G237" s="64"/>
      <c r="H237">
        <f t="shared" si="16"/>
        <v>0.82299999999999995</v>
      </c>
    </row>
    <row r="238" spans="1:8" x14ac:dyDescent="0.35">
      <c r="A238" s="62" t="s">
        <v>659</v>
      </c>
      <c r="B238" s="63">
        <v>0.96499999999999997</v>
      </c>
      <c r="C238" s="62">
        <v>0</v>
      </c>
      <c r="D238" s="67">
        <f t="shared" si="17"/>
        <v>0</v>
      </c>
      <c r="E238" s="63">
        <v>0</v>
      </c>
      <c r="F238" s="64">
        <v>0</v>
      </c>
      <c r="G238" s="64"/>
      <c r="H238">
        <f t="shared" si="16"/>
        <v>0.96499999999999997</v>
      </c>
    </row>
    <row r="239" spans="1:8" x14ac:dyDescent="0.35">
      <c r="A239" s="62" t="s">
        <v>659</v>
      </c>
      <c r="B239" s="63">
        <v>0.89</v>
      </c>
      <c r="C239" s="62">
        <v>3.2000000000000001E-2</v>
      </c>
      <c r="D239" s="67">
        <f t="shared" si="17"/>
        <v>0</v>
      </c>
      <c r="E239" s="63">
        <v>0</v>
      </c>
      <c r="F239" s="64">
        <v>0</v>
      </c>
      <c r="G239" s="64"/>
      <c r="H239">
        <f t="shared" si="16"/>
        <v>0.85799999999999998</v>
      </c>
    </row>
    <row r="240" spans="1:8" x14ac:dyDescent="0.35">
      <c r="A240" s="62" t="s">
        <v>659</v>
      </c>
      <c r="B240" s="63">
        <v>0.94</v>
      </c>
      <c r="C240" s="62">
        <v>3.2000000000000001E-2</v>
      </c>
      <c r="D240" s="67">
        <f t="shared" si="17"/>
        <v>0</v>
      </c>
      <c r="E240" s="63">
        <v>0</v>
      </c>
      <c r="F240" s="64">
        <v>0</v>
      </c>
      <c r="G240" s="64"/>
      <c r="H240">
        <f t="shared" si="16"/>
        <v>0.90799999999999992</v>
      </c>
    </row>
    <row r="241" spans="1:8" x14ac:dyDescent="0.35">
      <c r="A241" s="62" t="s">
        <v>659</v>
      </c>
      <c r="B241" s="63">
        <v>0.82499999999999996</v>
      </c>
      <c r="C241" s="62">
        <v>3.2000000000000001E-2</v>
      </c>
      <c r="D241" s="67">
        <f t="shared" si="17"/>
        <v>0</v>
      </c>
      <c r="E241" s="63">
        <v>0</v>
      </c>
      <c r="F241" s="66">
        <v>0</v>
      </c>
      <c r="G241" s="64"/>
      <c r="H241">
        <f t="shared" si="16"/>
        <v>0.79299999999999993</v>
      </c>
    </row>
    <row r="242" spans="1:8" x14ac:dyDescent="0.35">
      <c r="A242" s="62" t="s">
        <v>659</v>
      </c>
      <c r="B242" s="63">
        <v>1.07</v>
      </c>
      <c r="C242" s="62">
        <v>0</v>
      </c>
      <c r="D242" s="67">
        <f t="shared" si="17"/>
        <v>0</v>
      </c>
      <c r="E242" s="63">
        <v>0</v>
      </c>
      <c r="F242" s="64">
        <v>0</v>
      </c>
      <c r="G242" s="64"/>
      <c r="H242">
        <f t="shared" si="16"/>
        <v>1.07</v>
      </c>
    </row>
    <row r="243" spans="1:8" x14ac:dyDescent="0.35">
      <c r="A243" s="62" t="s">
        <v>659</v>
      </c>
      <c r="B243" s="63">
        <v>0.94</v>
      </c>
      <c r="C243" s="62">
        <v>3.2000000000000001E-2</v>
      </c>
      <c r="D243" s="67">
        <f t="shared" si="17"/>
        <v>0</v>
      </c>
      <c r="E243" s="63">
        <v>0</v>
      </c>
      <c r="F243" s="66">
        <v>0</v>
      </c>
      <c r="G243" s="64"/>
      <c r="H243">
        <f t="shared" si="16"/>
        <v>0.90799999999999992</v>
      </c>
    </row>
    <row r="244" spans="1:8" x14ac:dyDescent="0.35">
      <c r="A244" s="62" t="s">
        <v>659</v>
      </c>
      <c r="B244" s="63">
        <v>0.94</v>
      </c>
      <c r="C244" s="62">
        <v>0</v>
      </c>
      <c r="D244" s="67">
        <f t="shared" si="17"/>
        <v>0</v>
      </c>
      <c r="E244" s="63">
        <v>0</v>
      </c>
      <c r="F244" s="66">
        <v>0</v>
      </c>
      <c r="G244" s="64"/>
      <c r="H244">
        <f t="shared" si="16"/>
        <v>0.94</v>
      </c>
    </row>
    <row r="245" spans="1:8" x14ac:dyDescent="0.35">
      <c r="A245" s="62" t="s">
        <v>660</v>
      </c>
      <c r="B245" s="63">
        <v>1.9750000000000001</v>
      </c>
      <c r="C245" s="62">
        <v>0</v>
      </c>
      <c r="D245" s="67">
        <f t="shared" si="17"/>
        <v>0</v>
      </c>
      <c r="E245" s="66">
        <v>0</v>
      </c>
      <c r="F245" s="64">
        <v>0</v>
      </c>
      <c r="G245" s="64"/>
      <c r="H245">
        <f t="shared" si="16"/>
        <v>1.9750000000000001</v>
      </c>
    </row>
    <row r="246" spans="1:8" x14ac:dyDescent="0.35">
      <c r="A246" s="62" t="s">
        <v>660</v>
      </c>
      <c r="B246" s="63">
        <v>1.0649999999999999</v>
      </c>
      <c r="C246" s="62">
        <v>0</v>
      </c>
      <c r="D246" s="67">
        <f t="shared" si="17"/>
        <v>0</v>
      </c>
      <c r="E246" s="64">
        <v>0</v>
      </c>
      <c r="F246" s="64">
        <v>0</v>
      </c>
      <c r="G246" s="64"/>
      <c r="H246">
        <f t="shared" si="16"/>
        <v>1.0649999999999999</v>
      </c>
    </row>
    <row r="247" spans="1:8" x14ac:dyDescent="0.35">
      <c r="A247" s="62" t="s">
        <v>660</v>
      </c>
      <c r="B247" s="63">
        <v>1.33</v>
      </c>
      <c r="C247" s="62">
        <v>0</v>
      </c>
      <c r="D247" s="67">
        <f t="shared" si="17"/>
        <v>0</v>
      </c>
      <c r="E247" s="64">
        <v>0</v>
      </c>
      <c r="F247" s="64">
        <v>0</v>
      </c>
      <c r="G247" s="64"/>
      <c r="H247">
        <f t="shared" si="16"/>
        <v>1.33</v>
      </c>
    </row>
    <row r="248" spans="1:8" x14ac:dyDescent="0.35">
      <c r="A248" s="62" t="s">
        <v>660</v>
      </c>
      <c r="B248" s="63">
        <v>1.03</v>
      </c>
      <c r="C248" s="62">
        <v>0</v>
      </c>
      <c r="D248" s="67">
        <f t="shared" si="17"/>
        <v>0</v>
      </c>
      <c r="E248" s="66">
        <v>0</v>
      </c>
      <c r="F248" s="66">
        <v>0</v>
      </c>
      <c r="G248" s="64"/>
      <c r="H248">
        <f t="shared" si="16"/>
        <v>1.03</v>
      </c>
    </row>
    <row r="249" spans="1:8" x14ac:dyDescent="0.35">
      <c r="A249" s="62" t="s">
        <v>659</v>
      </c>
      <c r="B249" s="63">
        <v>0.89500000000000002</v>
      </c>
      <c r="C249" s="62">
        <v>0</v>
      </c>
      <c r="D249" s="67">
        <f t="shared" si="17"/>
        <v>0</v>
      </c>
      <c r="E249" s="66">
        <v>0</v>
      </c>
      <c r="F249" s="66">
        <v>0</v>
      </c>
      <c r="G249" s="64"/>
      <c r="H249">
        <f t="shared" si="16"/>
        <v>0.89500000000000002</v>
      </c>
    </row>
    <row r="250" spans="1:8" x14ac:dyDescent="0.35">
      <c r="A250" s="62" t="s">
        <v>659</v>
      </c>
      <c r="B250" s="63">
        <v>0.8</v>
      </c>
      <c r="C250" s="62">
        <v>0</v>
      </c>
      <c r="D250" s="67">
        <f t="shared" si="17"/>
        <v>0</v>
      </c>
      <c r="E250" s="66">
        <v>0</v>
      </c>
      <c r="F250" s="66">
        <v>0</v>
      </c>
      <c r="G250" s="64"/>
      <c r="H250">
        <f t="shared" si="16"/>
        <v>0.8</v>
      </c>
    </row>
    <row r="251" spans="1:8" x14ac:dyDescent="0.35">
      <c r="A251" s="62" t="s">
        <v>660</v>
      </c>
      <c r="B251" s="63">
        <v>0.94499999999999995</v>
      </c>
      <c r="C251" s="62">
        <v>0</v>
      </c>
      <c r="D251" s="67">
        <f t="shared" si="17"/>
        <v>0</v>
      </c>
      <c r="E251" s="66">
        <v>0</v>
      </c>
      <c r="F251" s="66">
        <v>0</v>
      </c>
      <c r="G251" s="64"/>
      <c r="H251">
        <f t="shared" si="16"/>
        <v>0.94499999999999995</v>
      </c>
    </row>
    <row r="252" spans="1:8" x14ac:dyDescent="0.35">
      <c r="A252" s="62" t="s">
        <v>659</v>
      </c>
      <c r="B252" s="63">
        <v>0.81</v>
      </c>
      <c r="C252" s="62">
        <v>0</v>
      </c>
      <c r="D252" s="67">
        <f t="shared" si="17"/>
        <v>0</v>
      </c>
      <c r="E252" s="66">
        <v>0</v>
      </c>
      <c r="F252" s="66">
        <v>0</v>
      </c>
      <c r="G252" s="64"/>
      <c r="H252">
        <f t="shared" si="16"/>
        <v>0.81</v>
      </c>
    </row>
    <row r="253" spans="1:8" x14ac:dyDescent="0.35">
      <c r="A253" s="62" t="s">
        <v>659</v>
      </c>
      <c r="B253" s="63">
        <v>0.77500000000000002</v>
      </c>
      <c r="C253" s="62">
        <v>0</v>
      </c>
      <c r="D253" s="67">
        <f t="shared" si="17"/>
        <v>0</v>
      </c>
      <c r="E253" s="66">
        <v>0</v>
      </c>
      <c r="F253" s="66">
        <v>0</v>
      </c>
      <c r="G253" s="64"/>
      <c r="H253">
        <f t="shared" si="16"/>
        <v>0.77500000000000002</v>
      </c>
    </row>
    <row r="254" spans="1:8" x14ac:dyDescent="0.35">
      <c r="A254" s="62" t="s">
        <v>660</v>
      </c>
      <c r="B254" s="63">
        <v>1.1499999999999999</v>
      </c>
      <c r="C254" s="62">
        <v>0</v>
      </c>
      <c r="D254" s="67">
        <f t="shared" si="17"/>
        <v>0</v>
      </c>
      <c r="E254" s="66">
        <v>0</v>
      </c>
      <c r="F254" s="66">
        <v>0</v>
      </c>
      <c r="G254" s="64"/>
      <c r="H254">
        <f t="shared" si="16"/>
        <v>1.1499999999999999</v>
      </c>
    </row>
    <row r="255" spans="1:8" x14ac:dyDescent="0.35">
      <c r="A255" s="62" t="s">
        <v>659</v>
      </c>
      <c r="B255" s="63">
        <v>0.66</v>
      </c>
      <c r="C255" s="62">
        <v>0</v>
      </c>
      <c r="D255" s="67">
        <f t="shared" si="17"/>
        <v>0</v>
      </c>
      <c r="E255" s="64">
        <v>0</v>
      </c>
      <c r="F255" s="64">
        <v>0</v>
      </c>
      <c r="G255" s="64"/>
      <c r="H255">
        <f t="shared" si="16"/>
        <v>0.66</v>
      </c>
    </row>
    <row r="256" spans="1:8" x14ac:dyDescent="0.35">
      <c r="A256" s="62" t="s">
        <v>659</v>
      </c>
      <c r="B256" s="63">
        <v>0.69499999999999995</v>
      </c>
      <c r="C256" s="62">
        <v>0</v>
      </c>
      <c r="D256" s="67">
        <f t="shared" si="17"/>
        <v>0</v>
      </c>
      <c r="E256" s="64">
        <v>0</v>
      </c>
      <c r="F256" s="64">
        <v>0</v>
      </c>
      <c r="G256" s="64"/>
      <c r="H256">
        <f t="shared" si="16"/>
        <v>0.69499999999999995</v>
      </c>
    </row>
    <row r="257" spans="1:8" x14ac:dyDescent="0.35">
      <c r="A257" s="62" t="s">
        <v>659</v>
      </c>
      <c r="B257" s="63">
        <v>0.73499999999999999</v>
      </c>
      <c r="C257" s="62">
        <v>0</v>
      </c>
      <c r="D257" s="67">
        <f t="shared" si="17"/>
        <v>0</v>
      </c>
      <c r="E257" s="64">
        <v>0</v>
      </c>
      <c r="F257" s="64">
        <v>0</v>
      </c>
      <c r="G257" s="64"/>
      <c r="H257">
        <f t="shared" si="16"/>
        <v>0.73499999999999999</v>
      </c>
    </row>
    <row r="258" spans="1:8" x14ac:dyDescent="0.35">
      <c r="A258" s="62" t="s">
        <v>659</v>
      </c>
      <c r="B258" s="63">
        <v>0.79</v>
      </c>
      <c r="C258" s="62">
        <v>0</v>
      </c>
      <c r="D258" s="67">
        <f t="shared" si="17"/>
        <v>0</v>
      </c>
      <c r="E258" s="64">
        <v>0</v>
      </c>
      <c r="F258" s="64">
        <v>0</v>
      </c>
      <c r="G258" s="64"/>
      <c r="H258">
        <f t="shared" ref="H258:H321" si="18">B258-C258-D258</f>
        <v>0.79</v>
      </c>
    </row>
    <row r="259" spans="1:8" x14ac:dyDescent="0.35">
      <c r="A259" s="62" t="s">
        <v>660</v>
      </c>
      <c r="B259" s="63">
        <v>1.1499999999999999</v>
      </c>
      <c r="C259" s="62">
        <v>0</v>
      </c>
      <c r="D259" s="67">
        <f t="shared" si="17"/>
        <v>0</v>
      </c>
      <c r="E259" s="64">
        <v>0</v>
      </c>
      <c r="F259" s="64">
        <v>0</v>
      </c>
      <c r="G259" s="64"/>
      <c r="H259">
        <f t="shared" si="18"/>
        <v>1.1499999999999999</v>
      </c>
    </row>
    <row r="260" spans="1:8" x14ac:dyDescent="0.35">
      <c r="A260" s="62" t="s">
        <v>660</v>
      </c>
      <c r="B260" s="63">
        <v>0.37</v>
      </c>
      <c r="C260" s="62">
        <v>0</v>
      </c>
      <c r="D260" s="67">
        <f t="shared" si="17"/>
        <v>0</v>
      </c>
      <c r="E260" s="64">
        <v>0</v>
      </c>
      <c r="F260" s="64">
        <v>0</v>
      </c>
      <c r="G260" s="64"/>
      <c r="H260">
        <f t="shared" si="18"/>
        <v>0.37</v>
      </c>
    </row>
    <row r="261" spans="1:8" x14ac:dyDescent="0.35">
      <c r="A261" s="62" t="s">
        <v>660</v>
      </c>
      <c r="B261" s="63">
        <v>1.2350000000000001</v>
      </c>
      <c r="C261" s="62">
        <v>0</v>
      </c>
      <c r="D261" s="67">
        <f t="shared" si="17"/>
        <v>0</v>
      </c>
      <c r="E261" s="64">
        <v>0</v>
      </c>
      <c r="F261" s="64">
        <v>0</v>
      </c>
      <c r="G261" s="64"/>
      <c r="H261">
        <f t="shared" si="18"/>
        <v>1.2350000000000001</v>
      </c>
    </row>
    <row r="262" spans="1:8" x14ac:dyDescent="0.35">
      <c r="A262" s="62" t="s">
        <v>660</v>
      </c>
      <c r="B262" s="63">
        <v>0.39500000000000002</v>
      </c>
      <c r="C262" s="62">
        <v>0</v>
      </c>
      <c r="D262" s="67">
        <f t="shared" si="17"/>
        <v>0</v>
      </c>
      <c r="E262" s="64">
        <v>0</v>
      </c>
      <c r="F262" s="64">
        <v>0</v>
      </c>
      <c r="G262" s="64"/>
      <c r="H262">
        <f t="shared" si="18"/>
        <v>0.39500000000000002</v>
      </c>
    </row>
    <row r="263" spans="1:8" x14ac:dyDescent="0.35">
      <c r="A263" s="62" t="s">
        <v>660</v>
      </c>
      <c r="B263" s="63">
        <v>1.81</v>
      </c>
      <c r="C263" s="62">
        <v>0</v>
      </c>
      <c r="D263" s="67">
        <f t="shared" si="17"/>
        <v>0</v>
      </c>
      <c r="E263" s="64">
        <v>0</v>
      </c>
      <c r="F263" s="64">
        <v>0</v>
      </c>
      <c r="G263" s="64"/>
      <c r="H263">
        <f t="shared" si="18"/>
        <v>1.81</v>
      </c>
    </row>
    <row r="264" spans="1:8" x14ac:dyDescent="0.35">
      <c r="A264" s="62" t="s">
        <v>659</v>
      </c>
      <c r="B264" s="63">
        <v>0.62</v>
      </c>
      <c r="C264" s="62">
        <v>0</v>
      </c>
      <c r="D264" s="67">
        <f t="shared" si="17"/>
        <v>0</v>
      </c>
      <c r="E264" s="64">
        <v>0</v>
      </c>
      <c r="F264" s="64">
        <v>0</v>
      </c>
      <c r="G264" s="64"/>
      <c r="H264">
        <f t="shared" si="18"/>
        <v>0.62</v>
      </c>
    </row>
    <row r="265" spans="1:8" x14ac:dyDescent="0.35">
      <c r="A265" s="62" t="s">
        <v>660</v>
      </c>
      <c r="B265" s="63">
        <v>1.1950000000000001</v>
      </c>
      <c r="C265" s="62">
        <v>0</v>
      </c>
      <c r="D265" s="67">
        <f t="shared" si="17"/>
        <v>0</v>
      </c>
      <c r="E265" s="64">
        <v>0</v>
      </c>
      <c r="F265" s="64">
        <v>0</v>
      </c>
      <c r="G265" s="64"/>
      <c r="H265">
        <f t="shared" si="18"/>
        <v>1.1950000000000001</v>
      </c>
    </row>
    <row r="266" spans="1:8" x14ac:dyDescent="0.35">
      <c r="A266" s="62" t="s">
        <v>659</v>
      </c>
      <c r="B266" s="63">
        <v>0.86499999999999999</v>
      </c>
      <c r="C266" s="62">
        <v>0</v>
      </c>
      <c r="D266" s="67">
        <f t="shared" si="17"/>
        <v>0</v>
      </c>
      <c r="E266" s="65">
        <v>0</v>
      </c>
      <c r="F266" s="64">
        <v>0</v>
      </c>
      <c r="G266" s="64"/>
      <c r="H266">
        <f t="shared" si="18"/>
        <v>0.86499999999999999</v>
      </c>
    </row>
    <row r="267" spans="1:8" x14ac:dyDescent="0.35">
      <c r="A267" s="62" t="s">
        <v>660</v>
      </c>
      <c r="B267" s="63">
        <v>0.83</v>
      </c>
      <c r="C267" s="62">
        <v>0</v>
      </c>
      <c r="D267" s="67">
        <f t="shared" si="17"/>
        <v>0</v>
      </c>
      <c r="E267" s="64">
        <v>0</v>
      </c>
      <c r="F267" s="64">
        <v>0</v>
      </c>
      <c r="G267" s="64"/>
      <c r="H267">
        <f t="shared" si="18"/>
        <v>0.83</v>
      </c>
    </row>
    <row r="268" spans="1:8" x14ac:dyDescent="0.35">
      <c r="A268" s="62" t="s">
        <v>660</v>
      </c>
      <c r="B268" s="63">
        <v>1.35</v>
      </c>
      <c r="C268" s="62">
        <v>0</v>
      </c>
      <c r="D268" s="67">
        <f t="shared" si="17"/>
        <v>0</v>
      </c>
      <c r="E268" s="64">
        <v>0</v>
      </c>
      <c r="F268" s="64">
        <v>0</v>
      </c>
      <c r="G268" s="64"/>
      <c r="H268">
        <f t="shared" si="18"/>
        <v>1.35</v>
      </c>
    </row>
    <row r="269" spans="1:8" x14ac:dyDescent="0.35">
      <c r="A269" s="62" t="s">
        <v>659</v>
      </c>
      <c r="B269" s="63">
        <v>0.76</v>
      </c>
      <c r="C269" s="62">
        <v>0</v>
      </c>
      <c r="D269" s="67">
        <f t="shared" si="17"/>
        <v>0</v>
      </c>
      <c r="E269" s="65">
        <v>0</v>
      </c>
      <c r="F269" s="64">
        <v>0</v>
      </c>
      <c r="G269" s="64"/>
      <c r="H269">
        <f t="shared" si="18"/>
        <v>0.76</v>
      </c>
    </row>
    <row r="270" spans="1:8" x14ac:dyDescent="0.35">
      <c r="A270" s="62" t="s">
        <v>659</v>
      </c>
      <c r="B270" s="63">
        <v>0.87</v>
      </c>
      <c r="C270" s="62">
        <v>0</v>
      </c>
      <c r="D270" s="67">
        <f t="shared" si="17"/>
        <v>0</v>
      </c>
      <c r="E270" s="63">
        <v>0</v>
      </c>
      <c r="F270" s="64">
        <v>0</v>
      </c>
      <c r="G270" s="64"/>
      <c r="H270">
        <f t="shared" si="18"/>
        <v>0.87</v>
      </c>
    </row>
    <row r="271" spans="1:8" x14ac:dyDescent="0.35">
      <c r="A271" s="62" t="s">
        <v>659</v>
      </c>
      <c r="B271" s="63">
        <v>0.74</v>
      </c>
      <c r="C271" s="62">
        <v>0</v>
      </c>
      <c r="D271" s="67">
        <f t="shared" si="17"/>
        <v>0</v>
      </c>
      <c r="E271" s="65">
        <v>0</v>
      </c>
      <c r="F271" s="64">
        <v>0</v>
      </c>
      <c r="G271" s="64"/>
      <c r="H271">
        <f t="shared" si="18"/>
        <v>0.74</v>
      </c>
    </row>
    <row r="272" spans="1:8" x14ac:dyDescent="0.35">
      <c r="A272" s="62" t="s">
        <v>659</v>
      </c>
      <c r="B272" s="63">
        <v>0.61499999999999999</v>
      </c>
      <c r="C272" s="62">
        <v>0</v>
      </c>
      <c r="D272" s="67">
        <f t="shared" si="17"/>
        <v>0</v>
      </c>
      <c r="E272" s="65">
        <v>0</v>
      </c>
      <c r="F272" s="64">
        <v>0</v>
      </c>
      <c r="G272" s="64"/>
      <c r="H272">
        <f t="shared" si="18"/>
        <v>0.61499999999999999</v>
      </c>
    </row>
    <row r="273" spans="1:8" x14ac:dyDescent="0.35">
      <c r="A273" s="62" t="s">
        <v>659</v>
      </c>
      <c r="B273" s="63">
        <v>0.79</v>
      </c>
      <c r="C273" s="62">
        <v>0</v>
      </c>
      <c r="D273" s="67">
        <f t="shared" si="17"/>
        <v>0</v>
      </c>
      <c r="E273" s="64">
        <v>0</v>
      </c>
      <c r="F273" s="64">
        <v>0</v>
      </c>
      <c r="G273" s="64"/>
      <c r="H273">
        <f t="shared" si="18"/>
        <v>0.79</v>
      </c>
    </row>
    <row r="274" spans="1:8" x14ac:dyDescent="0.35">
      <c r="A274" s="62" t="s">
        <v>659</v>
      </c>
      <c r="B274" s="63">
        <v>0.90500000000000003</v>
      </c>
      <c r="C274" s="62">
        <v>3.7999999999999999E-2</v>
      </c>
      <c r="D274" s="67">
        <f t="shared" si="17"/>
        <v>0</v>
      </c>
      <c r="E274" s="63">
        <v>0</v>
      </c>
      <c r="F274" s="64">
        <v>0</v>
      </c>
      <c r="G274" s="64"/>
      <c r="H274">
        <f t="shared" si="18"/>
        <v>0.86699999999999999</v>
      </c>
    </row>
    <row r="275" spans="1:8" x14ac:dyDescent="0.35">
      <c r="A275" s="62" t="s">
        <v>659</v>
      </c>
      <c r="B275" s="63">
        <v>0.995</v>
      </c>
      <c r="C275" s="62">
        <v>3.7999999999999999E-2</v>
      </c>
      <c r="D275" s="67">
        <f t="shared" si="17"/>
        <v>0</v>
      </c>
      <c r="E275" s="66">
        <v>0</v>
      </c>
      <c r="F275" s="64">
        <v>0</v>
      </c>
      <c r="G275" s="64"/>
      <c r="H275">
        <f t="shared" si="18"/>
        <v>0.95699999999999996</v>
      </c>
    </row>
    <row r="276" spans="1:8" x14ac:dyDescent="0.35">
      <c r="A276" s="62" t="s">
        <v>659</v>
      </c>
      <c r="B276" s="63">
        <v>0.94499999999999995</v>
      </c>
      <c r="C276" s="62">
        <v>3.7999999999999999E-2</v>
      </c>
      <c r="D276" s="67">
        <f t="shared" si="17"/>
        <v>0</v>
      </c>
      <c r="E276" s="63">
        <v>0</v>
      </c>
      <c r="F276" s="64">
        <v>0</v>
      </c>
      <c r="G276" s="64"/>
      <c r="H276">
        <f t="shared" si="18"/>
        <v>0.90699999999999992</v>
      </c>
    </row>
    <row r="277" spans="1:8" x14ac:dyDescent="0.35">
      <c r="A277" s="62" t="s">
        <v>660</v>
      </c>
      <c r="B277" s="63">
        <v>1.17</v>
      </c>
      <c r="C277" s="62">
        <v>0</v>
      </c>
      <c r="D277" s="67">
        <f t="shared" si="17"/>
        <v>0</v>
      </c>
      <c r="E277" s="65">
        <v>0</v>
      </c>
      <c r="F277" s="64">
        <v>0</v>
      </c>
      <c r="G277" s="64"/>
      <c r="H277">
        <f t="shared" si="18"/>
        <v>1.17</v>
      </c>
    </row>
    <row r="278" spans="1:8" x14ac:dyDescent="0.35">
      <c r="A278" s="62" t="s">
        <v>659</v>
      </c>
      <c r="B278" s="63">
        <v>0.78</v>
      </c>
      <c r="C278" s="62">
        <v>3.7999999999999999E-2</v>
      </c>
      <c r="D278" s="67">
        <f t="shared" si="17"/>
        <v>0</v>
      </c>
      <c r="E278" s="63">
        <v>0</v>
      </c>
      <c r="F278" s="64">
        <v>0</v>
      </c>
      <c r="G278" s="64"/>
      <c r="H278">
        <f t="shared" si="18"/>
        <v>0.74199999999999999</v>
      </c>
    </row>
    <row r="279" spans="1:8" x14ac:dyDescent="0.35">
      <c r="A279" s="62" t="s">
        <v>659</v>
      </c>
      <c r="B279" s="63">
        <v>1.095</v>
      </c>
      <c r="C279" s="62">
        <v>3.7999999999999999E-2</v>
      </c>
      <c r="D279" s="67">
        <f t="shared" si="17"/>
        <v>0</v>
      </c>
      <c r="E279" s="65">
        <v>0</v>
      </c>
      <c r="F279" s="64">
        <v>0</v>
      </c>
      <c r="G279" s="64"/>
      <c r="H279">
        <f t="shared" si="18"/>
        <v>1.0569999999999999</v>
      </c>
    </row>
    <row r="280" spans="1:8" x14ac:dyDescent="0.35">
      <c r="A280" s="62" t="s">
        <v>659</v>
      </c>
      <c r="B280" s="63">
        <v>0.88</v>
      </c>
      <c r="C280" s="62">
        <v>3.7999999999999999E-2</v>
      </c>
      <c r="D280" s="67">
        <f t="shared" si="17"/>
        <v>0</v>
      </c>
      <c r="E280" s="63">
        <v>0</v>
      </c>
      <c r="F280" s="64">
        <v>0</v>
      </c>
      <c r="G280" s="64"/>
      <c r="H280">
        <f t="shared" si="18"/>
        <v>0.84199999999999997</v>
      </c>
    </row>
    <row r="281" spans="1:8" x14ac:dyDescent="0.35">
      <c r="A281" s="62" t="s">
        <v>659</v>
      </c>
      <c r="B281" s="63">
        <v>0.84499999999999997</v>
      </c>
      <c r="C281" s="62">
        <v>3.7999999999999999E-2</v>
      </c>
      <c r="D281" s="67">
        <f t="shared" si="17"/>
        <v>0</v>
      </c>
      <c r="E281" s="66">
        <v>0</v>
      </c>
      <c r="F281" s="64">
        <v>0</v>
      </c>
      <c r="G281" s="64"/>
      <c r="H281">
        <f t="shared" si="18"/>
        <v>0.80699999999999994</v>
      </c>
    </row>
    <row r="282" spans="1:8" x14ac:dyDescent="0.35">
      <c r="A282" s="62" t="s">
        <v>660</v>
      </c>
      <c r="B282" s="63">
        <v>0.97499999999999998</v>
      </c>
      <c r="C282" s="62">
        <v>0</v>
      </c>
      <c r="D282" s="67">
        <f t="shared" si="17"/>
        <v>0</v>
      </c>
      <c r="E282" s="64">
        <v>0</v>
      </c>
      <c r="F282" s="64">
        <v>0</v>
      </c>
      <c r="G282" s="64"/>
      <c r="H282">
        <f t="shared" si="18"/>
        <v>0.97499999999999998</v>
      </c>
    </row>
    <row r="283" spans="1:8" x14ac:dyDescent="0.35">
      <c r="A283" s="62" t="s">
        <v>659</v>
      </c>
      <c r="B283" s="63">
        <v>0.91</v>
      </c>
      <c r="C283" s="62">
        <v>3.7999999999999999E-2</v>
      </c>
      <c r="D283" s="67">
        <f t="shared" si="17"/>
        <v>0</v>
      </c>
      <c r="E283" s="63">
        <v>0</v>
      </c>
      <c r="F283" s="64">
        <v>0</v>
      </c>
      <c r="G283" s="64"/>
      <c r="H283">
        <f t="shared" si="18"/>
        <v>0.872</v>
      </c>
    </row>
    <row r="284" spans="1:8" x14ac:dyDescent="0.35">
      <c r="A284" s="62" t="s">
        <v>659</v>
      </c>
      <c r="B284" s="63">
        <v>1.0049999999999999</v>
      </c>
      <c r="C284" s="62">
        <v>3.7999999999999999E-2</v>
      </c>
      <c r="D284" s="67">
        <f t="shared" si="17"/>
        <v>0</v>
      </c>
      <c r="E284" s="65">
        <v>0</v>
      </c>
      <c r="F284" s="64">
        <v>0</v>
      </c>
      <c r="G284" s="64"/>
      <c r="H284">
        <f t="shared" si="18"/>
        <v>0.96699999999999986</v>
      </c>
    </row>
    <row r="285" spans="1:8" x14ac:dyDescent="0.35">
      <c r="A285" s="62" t="s">
        <v>660</v>
      </c>
      <c r="B285" s="63">
        <v>1.4750000000000001</v>
      </c>
      <c r="C285" s="62">
        <v>0</v>
      </c>
      <c r="D285" s="67">
        <f t="shared" ref="D285:D348" si="19">E285*G285</f>
        <v>0</v>
      </c>
      <c r="E285" s="66">
        <v>0</v>
      </c>
      <c r="F285" s="64">
        <v>0</v>
      </c>
      <c r="G285" s="64"/>
      <c r="H285">
        <f t="shared" si="18"/>
        <v>1.4750000000000001</v>
      </c>
    </row>
    <row r="286" spans="1:8" x14ac:dyDescent="0.35">
      <c r="A286" s="62" t="s">
        <v>660</v>
      </c>
      <c r="B286" s="63">
        <v>1.095</v>
      </c>
      <c r="C286" s="62">
        <v>0</v>
      </c>
      <c r="D286" s="67">
        <f t="shared" si="19"/>
        <v>0</v>
      </c>
      <c r="E286" s="66">
        <v>0</v>
      </c>
      <c r="F286" s="64">
        <v>0</v>
      </c>
      <c r="G286" s="64"/>
      <c r="H286">
        <f t="shared" si="18"/>
        <v>1.095</v>
      </c>
    </row>
    <row r="287" spans="1:8" x14ac:dyDescent="0.35">
      <c r="A287" s="62" t="s">
        <v>660</v>
      </c>
      <c r="B287" s="63">
        <v>1.5049999999999999</v>
      </c>
      <c r="C287" s="62">
        <v>0</v>
      </c>
      <c r="D287" s="67">
        <f t="shared" si="19"/>
        <v>0</v>
      </c>
      <c r="E287" s="64">
        <v>0</v>
      </c>
      <c r="F287" s="64">
        <v>0</v>
      </c>
      <c r="G287" s="64"/>
      <c r="H287">
        <f t="shared" si="18"/>
        <v>1.5049999999999999</v>
      </c>
    </row>
    <row r="288" spans="1:8" x14ac:dyDescent="0.35">
      <c r="A288" s="62" t="s">
        <v>659</v>
      </c>
      <c r="B288" s="63">
        <v>0.94499999999999995</v>
      </c>
      <c r="C288" s="62">
        <v>0</v>
      </c>
      <c r="D288" s="67">
        <f t="shared" si="19"/>
        <v>0</v>
      </c>
      <c r="E288" s="63">
        <v>0</v>
      </c>
      <c r="F288" s="64">
        <v>0</v>
      </c>
      <c r="G288" s="64"/>
      <c r="H288">
        <f t="shared" si="18"/>
        <v>0.94499999999999995</v>
      </c>
    </row>
    <row r="289" spans="1:8" x14ac:dyDescent="0.35">
      <c r="A289" s="62" t="s">
        <v>659</v>
      </c>
      <c r="B289" s="63">
        <v>0.83</v>
      </c>
      <c r="C289" s="62">
        <v>0</v>
      </c>
      <c r="D289" s="67">
        <f t="shared" si="19"/>
        <v>0</v>
      </c>
      <c r="E289" s="65">
        <v>0</v>
      </c>
      <c r="F289" s="64">
        <v>0</v>
      </c>
      <c r="G289" s="64"/>
      <c r="H289">
        <f t="shared" si="18"/>
        <v>0.83</v>
      </c>
    </row>
    <row r="290" spans="1:8" x14ac:dyDescent="0.35">
      <c r="A290" s="62" t="s">
        <v>660</v>
      </c>
      <c r="B290" s="63">
        <v>1.07</v>
      </c>
      <c r="C290" s="62">
        <v>0</v>
      </c>
      <c r="D290" s="67">
        <f t="shared" si="19"/>
        <v>0</v>
      </c>
      <c r="E290" s="66">
        <v>0</v>
      </c>
      <c r="F290" s="64">
        <v>0</v>
      </c>
      <c r="G290" s="64"/>
      <c r="H290">
        <f t="shared" si="18"/>
        <v>1.07</v>
      </c>
    </row>
    <row r="291" spans="1:8" x14ac:dyDescent="0.35">
      <c r="A291" s="62" t="s">
        <v>659</v>
      </c>
      <c r="B291" s="63">
        <v>0.91500000000000004</v>
      </c>
      <c r="C291" s="62">
        <v>3.7999999999999999E-2</v>
      </c>
      <c r="D291" s="67">
        <f t="shared" si="19"/>
        <v>0</v>
      </c>
      <c r="E291" s="63">
        <v>0</v>
      </c>
      <c r="F291" s="64">
        <v>0</v>
      </c>
      <c r="G291" s="64"/>
      <c r="H291">
        <f t="shared" si="18"/>
        <v>0.877</v>
      </c>
    </row>
    <row r="292" spans="1:8" x14ac:dyDescent="0.35">
      <c r="A292" s="62" t="s">
        <v>660</v>
      </c>
      <c r="B292" s="63">
        <v>1.1850000000000001</v>
      </c>
      <c r="C292" s="62">
        <v>0</v>
      </c>
      <c r="D292" s="67">
        <f t="shared" si="19"/>
        <v>0</v>
      </c>
      <c r="E292" s="66">
        <v>0</v>
      </c>
      <c r="F292" s="64">
        <v>0</v>
      </c>
      <c r="G292" s="64"/>
      <c r="H292">
        <f t="shared" si="18"/>
        <v>1.1850000000000001</v>
      </c>
    </row>
    <row r="293" spans="1:8" x14ac:dyDescent="0.35">
      <c r="A293" s="62" t="s">
        <v>660</v>
      </c>
      <c r="B293" s="63">
        <v>0.98</v>
      </c>
      <c r="C293" s="62">
        <v>0</v>
      </c>
      <c r="D293" s="67">
        <f t="shared" si="19"/>
        <v>0</v>
      </c>
      <c r="E293" s="66">
        <v>0</v>
      </c>
      <c r="F293" s="64">
        <v>0</v>
      </c>
      <c r="G293" s="64"/>
      <c r="H293">
        <f t="shared" si="18"/>
        <v>0.98</v>
      </c>
    </row>
    <row r="294" spans="1:8" x14ac:dyDescent="0.35">
      <c r="A294" s="62" t="s">
        <v>660</v>
      </c>
      <c r="B294" s="63">
        <v>1.0349999999999999</v>
      </c>
      <c r="C294" s="62">
        <v>0</v>
      </c>
      <c r="D294" s="67">
        <f t="shared" si="19"/>
        <v>0</v>
      </c>
      <c r="E294" s="66">
        <v>0</v>
      </c>
      <c r="F294" s="64">
        <v>0</v>
      </c>
      <c r="G294" s="64"/>
      <c r="H294">
        <f t="shared" si="18"/>
        <v>1.0349999999999999</v>
      </c>
    </row>
    <row r="295" spans="1:8" x14ac:dyDescent="0.35">
      <c r="A295" s="62" t="s">
        <v>660</v>
      </c>
      <c r="B295" s="63">
        <v>1.02</v>
      </c>
      <c r="C295" s="62">
        <v>0</v>
      </c>
      <c r="D295" s="67">
        <f t="shared" si="19"/>
        <v>0</v>
      </c>
      <c r="E295" s="66">
        <v>0</v>
      </c>
      <c r="F295" s="64">
        <v>0</v>
      </c>
      <c r="G295" s="64"/>
      <c r="H295">
        <f t="shared" si="18"/>
        <v>1.02</v>
      </c>
    </row>
    <row r="296" spans="1:8" x14ac:dyDescent="0.35">
      <c r="A296" s="62" t="s">
        <v>660</v>
      </c>
      <c r="B296" s="63">
        <v>0.88500000000000001</v>
      </c>
      <c r="C296" s="62">
        <v>0</v>
      </c>
      <c r="D296" s="67">
        <f t="shared" si="19"/>
        <v>0</v>
      </c>
      <c r="E296" s="64">
        <v>0</v>
      </c>
      <c r="F296" s="64">
        <v>0</v>
      </c>
      <c r="G296" s="64"/>
      <c r="H296">
        <f t="shared" si="18"/>
        <v>0.88500000000000001</v>
      </c>
    </row>
    <row r="297" spans="1:8" x14ac:dyDescent="0.35">
      <c r="A297" s="62" t="s">
        <v>660</v>
      </c>
      <c r="B297" s="63">
        <v>1.64</v>
      </c>
      <c r="C297" s="62">
        <v>0</v>
      </c>
      <c r="D297" s="67">
        <f t="shared" si="19"/>
        <v>0</v>
      </c>
      <c r="E297" s="66">
        <v>0</v>
      </c>
      <c r="F297" s="64">
        <v>0</v>
      </c>
      <c r="G297" s="64"/>
      <c r="H297">
        <f t="shared" si="18"/>
        <v>1.64</v>
      </c>
    </row>
    <row r="298" spans="1:8" x14ac:dyDescent="0.35">
      <c r="A298" s="62" t="s">
        <v>660</v>
      </c>
      <c r="B298" s="63">
        <v>1.0249999999999999</v>
      </c>
      <c r="C298" s="62">
        <v>0</v>
      </c>
      <c r="D298" s="67">
        <f t="shared" si="19"/>
        <v>0</v>
      </c>
      <c r="E298" s="66">
        <v>0</v>
      </c>
      <c r="F298" s="64">
        <v>0</v>
      </c>
      <c r="G298" s="64"/>
      <c r="H298">
        <f t="shared" si="18"/>
        <v>1.0249999999999999</v>
      </c>
    </row>
    <row r="299" spans="1:8" x14ac:dyDescent="0.35">
      <c r="A299" s="62" t="s">
        <v>659</v>
      </c>
      <c r="B299" s="63">
        <v>1.2050000000000001</v>
      </c>
      <c r="C299" s="62">
        <v>0</v>
      </c>
      <c r="D299" s="67">
        <f t="shared" si="19"/>
        <v>0</v>
      </c>
      <c r="E299" s="66">
        <v>0</v>
      </c>
      <c r="F299" s="64">
        <v>0</v>
      </c>
      <c r="G299" s="64"/>
      <c r="H299">
        <f t="shared" si="18"/>
        <v>1.2050000000000001</v>
      </c>
    </row>
    <row r="300" spans="1:8" x14ac:dyDescent="0.35">
      <c r="A300" s="62" t="s">
        <v>659</v>
      </c>
      <c r="B300" s="63">
        <v>0.93</v>
      </c>
      <c r="C300" s="62">
        <v>0</v>
      </c>
      <c r="D300" s="67">
        <f t="shared" si="19"/>
        <v>0</v>
      </c>
      <c r="E300" s="66">
        <v>0</v>
      </c>
      <c r="F300" s="64">
        <v>0</v>
      </c>
      <c r="G300" s="64"/>
      <c r="H300">
        <f t="shared" si="18"/>
        <v>0.93</v>
      </c>
    </row>
    <row r="301" spans="1:8" x14ac:dyDescent="0.35">
      <c r="A301" s="62" t="s">
        <v>659</v>
      </c>
      <c r="B301" s="63">
        <v>0.96499999999999997</v>
      </c>
      <c r="C301" s="62">
        <v>0</v>
      </c>
      <c r="D301" s="67">
        <f t="shared" si="19"/>
        <v>0</v>
      </c>
      <c r="E301" s="64">
        <v>0</v>
      </c>
      <c r="F301" s="64">
        <v>0</v>
      </c>
      <c r="G301" s="64"/>
      <c r="H301">
        <f t="shared" si="18"/>
        <v>0.96499999999999997</v>
      </c>
    </row>
    <row r="302" spans="1:8" x14ac:dyDescent="0.35">
      <c r="A302" s="62" t="s">
        <v>659</v>
      </c>
      <c r="B302" s="63">
        <v>1.105</v>
      </c>
      <c r="C302" s="62">
        <v>0</v>
      </c>
      <c r="D302" s="67">
        <f t="shared" si="19"/>
        <v>0</v>
      </c>
      <c r="E302" s="64">
        <v>0</v>
      </c>
      <c r="F302" s="64">
        <v>0</v>
      </c>
      <c r="G302" s="64"/>
      <c r="H302">
        <f t="shared" si="18"/>
        <v>1.105</v>
      </c>
    </row>
    <row r="303" spans="1:8" x14ac:dyDescent="0.35">
      <c r="A303" s="62" t="s">
        <v>659</v>
      </c>
      <c r="B303" s="63">
        <v>1.03</v>
      </c>
      <c r="C303" s="62">
        <v>0</v>
      </c>
      <c r="D303" s="67">
        <f t="shared" si="19"/>
        <v>0</v>
      </c>
      <c r="E303" s="66">
        <v>0</v>
      </c>
      <c r="F303" s="66">
        <v>0</v>
      </c>
      <c r="G303" s="64"/>
      <c r="H303">
        <f t="shared" si="18"/>
        <v>1.03</v>
      </c>
    </row>
    <row r="304" spans="1:8" x14ac:dyDescent="0.35">
      <c r="A304" s="62" t="s">
        <v>660</v>
      </c>
      <c r="B304" s="63">
        <v>1.58</v>
      </c>
      <c r="C304" s="62">
        <v>0</v>
      </c>
      <c r="D304" s="67">
        <f t="shared" si="19"/>
        <v>0</v>
      </c>
      <c r="E304" s="64">
        <v>0</v>
      </c>
      <c r="F304" s="64">
        <v>0</v>
      </c>
      <c r="G304" s="64"/>
      <c r="H304">
        <f t="shared" si="18"/>
        <v>1.58</v>
      </c>
    </row>
    <row r="305" spans="1:8" x14ac:dyDescent="0.35">
      <c r="A305" s="62" t="s">
        <v>659</v>
      </c>
      <c r="B305" s="63">
        <v>1.135</v>
      </c>
      <c r="C305" s="62">
        <v>0</v>
      </c>
      <c r="D305" s="67">
        <f t="shared" si="19"/>
        <v>0</v>
      </c>
      <c r="E305" s="64">
        <v>0</v>
      </c>
      <c r="F305" s="64">
        <v>0</v>
      </c>
      <c r="G305" s="64"/>
      <c r="H305">
        <f t="shared" si="18"/>
        <v>1.135</v>
      </c>
    </row>
    <row r="306" spans="1:8" x14ac:dyDescent="0.35">
      <c r="A306" s="62" t="s">
        <v>659</v>
      </c>
      <c r="B306" s="63">
        <v>1.23</v>
      </c>
      <c r="C306" s="62">
        <v>0</v>
      </c>
      <c r="D306" s="67">
        <f t="shared" si="19"/>
        <v>0</v>
      </c>
      <c r="E306" s="66">
        <v>0</v>
      </c>
      <c r="F306" s="64">
        <v>0</v>
      </c>
      <c r="G306" s="64"/>
      <c r="H306">
        <f t="shared" si="18"/>
        <v>1.23</v>
      </c>
    </row>
    <row r="307" spans="1:8" x14ac:dyDescent="0.35">
      <c r="A307" s="62" t="s">
        <v>659</v>
      </c>
      <c r="B307" s="63">
        <v>0.84</v>
      </c>
      <c r="C307" s="62">
        <v>0</v>
      </c>
      <c r="D307" s="67">
        <f t="shared" si="19"/>
        <v>0</v>
      </c>
      <c r="E307" s="64">
        <v>0</v>
      </c>
      <c r="F307" s="64">
        <v>0</v>
      </c>
      <c r="G307" s="64"/>
      <c r="H307">
        <f t="shared" si="18"/>
        <v>0.84</v>
      </c>
    </row>
    <row r="308" spans="1:8" x14ac:dyDescent="0.35">
      <c r="A308" s="62" t="s">
        <v>660</v>
      </c>
      <c r="B308" s="63">
        <v>1.105</v>
      </c>
      <c r="C308" s="62">
        <v>0</v>
      </c>
      <c r="D308" s="67">
        <f t="shared" si="19"/>
        <v>0</v>
      </c>
      <c r="E308" s="64">
        <v>0</v>
      </c>
      <c r="F308" s="64">
        <v>0</v>
      </c>
      <c r="G308" s="64"/>
      <c r="H308">
        <f t="shared" si="18"/>
        <v>1.105</v>
      </c>
    </row>
    <row r="309" spans="1:8" x14ac:dyDescent="0.35">
      <c r="A309" s="62" t="s">
        <v>659</v>
      </c>
      <c r="B309" s="63">
        <v>1.075</v>
      </c>
      <c r="C309" s="62">
        <v>0</v>
      </c>
      <c r="D309" s="67">
        <f t="shared" si="19"/>
        <v>0</v>
      </c>
      <c r="E309" s="64">
        <v>0</v>
      </c>
      <c r="F309" s="64">
        <v>0</v>
      </c>
      <c r="G309" s="64"/>
      <c r="H309">
        <f t="shared" si="18"/>
        <v>1.075</v>
      </c>
    </row>
    <row r="310" spans="1:8" x14ac:dyDescent="0.35">
      <c r="A310" s="62" t="s">
        <v>660</v>
      </c>
      <c r="B310" s="63">
        <v>1.2250000000000001</v>
      </c>
      <c r="C310" s="62">
        <v>0</v>
      </c>
      <c r="D310" s="67">
        <f t="shared" si="19"/>
        <v>0</v>
      </c>
      <c r="E310" s="66">
        <v>0</v>
      </c>
      <c r="F310" s="64">
        <v>0</v>
      </c>
      <c r="G310" s="64"/>
      <c r="H310">
        <f t="shared" si="18"/>
        <v>1.2250000000000001</v>
      </c>
    </row>
    <row r="311" spans="1:8" x14ac:dyDescent="0.35">
      <c r="A311" s="62" t="s">
        <v>660</v>
      </c>
      <c r="B311" s="63">
        <v>1.375</v>
      </c>
      <c r="C311" s="62">
        <v>0</v>
      </c>
      <c r="D311" s="67">
        <f t="shared" si="19"/>
        <v>0</v>
      </c>
      <c r="E311" s="66">
        <v>0</v>
      </c>
      <c r="F311" s="64">
        <v>0</v>
      </c>
      <c r="G311" s="64"/>
      <c r="H311">
        <f t="shared" si="18"/>
        <v>1.375</v>
      </c>
    </row>
    <row r="312" spans="1:8" x14ac:dyDescent="0.35">
      <c r="A312" s="62" t="s">
        <v>660</v>
      </c>
      <c r="B312" s="63">
        <v>1.4350000000000001</v>
      </c>
      <c r="C312" s="62">
        <v>0</v>
      </c>
      <c r="D312" s="67">
        <f t="shared" si="19"/>
        <v>0</v>
      </c>
      <c r="E312" s="66">
        <v>0</v>
      </c>
      <c r="F312" s="64">
        <v>0</v>
      </c>
      <c r="G312" s="64"/>
      <c r="H312">
        <f t="shared" si="18"/>
        <v>1.4350000000000001</v>
      </c>
    </row>
    <row r="313" spans="1:8" x14ac:dyDescent="0.35">
      <c r="A313" s="62" t="s">
        <v>660</v>
      </c>
      <c r="B313" s="63">
        <v>1.42</v>
      </c>
      <c r="C313" s="62">
        <v>0</v>
      </c>
      <c r="D313" s="67">
        <f t="shared" si="19"/>
        <v>0</v>
      </c>
      <c r="E313" s="64">
        <v>0</v>
      </c>
      <c r="F313" s="64">
        <v>0</v>
      </c>
      <c r="G313" s="64"/>
      <c r="H313">
        <f t="shared" si="18"/>
        <v>1.42</v>
      </c>
    </row>
    <row r="314" spans="1:8" x14ac:dyDescent="0.35">
      <c r="A314" s="62" t="s">
        <v>660</v>
      </c>
      <c r="B314" s="63">
        <v>1.29</v>
      </c>
      <c r="C314" s="62">
        <v>0</v>
      </c>
      <c r="D314" s="67">
        <f t="shared" si="19"/>
        <v>0</v>
      </c>
      <c r="E314" s="64">
        <v>0</v>
      </c>
      <c r="F314" s="64">
        <v>0</v>
      </c>
      <c r="G314" s="64"/>
      <c r="H314">
        <f t="shared" si="18"/>
        <v>1.29</v>
      </c>
    </row>
    <row r="315" spans="1:8" x14ac:dyDescent="0.35">
      <c r="A315" s="62" t="s">
        <v>659</v>
      </c>
      <c r="B315" s="63">
        <v>0.74</v>
      </c>
      <c r="C315" s="62">
        <v>0</v>
      </c>
      <c r="D315" s="67">
        <f t="shared" si="19"/>
        <v>0</v>
      </c>
      <c r="E315" s="66">
        <v>0</v>
      </c>
      <c r="F315" s="64">
        <v>0</v>
      </c>
      <c r="G315" s="64"/>
      <c r="H315">
        <f t="shared" si="18"/>
        <v>0.74</v>
      </c>
    </row>
    <row r="316" spans="1:8" x14ac:dyDescent="0.35">
      <c r="A316" s="62" t="s">
        <v>660</v>
      </c>
      <c r="B316" s="63">
        <v>0.82499999999999996</v>
      </c>
      <c r="C316" s="62">
        <v>0</v>
      </c>
      <c r="D316" s="67">
        <f t="shared" si="19"/>
        <v>0</v>
      </c>
      <c r="E316" s="66">
        <v>0</v>
      </c>
      <c r="F316" s="64">
        <v>0</v>
      </c>
      <c r="G316" s="64"/>
      <c r="H316">
        <f t="shared" si="18"/>
        <v>0.82499999999999996</v>
      </c>
    </row>
    <row r="317" spans="1:8" x14ac:dyDescent="0.35">
      <c r="A317" s="62" t="s">
        <v>659</v>
      </c>
      <c r="B317" s="63">
        <v>0.875</v>
      </c>
      <c r="C317" s="62">
        <v>0</v>
      </c>
      <c r="D317" s="67">
        <f t="shared" si="19"/>
        <v>0</v>
      </c>
      <c r="E317" s="63">
        <v>0</v>
      </c>
      <c r="F317" s="64">
        <v>0</v>
      </c>
      <c r="G317" s="64"/>
      <c r="H317">
        <f t="shared" si="18"/>
        <v>0.875</v>
      </c>
    </row>
    <row r="318" spans="1:8" x14ac:dyDescent="0.35">
      <c r="A318" s="62" t="s">
        <v>660</v>
      </c>
      <c r="B318" s="63">
        <v>1.22</v>
      </c>
      <c r="C318" s="62">
        <v>0</v>
      </c>
      <c r="D318" s="67">
        <f t="shared" si="19"/>
        <v>0</v>
      </c>
      <c r="E318" s="64">
        <v>0</v>
      </c>
      <c r="F318" s="64">
        <v>0</v>
      </c>
      <c r="G318" s="64"/>
      <c r="H318">
        <f t="shared" si="18"/>
        <v>1.22</v>
      </c>
    </row>
    <row r="319" spans="1:8" x14ac:dyDescent="0.35">
      <c r="A319" s="62" t="s">
        <v>659</v>
      </c>
      <c r="B319" s="63">
        <v>0.87</v>
      </c>
      <c r="C319" s="62">
        <v>0</v>
      </c>
      <c r="D319" s="67">
        <f t="shared" si="19"/>
        <v>0</v>
      </c>
      <c r="E319" s="64">
        <v>0</v>
      </c>
      <c r="F319" s="64">
        <v>0</v>
      </c>
      <c r="G319" s="64"/>
      <c r="H319">
        <f t="shared" si="18"/>
        <v>0.87</v>
      </c>
    </row>
    <row r="320" spans="1:8" x14ac:dyDescent="0.35">
      <c r="A320" s="62" t="s">
        <v>660</v>
      </c>
      <c r="B320" s="63">
        <v>1.25</v>
      </c>
      <c r="C320" s="62">
        <v>0</v>
      </c>
      <c r="D320" s="67">
        <f t="shared" si="19"/>
        <v>0</v>
      </c>
      <c r="E320" s="66">
        <v>0</v>
      </c>
      <c r="F320" s="64">
        <v>0</v>
      </c>
      <c r="G320" s="64"/>
      <c r="H320">
        <f t="shared" si="18"/>
        <v>1.25</v>
      </c>
    </row>
    <row r="321" spans="1:8" x14ac:dyDescent="0.35">
      <c r="A321" s="62" t="s">
        <v>659</v>
      </c>
      <c r="B321" s="63">
        <v>0.87</v>
      </c>
      <c r="C321" s="62">
        <v>0</v>
      </c>
      <c r="D321" s="67">
        <f t="shared" si="19"/>
        <v>0</v>
      </c>
      <c r="E321" s="64">
        <v>0</v>
      </c>
      <c r="F321" s="64">
        <v>0</v>
      </c>
      <c r="G321" s="64"/>
      <c r="H321">
        <f t="shared" si="18"/>
        <v>0.87</v>
      </c>
    </row>
    <row r="322" spans="1:8" x14ac:dyDescent="0.35">
      <c r="A322" s="62" t="s">
        <v>659</v>
      </c>
      <c r="B322" s="63">
        <v>0.98799999999999999</v>
      </c>
      <c r="C322" s="62">
        <v>0</v>
      </c>
      <c r="D322" s="67">
        <f t="shared" si="19"/>
        <v>0</v>
      </c>
      <c r="E322" s="66">
        <v>0</v>
      </c>
      <c r="F322" s="64">
        <v>0</v>
      </c>
      <c r="G322" s="64"/>
      <c r="H322">
        <f t="shared" ref="H322:H385" si="20">B322-C322-D322</f>
        <v>0.98799999999999999</v>
      </c>
    </row>
    <row r="323" spans="1:8" x14ac:dyDescent="0.35">
      <c r="A323" s="62" t="s">
        <v>659</v>
      </c>
      <c r="B323" s="63">
        <v>0.92500000000000004</v>
      </c>
      <c r="C323" s="62">
        <v>0</v>
      </c>
      <c r="D323" s="67">
        <f t="shared" si="19"/>
        <v>0</v>
      </c>
      <c r="E323" s="65">
        <v>0</v>
      </c>
      <c r="F323" s="64">
        <v>0</v>
      </c>
      <c r="G323" s="64"/>
      <c r="H323">
        <f t="shared" si="20"/>
        <v>0.92500000000000004</v>
      </c>
    </row>
    <row r="324" spans="1:8" x14ac:dyDescent="0.35">
      <c r="A324" s="62" t="s">
        <v>660</v>
      </c>
      <c r="B324" s="63">
        <v>1.1599999999999999</v>
      </c>
      <c r="C324" s="62">
        <v>0</v>
      </c>
      <c r="D324" s="67">
        <f t="shared" si="19"/>
        <v>0</v>
      </c>
      <c r="E324" s="66">
        <v>0</v>
      </c>
      <c r="F324" s="64">
        <v>0</v>
      </c>
      <c r="G324" s="64"/>
      <c r="H324">
        <f t="shared" si="20"/>
        <v>1.1599999999999999</v>
      </c>
    </row>
    <row r="325" spans="1:8" x14ac:dyDescent="0.35">
      <c r="A325" s="62" t="s">
        <v>659</v>
      </c>
      <c r="B325" s="63">
        <v>0.78500000000000003</v>
      </c>
      <c r="C325" s="62">
        <v>0</v>
      </c>
      <c r="D325" s="67">
        <f t="shared" si="19"/>
        <v>0</v>
      </c>
      <c r="E325" s="63">
        <v>0</v>
      </c>
      <c r="F325" s="64">
        <v>0</v>
      </c>
      <c r="G325" s="64"/>
      <c r="H325">
        <f t="shared" si="20"/>
        <v>0.78500000000000003</v>
      </c>
    </row>
    <row r="326" spans="1:8" x14ac:dyDescent="0.35">
      <c r="A326" s="62" t="s">
        <v>659</v>
      </c>
      <c r="B326" s="63">
        <v>1.0049999999999999</v>
      </c>
      <c r="C326" s="62">
        <v>0</v>
      </c>
      <c r="D326" s="67">
        <f t="shared" si="19"/>
        <v>0</v>
      </c>
      <c r="E326" s="63">
        <v>0</v>
      </c>
      <c r="F326" s="64">
        <v>0</v>
      </c>
      <c r="G326" s="64"/>
      <c r="H326">
        <f t="shared" si="20"/>
        <v>1.0049999999999999</v>
      </c>
    </row>
    <row r="327" spans="1:8" x14ac:dyDescent="0.35">
      <c r="A327" s="62" t="s">
        <v>659</v>
      </c>
      <c r="B327" s="63">
        <v>1.1200000000000001</v>
      </c>
      <c r="C327" s="62">
        <v>0</v>
      </c>
      <c r="D327" s="67">
        <f t="shared" si="19"/>
        <v>0</v>
      </c>
      <c r="E327" s="63">
        <v>0</v>
      </c>
      <c r="F327" s="64">
        <v>0</v>
      </c>
      <c r="G327" s="64"/>
      <c r="H327">
        <f t="shared" si="20"/>
        <v>1.1200000000000001</v>
      </c>
    </row>
    <row r="328" spans="1:8" x14ac:dyDescent="0.35">
      <c r="A328" s="62" t="s">
        <v>660</v>
      </c>
      <c r="B328" s="63">
        <v>1.5349999999999999</v>
      </c>
      <c r="C328" s="62">
        <v>0</v>
      </c>
      <c r="D328" s="67">
        <f t="shared" si="19"/>
        <v>0</v>
      </c>
      <c r="E328" s="66">
        <v>0</v>
      </c>
      <c r="F328" s="64">
        <v>0</v>
      </c>
      <c r="G328" s="64"/>
      <c r="H328">
        <f t="shared" si="20"/>
        <v>1.5349999999999999</v>
      </c>
    </row>
    <row r="329" spans="1:8" x14ac:dyDescent="0.35">
      <c r="A329" s="62" t="s">
        <v>659</v>
      </c>
      <c r="B329" s="63">
        <v>0.995</v>
      </c>
      <c r="C329" s="62">
        <v>0</v>
      </c>
      <c r="D329" s="67">
        <f t="shared" si="19"/>
        <v>0</v>
      </c>
      <c r="E329" s="63">
        <v>0</v>
      </c>
      <c r="F329" s="64">
        <v>0</v>
      </c>
      <c r="G329" s="64"/>
      <c r="H329">
        <f t="shared" si="20"/>
        <v>0.995</v>
      </c>
    </row>
    <row r="330" spans="1:8" x14ac:dyDescent="0.35">
      <c r="A330" s="62" t="s">
        <v>660</v>
      </c>
      <c r="B330" s="63">
        <v>0.96499999999999997</v>
      </c>
      <c r="C330" s="62">
        <v>0</v>
      </c>
      <c r="D330" s="67">
        <f t="shared" si="19"/>
        <v>0</v>
      </c>
      <c r="E330" s="66">
        <v>0</v>
      </c>
      <c r="F330" s="64">
        <v>0</v>
      </c>
      <c r="G330" s="64"/>
      <c r="H330">
        <f t="shared" si="20"/>
        <v>0.96499999999999997</v>
      </c>
    </row>
    <row r="331" spans="1:8" x14ac:dyDescent="0.35">
      <c r="A331" s="62" t="s">
        <v>660</v>
      </c>
      <c r="B331" s="63">
        <v>1.345</v>
      </c>
      <c r="C331" s="62">
        <v>0</v>
      </c>
      <c r="D331" s="67">
        <f t="shared" si="19"/>
        <v>0</v>
      </c>
      <c r="E331" s="64">
        <v>0</v>
      </c>
      <c r="F331" s="64">
        <v>0</v>
      </c>
      <c r="G331" s="64"/>
      <c r="H331">
        <f t="shared" si="20"/>
        <v>1.345</v>
      </c>
    </row>
    <row r="332" spans="1:8" x14ac:dyDescent="0.35">
      <c r="A332" s="62" t="s">
        <v>660</v>
      </c>
      <c r="B332" s="63">
        <v>1.29</v>
      </c>
      <c r="C332" s="62">
        <v>0</v>
      </c>
      <c r="D332" s="67">
        <f t="shared" si="19"/>
        <v>0</v>
      </c>
      <c r="E332" s="66">
        <v>0</v>
      </c>
      <c r="F332" s="64">
        <v>0</v>
      </c>
      <c r="G332" s="64"/>
      <c r="H332">
        <f t="shared" si="20"/>
        <v>1.29</v>
      </c>
    </row>
    <row r="333" spans="1:8" x14ac:dyDescent="0.35">
      <c r="A333" s="62" t="s">
        <v>659</v>
      </c>
      <c r="B333" s="63">
        <v>1.0900000000000001</v>
      </c>
      <c r="C333" s="62">
        <v>0</v>
      </c>
      <c r="D333" s="67">
        <f t="shared" si="19"/>
        <v>0</v>
      </c>
      <c r="E333" s="63">
        <v>0</v>
      </c>
      <c r="F333" s="64">
        <v>0</v>
      </c>
      <c r="G333" s="64"/>
      <c r="H333">
        <f t="shared" si="20"/>
        <v>1.0900000000000001</v>
      </c>
    </row>
    <row r="334" spans="1:8" x14ac:dyDescent="0.35">
      <c r="A334" s="62" t="s">
        <v>660</v>
      </c>
      <c r="B334" s="63">
        <v>1.27</v>
      </c>
      <c r="C334" s="62">
        <v>0</v>
      </c>
      <c r="D334" s="67">
        <f t="shared" si="19"/>
        <v>0</v>
      </c>
      <c r="E334" s="64">
        <v>0</v>
      </c>
      <c r="F334" s="64">
        <v>0</v>
      </c>
      <c r="G334" s="64"/>
      <c r="H334">
        <f t="shared" si="20"/>
        <v>1.27</v>
      </c>
    </row>
    <row r="335" spans="1:8" x14ac:dyDescent="0.35">
      <c r="A335" s="62" t="s">
        <v>660</v>
      </c>
      <c r="B335" s="63">
        <v>1.345</v>
      </c>
      <c r="C335" s="62">
        <v>0</v>
      </c>
      <c r="D335" s="67">
        <f t="shared" si="19"/>
        <v>0</v>
      </c>
      <c r="E335" s="66">
        <v>0</v>
      </c>
      <c r="F335" s="64">
        <v>0</v>
      </c>
      <c r="G335" s="64"/>
      <c r="H335">
        <f t="shared" si="20"/>
        <v>1.345</v>
      </c>
    </row>
    <row r="336" spans="1:8" x14ac:dyDescent="0.35">
      <c r="A336" s="62" t="s">
        <v>660</v>
      </c>
      <c r="B336" s="63">
        <v>1.23</v>
      </c>
      <c r="C336" s="62">
        <v>0</v>
      </c>
      <c r="D336" s="67">
        <f t="shared" si="19"/>
        <v>0</v>
      </c>
      <c r="E336" s="66">
        <v>0</v>
      </c>
      <c r="F336" s="64">
        <v>0</v>
      </c>
      <c r="G336" s="64"/>
      <c r="H336">
        <f t="shared" si="20"/>
        <v>1.23</v>
      </c>
    </row>
    <row r="337" spans="1:8" x14ac:dyDescent="0.35">
      <c r="A337" s="62" t="s">
        <v>659</v>
      </c>
      <c r="B337" s="63">
        <v>1.23</v>
      </c>
      <c r="C337" s="62">
        <v>0</v>
      </c>
      <c r="D337" s="67">
        <f t="shared" si="19"/>
        <v>0</v>
      </c>
      <c r="E337" s="64">
        <v>0</v>
      </c>
      <c r="F337" s="64">
        <v>0</v>
      </c>
      <c r="G337" s="64"/>
      <c r="H337">
        <f t="shared" si="20"/>
        <v>1.23</v>
      </c>
    </row>
    <row r="338" spans="1:8" x14ac:dyDescent="0.35">
      <c r="A338" s="62" t="s">
        <v>659</v>
      </c>
      <c r="B338" s="63">
        <v>0.97</v>
      </c>
      <c r="C338" s="62">
        <v>0</v>
      </c>
      <c r="D338" s="67">
        <f t="shared" si="19"/>
        <v>0</v>
      </c>
      <c r="E338" s="66">
        <v>0</v>
      </c>
      <c r="F338" s="64">
        <v>0</v>
      </c>
      <c r="G338" s="64"/>
      <c r="H338">
        <f t="shared" si="20"/>
        <v>0.97</v>
      </c>
    </row>
    <row r="339" spans="1:8" x14ac:dyDescent="0.35">
      <c r="A339" s="62" t="s">
        <v>659</v>
      </c>
      <c r="B339" s="63">
        <v>0.85</v>
      </c>
      <c r="C339" s="62">
        <v>0</v>
      </c>
      <c r="D339" s="67">
        <f t="shared" si="19"/>
        <v>0</v>
      </c>
      <c r="E339" s="66">
        <v>0</v>
      </c>
      <c r="F339" s="64">
        <v>0</v>
      </c>
      <c r="G339" s="64"/>
      <c r="H339">
        <f t="shared" si="20"/>
        <v>0.85</v>
      </c>
    </row>
    <row r="340" spans="1:8" x14ac:dyDescent="0.35">
      <c r="A340" s="62" t="s">
        <v>659</v>
      </c>
      <c r="B340" s="63">
        <v>1.0149999999999999</v>
      </c>
      <c r="C340" s="62">
        <v>3.2000000000000001E-2</v>
      </c>
      <c r="D340" s="67">
        <f t="shared" si="19"/>
        <v>0</v>
      </c>
      <c r="E340" s="63">
        <v>0</v>
      </c>
      <c r="F340" s="64">
        <v>0</v>
      </c>
      <c r="G340" s="64"/>
      <c r="H340">
        <f t="shared" si="20"/>
        <v>0.98299999999999987</v>
      </c>
    </row>
    <row r="341" spans="1:8" x14ac:dyDescent="0.35">
      <c r="A341" s="62" t="s">
        <v>660</v>
      </c>
      <c r="B341" s="63">
        <v>1.115</v>
      </c>
      <c r="C341" s="62">
        <v>0</v>
      </c>
      <c r="D341" s="67">
        <f t="shared" si="19"/>
        <v>0</v>
      </c>
      <c r="E341" s="66">
        <v>0</v>
      </c>
      <c r="F341" s="64">
        <v>0</v>
      </c>
      <c r="G341" s="64"/>
      <c r="H341">
        <f t="shared" si="20"/>
        <v>1.115</v>
      </c>
    </row>
    <row r="342" spans="1:8" x14ac:dyDescent="0.35">
      <c r="A342" s="62" t="s">
        <v>659</v>
      </c>
      <c r="B342" s="63">
        <v>0.95499999999999996</v>
      </c>
      <c r="C342" s="62">
        <v>0</v>
      </c>
      <c r="D342" s="67">
        <f t="shared" si="19"/>
        <v>0</v>
      </c>
      <c r="E342" s="63">
        <v>0</v>
      </c>
      <c r="F342" s="64">
        <v>0</v>
      </c>
      <c r="G342" s="64"/>
      <c r="H342">
        <f t="shared" si="20"/>
        <v>0.95499999999999996</v>
      </c>
    </row>
    <row r="343" spans="1:8" x14ac:dyDescent="0.35">
      <c r="A343" s="62" t="s">
        <v>659</v>
      </c>
      <c r="B343" s="63">
        <v>0.91</v>
      </c>
      <c r="C343" s="62">
        <v>3.2000000000000001E-2</v>
      </c>
      <c r="D343" s="67">
        <f t="shared" si="19"/>
        <v>0</v>
      </c>
      <c r="E343" s="63">
        <v>0</v>
      </c>
      <c r="F343" s="64">
        <v>0</v>
      </c>
      <c r="G343" s="64"/>
      <c r="H343">
        <f t="shared" si="20"/>
        <v>0.878</v>
      </c>
    </row>
    <row r="344" spans="1:8" x14ac:dyDescent="0.35">
      <c r="A344" s="62" t="s">
        <v>659</v>
      </c>
      <c r="B344" s="63">
        <v>0.86499999999999999</v>
      </c>
      <c r="C344" s="62">
        <v>0</v>
      </c>
      <c r="D344" s="67">
        <f t="shared" si="19"/>
        <v>0</v>
      </c>
      <c r="E344" s="65">
        <v>0</v>
      </c>
      <c r="F344" s="64">
        <v>0</v>
      </c>
      <c r="G344" s="64"/>
      <c r="H344">
        <f t="shared" si="20"/>
        <v>0.86499999999999999</v>
      </c>
    </row>
    <row r="345" spans="1:8" x14ac:dyDescent="0.35">
      <c r="A345" s="62" t="s">
        <v>659</v>
      </c>
      <c r="B345" s="63">
        <v>0.84499999999999997</v>
      </c>
      <c r="C345" s="62">
        <v>3.2000000000000001E-2</v>
      </c>
      <c r="D345" s="67">
        <f t="shared" si="19"/>
        <v>0</v>
      </c>
      <c r="E345" s="63">
        <v>0</v>
      </c>
      <c r="F345" s="64">
        <v>0</v>
      </c>
      <c r="G345" s="64"/>
      <c r="H345">
        <f t="shared" si="20"/>
        <v>0.81299999999999994</v>
      </c>
    </row>
    <row r="346" spans="1:8" x14ac:dyDescent="0.35">
      <c r="A346" s="62" t="s">
        <v>659</v>
      </c>
      <c r="B346" s="63">
        <v>0.69499999999999995</v>
      </c>
      <c r="C346" s="62">
        <v>3.2000000000000001E-2</v>
      </c>
      <c r="D346" s="67">
        <f t="shared" si="19"/>
        <v>0</v>
      </c>
      <c r="E346" s="65">
        <v>0</v>
      </c>
      <c r="F346" s="64">
        <v>0</v>
      </c>
      <c r="G346" s="64"/>
      <c r="H346">
        <f t="shared" si="20"/>
        <v>0.66299999999999992</v>
      </c>
    </row>
    <row r="347" spans="1:8" x14ac:dyDescent="0.35">
      <c r="A347" s="62" t="s">
        <v>659</v>
      </c>
      <c r="B347" s="63">
        <v>0.67500000000000004</v>
      </c>
      <c r="C347" s="62">
        <v>3.2000000000000001E-2</v>
      </c>
      <c r="D347" s="67">
        <f t="shared" si="19"/>
        <v>0</v>
      </c>
      <c r="E347" s="63">
        <v>0</v>
      </c>
      <c r="F347" s="64">
        <v>0</v>
      </c>
      <c r="G347" s="64"/>
      <c r="H347">
        <f t="shared" si="20"/>
        <v>0.64300000000000002</v>
      </c>
    </row>
    <row r="348" spans="1:8" x14ac:dyDescent="0.35">
      <c r="A348" s="62" t="s">
        <v>659</v>
      </c>
      <c r="B348" s="63">
        <v>0.57499999999999996</v>
      </c>
      <c r="C348" s="62">
        <v>3.2000000000000001E-2</v>
      </c>
      <c r="D348" s="67">
        <f t="shared" si="19"/>
        <v>0</v>
      </c>
      <c r="E348" s="63">
        <v>0</v>
      </c>
      <c r="F348" s="64">
        <v>0</v>
      </c>
      <c r="G348" s="64"/>
      <c r="H348">
        <f t="shared" si="20"/>
        <v>0.54299999999999993</v>
      </c>
    </row>
    <row r="349" spans="1:8" x14ac:dyDescent="0.35">
      <c r="A349" s="62" t="s">
        <v>660</v>
      </c>
      <c r="B349" s="63">
        <v>1.2350000000000001</v>
      </c>
      <c r="C349" s="62">
        <v>0</v>
      </c>
      <c r="D349" s="67">
        <f t="shared" ref="D349:D412" si="21">E349*G349</f>
        <v>0</v>
      </c>
      <c r="E349" s="66">
        <v>0</v>
      </c>
      <c r="F349" s="64">
        <v>0</v>
      </c>
      <c r="G349" s="64"/>
      <c r="H349">
        <f t="shared" si="20"/>
        <v>1.2350000000000001</v>
      </c>
    </row>
    <row r="350" spans="1:8" x14ac:dyDescent="0.35">
      <c r="A350" s="62" t="s">
        <v>659</v>
      </c>
      <c r="B350" s="63">
        <v>0.82499999999999996</v>
      </c>
      <c r="C350" s="62">
        <v>0</v>
      </c>
      <c r="D350" s="67">
        <f t="shared" si="21"/>
        <v>0</v>
      </c>
      <c r="E350" s="63">
        <v>0</v>
      </c>
      <c r="F350" s="64">
        <v>0</v>
      </c>
      <c r="G350" s="64"/>
      <c r="H350">
        <f t="shared" si="20"/>
        <v>0.82499999999999996</v>
      </c>
    </row>
    <row r="351" spans="1:8" x14ac:dyDescent="0.35">
      <c r="A351" s="62" t="s">
        <v>659</v>
      </c>
      <c r="B351" s="63">
        <v>0.83499999999999996</v>
      </c>
      <c r="C351" s="62">
        <v>0</v>
      </c>
      <c r="D351" s="67">
        <f t="shared" si="21"/>
        <v>0</v>
      </c>
      <c r="E351" s="63">
        <v>0</v>
      </c>
      <c r="F351" s="64">
        <v>0</v>
      </c>
      <c r="G351" s="64"/>
      <c r="H351">
        <f t="shared" si="20"/>
        <v>0.83499999999999996</v>
      </c>
    </row>
    <row r="352" spans="1:8" x14ac:dyDescent="0.35">
      <c r="A352" s="62" t="s">
        <v>659</v>
      </c>
      <c r="B352" s="63">
        <v>0.77</v>
      </c>
      <c r="C352" s="62">
        <v>3.2000000000000001E-2</v>
      </c>
      <c r="D352" s="67">
        <f t="shared" si="21"/>
        <v>0</v>
      </c>
      <c r="E352" s="63">
        <v>0</v>
      </c>
      <c r="F352" s="64">
        <v>0</v>
      </c>
      <c r="G352" s="64"/>
      <c r="H352">
        <f t="shared" si="20"/>
        <v>0.73799999999999999</v>
      </c>
    </row>
    <row r="353" spans="1:8" x14ac:dyDescent="0.35">
      <c r="A353" s="62" t="s">
        <v>660</v>
      </c>
      <c r="B353" s="63">
        <v>1.35</v>
      </c>
      <c r="C353" s="62">
        <v>0</v>
      </c>
      <c r="D353" s="67">
        <f t="shared" si="21"/>
        <v>0</v>
      </c>
      <c r="E353" s="66">
        <v>0</v>
      </c>
      <c r="F353" s="64">
        <v>0</v>
      </c>
      <c r="G353" s="64"/>
      <c r="H353">
        <f t="shared" si="20"/>
        <v>1.35</v>
      </c>
    </row>
    <row r="354" spans="1:8" x14ac:dyDescent="0.35">
      <c r="A354" s="62" t="s">
        <v>659</v>
      </c>
      <c r="B354" s="63">
        <v>0.82499999999999996</v>
      </c>
      <c r="C354" s="62">
        <v>3.2000000000000001E-2</v>
      </c>
      <c r="D354" s="67">
        <f t="shared" si="21"/>
        <v>0</v>
      </c>
      <c r="E354" s="66">
        <v>0</v>
      </c>
      <c r="F354" s="64">
        <v>0</v>
      </c>
      <c r="G354" s="64"/>
      <c r="H354">
        <f t="shared" si="20"/>
        <v>0.79299999999999993</v>
      </c>
    </row>
    <row r="355" spans="1:8" x14ac:dyDescent="0.35">
      <c r="A355" s="62" t="s">
        <v>659</v>
      </c>
      <c r="B355" s="63">
        <v>0.77500000000000002</v>
      </c>
      <c r="C355" s="62">
        <v>0</v>
      </c>
      <c r="D355" s="67">
        <f t="shared" si="21"/>
        <v>0</v>
      </c>
      <c r="E355" s="65">
        <v>0</v>
      </c>
      <c r="F355" s="64">
        <v>0</v>
      </c>
      <c r="G355" s="64"/>
      <c r="H355">
        <f t="shared" si="20"/>
        <v>0.77500000000000002</v>
      </c>
    </row>
    <row r="356" spans="1:8" x14ac:dyDescent="0.35">
      <c r="A356" s="62" t="s">
        <v>660</v>
      </c>
      <c r="B356" s="63">
        <v>1.345</v>
      </c>
      <c r="C356" s="62">
        <v>0</v>
      </c>
      <c r="D356" s="67">
        <f t="shared" si="21"/>
        <v>0</v>
      </c>
      <c r="E356" s="66">
        <v>0</v>
      </c>
      <c r="F356" s="64">
        <v>0</v>
      </c>
      <c r="G356" s="64"/>
      <c r="H356">
        <f t="shared" si="20"/>
        <v>1.345</v>
      </c>
    </row>
    <row r="357" spans="1:8" x14ac:dyDescent="0.35">
      <c r="A357" s="62" t="s">
        <v>659</v>
      </c>
      <c r="B357" s="63">
        <v>0.79500000000000004</v>
      </c>
      <c r="C357" s="62">
        <v>0</v>
      </c>
      <c r="D357" s="67">
        <f t="shared" si="21"/>
        <v>0</v>
      </c>
      <c r="E357" s="65">
        <v>0</v>
      </c>
      <c r="F357" s="64">
        <v>0</v>
      </c>
      <c r="G357" s="64"/>
      <c r="H357">
        <f t="shared" si="20"/>
        <v>0.79500000000000004</v>
      </c>
    </row>
    <row r="358" spans="1:8" x14ac:dyDescent="0.35">
      <c r="A358" s="62" t="s">
        <v>660</v>
      </c>
      <c r="B358" s="63">
        <v>0.95499999999999996</v>
      </c>
      <c r="C358" s="62">
        <v>0</v>
      </c>
      <c r="D358" s="67">
        <f t="shared" si="21"/>
        <v>0</v>
      </c>
      <c r="E358" s="66">
        <v>0</v>
      </c>
      <c r="F358" s="64">
        <v>0</v>
      </c>
      <c r="G358" s="64"/>
      <c r="H358">
        <f t="shared" si="20"/>
        <v>0.95499999999999996</v>
      </c>
    </row>
    <row r="359" spans="1:8" x14ac:dyDescent="0.35">
      <c r="A359" s="62" t="s">
        <v>660</v>
      </c>
      <c r="B359" s="63">
        <v>1.5</v>
      </c>
      <c r="C359" s="62">
        <v>0</v>
      </c>
      <c r="D359" s="67">
        <f t="shared" si="21"/>
        <v>0</v>
      </c>
      <c r="E359" s="66">
        <v>0</v>
      </c>
      <c r="F359" s="64">
        <v>0</v>
      </c>
      <c r="G359" s="64"/>
      <c r="H359">
        <f t="shared" si="20"/>
        <v>1.5</v>
      </c>
    </row>
    <row r="360" spans="1:8" x14ac:dyDescent="0.35">
      <c r="A360" s="62" t="s">
        <v>659</v>
      </c>
      <c r="B360" s="63">
        <v>1.0049999999999999</v>
      </c>
      <c r="C360" s="62">
        <v>0</v>
      </c>
      <c r="D360" s="67">
        <f t="shared" si="21"/>
        <v>0</v>
      </c>
      <c r="E360" s="65">
        <v>0</v>
      </c>
      <c r="F360" s="64">
        <v>0</v>
      </c>
      <c r="G360" s="64"/>
      <c r="H360">
        <f t="shared" si="20"/>
        <v>1.0049999999999999</v>
      </c>
    </row>
    <row r="361" spans="1:8" x14ac:dyDescent="0.35">
      <c r="A361" s="62" t="s">
        <v>659</v>
      </c>
      <c r="B361" s="63">
        <v>0.92500000000000004</v>
      </c>
      <c r="C361" s="62">
        <v>0</v>
      </c>
      <c r="D361" s="67">
        <f t="shared" si="21"/>
        <v>0</v>
      </c>
      <c r="E361" s="63">
        <v>0</v>
      </c>
      <c r="F361" s="64">
        <v>0</v>
      </c>
      <c r="G361" s="64"/>
      <c r="H361">
        <f t="shared" si="20"/>
        <v>0.92500000000000004</v>
      </c>
    </row>
    <row r="362" spans="1:8" x14ac:dyDescent="0.35">
      <c r="A362" s="62" t="s">
        <v>660</v>
      </c>
      <c r="B362" s="63">
        <v>1.7050000000000001</v>
      </c>
      <c r="C362" s="62">
        <v>0</v>
      </c>
      <c r="D362" s="67">
        <f t="shared" si="21"/>
        <v>0</v>
      </c>
      <c r="E362" s="64">
        <v>0</v>
      </c>
      <c r="F362" s="64">
        <v>0</v>
      </c>
      <c r="G362" s="64"/>
      <c r="H362">
        <f t="shared" si="20"/>
        <v>1.7050000000000001</v>
      </c>
    </row>
    <row r="363" spans="1:8" x14ac:dyDescent="0.35">
      <c r="A363" s="62" t="s">
        <v>659</v>
      </c>
      <c r="B363" s="63">
        <v>0.77</v>
      </c>
      <c r="C363" s="62">
        <v>0</v>
      </c>
      <c r="D363" s="67">
        <f t="shared" si="21"/>
        <v>0</v>
      </c>
      <c r="E363" s="65">
        <v>0</v>
      </c>
      <c r="F363" s="64">
        <v>0</v>
      </c>
      <c r="G363" s="64"/>
      <c r="H363">
        <f t="shared" si="20"/>
        <v>0.77</v>
      </c>
    </row>
    <row r="364" spans="1:8" x14ac:dyDescent="0.35">
      <c r="A364" s="62" t="s">
        <v>659</v>
      </c>
      <c r="B364" s="63">
        <v>0.76500000000000001</v>
      </c>
      <c r="C364" s="62">
        <v>0</v>
      </c>
      <c r="D364" s="67">
        <f t="shared" si="21"/>
        <v>0</v>
      </c>
      <c r="E364" s="65">
        <v>0</v>
      </c>
      <c r="F364" s="64">
        <v>0</v>
      </c>
      <c r="G364" s="64"/>
      <c r="H364">
        <f t="shared" si="20"/>
        <v>0.76500000000000001</v>
      </c>
    </row>
    <row r="365" spans="1:8" x14ac:dyDescent="0.35">
      <c r="A365" s="62" t="s">
        <v>660</v>
      </c>
      <c r="B365" s="63">
        <v>1.08</v>
      </c>
      <c r="C365" s="62">
        <v>0</v>
      </c>
      <c r="D365" s="67">
        <f t="shared" si="21"/>
        <v>0</v>
      </c>
      <c r="E365" s="64">
        <v>0</v>
      </c>
      <c r="F365" s="64">
        <v>0</v>
      </c>
      <c r="G365" s="64"/>
      <c r="H365">
        <f t="shared" si="20"/>
        <v>1.08</v>
      </c>
    </row>
    <row r="366" spans="1:8" x14ac:dyDescent="0.35">
      <c r="A366" s="62" t="s">
        <v>660</v>
      </c>
      <c r="B366" s="63">
        <v>1.5449999999999999</v>
      </c>
      <c r="C366" s="62">
        <v>0</v>
      </c>
      <c r="D366" s="67">
        <f t="shared" si="21"/>
        <v>0</v>
      </c>
      <c r="E366" s="66">
        <v>0</v>
      </c>
      <c r="F366" s="64">
        <v>0</v>
      </c>
      <c r="G366" s="64"/>
      <c r="H366">
        <f t="shared" si="20"/>
        <v>1.5449999999999999</v>
      </c>
    </row>
    <row r="367" spans="1:8" x14ac:dyDescent="0.35">
      <c r="A367" s="62" t="s">
        <v>659</v>
      </c>
      <c r="B367" s="63">
        <v>0.87</v>
      </c>
      <c r="C367" s="62">
        <v>0</v>
      </c>
      <c r="D367" s="67">
        <f t="shared" si="21"/>
        <v>0</v>
      </c>
      <c r="E367" s="63">
        <v>0</v>
      </c>
      <c r="F367" s="64">
        <v>0</v>
      </c>
      <c r="G367" s="64"/>
      <c r="H367">
        <f t="shared" si="20"/>
        <v>0.87</v>
      </c>
    </row>
    <row r="368" spans="1:8" x14ac:dyDescent="0.35">
      <c r="A368" s="62" t="s">
        <v>659</v>
      </c>
      <c r="B368" s="63">
        <v>0.91</v>
      </c>
      <c r="C368" s="62">
        <v>0</v>
      </c>
      <c r="D368" s="67">
        <f t="shared" si="21"/>
        <v>0</v>
      </c>
      <c r="E368" s="65">
        <v>0</v>
      </c>
      <c r="F368" s="64">
        <v>0</v>
      </c>
      <c r="G368" s="64"/>
      <c r="H368">
        <f t="shared" si="20"/>
        <v>0.91</v>
      </c>
    </row>
    <row r="369" spans="1:8" x14ac:dyDescent="0.35">
      <c r="A369" s="62" t="s">
        <v>660</v>
      </c>
      <c r="B369" s="63">
        <v>1.42</v>
      </c>
      <c r="C369" s="62">
        <v>0</v>
      </c>
      <c r="D369" s="67">
        <f t="shared" si="21"/>
        <v>0</v>
      </c>
      <c r="E369" s="66">
        <v>0</v>
      </c>
      <c r="F369" s="64">
        <v>0</v>
      </c>
      <c r="G369" s="64"/>
      <c r="H369">
        <f t="shared" si="20"/>
        <v>1.42</v>
      </c>
    </row>
    <row r="370" spans="1:8" x14ac:dyDescent="0.35">
      <c r="A370" s="62" t="s">
        <v>660</v>
      </c>
      <c r="B370" s="63">
        <v>1.17</v>
      </c>
      <c r="C370" s="62">
        <v>0</v>
      </c>
      <c r="D370" s="67">
        <f t="shared" si="21"/>
        <v>0</v>
      </c>
      <c r="E370" s="66">
        <v>0</v>
      </c>
      <c r="F370" s="64">
        <v>0</v>
      </c>
      <c r="G370" s="64"/>
      <c r="H370">
        <f t="shared" si="20"/>
        <v>1.17</v>
      </c>
    </row>
    <row r="371" spans="1:8" x14ac:dyDescent="0.35">
      <c r="A371" s="62" t="s">
        <v>660</v>
      </c>
      <c r="B371" s="63">
        <v>1.2649999999999999</v>
      </c>
      <c r="C371" s="62">
        <v>0</v>
      </c>
      <c r="D371" s="67">
        <f t="shared" si="21"/>
        <v>0</v>
      </c>
      <c r="E371" s="66">
        <v>0</v>
      </c>
      <c r="F371" s="64">
        <v>0</v>
      </c>
      <c r="G371" s="64"/>
      <c r="H371">
        <f t="shared" si="20"/>
        <v>1.2649999999999999</v>
      </c>
    </row>
    <row r="372" spans="1:8" x14ac:dyDescent="0.35">
      <c r="A372" s="62" t="s">
        <v>659</v>
      </c>
      <c r="B372" s="63">
        <v>0.79</v>
      </c>
      <c r="C372" s="62">
        <v>0</v>
      </c>
      <c r="D372" s="67">
        <f t="shared" si="21"/>
        <v>0</v>
      </c>
      <c r="E372" s="66">
        <v>0</v>
      </c>
      <c r="F372" s="64">
        <v>0</v>
      </c>
      <c r="G372" s="64"/>
      <c r="H372">
        <f t="shared" si="20"/>
        <v>0.79</v>
      </c>
    </row>
    <row r="373" spans="1:8" x14ac:dyDescent="0.35">
      <c r="A373" s="62" t="s">
        <v>659</v>
      </c>
      <c r="B373" s="63">
        <v>0.88500000000000001</v>
      </c>
      <c r="C373" s="62">
        <v>0</v>
      </c>
      <c r="D373" s="67">
        <f t="shared" si="21"/>
        <v>0</v>
      </c>
      <c r="E373" s="66">
        <v>0</v>
      </c>
      <c r="F373" s="64">
        <v>0</v>
      </c>
      <c r="G373" s="64"/>
      <c r="H373">
        <f t="shared" si="20"/>
        <v>0.88500000000000001</v>
      </c>
    </row>
    <row r="374" spans="1:8" x14ac:dyDescent="0.35">
      <c r="A374" s="62" t="s">
        <v>660</v>
      </c>
      <c r="B374" s="63">
        <v>1.605</v>
      </c>
      <c r="C374" s="62">
        <v>0</v>
      </c>
      <c r="D374" s="67">
        <f t="shared" si="21"/>
        <v>0</v>
      </c>
      <c r="E374" s="64">
        <v>0</v>
      </c>
      <c r="F374" s="64">
        <v>0</v>
      </c>
      <c r="G374" s="64"/>
      <c r="H374">
        <f t="shared" si="20"/>
        <v>1.605</v>
      </c>
    </row>
    <row r="375" spans="1:8" x14ac:dyDescent="0.35">
      <c r="A375" s="62" t="s">
        <v>660</v>
      </c>
      <c r="B375" s="63">
        <v>1.595</v>
      </c>
      <c r="C375" s="62">
        <v>0</v>
      </c>
      <c r="D375" s="67">
        <f t="shared" si="21"/>
        <v>0</v>
      </c>
      <c r="E375" s="66">
        <v>0</v>
      </c>
      <c r="F375" s="64">
        <v>0</v>
      </c>
      <c r="G375" s="64"/>
      <c r="H375">
        <f t="shared" si="20"/>
        <v>1.595</v>
      </c>
    </row>
    <row r="376" spans="1:8" x14ac:dyDescent="0.35">
      <c r="A376" s="62" t="s">
        <v>659</v>
      </c>
      <c r="B376" s="63">
        <v>0.84499999999999997</v>
      </c>
      <c r="C376" s="62">
        <v>0</v>
      </c>
      <c r="D376" s="67">
        <f t="shared" si="21"/>
        <v>0</v>
      </c>
      <c r="E376" s="66">
        <v>0</v>
      </c>
      <c r="F376" s="64">
        <v>0</v>
      </c>
      <c r="G376" s="64"/>
      <c r="H376">
        <f t="shared" si="20"/>
        <v>0.84499999999999997</v>
      </c>
    </row>
    <row r="377" spans="1:8" x14ac:dyDescent="0.35">
      <c r="A377" s="62" t="s">
        <v>660</v>
      </c>
      <c r="B377" s="63">
        <v>1.22</v>
      </c>
      <c r="C377" s="62">
        <v>0</v>
      </c>
      <c r="D377" s="67">
        <f t="shared" si="21"/>
        <v>0</v>
      </c>
      <c r="E377" s="66">
        <v>0</v>
      </c>
      <c r="F377" s="64">
        <v>0</v>
      </c>
      <c r="G377" s="64"/>
      <c r="H377">
        <f t="shared" si="20"/>
        <v>1.22</v>
      </c>
    </row>
    <row r="378" spans="1:8" x14ac:dyDescent="0.35">
      <c r="A378" s="62" t="s">
        <v>659</v>
      </c>
      <c r="B378" s="63">
        <v>0.90500000000000003</v>
      </c>
      <c r="C378" s="62">
        <v>0</v>
      </c>
      <c r="D378" s="67">
        <f t="shared" si="21"/>
        <v>0</v>
      </c>
      <c r="E378" s="66">
        <v>0</v>
      </c>
      <c r="F378" s="64">
        <v>0</v>
      </c>
      <c r="G378" s="64"/>
      <c r="H378">
        <f t="shared" si="20"/>
        <v>0.90500000000000003</v>
      </c>
    </row>
    <row r="379" spans="1:8" x14ac:dyDescent="0.35">
      <c r="A379" s="62" t="s">
        <v>659</v>
      </c>
      <c r="B379" s="63">
        <v>1.085</v>
      </c>
      <c r="C379" s="62">
        <v>0</v>
      </c>
      <c r="D379" s="67">
        <f t="shared" si="21"/>
        <v>0</v>
      </c>
      <c r="E379" s="66">
        <v>0</v>
      </c>
      <c r="F379" s="64">
        <v>0</v>
      </c>
      <c r="G379" s="64"/>
      <c r="H379">
        <f t="shared" si="20"/>
        <v>1.085</v>
      </c>
    </row>
    <row r="380" spans="1:8" x14ac:dyDescent="0.35">
      <c r="A380" s="62" t="s">
        <v>660</v>
      </c>
      <c r="B380" s="63">
        <v>1.33</v>
      </c>
      <c r="C380" s="62">
        <v>0</v>
      </c>
      <c r="D380" s="67">
        <f t="shared" si="21"/>
        <v>0</v>
      </c>
      <c r="E380" s="66">
        <v>0</v>
      </c>
      <c r="F380" s="64">
        <v>0</v>
      </c>
      <c r="G380" s="64"/>
      <c r="H380">
        <f t="shared" si="20"/>
        <v>1.33</v>
      </c>
    </row>
    <row r="381" spans="1:8" x14ac:dyDescent="0.35">
      <c r="A381" s="62" t="s">
        <v>659</v>
      </c>
      <c r="B381" s="63">
        <v>0.98499999999999999</v>
      </c>
      <c r="C381" s="62">
        <v>0</v>
      </c>
      <c r="D381" s="67">
        <f t="shared" si="21"/>
        <v>0</v>
      </c>
      <c r="E381" s="66">
        <v>0</v>
      </c>
      <c r="F381" s="64">
        <v>0</v>
      </c>
      <c r="G381" s="64"/>
      <c r="H381">
        <f t="shared" si="20"/>
        <v>0.98499999999999999</v>
      </c>
    </row>
    <row r="382" spans="1:8" x14ac:dyDescent="0.35">
      <c r="A382" s="62" t="s">
        <v>660</v>
      </c>
      <c r="B382" s="63">
        <v>1.155</v>
      </c>
      <c r="C382" s="62">
        <v>0</v>
      </c>
      <c r="D382" s="67">
        <f t="shared" si="21"/>
        <v>0</v>
      </c>
      <c r="E382" s="64">
        <v>0</v>
      </c>
      <c r="F382" s="64">
        <v>0</v>
      </c>
      <c r="G382" s="64"/>
      <c r="H382">
        <f t="shared" si="20"/>
        <v>1.155</v>
      </c>
    </row>
    <row r="383" spans="1:8" x14ac:dyDescent="0.35">
      <c r="A383" s="62" t="s">
        <v>659</v>
      </c>
      <c r="B383" s="63">
        <v>0.76</v>
      </c>
      <c r="C383" s="62">
        <v>0</v>
      </c>
      <c r="D383" s="67">
        <f t="shared" si="21"/>
        <v>0</v>
      </c>
      <c r="E383" s="64">
        <v>0</v>
      </c>
      <c r="F383" s="64">
        <v>0</v>
      </c>
      <c r="G383" s="64"/>
      <c r="H383">
        <f t="shared" si="20"/>
        <v>0.76</v>
      </c>
    </row>
    <row r="384" spans="1:8" x14ac:dyDescent="0.35">
      <c r="A384" s="62" t="s">
        <v>660</v>
      </c>
      <c r="B384" s="63">
        <v>1.24</v>
      </c>
      <c r="C384" s="62">
        <v>0</v>
      </c>
      <c r="D384" s="67">
        <f t="shared" si="21"/>
        <v>0</v>
      </c>
      <c r="E384" s="66">
        <v>0</v>
      </c>
      <c r="F384" s="64">
        <v>0</v>
      </c>
      <c r="G384" s="64"/>
      <c r="H384">
        <f t="shared" si="20"/>
        <v>1.24</v>
      </c>
    </row>
    <row r="385" spans="1:8" x14ac:dyDescent="0.35">
      <c r="A385" s="62" t="s">
        <v>660</v>
      </c>
      <c r="B385" s="63">
        <v>1.67</v>
      </c>
      <c r="C385" s="62">
        <v>0</v>
      </c>
      <c r="D385" s="67">
        <f t="shared" si="21"/>
        <v>0</v>
      </c>
      <c r="E385" s="64">
        <v>0</v>
      </c>
      <c r="F385" s="64">
        <v>0</v>
      </c>
      <c r="G385" s="64"/>
      <c r="H385">
        <f t="shared" si="20"/>
        <v>1.67</v>
      </c>
    </row>
    <row r="386" spans="1:8" x14ac:dyDescent="0.35">
      <c r="A386" s="62" t="s">
        <v>660</v>
      </c>
      <c r="B386" s="63">
        <v>1.87</v>
      </c>
      <c r="C386" s="62">
        <v>0</v>
      </c>
      <c r="D386" s="67">
        <f t="shared" si="21"/>
        <v>0</v>
      </c>
      <c r="E386" s="66">
        <v>0</v>
      </c>
      <c r="F386" s="64">
        <v>0</v>
      </c>
      <c r="G386" s="64"/>
      <c r="H386">
        <f t="shared" ref="H386:H449" si="22">B386-C386-D386</f>
        <v>1.87</v>
      </c>
    </row>
    <row r="387" spans="1:8" x14ac:dyDescent="0.35">
      <c r="A387" s="62" t="s">
        <v>659</v>
      </c>
      <c r="B387" s="63">
        <v>1.2150000000000001</v>
      </c>
      <c r="C387" s="62">
        <v>0</v>
      </c>
      <c r="D387" s="67">
        <f t="shared" si="21"/>
        <v>0</v>
      </c>
      <c r="E387" s="64">
        <v>0</v>
      </c>
      <c r="F387" s="64">
        <v>0</v>
      </c>
      <c r="G387" s="64"/>
      <c r="H387">
        <f t="shared" si="22"/>
        <v>1.2150000000000001</v>
      </c>
    </row>
    <row r="388" spans="1:8" x14ac:dyDescent="0.35">
      <c r="A388" s="62" t="s">
        <v>659</v>
      </c>
      <c r="B388" s="63">
        <v>1.2</v>
      </c>
      <c r="C388" s="62">
        <v>0</v>
      </c>
      <c r="D388" s="67">
        <f t="shared" si="21"/>
        <v>0</v>
      </c>
      <c r="E388" s="66">
        <v>0</v>
      </c>
      <c r="F388" s="64">
        <v>0</v>
      </c>
      <c r="G388" s="64"/>
      <c r="H388">
        <f t="shared" si="22"/>
        <v>1.2</v>
      </c>
    </row>
    <row r="389" spans="1:8" x14ac:dyDescent="0.35">
      <c r="A389" s="62" t="s">
        <v>659</v>
      </c>
      <c r="B389" s="63">
        <v>0.755</v>
      </c>
      <c r="C389" s="62">
        <v>0</v>
      </c>
      <c r="D389" s="67">
        <f t="shared" si="21"/>
        <v>0</v>
      </c>
      <c r="E389" s="64">
        <v>0</v>
      </c>
      <c r="F389" s="64">
        <v>0</v>
      </c>
      <c r="G389" s="64"/>
      <c r="H389">
        <f t="shared" si="22"/>
        <v>0.755</v>
      </c>
    </row>
    <row r="390" spans="1:8" x14ac:dyDescent="0.35">
      <c r="A390" s="62" t="s">
        <v>659</v>
      </c>
      <c r="B390" s="63">
        <v>0.755</v>
      </c>
      <c r="C390" s="62">
        <v>0</v>
      </c>
      <c r="D390" s="67">
        <f t="shared" si="21"/>
        <v>0</v>
      </c>
      <c r="E390" s="66">
        <v>0</v>
      </c>
      <c r="F390" s="64">
        <v>0</v>
      </c>
      <c r="G390" s="64"/>
      <c r="H390">
        <f t="shared" si="22"/>
        <v>0.755</v>
      </c>
    </row>
    <row r="391" spans="1:8" x14ac:dyDescent="0.35">
      <c r="A391" s="62" t="s">
        <v>660</v>
      </c>
      <c r="B391" s="63">
        <v>1.8089999999999999</v>
      </c>
      <c r="C391" s="62">
        <v>0</v>
      </c>
      <c r="D391" s="67">
        <f t="shared" si="21"/>
        <v>0</v>
      </c>
      <c r="E391" s="64">
        <v>0</v>
      </c>
      <c r="F391" s="64">
        <v>0</v>
      </c>
      <c r="G391" s="64"/>
      <c r="H391">
        <f t="shared" si="22"/>
        <v>1.8089999999999999</v>
      </c>
    </row>
    <row r="392" spans="1:8" x14ac:dyDescent="0.35">
      <c r="A392" s="62" t="s">
        <v>659</v>
      </c>
      <c r="B392" s="63">
        <v>0.72</v>
      </c>
      <c r="C392" s="62">
        <v>0</v>
      </c>
      <c r="D392" s="67">
        <f t="shared" si="21"/>
        <v>0</v>
      </c>
      <c r="E392" s="66">
        <v>0</v>
      </c>
      <c r="F392" s="64">
        <v>0</v>
      </c>
      <c r="G392" s="64"/>
      <c r="H392">
        <f t="shared" si="22"/>
        <v>0.72</v>
      </c>
    </row>
    <row r="393" spans="1:8" x14ac:dyDescent="0.35">
      <c r="A393" s="62" t="s">
        <v>659</v>
      </c>
      <c r="B393" s="63">
        <v>0.85499999999999998</v>
      </c>
      <c r="C393" s="62">
        <v>0</v>
      </c>
      <c r="D393" s="67">
        <f t="shared" si="21"/>
        <v>0</v>
      </c>
      <c r="E393" s="66">
        <v>0</v>
      </c>
      <c r="F393" s="64">
        <v>0</v>
      </c>
      <c r="G393" s="64"/>
      <c r="H393">
        <f t="shared" si="22"/>
        <v>0.85499999999999998</v>
      </c>
    </row>
    <row r="394" spans="1:8" x14ac:dyDescent="0.35">
      <c r="A394" s="62" t="s">
        <v>659</v>
      </c>
      <c r="B394" s="63">
        <v>0.91500000000000004</v>
      </c>
      <c r="C394" s="62">
        <v>0</v>
      </c>
      <c r="D394" s="67">
        <f t="shared" si="21"/>
        <v>0</v>
      </c>
      <c r="E394" s="64">
        <v>0</v>
      </c>
      <c r="F394" s="64">
        <v>0</v>
      </c>
      <c r="G394" s="64"/>
      <c r="H394">
        <f t="shared" si="22"/>
        <v>0.91500000000000004</v>
      </c>
    </row>
    <row r="395" spans="1:8" x14ac:dyDescent="0.35">
      <c r="A395" s="62" t="s">
        <v>660</v>
      </c>
      <c r="B395" s="63">
        <v>1.2749999999999999</v>
      </c>
      <c r="C395" s="62">
        <v>0</v>
      </c>
      <c r="D395" s="67">
        <f t="shared" si="21"/>
        <v>0</v>
      </c>
      <c r="E395" s="64">
        <v>0</v>
      </c>
      <c r="F395" s="64">
        <v>0</v>
      </c>
      <c r="G395" s="64"/>
      <c r="H395">
        <f t="shared" si="22"/>
        <v>1.2749999999999999</v>
      </c>
    </row>
    <row r="396" spans="1:8" x14ac:dyDescent="0.35">
      <c r="A396" s="62" t="s">
        <v>660</v>
      </c>
      <c r="B396" s="63">
        <v>0.96499999999999997</v>
      </c>
      <c r="C396" s="62">
        <v>0</v>
      </c>
      <c r="D396" s="67">
        <f t="shared" si="21"/>
        <v>0</v>
      </c>
      <c r="E396" s="66">
        <v>0</v>
      </c>
      <c r="F396" s="64">
        <v>0</v>
      </c>
      <c r="G396" s="64"/>
      <c r="H396">
        <f t="shared" si="22"/>
        <v>0.96499999999999997</v>
      </c>
    </row>
    <row r="397" spans="1:8" x14ac:dyDescent="0.35">
      <c r="A397" s="62" t="s">
        <v>659</v>
      </c>
      <c r="B397" s="63">
        <v>0.85</v>
      </c>
      <c r="C397" s="62">
        <v>0</v>
      </c>
      <c r="D397" s="67">
        <f t="shared" si="21"/>
        <v>0</v>
      </c>
      <c r="E397" s="66">
        <v>0</v>
      </c>
      <c r="F397" s="64">
        <v>0</v>
      </c>
      <c r="G397" s="64"/>
      <c r="H397">
        <f t="shared" si="22"/>
        <v>0.85</v>
      </c>
    </row>
    <row r="398" spans="1:8" x14ac:dyDescent="0.35">
      <c r="A398" s="62" t="s">
        <v>659</v>
      </c>
      <c r="B398" s="63">
        <v>1.0149999999999999</v>
      </c>
      <c r="C398" s="62">
        <v>0</v>
      </c>
      <c r="D398" s="67">
        <f t="shared" si="21"/>
        <v>0</v>
      </c>
      <c r="E398" s="66">
        <v>0</v>
      </c>
      <c r="F398" s="64">
        <v>0</v>
      </c>
      <c r="G398" s="64"/>
      <c r="H398">
        <f t="shared" si="22"/>
        <v>1.0149999999999999</v>
      </c>
    </row>
    <row r="399" spans="1:8" x14ac:dyDescent="0.35">
      <c r="A399" s="62" t="s">
        <v>660</v>
      </c>
      <c r="B399" s="63">
        <v>1.1299999999999999</v>
      </c>
      <c r="C399" s="62">
        <v>0</v>
      </c>
      <c r="D399" s="67">
        <f t="shared" si="21"/>
        <v>0</v>
      </c>
      <c r="E399" s="66">
        <v>0</v>
      </c>
      <c r="F399" s="64">
        <v>0</v>
      </c>
      <c r="G399" s="64"/>
      <c r="H399">
        <f t="shared" si="22"/>
        <v>1.1299999999999999</v>
      </c>
    </row>
    <row r="400" spans="1:8" x14ac:dyDescent="0.35">
      <c r="A400" s="62" t="s">
        <v>659</v>
      </c>
      <c r="B400" s="63">
        <v>1.04</v>
      </c>
      <c r="C400" s="62">
        <v>0</v>
      </c>
      <c r="D400" s="67">
        <f t="shared" si="21"/>
        <v>0</v>
      </c>
      <c r="E400" s="63">
        <v>0</v>
      </c>
      <c r="F400" s="64">
        <v>0</v>
      </c>
      <c r="G400" s="64"/>
      <c r="H400">
        <f t="shared" si="22"/>
        <v>1.04</v>
      </c>
    </row>
    <row r="401" spans="1:8" x14ac:dyDescent="0.35">
      <c r="A401" s="62" t="s">
        <v>660</v>
      </c>
      <c r="B401" s="63">
        <v>0.875</v>
      </c>
      <c r="C401" s="62">
        <v>0</v>
      </c>
      <c r="D401" s="67">
        <f t="shared" si="21"/>
        <v>0</v>
      </c>
      <c r="E401" s="64">
        <v>0</v>
      </c>
      <c r="F401" s="64">
        <v>0</v>
      </c>
      <c r="G401" s="64"/>
      <c r="H401">
        <f t="shared" si="22"/>
        <v>0.875</v>
      </c>
    </row>
    <row r="402" spans="1:8" x14ac:dyDescent="0.35">
      <c r="A402" s="62" t="s">
        <v>659</v>
      </c>
      <c r="B402" s="63">
        <v>0.98499999999999999</v>
      </c>
      <c r="C402" s="62">
        <v>0</v>
      </c>
      <c r="D402" s="67">
        <f t="shared" si="21"/>
        <v>0</v>
      </c>
      <c r="E402" s="63">
        <v>0</v>
      </c>
      <c r="F402" s="64">
        <v>0</v>
      </c>
      <c r="G402" s="64"/>
      <c r="H402">
        <f t="shared" si="22"/>
        <v>0.98499999999999999</v>
      </c>
    </row>
    <row r="403" spans="1:8" x14ac:dyDescent="0.35">
      <c r="A403" s="62" t="s">
        <v>659</v>
      </c>
      <c r="B403" s="63">
        <v>1.2649999999999999</v>
      </c>
      <c r="C403" s="62">
        <v>0</v>
      </c>
      <c r="D403" s="67">
        <f t="shared" si="21"/>
        <v>0</v>
      </c>
      <c r="E403" s="63">
        <v>0</v>
      </c>
      <c r="F403" s="64">
        <v>0</v>
      </c>
      <c r="G403" s="64"/>
      <c r="H403">
        <f t="shared" si="22"/>
        <v>1.2649999999999999</v>
      </c>
    </row>
    <row r="404" spans="1:8" x14ac:dyDescent="0.35">
      <c r="A404" s="62" t="s">
        <v>660</v>
      </c>
      <c r="B404" s="63">
        <v>1.165</v>
      </c>
      <c r="C404" s="62">
        <v>0</v>
      </c>
      <c r="D404" s="67">
        <f t="shared" si="21"/>
        <v>0</v>
      </c>
      <c r="E404" s="66">
        <v>0</v>
      </c>
      <c r="F404" s="64">
        <v>0</v>
      </c>
      <c r="G404" s="64"/>
      <c r="H404">
        <f t="shared" si="22"/>
        <v>1.165</v>
      </c>
    </row>
    <row r="405" spans="1:8" x14ac:dyDescent="0.35">
      <c r="A405" s="62" t="s">
        <v>660</v>
      </c>
      <c r="B405" s="63">
        <v>1.35</v>
      </c>
      <c r="C405" s="62">
        <v>0</v>
      </c>
      <c r="D405" s="67">
        <f t="shared" si="21"/>
        <v>0</v>
      </c>
      <c r="E405" s="66">
        <v>0</v>
      </c>
      <c r="F405" s="64">
        <v>0</v>
      </c>
      <c r="G405" s="64"/>
      <c r="H405">
        <f t="shared" si="22"/>
        <v>1.35</v>
      </c>
    </row>
    <row r="406" spans="1:8" x14ac:dyDescent="0.35">
      <c r="A406" s="62" t="s">
        <v>659</v>
      </c>
      <c r="B406" s="63">
        <v>0.71499999999999997</v>
      </c>
      <c r="C406" s="62">
        <v>0</v>
      </c>
      <c r="D406" s="67">
        <f t="shared" si="21"/>
        <v>0</v>
      </c>
      <c r="E406" s="66">
        <v>0</v>
      </c>
      <c r="F406" s="64">
        <v>0</v>
      </c>
      <c r="G406" s="64"/>
      <c r="H406">
        <f t="shared" si="22"/>
        <v>0.71499999999999997</v>
      </c>
    </row>
    <row r="407" spans="1:8" x14ac:dyDescent="0.35">
      <c r="A407" s="62" t="s">
        <v>660</v>
      </c>
      <c r="B407" s="63">
        <v>1.3049999999999999</v>
      </c>
      <c r="C407" s="62">
        <v>0</v>
      </c>
      <c r="D407" s="67">
        <f t="shared" si="21"/>
        <v>0</v>
      </c>
      <c r="E407" s="66">
        <v>0</v>
      </c>
      <c r="F407" s="64">
        <v>0</v>
      </c>
      <c r="G407" s="64"/>
      <c r="H407">
        <f t="shared" si="22"/>
        <v>1.3049999999999999</v>
      </c>
    </row>
    <row r="408" spans="1:8" x14ac:dyDescent="0.35">
      <c r="A408" s="62" t="s">
        <v>660</v>
      </c>
      <c r="B408" s="63">
        <v>1.635</v>
      </c>
      <c r="C408" s="62">
        <v>0</v>
      </c>
      <c r="D408" s="67">
        <f t="shared" si="21"/>
        <v>0</v>
      </c>
      <c r="E408" s="66">
        <v>0</v>
      </c>
      <c r="F408" s="64">
        <v>0</v>
      </c>
      <c r="G408" s="64"/>
      <c r="H408">
        <f t="shared" si="22"/>
        <v>1.635</v>
      </c>
    </row>
    <row r="409" spans="1:8" x14ac:dyDescent="0.35">
      <c r="A409" s="62" t="s">
        <v>659</v>
      </c>
      <c r="B409" s="63">
        <v>0.82499999999999996</v>
      </c>
      <c r="C409" s="62">
        <v>0</v>
      </c>
      <c r="D409" s="67">
        <f t="shared" si="21"/>
        <v>0</v>
      </c>
      <c r="E409" s="64">
        <v>0</v>
      </c>
      <c r="F409" s="64">
        <v>0</v>
      </c>
      <c r="G409" s="64"/>
      <c r="H409">
        <f t="shared" si="22"/>
        <v>0.82499999999999996</v>
      </c>
    </row>
    <row r="410" spans="1:8" x14ac:dyDescent="0.35">
      <c r="A410" s="62" t="s">
        <v>659</v>
      </c>
      <c r="B410" s="63">
        <v>0.86499999999999999</v>
      </c>
      <c r="C410" s="62">
        <v>0</v>
      </c>
      <c r="D410" s="67">
        <f t="shared" si="21"/>
        <v>0</v>
      </c>
      <c r="E410" s="64">
        <v>0</v>
      </c>
      <c r="F410" s="64">
        <v>0</v>
      </c>
      <c r="G410" s="64"/>
      <c r="H410">
        <f t="shared" si="22"/>
        <v>0.86499999999999999</v>
      </c>
    </row>
    <row r="411" spans="1:8" x14ac:dyDescent="0.35">
      <c r="A411" s="62" t="s">
        <v>659</v>
      </c>
      <c r="B411" s="63">
        <v>0.87</v>
      </c>
      <c r="C411" s="62">
        <v>0</v>
      </c>
      <c r="D411" s="67">
        <f t="shared" si="21"/>
        <v>0</v>
      </c>
      <c r="E411" s="66">
        <v>0</v>
      </c>
      <c r="F411" s="64">
        <v>0</v>
      </c>
      <c r="G411" s="64"/>
      <c r="H411">
        <f t="shared" si="22"/>
        <v>0.87</v>
      </c>
    </row>
    <row r="412" spans="1:8" x14ac:dyDescent="0.35">
      <c r="A412" s="62" t="s">
        <v>660</v>
      </c>
      <c r="B412" s="63">
        <v>0.86499999999999999</v>
      </c>
      <c r="C412" s="62">
        <v>0</v>
      </c>
      <c r="D412" s="67">
        <f t="shared" si="21"/>
        <v>0</v>
      </c>
      <c r="E412" s="64">
        <v>0</v>
      </c>
      <c r="F412" s="64">
        <v>0</v>
      </c>
      <c r="G412" s="64"/>
      <c r="H412">
        <f t="shared" si="22"/>
        <v>0.86499999999999999</v>
      </c>
    </row>
    <row r="413" spans="1:8" x14ac:dyDescent="0.35">
      <c r="A413" s="62" t="s">
        <v>659</v>
      </c>
      <c r="B413" s="63">
        <v>0.83</v>
      </c>
      <c r="C413" s="62">
        <v>0</v>
      </c>
      <c r="D413" s="67">
        <f t="shared" ref="D413:D476" si="23">E413*G413</f>
        <v>0</v>
      </c>
      <c r="E413" s="66">
        <v>0</v>
      </c>
      <c r="F413" s="64">
        <v>0</v>
      </c>
      <c r="G413" s="64"/>
      <c r="H413">
        <f t="shared" si="22"/>
        <v>0.83</v>
      </c>
    </row>
    <row r="414" spans="1:8" x14ac:dyDescent="0.35">
      <c r="A414" s="62" t="s">
        <v>659</v>
      </c>
      <c r="B414" s="63">
        <v>0.95</v>
      </c>
      <c r="C414" s="62">
        <v>0</v>
      </c>
      <c r="D414" s="67">
        <f t="shared" si="23"/>
        <v>0</v>
      </c>
      <c r="E414" s="66">
        <v>0</v>
      </c>
      <c r="F414" s="64">
        <v>0</v>
      </c>
      <c r="G414" s="64"/>
      <c r="H414">
        <f t="shared" si="22"/>
        <v>0.95</v>
      </c>
    </row>
    <row r="415" spans="1:8" x14ac:dyDescent="0.35">
      <c r="A415" s="62" t="s">
        <v>659</v>
      </c>
      <c r="B415" s="63">
        <v>0.69499999999999995</v>
      </c>
      <c r="C415" s="62">
        <v>0</v>
      </c>
      <c r="D415" s="67">
        <f t="shared" si="23"/>
        <v>0</v>
      </c>
      <c r="E415" s="66">
        <v>0</v>
      </c>
      <c r="F415" s="64">
        <v>0</v>
      </c>
      <c r="G415" s="64"/>
      <c r="H415">
        <f t="shared" si="22"/>
        <v>0.69499999999999995</v>
      </c>
    </row>
    <row r="416" spans="1:8" x14ac:dyDescent="0.35">
      <c r="A416" s="62" t="s">
        <v>660</v>
      </c>
      <c r="B416" s="63">
        <v>1.675</v>
      </c>
      <c r="C416" s="62">
        <v>0</v>
      </c>
      <c r="D416" s="67">
        <f t="shared" si="23"/>
        <v>0</v>
      </c>
      <c r="E416" s="66">
        <v>0</v>
      </c>
      <c r="F416" s="64">
        <v>0</v>
      </c>
      <c r="G416" s="64"/>
      <c r="H416">
        <f t="shared" si="22"/>
        <v>1.675</v>
      </c>
    </row>
    <row r="417" spans="1:8" x14ac:dyDescent="0.35">
      <c r="A417" s="62" t="s">
        <v>660</v>
      </c>
      <c r="B417" s="63">
        <v>1.57</v>
      </c>
      <c r="C417" s="62">
        <v>0</v>
      </c>
      <c r="D417" s="67">
        <f t="shared" si="23"/>
        <v>0</v>
      </c>
      <c r="E417" s="64">
        <v>0</v>
      </c>
      <c r="F417" s="64">
        <v>0</v>
      </c>
      <c r="G417" s="64"/>
      <c r="H417">
        <f t="shared" si="22"/>
        <v>1.57</v>
      </c>
    </row>
    <row r="418" spans="1:8" x14ac:dyDescent="0.35">
      <c r="A418" s="62" t="s">
        <v>660</v>
      </c>
      <c r="B418" s="63">
        <v>1.24</v>
      </c>
      <c r="C418" s="62">
        <v>0</v>
      </c>
      <c r="D418" s="67">
        <f t="shared" si="23"/>
        <v>0</v>
      </c>
      <c r="E418" s="64">
        <v>0</v>
      </c>
      <c r="F418" s="64">
        <v>0</v>
      </c>
      <c r="G418" s="64"/>
      <c r="H418">
        <f t="shared" si="22"/>
        <v>1.24</v>
      </c>
    </row>
    <row r="419" spans="1:8" x14ac:dyDescent="0.35">
      <c r="A419" s="62" t="s">
        <v>659</v>
      </c>
      <c r="B419" s="63">
        <v>0.89500000000000002</v>
      </c>
      <c r="C419" s="62">
        <v>0</v>
      </c>
      <c r="D419" s="67">
        <f t="shared" si="23"/>
        <v>0</v>
      </c>
      <c r="E419" s="64">
        <v>0</v>
      </c>
      <c r="F419" s="64">
        <v>0</v>
      </c>
      <c r="G419" s="64"/>
      <c r="H419">
        <f t="shared" si="22"/>
        <v>0.89500000000000002</v>
      </c>
    </row>
    <row r="420" spans="1:8" x14ac:dyDescent="0.35">
      <c r="A420" s="62" t="s">
        <v>659</v>
      </c>
      <c r="B420" s="63">
        <v>0.79500000000000004</v>
      </c>
      <c r="C420" s="62">
        <v>0</v>
      </c>
      <c r="D420" s="67">
        <f t="shared" si="23"/>
        <v>0</v>
      </c>
      <c r="E420" s="64">
        <v>0</v>
      </c>
      <c r="F420" s="64">
        <v>0</v>
      </c>
      <c r="G420" s="64"/>
      <c r="H420">
        <f t="shared" si="22"/>
        <v>0.79500000000000004</v>
      </c>
    </row>
    <row r="421" spans="1:8" x14ac:dyDescent="0.35">
      <c r="A421" s="62" t="s">
        <v>659</v>
      </c>
      <c r="B421" s="63">
        <v>0.88500000000000001</v>
      </c>
      <c r="C421" s="62">
        <v>0</v>
      </c>
      <c r="D421" s="67">
        <f t="shared" si="23"/>
        <v>0</v>
      </c>
      <c r="E421" s="66">
        <v>0</v>
      </c>
      <c r="F421" s="64">
        <v>0</v>
      </c>
      <c r="G421" s="64"/>
      <c r="H421">
        <f t="shared" si="22"/>
        <v>0.88500000000000001</v>
      </c>
    </row>
    <row r="422" spans="1:8" x14ac:dyDescent="0.35">
      <c r="A422" s="62" t="s">
        <v>659</v>
      </c>
      <c r="B422" s="63">
        <v>1.1000000000000001</v>
      </c>
      <c r="C422" s="62">
        <v>0</v>
      </c>
      <c r="D422" s="67">
        <f t="shared" si="23"/>
        <v>0</v>
      </c>
      <c r="E422" s="66">
        <v>0</v>
      </c>
      <c r="F422" s="64">
        <v>0</v>
      </c>
      <c r="G422" s="64"/>
      <c r="H422">
        <f t="shared" si="22"/>
        <v>1.1000000000000001</v>
      </c>
    </row>
    <row r="423" spans="1:8" x14ac:dyDescent="0.35">
      <c r="A423" s="62" t="s">
        <v>659</v>
      </c>
      <c r="B423" s="63">
        <v>0.76</v>
      </c>
      <c r="C423" s="62">
        <v>0</v>
      </c>
      <c r="D423" s="67">
        <f t="shared" si="23"/>
        <v>0</v>
      </c>
      <c r="E423" s="66">
        <v>0</v>
      </c>
      <c r="F423" s="64">
        <v>0</v>
      </c>
      <c r="G423" s="64"/>
      <c r="H423">
        <f t="shared" si="22"/>
        <v>0.76</v>
      </c>
    </row>
    <row r="424" spans="1:8" x14ac:dyDescent="0.35">
      <c r="A424" s="62" t="s">
        <v>659</v>
      </c>
      <c r="B424" s="63">
        <v>0.66500000000000004</v>
      </c>
      <c r="C424" s="62">
        <v>0</v>
      </c>
      <c r="D424" s="67">
        <f t="shared" si="23"/>
        <v>0</v>
      </c>
      <c r="E424" s="66">
        <v>0</v>
      </c>
      <c r="F424" s="64">
        <v>0</v>
      </c>
      <c r="G424" s="64"/>
      <c r="H424">
        <f t="shared" si="22"/>
        <v>0.66500000000000004</v>
      </c>
    </row>
    <row r="425" spans="1:8" x14ac:dyDescent="0.35">
      <c r="A425" s="62" t="s">
        <v>659</v>
      </c>
      <c r="B425" s="63">
        <v>0.85499999999999998</v>
      </c>
      <c r="C425" s="62">
        <v>0</v>
      </c>
      <c r="D425" s="67">
        <f t="shared" si="23"/>
        <v>0</v>
      </c>
      <c r="E425" s="66">
        <v>0</v>
      </c>
      <c r="F425" s="64">
        <v>0</v>
      </c>
      <c r="G425" s="64"/>
      <c r="H425">
        <f t="shared" si="22"/>
        <v>0.85499999999999998</v>
      </c>
    </row>
    <row r="426" spans="1:8" x14ac:dyDescent="0.35">
      <c r="A426" s="62" t="s">
        <v>659</v>
      </c>
      <c r="B426" s="63">
        <v>0.88</v>
      </c>
      <c r="C426" s="62">
        <v>0</v>
      </c>
      <c r="D426" s="67">
        <f t="shared" si="23"/>
        <v>0</v>
      </c>
      <c r="E426" s="64">
        <v>0</v>
      </c>
      <c r="F426" s="64">
        <v>0</v>
      </c>
      <c r="G426" s="64"/>
      <c r="H426">
        <f t="shared" si="22"/>
        <v>0.88</v>
      </c>
    </row>
    <row r="427" spans="1:8" x14ac:dyDescent="0.35">
      <c r="A427" s="62" t="s">
        <v>660</v>
      </c>
      <c r="B427" s="63">
        <v>1.1850000000000001</v>
      </c>
      <c r="C427" s="62">
        <v>0</v>
      </c>
      <c r="D427" s="67">
        <f t="shared" si="23"/>
        <v>0</v>
      </c>
      <c r="E427" s="66">
        <v>0</v>
      </c>
      <c r="F427" s="64">
        <v>0</v>
      </c>
      <c r="G427" s="64"/>
      <c r="H427">
        <f t="shared" si="22"/>
        <v>1.1850000000000001</v>
      </c>
    </row>
    <row r="428" spans="1:8" x14ac:dyDescent="0.35">
      <c r="A428" s="62" t="s">
        <v>660</v>
      </c>
      <c r="B428" s="63">
        <v>0.8</v>
      </c>
      <c r="C428" s="62">
        <v>0</v>
      </c>
      <c r="D428" s="67">
        <f t="shared" si="23"/>
        <v>0</v>
      </c>
      <c r="E428" s="66">
        <v>0</v>
      </c>
      <c r="F428" s="64">
        <v>0</v>
      </c>
      <c r="G428" s="64"/>
      <c r="H428">
        <f t="shared" si="22"/>
        <v>0.8</v>
      </c>
    </row>
    <row r="429" spans="1:8" x14ac:dyDescent="0.35">
      <c r="A429" s="62" t="s">
        <v>659</v>
      </c>
      <c r="B429" s="63">
        <v>0.72</v>
      </c>
      <c r="C429" s="62">
        <v>0</v>
      </c>
      <c r="D429" s="67">
        <f t="shared" si="23"/>
        <v>0</v>
      </c>
      <c r="E429" s="63">
        <v>0</v>
      </c>
      <c r="F429" s="64">
        <v>0</v>
      </c>
      <c r="G429" s="64"/>
      <c r="H429">
        <f t="shared" si="22"/>
        <v>0.72</v>
      </c>
    </row>
    <row r="430" spans="1:8" x14ac:dyDescent="0.35">
      <c r="A430" s="62" t="s">
        <v>660</v>
      </c>
      <c r="B430" s="63">
        <v>0.90500000000000003</v>
      </c>
      <c r="C430" s="62">
        <v>0</v>
      </c>
      <c r="D430" s="67">
        <f t="shared" si="23"/>
        <v>0</v>
      </c>
      <c r="E430" s="66">
        <v>0</v>
      </c>
      <c r="F430" s="64">
        <v>0</v>
      </c>
      <c r="G430" s="64"/>
      <c r="H430">
        <f t="shared" si="22"/>
        <v>0.90500000000000003</v>
      </c>
    </row>
    <row r="431" spans="1:8" x14ac:dyDescent="0.35">
      <c r="A431" s="62" t="s">
        <v>660</v>
      </c>
      <c r="B431" s="63">
        <v>1.2949999999999999</v>
      </c>
      <c r="C431" s="62">
        <v>0</v>
      </c>
      <c r="D431" s="67">
        <f t="shared" si="23"/>
        <v>0</v>
      </c>
      <c r="E431" s="66">
        <v>0</v>
      </c>
      <c r="F431" s="64">
        <v>0</v>
      </c>
      <c r="G431" s="64"/>
      <c r="H431">
        <f t="shared" si="22"/>
        <v>1.2949999999999999</v>
      </c>
    </row>
    <row r="432" spans="1:8" x14ac:dyDescent="0.35">
      <c r="A432" s="62" t="s">
        <v>659</v>
      </c>
      <c r="B432" s="63">
        <v>0.87</v>
      </c>
      <c r="C432" s="62">
        <v>0</v>
      </c>
      <c r="D432" s="67">
        <f t="shared" si="23"/>
        <v>0</v>
      </c>
      <c r="E432" s="63">
        <v>0</v>
      </c>
      <c r="F432" s="64">
        <v>0</v>
      </c>
      <c r="G432" s="64"/>
      <c r="H432">
        <f t="shared" si="22"/>
        <v>0.87</v>
      </c>
    </row>
    <row r="433" spans="1:8" x14ac:dyDescent="0.35">
      <c r="A433" s="62" t="s">
        <v>659</v>
      </c>
      <c r="B433" s="63">
        <v>0.89500000000000002</v>
      </c>
      <c r="C433" s="62">
        <v>0</v>
      </c>
      <c r="D433" s="67">
        <f t="shared" si="23"/>
        <v>0</v>
      </c>
      <c r="E433" s="63">
        <v>0</v>
      </c>
      <c r="F433" s="64">
        <v>0</v>
      </c>
      <c r="G433" s="64"/>
      <c r="H433">
        <f t="shared" si="22"/>
        <v>0.89500000000000002</v>
      </c>
    </row>
    <row r="434" spans="1:8" x14ac:dyDescent="0.35">
      <c r="A434" s="62" t="s">
        <v>660</v>
      </c>
      <c r="B434" s="63">
        <v>0.89500000000000002</v>
      </c>
      <c r="C434" s="62">
        <v>0</v>
      </c>
      <c r="D434" s="67">
        <f t="shared" si="23"/>
        <v>0</v>
      </c>
      <c r="E434" s="66">
        <v>0</v>
      </c>
      <c r="F434" s="64">
        <v>0</v>
      </c>
      <c r="G434" s="64"/>
      <c r="H434">
        <f t="shared" si="22"/>
        <v>0.89500000000000002</v>
      </c>
    </row>
    <row r="435" spans="1:8" x14ac:dyDescent="0.35">
      <c r="A435" s="62" t="s">
        <v>659</v>
      </c>
      <c r="B435" s="63">
        <v>1.145</v>
      </c>
      <c r="C435" s="62">
        <v>0</v>
      </c>
      <c r="D435" s="67">
        <f t="shared" si="23"/>
        <v>0</v>
      </c>
      <c r="E435" s="63">
        <v>0</v>
      </c>
      <c r="F435" s="64">
        <v>0</v>
      </c>
      <c r="G435" s="64"/>
      <c r="H435">
        <f t="shared" si="22"/>
        <v>1.145</v>
      </c>
    </row>
    <row r="436" spans="1:8" x14ac:dyDescent="0.35">
      <c r="A436" s="62" t="s">
        <v>660</v>
      </c>
      <c r="B436" s="63">
        <v>1.7</v>
      </c>
      <c r="C436" s="62">
        <v>0</v>
      </c>
      <c r="D436" s="67">
        <f t="shared" si="23"/>
        <v>0</v>
      </c>
      <c r="E436" s="66">
        <v>0</v>
      </c>
      <c r="F436" s="64">
        <v>0</v>
      </c>
      <c r="G436" s="64"/>
      <c r="H436">
        <f t="shared" si="22"/>
        <v>1.7</v>
      </c>
    </row>
    <row r="437" spans="1:8" x14ac:dyDescent="0.35">
      <c r="A437" s="62" t="s">
        <v>659</v>
      </c>
      <c r="B437" s="63">
        <v>1.01</v>
      </c>
      <c r="C437" s="62">
        <v>0</v>
      </c>
      <c r="D437" s="67">
        <f t="shared" si="23"/>
        <v>0</v>
      </c>
      <c r="E437" s="63">
        <v>0</v>
      </c>
      <c r="F437" s="64">
        <v>0</v>
      </c>
      <c r="G437" s="64"/>
      <c r="H437">
        <f t="shared" si="22"/>
        <v>1.01</v>
      </c>
    </row>
    <row r="438" spans="1:8" x14ac:dyDescent="0.35">
      <c r="A438" s="62" t="s">
        <v>659</v>
      </c>
      <c r="B438" s="63">
        <v>0.86499999999999999</v>
      </c>
      <c r="C438" s="62">
        <v>0</v>
      </c>
      <c r="D438" s="67">
        <f t="shared" si="23"/>
        <v>0</v>
      </c>
      <c r="E438" s="65">
        <v>0</v>
      </c>
      <c r="F438" s="64">
        <v>0</v>
      </c>
      <c r="G438" s="64"/>
      <c r="H438">
        <f t="shared" si="22"/>
        <v>0.86499999999999999</v>
      </c>
    </row>
    <row r="439" spans="1:8" x14ac:dyDescent="0.35">
      <c r="A439" s="62" t="s">
        <v>660</v>
      </c>
      <c r="B439" s="63">
        <v>1.29</v>
      </c>
      <c r="C439" s="62">
        <v>0</v>
      </c>
      <c r="D439" s="67">
        <f t="shared" si="23"/>
        <v>0</v>
      </c>
      <c r="E439" s="66">
        <v>0</v>
      </c>
      <c r="F439" s="64">
        <v>0</v>
      </c>
      <c r="G439" s="64"/>
      <c r="H439">
        <f t="shared" si="22"/>
        <v>1.29</v>
      </c>
    </row>
    <row r="440" spans="1:8" x14ac:dyDescent="0.35">
      <c r="A440" s="62" t="s">
        <v>660</v>
      </c>
      <c r="B440" s="63">
        <v>0.91</v>
      </c>
      <c r="C440" s="62">
        <v>0</v>
      </c>
      <c r="D440" s="67">
        <f t="shared" si="23"/>
        <v>0</v>
      </c>
      <c r="E440" s="66">
        <v>0</v>
      </c>
      <c r="F440" s="64">
        <v>0</v>
      </c>
      <c r="G440" s="64"/>
      <c r="H440">
        <f t="shared" si="22"/>
        <v>0.91</v>
      </c>
    </row>
    <row r="441" spans="1:8" x14ac:dyDescent="0.35">
      <c r="A441" s="62" t="s">
        <v>659</v>
      </c>
      <c r="B441" s="63">
        <v>0.86499999999999999</v>
      </c>
      <c r="C441" s="62">
        <v>0</v>
      </c>
      <c r="D441" s="67">
        <f t="shared" si="23"/>
        <v>0</v>
      </c>
      <c r="E441" s="63">
        <v>0</v>
      </c>
      <c r="F441" s="64">
        <v>0</v>
      </c>
      <c r="G441" s="64"/>
      <c r="H441">
        <f t="shared" si="22"/>
        <v>0.86499999999999999</v>
      </c>
    </row>
    <row r="442" spans="1:8" x14ac:dyDescent="0.35">
      <c r="A442" s="62" t="s">
        <v>660</v>
      </c>
      <c r="B442" s="63">
        <v>0.67</v>
      </c>
      <c r="C442" s="62">
        <v>0</v>
      </c>
      <c r="D442" s="67">
        <f t="shared" si="23"/>
        <v>0</v>
      </c>
      <c r="E442" s="64">
        <v>0</v>
      </c>
      <c r="F442" s="64">
        <v>0</v>
      </c>
      <c r="G442" s="64"/>
      <c r="H442">
        <f t="shared" si="22"/>
        <v>0.67</v>
      </c>
    </row>
    <row r="443" spans="1:8" x14ac:dyDescent="0.35">
      <c r="A443" s="62" t="s">
        <v>660</v>
      </c>
      <c r="B443" s="63">
        <v>0.80500000000000005</v>
      </c>
      <c r="C443" s="62">
        <v>0</v>
      </c>
      <c r="D443" s="67">
        <f t="shared" si="23"/>
        <v>0</v>
      </c>
      <c r="E443" s="64">
        <v>0</v>
      </c>
      <c r="F443" s="64">
        <v>0</v>
      </c>
      <c r="G443" s="64"/>
      <c r="H443">
        <f t="shared" si="22"/>
        <v>0.80500000000000005</v>
      </c>
    </row>
    <row r="444" spans="1:8" x14ac:dyDescent="0.35">
      <c r="A444" s="62" t="s">
        <v>659</v>
      </c>
      <c r="B444" s="63">
        <v>0.88500000000000001</v>
      </c>
      <c r="C444" s="62">
        <v>0</v>
      </c>
      <c r="D444" s="67">
        <f t="shared" si="23"/>
        <v>0</v>
      </c>
      <c r="E444" s="65">
        <v>0</v>
      </c>
      <c r="F444" s="64">
        <v>0</v>
      </c>
      <c r="G444" s="64"/>
      <c r="H444">
        <f t="shared" si="22"/>
        <v>0.88500000000000001</v>
      </c>
    </row>
    <row r="445" spans="1:8" x14ac:dyDescent="0.35">
      <c r="A445" s="62" t="s">
        <v>659</v>
      </c>
      <c r="B445" s="63">
        <v>0.66</v>
      </c>
      <c r="C445" s="62">
        <v>0</v>
      </c>
      <c r="D445" s="67">
        <f t="shared" si="23"/>
        <v>0</v>
      </c>
      <c r="E445" s="63">
        <v>0</v>
      </c>
      <c r="F445" s="64">
        <v>0</v>
      </c>
      <c r="G445" s="64"/>
      <c r="H445">
        <f t="shared" si="22"/>
        <v>0.66</v>
      </c>
    </row>
    <row r="446" spans="1:8" x14ac:dyDescent="0.35">
      <c r="A446" s="62" t="s">
        <v>660</v>
      </c>
      <c r="B446" s="63">
        <v>0.99</v>
      </c>
      <c r="C446" s="62">
        <v>0</v>
      </c>
      <c r="D446" s="67">
        <f t="shared" si="23"/>
        <v>0</v>
      </c>
      <c r="E446" s="64">
        <v>0</v>
      </c>
      <c r="F446" s="64">
        <v>0</v>
      </c>
      <c r="G446" s="64"/>
      <c r="H446">
        <f t="shared" si="22"/>
        <v>0.99</v>
      </c>
    </row>
    <row r="447" spans="1:8" x14ac:dyDescent="0.35">
      <c r="A447" s="62" t="s">
        <v>659</v>
      </c>
      <c r="B447" s="63">
        <v>1.145</v>
      </c>
      <c r="C447" s="62">
        <v>0</v>
      </c>
      <c r="D447" s="67">
        <f t="shared" si="23"/>
        <v>0</v>
      </c>
      <c r="E447" s="65">
        <v>0</v>
      </c>
      <c r="F447" s="64">
        <v>0</v>
      </c>
      <c r="G447" s="64"/>
      <c r="H447">
        <f t="shared" si="22"/>
        <v>1.145</v>
      </c>
    </row>
    <row r="448" spans="1:8" x14ac:dyDescent="0.35">
      <c r="A448" s="62" t="s">
        <v>660</v>
      </c>
      <c r="B448" s="63">
        <v>0.88500000000000001</v>
      </c>
      <c r="C448" s="62">
        <v>0</v>
      </c>
      <c r="D448" s="67">
        <f t="shared" si="23"/>
        <v>0</v>
      </c>
      <c r="E448" s="66">
        <v>0</v>
      </c>
      <c r="F448" s="64">
        <v>0</v>
      </c>
      <c r="G448" s="64"/>
      <c r="H448">
        <f t="shared" si="22"/>
        <v>0.88500000000000001</v>
      </c>
    </row>
    <row r="449" spans="1:8" x14ac:dyDescent="0.35">
      <c r="A449" s="62" t="s">
        <v>659</v>
      </c>
      <c r="B449" s="63">
        <v>0.83</v>
      </c>
      <c r="C449" s="62">
        <v>0</v>
      </c>
      <c r="D449" s="67">
        <f t="shared" si="23"/>
        <v>0</v>
      </c>
      <c r="E449" s="63">
        <v>0</v>
      </c>
      <c r="F449" s="64">
        <v>0</v>
      </c>
      <c r="G449" s="64"/>
      <c r="H449">
        <f t="shared" si="22"/>
        <v>0.83</v>
      </c>
    </row>
    <row r="450" spans="1:8" x14ac:dyDescent="0.35">
      <c r="A450" s="62" t="s">
        <v>660</v>
      </c>
      <c r="B450" s="63">
        <v>0.96499999999999997</v>
      </c>
      <c r="C450" s="62">
        <v>0</v>
      </c>
      <c r="D450" s="67">
        <f t="shared" si="23"/>
        <v>0</v>
      </c>
      <c r="E450" s="64">
        <v>0</v>
      </c>
      <c r="F450" s="64">
        <v>0</v>
      </c>
      <c r="G450" s="64"/>
      <c r="H450">
        <f t="shared" ref="H450:H513" si="24">B450-C450-D450</f>
        <v>0.96499999999999997</v>
      </c>
    </row>
    <row r="451" spans="1:8" x14ac:dyDescent="0.35">
      <c r="A451" s="62" t="s">
        <v>660</v>
      </c>
      <c r="B451" s="63">
        <v>1.28</v>
      </c>
      <c r="C451" s="62">
        <v>0</v>
      </c>
      <c r="D451" s="67">
        <f t="shared" si="23"/>
        <v>0</v>
      </c>
      <c r="E451" s="64">
        <v>0</v>
      </c>
      <c r="F451" s="64">
        <v>0</v>
      </c>
      <c r="G451" s="64"/>
      <c r="H451">
        <f t="shared" si="24"/>
        <v>1.28</v>
      </c>
    </row>
    <row r="452" spans="1:8" x14ac:dyDescent="0.35">
      <c r="A452" s="62" t="s">
        <v>660</v>
      </c>
      <c r="B452" s="63">
        <v>1.27</v>
      </c>
      <c r="C452" s="62">
        <v>0</v>
      </c>
      <c r="D452" s="67">
        <f t="shared" si="23"/>
        <v>0</v>
      </c>
      <c r="E452" s="64">
        <v>0</v>
      </c>
      <c r="F452" s="64">
        <v>0</v>
      </c>
      <c r="G452" s="64"/>
      <c r="H452">
        <f t="shared" si="24"/>
        <v>1.27</v>
      </c>
    </row>
    <row r="453" spans="1:8" x14ac:dyDescent="0.35">
      <c r="A453" s="62" t="s">
        <v>660</v>
      </c>
      <c r="B453" s="63">
        <v>1.57</v>
      </c>
      <c r="C453" s="62">
        <v>0</v>
      </c>
      <c r="D453" s="67">
        <f t="shared" si="23"/>
        <v>0</v>
      </c>
      <c r="E453" s="64">
        <v>0</v>
      </c>
      <c r="F453" s="64">
        <v>0</v>
      </c>
      <c r="G453" s="64"/>
      <c r="H453">
        <f t="shared" si="24"/>
        <v>1.57</v>
      </c>
    </row>
    <row r="454" spans="1:8" x14ac:dyDescent="0.35">
      <c r="A454" s="62" t="s">
        <v>660</v>
      </c>
      <c r="B454" s="63">
        <v>1.05</v>
      </c>
      <c r="C454" s="62">
        <v>0</v>
      </c>
      <c r="D454" s="67">
        <f t="shared" si="23"/>
        <v>0</v>
      </c>
      <c r="E454" s="66">
        <v>0</v>
      </c>
      <c r="F454" s="66">
        <v>0</v>
      </c>
      <c r="G454" s="64"/>
      <c r="H454">
        <f t="shared" si="24"/>
        <v>1.05</v>
      </c>
    </row>
    <row r="455" spans="1:8" x14ac:dyDescent="0.35">
      <c r="A455" s="62" t="s">
        <v>659</v>
      </c>
      <c r="B455" s="63">
        <v>0.7</v>
      </c>
      <c r="C455" s="62">
        <v>0</v>
      </c>
      <c r="D455" s="67">
        <f t="shared" si="23"/>
        <v>0</v>
      </c>
      <c r="E455" s="65">
        <v>0</v>
      </c>
      <c r="F455" s="64">
        <v>0</v>
      </c>
      <c r="G455" s="64"/>
      <c r="H455">
        <f t="shared" si="24"/>
        <v>0.7</v>
      </c>
    </row>
    <row r="456" spans="1:8" x14ac:dyDescent="0.35">
      <c r="A456" s="62" t="s">
        <v>659</v>
      </c>
      <c r="B456" s="63">
        <v>0.9</v>
      </c>
      <c r="C456" s="62">
        <v>0</v>
      </c>
      <c r="D456" s="67">
        <f t="shared" si="23"/>
        <v>0</v>
      </c>
      <c r="E456" s="63">
        <v>0</v>
      </c>
      <c r="F456" s="64">
        <v>0</v>
      </c>
      <c r="G456" s="64"/>
      <c r="H456">
        <f t="shared" si="24"/>
        <v>0.9</v>
      </c>
    </row>
    <row r="457" spans="1:8" x14ac:dyDescent="0.35">
      <c r="A457" s="62" t="s">
        <v>659</v>
      </c>
      <c r="B457" s="63">
        <v>0.69499999999999995</v>
      </c>
      <c r="C457" s="62">
        <v>0</v>
      </c>
      <c r="D457" s="67">
        <f t="shared" si="23"/>
        <v>0</v>
      </c>
      <c r="E457" s="63">
        <v>0</v>
      </c>
      <c r="F457" s="64">
        <v>0</v>
      </c>
      <c r="G457" s="64"/>
      <c r="H457">
        <f t="shared" si="24"/>
        <v>0.69499999999999995</v>
      </c>
    </row>
    <row r="458" spans="1:8" x14ac:dyDescent="0.35">
      <c r="A458" s="62" t="s">
        <v>659</v>
      </c>
      <c r="B458" s="63">
        <v>0.74</v>
      </c>
      <c r="C458" s="62">
        <v>0</v>
      </c>
      <c r="D458" s="67">
        <f t="shared" si="23"/>
        <v>0</v>
      </c>
      <c r="E458" s="63">
        <v>0</v>
      </c>
      <c r="F458" s="66">
        <v>0</v>
      </c>
      <c r="G458" s="64"/>
      <c r="H458">
        <f t="shared" si="24"/>
        <v>0.74</v>
      </c>
    </row>
    <row r="459" spans="1:8" x14ac:dyDescent="0.35">
      <c r="A459" s="62" t="s">
        <v>659</v>
      </c>
      <c r="B459" s="63">
        <v>0.67500000000000004</v>
      </c>
      <c r="C459" s="62">
        <v>0</v>
      </c>
      <c r="D459" s="67">
        <f t="shared" si="23"/>
        <v>0</v>
      </c>
      <c r="E459" s="63">
        <v>0</v>
      </c>
      <c r="F459" s="66">
        <v>0</v>
      </c>
      <c r="G459" s="64"/>
      <c r="H459">
        <f t="shared" si="24"/>
        <v>0.67500000000000004</v>
      </c>
    </row>
    <row r="460" spans="1:8" x14ac:dyDescent="0.35">
      <c r="A460" s="62" t="s">
        <v>659</v>
      </c>
      <c r="B460" s="63">
        <v>0.93500000000000005</v>
      </c>
      <c r="C460" s="62">
        <v>0</v>
      </c>
      <c r="D460" s="67">
        <f t="shared" si="23"/>
        <v>0</v>
      </c>
      <c r="E460" s="63">
        <v>0</v>
      </c>
      <c r="F460" s="66">
        <v>0</v>
      </c>
      <c r="G460" s="64"/>
      <c r="H460">
        <f t="shared" si="24"/>
        <v>0.93500000000000005</v>
      </c>
    </row>
    <row r="461" spans="1:8" x14ac:dyDescent="0.35">
      <c r="A461" s="62" t="s">
        <v>659</v>
      </c>
      <c r="B461" s="63">
        <v>0.77500000000000002</v>
      </c>
      <c r="C461" s="62">
        <v>3.2000000000000001E-2</v>
      </c>
      <c r="D461" s="67">
        <f t="shared" si="23"/>
        <v>0</v>
      </c>
      <c r="E461" s="65">
        <v>0</v>
      </c>
      <c r="F461" s="64">
        <v>0</v>
      </c>
      <c r="G461" s="64"/>
      <c r="H461">
        <f t="shared" si="24"/>
        <v>0.74299999999999999</v>
      </c>
    </row>
    <row r="462" spans="1:8" x14ac:dyDescent="0.35">
      <c r="A462" s="62" t="s">
        <v>659</v>
      </c>
      <c r="B462" s="63">
        <v>0.82</v>
      </c>
      <c r="C462" s="62">
        <v>3.2000000000000001E-2</v>
      </c>
      <c r="D462" s="67">
        <f t="shared" si="23"/>
        <v>0</v>
      </c>
      <c r="E462" s="63">
        <v>0</v>
      </c>
      <c r="F462" s="66">
        <v>0</v>
      </c>
      <c r="G462" s="64"/>
      <c r="H462">
        <f t="shared" si="24"/>
        <v>0.78799999999999992</v>
      </c>
    </row>
    <row r="463" spans="1:8" x14ac:dyDescent="0.35">
      <c r="A463" s="62" t="s">
        <v>660</v>
      </c>
      <c r="B463" s="63">
        <v>1.085</v>
      </c>
      <c r="C463" s="62">
        <v>0</v>
      </c>
      <c r="D463" s="67">
        <f t="shared" si="23"/>
        <v>0</v>
      </c>
      <c r="E463" s="66">
        <v>0</v>
      </c>
      <c r="F463" s="66">
        <v>0</v>
      </c>
      <c r="G463" s="64"/>
      <c r="H463">
        <f t="shared" si="24"/>
        <v>1.085</v>
      </c>
    </row>
    <row r="464" spans="1:8" x14ac:dyDescent="0.35">
      <c r="A464" s="62" t="s">
        <v>659</v>
      </c>
      <c r="B464" s="63">
        <v>0.95</v>
      </c>
      <c r="C464" s="62">
        <v>0</v>
      </c>
      <c r="D464" s="67">
        <f t="shared" si="23"/>
        <v>0</v>
      </c>
      <c r="E464" s="63">
        <v>0</v>
      </c>
      <c r="F464" s="66">
        <v>0</v>
      </c>
      <c r="G464" s="64"/>
      <c r="H464">
        <f t="shared" si="24"/>
        <v>0.95</v>
      </c>
    </row>
    <row r="465" spans="1:8" x14ac:dyDescent="0.35">
      <c r="A465" s="62" t="s">
        <v>659</v>
      </c>
      <c r="B465" s="63">
        <v>0.875</v>
      </c>
      <c r="C465" s="62">
        <v>3.2000000000000001E-2</v>
      </c>
      <c r="D465" s="67">
        <f t="shared" si="23"/>
        <v>0</v>
      </c>
      <c r="E465" s="63">
        <v>0</v>
      </c>
      <c r="F465" s="64">
        <v>0</v>
      </c>
      <c r="G465" s="64"/>
      <c r="H465">
        <f t="shared" si="24"/>
        <v>0.84299999999999997</v>
      </c>
    </row>
    <row r="466" spans="1:8" x14ac:dyDescent="0.35">
      <c r="A466" s="62" t="s">
        <v>659</v>
      </c>
      <c r="B466" s="63">
        <v>0.78</v>
      </c>
      <c r="C466" s="62">
        <v>0</v>
      </c>
      <c r="D466" s="67">
        <f t="shared" si="23"/>
        <v>0</v>
      </c>
      <c r="E466" s="65">
        <v>0</v>
      </c>
      <c r="F466" s="64">
        <v>0</v>
      </c>
      <c r="G466" s="64"/>
      <c r="H466">
        <f t="shared" si="24"/>
        <v>0.78</v>
      </c>
    </row>
    <row r="467" spans="1:8" x14ac:dyDescent="0.35">
      <c r="A467" s="62" t="s">
        <v>659</v>
      </c>
      <c r="B467" s="63">
        <v>0.94499999999999995</v>
      </c>
      <c r="C467" s="62">
        <v>3.2000000000000001E-2</v>
      </c>
      <c r="D467" s="67">
        <f t="shared" si="23"/>
        <v>0</v>
      </c>
      <c r="E467" s="63">
        <v>0</v>
      </c>
      <c r="F467" s="66">
        <v>0</v>
      </c>
      <c r="G467" s="64"/>
      <c r="H467">
        <f t="shared" si="24"/>
        <v>0.91299999999999992</v>
      </c>
    </row>
    <row r="468" spans="1:8" x14ac:dyDescent="0.35">
      <c r="A468" s="62" t="s">
        <v>659</v>
      </c>
      <c r="B468" s="63">
        <v>0.98</v>
      </c>
      <c r="C468" s="62">
        <v>0</v>
      </c>
      <c r="D468" s="67">
        <f t="shared" si="23"/>
        <v>0</v>
      </c>
      <c r="E468" s="65">
        <v>0</v>
      </c>
      <c r="F468" s="64">
        <v>0</v>
      </c>
      <c r="G468" s="64"/>
      <c r="H468">
        <f t="shared" si="24"/>
        <v>0.98</v>
      </c>
    </row>
    <row r="469" spans="1:8" x14ac:dyDescent="0.35">
      <c r="A469" s="62" t="s">
        <v>659</v>
      </c>
      <c r="B469" s="63">
        <v>0.9</v>
      </c>
      <c r="C469" s="62">
        <v>0</v>
      </c>
      <c r="D469" s="67">
        <f t="shared" si="23"/>
        <v>0</v>
      </c>
      <c r="E469" s="65">
        <v>0</v>
      </c>
      <c r="F469" s="64">
        <v>0</v>
      </c>
      <c r="G469" s="64"/>
      <c r="H469">
        <f t="shared" si="24"/>
        <v>0.9</v>
      </c>
    </row>
    <row r="470" spans="1:8" x14ac:dyDescent="0.35">
      <c r="A470" s="62" t="s">
        <v>659</v>
      </c>
      <c r="B470" s="63">
        <v>1.0900000000000001</v>
      </c>
      <c r="C470" s="62">
        <v>3.2000000000000001E-2</v>
      </c>
      <c r="D470" s="67">
        <f t="shared" si="23"/>
        <v>0</v>
      </c>
      <c r="E470" s="63">
        <v>0</v>
      </c>
      <c r="F470" s="66">
        <v>0</v>
      </c>
      <c r="G470" s="64"/>
      <c r="H470">
        <f t="shared" si="24"/>
        <v>1.0580000000000001</v>
      </c>
    </row>
    <row r="471" spans="1:8" x14ac:dyDescent="0.35">
      <c r="A471" s="62" t="s">
        <v>659</v>
      </c>
      <c r="B471" s="63">
        <v>0.95</v>
      </c>
      <c r="C471" s="62">
        <v>0</v>
      </c>
      <c r="D471" s="67">
        <f t="shared" si="23"/>
        <v>0</v>
      </c>
      <c r="E471" s="66">
        <v>0</v>
      </c>
      <c r="F471" s="66">
        <v>0</v>
      </c>
      <c r="G471" s="64"/>
      <c r="H471">
        <f t="shared" si="24"/>
        <v>0.95</v>
      </c>
    </row>
    <row r="472" spans="1:8" x14ac:dyDescent="0.35">
      <c r="A472" s="62" t="s">
        <v>660</v>
      </c>
      <c r="B472" s="63">
        <v>1.2</v>
      </c>
      <c r="C472" s="62">
        <v>0</v>
      </c>
      <c r="D472" s="67">
        <f t="shared" si="23"/>
        <v>0</v>
      </c>
      <c r="E472" s="63">
        <v>0</v>
      </c>
      <c r="F472" s="66">
        <v>0</v>
      </c>
      <c r="G472" s="64"/>
      <c r="H472">
        <f t="shared" si="24"/>
        <v>1.2</v>
      </c>
    </row>
    <row r="473" spans="1:8" x14ac:dyDescent="0.35">
      <c r="A473" s="62" t="s">
        <v>659</v>
      </c>
      <c r="B473" s="63">
        <v>0.83</v>
      </c>
      <c r="C473" s="62">
        <v>3.2000000000000001E-2</v>
      </c>
      <c r="D473" s="67">
        <f t="shared" si="23"/>
        <v>0</v>
      </c>
      <c r="E473" s="63">
        <v>0</v>
      </c>
      <c r="F473" s="66">
        <v>0</v>
      </c>
      <c r="G473" s="64"/>
      <c r="H473">
        <f t="shared" si="24"/>
        <v>0.79799999999999993</v>
      </c>
    </row>
    <row r="474" spans="1:8" x14ac:dyDescent="0.35">
      <c r="A474" s="62" t="s">
        <v>660</v>
      </c>
      <c r="B474" s="63">
        <v>1.17</v>
      </c>
      <c r="C474" s="62">
        <v>0</v>
      </c>
      <c r="D474" s="67">
        <f t="shared" si="23"/>
        <v>0</v>
      </c>
      <c r="E474" s="66">
        <v>0</v>
      </c>
      <c r="F474" s="66">
        <v>0</v>
      </c>
      <c r="G474" s="64"/>
      <c r="H474">
        <f t="shared" si="24"/>
        <v>1.17</v>
      </c>
    </row>
    <row r="475" spans="1:8" x14ac:dyDescent="0.35">
      <c r="A475" s="62" t="s">
        <v>659</v>
      </c>
      <c r="B475" s="63">
        <v>0.83</v>
      </c>
      <c r="C475" s="62">
        <v>0</v>
      </c>
      <c r="D475" s="67">
        <f t="shared" si="23"/>
        <v>0</v>
      </c>
      <c r="E475" s="63">
        <v>0</v>
      </c>
      <c r="F475" s="66">
        <v>0</v>
      </c>
      <c r="G475" s="64"/>
      <c r="H475">
        <f t="shared" si="24"/>
        <v>0.83</v>
      </c>
    </row>
    <row r="476" spans="1:8" x14ac:dyDescent="0.35">
      <c r="A476" s="62" t="s">
        <v>659</v>
      </c>
      <c r="B476" s="63">
        <v>0.88</v>
      </c>
      <c r="C476" s="62">
        <v>0</v>
      </c>
      <c r="D476" s="67">
        <f t="shared" si="23"/>
        <v>0</v>
      </c>
      <c r="E476" s="63">
        <v>0</v>
      </c>
      <c r="F476" s="66">
        <v>0</v>
      </c>
      <c r="G476" s="64"/>
      <c r="H476">
        <f t="shared" si="24"/>
        <v>0.88</v>
      </c>
    </row>
    <row r="477" spans="1:8" x14ac:dyDescent="0.35">
      <c r="A477" s="62" t="s">
        <v>659</v>
      </c>
      <c r="B477" s="63">
        <v>0.81499999999999995</v>
      </c>
      <c r="C477" s="62">
        <v>0</v>
      </c>
      <c r="D477" s="67">
        <f t="shared" ref="D477:D540" si="25">E477*G477</f>
        <v>0</v>
      </c>
      <c r="E477" s="65">
        <v>0</v>
      </c>
      <c r="F477" s="64">
        <v>0</v>
      </c>
      <c r="G477" s="64"/>
      <c r="H477">
        <f t="shared" si="24"/>
        <v>0.81499999999999995</v>
      </c>
    </row>
    <row r="478" spans="1:8" x14ac:dyDescent="0.35">
      <c r="A478" s="62" t="s">
        <v>659</v>
      </c>
      <c r="B478" s="63">
        <v>1.05</v>
      </c>
      <c r="C478" s="62">
        <v>3.2000000000000001E-2</v>
      </c>
      <c r="D478" s="67">
        <f t="shared" si="25"/>
        <v>0</v>
      </c>
      <c r="E478" s="65">
        <v>0</v>
      </c>
      <c r="F478" s="64">
        <v>0</v>
      </c>
      <c r="G478" s="64"/>
      <c r="H478">
        <f t="shared" si="24"/>
        <v>1.018</v>
      </c>
    </row>
    <row r="479" spans="1:8" x14ac:dyDescent="0.35">
      <c r="A479" s="62" t="s">
        <v>660</v>
      </c>
      <c r="B479" s="63">
        <v>1.21</v>
      </c>
      <c r="C479" s="62">
        <v>0</v>
      </c>
      <c r="D479" s="67">
        <f t="shared" si="25"/>
        <v>0</v>
      </c>
      <c r="E479" s="66">
        <v>0</v>
      </c>
      <c r="F479" s="66">
        <v>0</v>
      </c>
      <c r="G479" s="64"/>
      <c r="H479">
        <f t="shared" si="24"/>
        <v>1.21</v>
      </c>
    </row>
    <row r="480" spans="1:8" x14ac:dyDescent="0.35">
      <c r="A480" s="62" t="s">
        <v>659</v>
      </c>
      <c r="B480" s="63">
        <v>0.84499999999999997</v>
      </c>
      <c r="C480" s="62">
        <v>3.2000000000000001E-2</v>
      </c>
      <c r="D480" s="67">
        <f t="shared" si="25"/>
        <v>0</v>
      </c>
      <c r="E480" s="63">
        <v>0</v>
      </c>
      <c r="F480" s="66">
        <v>0</v>
      </c>
      <c r="G480" s="64"/>
      <c r="H480">
        <f t="shared" si="24"/>
        <v>0.81299999999999994</v>
      </c>
    </row>
    <row r="481" spans="1:8" x14ac:dyDescent="0.35">
      <c r="A481" s="62" t="s">
        <v>659</v>
      </c>
      <c r="B481" s="63">
        <v>0.89</v>
      </c>
      <c r="C481" s="62">
        <v>0</v>
      </c>
      <c r="D481" s="67">
        <f t="shared" si="25"/>
        <v>0</v>
      </c>
      <c r="E481" s="63">
        <v>0</v>
      </c>
      <c r="F481" s="66">
        <v>0</v>
      </c>
      <c r="G481" s="64"/>
      <c r="H481">
        <f t="shared" si="24"/>
        <v>0.89</v>
      </c>
    </row>
    <row r="482" spans="1:8" x14ac:dyDescent="0.35">
      <c r="A482" s="62" t="s">
        <v>659</v>
      </c>
      <c r="B482" s="63">
        <v>0.80500000000000005</v>
      </c>
      <c r="C482" s="62">
        <v>0</v>
      </c>
      <c r="D482" s="67">
        <f t="shared" si="25"/>
        <v>0</v>
      </c>
      <c r="E482" s="65">
        <v>0</v>
      </c>
      <c r="F482" s="64">
        <v>0</v>
      </c>
      <c r="G482" s="64"/>
      <c r="H482">
        <f t="shared" si="24"/>
        <v>0.80500000000000005</v>
      </c>
    </row>
    <row r="483" spans="1:8" x14ac:dyDescent="0.35">
      <c r="A483" s="62" t="s">
        <v>659</v>
      </c>
      <c r="B483" s="63">
        <v>0.91500000000000004</v>
      </c>
      <c r="C483" s="62">
        <v>3.2000000000000001E-2</v>
      </c>
      <c r="D483" s="67">
        <f t="shared" si="25"/>
        <v>0</v>
      </c>
      <c r="E483" s="65">
        <v>0</v>
      </c>
      <c r="F483" s="64">
        <v>0</v>
      </c>
      <c r="G483" s="64"/>
      <c r="H483">
        <f t="shared" si="24"/>
        <v>0.88300000000000001</v>
      </c>
    </row>
    <row r="484" spans="1:8" x14ac:dyDescent="0.35">
      <c r="A484" s="62" t="s">
        <v>659</v>
      </c>
      <c r="B484" s="63">
        <v>0.8</v>
      </c>
      <c r="C484" s="62">
        <v>0</v>
      </c>
      <c r="D484" s="67">
        <f t="shared" si="25"/>
        <v>0</v>
      </c>
      <c r="E484" s="63">
        <v>0</v>
      </c>
      <c r="F484" s="66">
        <v>0</v>
      </c>
      <c r="G484" s="64"/>
      <c r="H484">
        <f t="shared" si="24"/>
        <v>0.8</v>
      </c>
    </row>
    <row r="485" spans="1:8" x14ac:dyDescent="0.35">
      <c r="A485" s="62" t="s">
        <v>659</v>
      </c>
      <c r="B485" s="63">
        <v>1.0349999999999999</v>
      </c>
      <c r="C485" s="62">
        <v>0</v>
      </c>
      <c r="D485" s="67">
        <f t="shared" si="25"/>
        <v>0</v>
      </c>
      <c r="E485" s="63">
        <v>0</v>
      </c>
      <c r="F485" s="66">
        <v>0</v>
      </c>
      <c r="G485" s="64"/>
      <c r="H485">
        <f t="shared" si="24"/>
        <v>1.0349999999999999</v>
      </c>
    </row>
    <row r="486" spans="1:8" x14ac:dyDescent="0.35">
      <c r="A486" s="62" t="s">
        <v>659</v>
      </c>
      <c r="B486" s="63">
        <v>1.095</v>
      </c>
      <c r="C486" s="62">
        <v>0</v>
      </c>
      <c r="D486" s="67">
        <f t="shared" si="25"/>
        <v>0</v>
      </c>
      <c r="E486" s="63">
        <v>0</v>
      </c>
      <c r="F486" s="66">
        <v>0</v>
      </c>
      <c r="G486" s="64"/>
      <c r="H486">
        <f t="shared" si="24"/>
        <v>1.095</v>
      </c>
    </row>
    <row r="487" spans="1:8" x14ac:dyDescent="0.35">
      <c r="A487" s="62" t="s">
        <v>660</v>
      </c>
      <c r="B487" s="63">
        <v>1.2050000000000001</v>
      </c>
      <c r="C487" s="62">
        <v>0</v>
      </c>
      <c r="D487" s="67">
        <f t="shared" si="25"/>
        <v>0</v>
      </c>
      <c r="E487" s="64">
        <v>0</v>
      </c>
      <c r="F487" s="64">
        <v>0</v>
      </c>
      <c r="G487" s="64"/>
      <c r="H487">
        <f t="shared" si="24"/>
        <v>1.2050000000000001</v>
      </c>
    </row>
    <row r="488" spans="1:8" x14ac:dyDescent="0.35">
      <c r="A488" s="62" t="s">
        <v>659</v>
      </c>
      <c r="B488" s="63">
        <v>0.83499999999999996</v>
      </c>
      <c r="C488" s="62">
        <v>0</v>
      </c>
      <c r="D488" s="67">
        <f t="shared" si="25"/>
        <v>0</v>
      </c>
      <c r="E488" s="66">
        <v>0</v>
      </c>
      <c r="F488" s="66">
        <v>0</v>
      </c>
      <c r="G488" s="64"/>
      <c r="H488">
        <f t="shared" si="24"/>
        <v>0.83499999999999996</v>
      </c>
    </row>
    <row r="489" spans="1:8" x14ac:dyDescent="0.35">
      <c r="A489" s="62" t="s">
        <v>660</v>
      </c>
      <c r="B489" s="63">
        <v>1.6</v>
      </c>
      <c r="C489" s="62">
        <v>0</v>
      </c>
      <c r="D489" s="67">
        <f t="shared" si="25"/>
        <v>0</v>
      </c>
      <c r="E489" s="66">
        <v>0</v>
      </c>
      <c r="F489" s="66">
        <v>0</v>
      </c>
      <c r="G489" s="64"/>
      <c r="H489">
        <f t="shared" si="24"/>
        <v>1.6</v>
      </c>
    </row>
    <row r="490" spans="1:8" x14ac:dyDescent="0.35">
      <c r="A490" s="62" t="s">
        <v>660</v>
      </c>
      <c r="B490" s="63">
        <v>1.59</v>
      </c>
      <c r="C490" s="62">
        <v>0</v>
      </c>
      <c r="D490" s="67">
        <f t="shared" si="25"/>
        <v>0</v>
      </c>
      <c r="E490" s="66">
        <v>0</v>
      </c>
      <c r="F490" s="66">
        <v>0</v>
      </c>
      <c r="G490" s="64"/>
      <c r="H490">
        <f t="shared" si="24"/>
        <v>1.59</v>
      </c>
    </row>
    <row r="491" spans="1:8" x14ac:dyDescent="0.35">
      <c r="A491" s="62" t="s">
        <v>660</v>
      </c>
      <c r="B491" s="63">
        <v>1.125</v>
      </c>
      <c r="C491" s="62">
        <v>0</v>
      </c>
      <c r="D491" s="67">
        <f t="shared" si="25"/>
        <v>0</v>
      </c>
      <c r="E491" s="66">
        <v>0</v>
      </c>
      <c r="F491" s="66">
        <v>0</v>
      </c>
      <c r="G491" s="64"/>
      <c r="H491">
        <f t="shared" si="24"/>
        <v>1.125</v>
      </c>
    </row>
    <row r="492" spans="1:8" x14ac:dyDescent="0.35">
      <c r="A492" s="62" t="s">
        <v>660</v>
      </c>
      <c r="B492" s="63">
        <v>1.395</v>
      </c>
      <c r="C492" s="62">
        <v>0</v>
      </c>
      <c r="D492" s="67">
        <f t="shared" si="25"/>
        <v>0</v>
      </c>
      <c r="E492" s="66">
        <v>0</v>
      </c>
      <c r="F492" s="66">
        <v>0</v>
      </c>
      <c r="G492" s="64"/>
      <c r="H492">
        <f t="shared" si="24"/>
        <v>1.395</v>
      </c>
    </row>
    <row r="493" spans="1:8" x14ac:dyDescent="0.35">
      <c r="A493" s="62" t="s">
        <v>659</v>
      </c>
      <c r="B493" s="63">
        <v>0.86499999999999999</v>
      </c>
      <c r="C493" s="62">
        <v>0</v>
      </c>
      <c r="D493" s="67">
        <f t="shared" si="25"/>
        <v>0</v>
      </c>
      <c r="E493" s="66">
        <v>0</v>
      </c>
      <c r="F493" s="66">
        <v>0</v>
      </c>
      <c r="G493" s="64"/>
      <c r="H493">
        <f t="shared" si="24"/>
        <v>0.86499999999999999</v>
      </c>
    </row>
    <row r="494" spans="1:8" x14ac:dyDescent="0.35">
      <c r="A494" s="62" t="s">
        <v>660</v>
      </c>
      <c r="B494" s="63">
        <v>1.49</v>
      </c>
      <c r="C494" s="62">
        <v>0</v>
      </c>
      <c r="D494" s="67">
        <f t="shared" si="25"/>
        <v>0</v>
      </c>
      <c r="E494" s="66">
        <v>0</v>
      </c>
      <c r="F494" s="66">
        <v>0</v>
      </c>
      <c r="G494" s="64"/>
      <c r="H494">
        <f t="shared" si="24"/>
        <v>1.49</v>
      </c>
    </row>
    <row r="495" spans="1:8" x14ac:dyDescent="0.35">
      <c r="A495" s="62" t="s">
        <v>660</v>
      </c>
      <c r="B495" s="63">
        <v>1.07</v>
      </c>
      <c r="C495" s="62">
        <v>0</v>
      </c>
      <c r="D495" s="67">
        <f t="shared" si="25"/>
        <v>0</v>
      </c>
      <c r="E495" s="64">
        <v>0</v>
      </c>
      <c r="F495" s="64">
        <v>0</v>
      </c>
      <c r="G495" s="64"/>
      <c r="H495">
        <f t="shared" si="24"/>
        <v>1.07</v>
      </c>
    </row>
    <row r="496" spans="1:8" x14ac:dyDescent="0.35">
      <c r="A496" s="62" t="s">
        <v>660</v>
      </c>
      <c r="B496" s="63">
        <v>1.105</v>
      </c>
      <c r="C496" s="62">
        <v>0</v>
      </c>
      <c r="D496" s="67">
        <f t="shared" si="25"/>
        <v>0</v>
      </c>
      <c r="E496" s="66">
        <v>0</v>
      </c>
      <c r="F496" s="66">
        <v>0</v>
      </c>
      <c r="G496" s="64"/>
      <c r="H496">
        <f t="shared" si="24"/>
        <v>1.105</v>
      </c>
    </row>
    <row r="497" spans="1:8" x14ac:dyDescent="0.35">
      <c r="A497" s="62" t="s">
        <v>659</v>
      </c>
      <c r="B497" s="63">
        <v>0.89</v>
      </c>
      <c r="C497" s="62">
        <v>3.7999999999999999E-2</v>
      </c>
      <c r="D497" s="67">
        <f t="shared" si="25"/>
        <v>0</v>
      </c>
      <c r="E497" s="66">
        <v>0</v>
      </c>
      <c r="F497" s="66">
        <v>0</v>
      </c>
      <c r="G497" s="64"/>
      <c r="H497">
        <f t="shared" si="24"/>
        <v>0.85199999999999998</v>
      </c>
    </row>
    <row r="498" spans="1:8" x14ac:dyDescent="0.35">
      <c r="A498" s="62" t="s">
        <v>659</v>
      </c>
      <c r="B498" s="63">
        <v>0.91</v>
      </c>
      <c r="C498" s="62">
        <v>3.7999999999999999E-2</v>
      </c>
      <c r="D498" s="67">
        <f t="shared" si="25"/>
        <v>0</v>
      </c>
      <c r="E498" s="66">
        <v>0</v>
      </c>
      <c r="F498" s="66">
        <v>0</v>
      </c>
      <c r="G498" s="64"/>
      <c r="H498">
        <f t="shared" si="24"/>
        <v>0.872</v>
      </c>
    </row>
    <row r="499" spans="1:8" x14ac:dyDescent="0.35">
      <c r="A499" s="62" t="s">
        <v>660</v>
      </c>
      <c r="B499" s="63">
        <v>1.48</v>
      </c>
      <c r="C499" s="62">
        <v>0</v>
      </c>
      <c r="D499" s="67">
        <f t="shared" si="25"/>
        <v>0</v>
      </c>
      <c r="E499" s="66">
        <v>0</v>
      </c>
      <c r="F499" s="66">
        <v>0</v>
      </c>
      <c r="G499" s="64"/>
      <c r="H499">
        <f t="shared" si="24"/>
        <v>1.48</v>
      </c>
    </row>
    <row r="500" spans="1:8" x14ac:dyDescent="0.35">
      <c r="A500" s="62" t="s">
        <v>660</v>
      </c>
      <c r="B500" s="63">
        <v>1.1299999999999999</v>
      </c>
      <c r="C500" s="62">
        <v>0</v>
      </c>
      <c r="D500" s="67">
        <f t="shared" si="25"/>
        <v>0</v>
      </c>
      <c r="E500" s="66">
        <v>0</v>
      </c>
      <c r="F500" s="66">
        <v>0</v>
      </c>
      <c r="G500" s="64"/>
      <c r="H500">
        <f t="shared" si="24"/>
        <v>1.1299999999999999</v>
      </c>
    </row>
    <row r="501" spans="1:8" x14ac:dyDescent="0.35">
      <c r="A501" s="62" t="s">
        <v>660</v>
      </c>
      <c r="B501" s="63">
        <v>1.5349999999999999</v>
      </c>
      <c r="C501" s="62">
        <v>0</v>
      </c>
      <c r="D501" s="67">
        <f t="shared" si="25"/>
        <v>0</v>
      </c>
      <c r="E501" s="64">
        <v>0</v>
      </c>
      <c r="F501" s="64">
        <v>0</v>
      </c>
      <c r="G501" s="64"/>
      <c r="H501">
        <f t="shared" si="24"/>
        <v>1.5349999999999999</v>
      </c>
    </row>
    <row r="502" spans="1:8" x14ac:dyDescent="0.35">
      <c r="A502" s="62" t="s">
        <v>659</v>
      </c>
      <c r="B502" s="63">
        <v>0.86499999999999999</v>
      </c>
      <c r="C502" s="62">
        <v>3.7999999999999999E-2</v>
      </c>
      <c r="D502" s="67">
        <f t="shared" si="25"/>
        <v>0</v>
      </c>
      <c r="E502" s="64">
        <v>0</v>
      </c>
      <c r="F502" s="64">
        <v>0</v>
      </c>
      <c r="G502" s="64"/>
      <c r="H502">
        <f t="shared" si="24"/>
        <v>0.82699999999999996</v>
      </c>
    </row>
    <row r="503" spans="1:8" x14ac:dyDescent="0.35">
      <c r="A503" s="62" t="s">
        <v>659</v>
      </c>
      <c r="B503" s="63">
        <v>1.18</v>
      </c>
      <c r="C503" s="62">
        <v>3.7999999999999999E-2</v>
      </c>
      <c r="D503" s="67">
        <f t="shared" si="25"/>
        <v>0</v>
      </c>
      <c r="E503" s="66">
        <v>0</v>
      </c>
      <c r="F503" s="66">
        <v>0</v>
      </c>
      <c r="G503" s="64"/>
      <c r="H503">
        <f t="shared" si="24"/>
        <v>1.1419999999999999</v>
      </c>
    </row>
    <row r="504" spans="1:8" x14ac:dyDescent="0.35">
      <c r="A504" s="62" t="s">
        <v>659</v>
      </c>
      <c r="B504" s="63">
        <v>1.095</v>
      </c>
      <c r="C504" s="62">
        <v>3.7999999999999999E-2</v>
      </c>
      <c r="D504" s="67">
        <f t="shared" si="25"/>
        <v>0</v>
      </c>
      <c r="E504" s="66">
        <v>0</v>
      </c>
      <c r="F504" s="66">
        <v>0</v>
      </c>
      <c r="G504" s="64"/>
      <c r="H504">
        <f t="shared" si="24"/>
        <v>1.0569999999999999</v>
      </c>
    </row>
    <row r="505" spans="1:8" x14ac:dyDescent="0.35">
      <c r="A505" s="62" t="s">
        <v>660</v>
      </c>
      <c r="B505" s="63">
        <v>1.1399999999999999</v>
      </c>
      <c r="C505" s="62">
        <v>0</v>
      </c>
      <c r="D505" s="67">
        <f t="shared" si="25"/>
        <v>0</v>
      </c>
      <c r="E505" s="66">
        <v>0</v>
      </c>
      <c r="F505" s="66">
        <v>0</v>
      </c>
      <c r="G505" s="64"/>
      <c r="H505">
        <f t="shared" si="24"/>
        <v>1.1399999999999999</v>
      </c>
    </row>
    <row r="506" spans="1:8" x14ac:dyDescent="0.35">
      <c r="A506" s="62" t="s">
        <v>659</v>
      </c>
      <c r="B506" s="63">
        <v>0.875</v>
      </c>
      <c r="C506" s="62">
        <v>3.7999999999999999E-2</v>
      </c>
      <c r="D506" s="67">
        <f t="shared" si="25"/>
        <v>0</v>
      </c>
      <c r="E506" s="66">
        <v>0</v>
      </c>
      <c r="F506" s="66">
        <v>0</v>
      </c>
      <c r="G506" s="64"/>
      <c r="H506">
        <f t="shared" si="24"/>
        <v>0.83699999999999997</v>
      </c>
    </row>
    <row r="507" spans="1:8" x14ac:dyDescent="0.35">
      <c r="A507" s="62" t="s">
        <v>660</v>
      </c>
      <c r="B507" s="63">
        <v>1.5349999999999999</v>
      </c>
      <c r="C507" s="62">
        <v>0</v>
      </c>
      <c r="D507" s="67">
        <f t="shared" si="25"/>
        <v>0</v>
      </c>
      <c r="E507" s="66">
        <v>0</v>
      </c>
      <c r="F507" s="66">
        <v>0</v>
      </c>
      <c r="G507" s="64"/>
      <c r="H507">
        <f t="shared" si="24"/>
        <v>1.5349999999999999</v>
      </c>
    </row>
    <row r="508" spans="1:8" x14ac:dyDescent="0.35">
      <c r="A508" s="62" t="s">
        <v>660</v>
      </c>
      <c r="B508" s="63">
        <v>1.105</v>
      </c>
      <c r="C508" s="62">
        <v>0</v>
      </c>
      <c r="D508" s="67">
        <f t="shared" si="25"/>
        <v>0</v>
      </c>
      <c r="E508" s="66">
        <v>0</v>
      </c>
      <c r="F508" s="66">
        <v>0</v>
      </c>
      <c r="G508" s="64"/>
      <c r="H508">
        <f t="shared" si="24"/>
        <v>1.105</v>
      </c>
    </row>
    <row r="509" spans="1:8" x14ac:dyDescent="0.35">
      <c r="A509" s="62" t="s">
        <v>659</v>
      </c>
      <c r="B509" s="63">
        <v>0.74</v>
      </c>
      <c r="C509" s="62">
        <v>0</v>
      </c>
      <c r="D509" s="67">
        <f t="shared" si="25"/>
        <v>0</v>
      </c>
      <c r="E509" s="63">
        <v>0</v>
      </c>
      <c r="F509" s="66">
        <v>0</v>
      </c>
      <c r="G509" s="64"/>
      <c r="H509">
        <f t="shared" si="24"/>
        <v>0.74</v>
      </c>
    </row>
    <row r="510" spans="1:8" x14ac:dyDescent="0.35">
      <c r="A510" s="62" t="s">
        <v>659</v>
      </c>
      <c r="B510" s="63">
        <v>0.81</v>
      </c>
      <c r="C510" s="62">
        <v>0</v>
      </c>
      <c r="D510" s="67">
        <f t="shared" si="25"/>
        <v>0</v>
      </c>
      <c r="E510" s="63">
        <v>0</v>
      </c>
      <c r="F510" s="66">
        <v>0</v>
      </c>
      <c r="G510" s="64"/>
      <c r="H510">
        <f t="shared" si="24"/>
        <v>0.81</v>
      </c>
    </row>
    <row r="511" spans="1:8" x14ac:dyDescent="0.35">
      <c r="A511" s="62" t="s">
        <v>660</v>
      </c>
      <c r="B511" s="63">
        <v>1.01</v>
      </c>
      <c r="C511" s="62">
        <v>0</v>
      </c>
      <c r="D511" s="67">
        <f t="shared" si="25"/>
        <v>0</v>
      </c>
      <c r="E511" s="63">
        <v>0</v>
      </c>
      <c r="F511" s="66">
        <v>0</v>
      </c>
      <c r="G511" s="64"/>
      <c r="H511">
        <f t="shared" si="24"/>
        <v>1.01</v>
      </c>
    </row>
    <row r="512" spans="1:8" x14ac:dyDescent="0.35">
      <c r="A512" s="62" t="s">
        <v>659</v>
      </c>
      <c r="B512" s="63">
        <v>0.76500000000000001</v>
      </c>
      <c r="C512" s="62">
        <v>0</v>
      </c>
      <c r="D512" s="67">
        <f t="shared" si="25"/>
        <v>0</v>
      </c>
      <c r="E512" s="63">
        <v>0</v>
      </c>
      <c r="F512" s="66">
        <v>0</v>
      </c>
      <c r="G512" s="64"/>
      <c r="H512">
        <f t="shared" si="24"/>
        <v>0.76500000000000001</v>
      </c>
    </row>
    <row r="513" spans="1:8" x14ac:dyDescent="0.35">
      <c r="A513" s="62" t="s">
        <v>660</v>
      </c>
      <c r="B513" s="63">
        <v>0.95</v>
      </c>
      <c r="C513" s="62">
        <v>0</v>
      </c>
      <c r="D513" s="67">
        <f t="shared" si="25"/>
        <v>0</v>
      </c>
      <c r="E513" s="64">
        <v>0</v>
      </c>
      <c r="F513" s="64">
        <v>0</v>
      </c>
      <c r="G513" s="64"/>
      <c r="H513">
        <f t="shared" si="24"/>
        <v>0.95</v>
      </c>
    </row>
    <row r="514" spans="1:8" x14ac:dyDescent="0.35">
      <c r="A514" s="62" t="s">
        <v>659</v>
      </c>
      <c r="B514" s="63">
        <v>0.81499999999999995</v>
      </c>
      <c r="C514" s="62">
        <v>0</v>
      </c>
      <c r="D514" s="67">
        <f t="shared" si="25"/>
        <v>0</v>
      </c>
      <c r="E514" s="65">
        <v>0</v>
      </c>
      <c r="F514" s="64">
        <v>0</v>
      </c>
      <c r="G514" s="64"/>
      <c r="H514">
        <f t="shared" ref="H514:H577" si="26">B514-C514-D514</f>
        <v>0.81499999999999995</v>
      </c>
    </row>
    <row r="515" spans="1:8" x14ac:dyDescent="0.35">
      <c r="A515" s="62" t="s">
        <v>659</v>
      </c>
      <c r="B515" s="63">
        <v>0.89600000000000002</v>
      </c>
      <c r="C515" s="62">
        <v>0</v>
      </c>
      <c r="D515" s="67">
        <f t="shared" si="25"/>
        <v>0</v>
      </c>
      <c r="E515" s="63">
        <v>0</v>
      </c>
      <c r="F515" s="64">
        <v>0</v>
      </c>
      <c r="G515" s="64"/>
      <c r="H515">
        <f t="shared" si="26"/>
        <v>0.89600000000000002</v>
      </c>
    </row>
    <row r="516" spans="1:8" x14ac:dyDescent="0.35">
      <c r="A516" s="62" t="s">
        <v>660</v>
      </c>
      <c r="B516" s="63">
        <v>1.1299999999999999</v>
      </c>
      <c r="C516" s="62">
        <v>0</v>
      </c>
      <c r="D516" s="67">
        <f t="shared" si="25"/>
        <v>0</v>
      </c>
      <c r="E516" s="66">
        <v>0</v>
      </c>
      <c r="F516" s="64">
        <v>0</v>
      </c>
      <c r="G516" s="64"/>
      <c r="H516">
        <f t="shared" si="26"/>
        <v>1.1299999999999999</v>
      </c>
    </row>
    <row r="517" spans="1:8" x14ac:dyDescent="0.35">
      <c r="A517" s="62" t="s">
        <v>659</v>
      </c>
      <c r="B517" s="63">
        <v>0.84499999999999997</v>
      </c>
      <c r="C517" s="62">
        <v>0</v>
      </c>
      <c r="D517" s="67">
        <f t="shared" si="25"/>
        <v>0</v>
      </c>
      <c r="E517" s="65">
        <v>0</v>
      </c>
      <c r="F517" s="64">
        <v>0</v>
      </c>
      <c r="G517" s="64"/>
      <c r="H517">
        <f t="shared" si="26"/>
        <v>0.84499999999999997</v>
      </c>
    </row>
    <row r="518" spans="1:8" x14ac:dyDescent="0.35">
      <c r="A518" s="62" t="s">
        <v>659</v>
      </c>
      <c r="B518" s="63">
        <v>0.82499999999999996</v>
      </c>
      <c r="C518" s="62">
        <v>0</v>
      </c>
      <c r="D518" s="67">
        <f t="shared" si="25"/>
        <v>0</v>
      </c>
      <c r="E518" s="63">
        <v>0</v>
      </c>
      <c r="F518" s="66">
        <v>0</v>
      </c>
      <c r="G518" s="64"/>
      <c r="H518">
        <f t="shared" si="26"/>
        <v>0.82499999999999996</v>
      </c>
    </row>
    <row r="519" spans="1:8" x14ac:dyDescent="0.35">
      <c r="A519" s="62" t="s">
        <v>659</v>
      </c>
      <c r="B519" s="63">
        <v>0.68500000000000005</v>
      </c>
      <c r="C519" s="62">
        <v>0</v>
      </c>
      <c r="D519" s="67">
        <f t="shared" si="25"/>
        <v>0</v>
      </c>
      <c r="E519" s="63">
        <v>0</v>
      </c>
      <c r="F519" s="66">
        <v>0</v>
      </c>
      <c r="G519" s="64"/>
      <c r="H519">
        <f t="shared" si="26"/>
        <v>0.68500000000000005</v>
      </c>
    </row>
    <row r="520" spans="1:8" x14ac:dyDescent="0.35">
      <c r="A520" s="62" t="s">
        <v>660</v>
      </c>
      <c r="B520" s="63">
        <v>0.86</v>
      </c>
      <c r="C520" s="62">
        <v>0</v>
      </c>
      <c r="D520" s="67">
        <f t="shared" si="25"/>
        <v>0</v>
      </c>
      <c r="E520" s="63">
        <v>0</v>
      </c>
      <c r="F520" s="66">
        <v>0</v>
      </c>
      <c r="G520" s="64"/>
      <c r="H520">
        <f t="shared" si="26"/>
        <v>0.86</v>
      </c>
    </row>
    <row r="521" spans="1:8" x14ac:dyDescent="0.35">
      <c r="A521" s="62" t="s">
        <v>659</v>
      </c>
      <c r="B521" s="63">
        <v>0.63</v>
      </c>
      <c r="C521" s="62">
        <v>0</v>
      </c>
      <c r="D521" s="67">
        <f t="shared" si="25"/>
        <v>0</v>
      </c>
      <c r="E521" s="63">
        <v>0</v>
      </c>
      <c r="F521" s="66">
        <v>0</v>
      </c>
      <c r="G521" s="64"/>
      <c r="H521">
        <f t="shared" si="26"/>
        <v>0.63</v>
      </c>
    </row>
    <row r="522" spans="1:8" x14ac:dyDescent="0.35">
      <c r="A522" s="62" t="s">
        <v>659</v>
      </c>
      <c r="B522" s="63">
        <v>0.66</v>
      </c>
      <c r="C522" s="62">
        <v>0</v>
      </c>
      <c r="D522" s="67">
        <f t="shared" si="25"/>
        <v>0</v>
      </c>
      <c r="E522" s="63">
        <v>0</v>
      </c>
      <c r="F522" s="66">
        <v>0</v>
      </c>
      <c r="G522" s="64"/>
      <c r="H522">
        <f t="shared" si="26"/>
        <v>0.66</v>
      </c>
    </row>
    <row r="523" spans="1:8" x14ac:dyDescent="0.35">
      <c r="A523" s="62" t="s">
        <v>660</v>
      </c>
      <c r="B523" s="63">
        <v>1.4650000000000001</v>
      </c>
      <c r="C523" s="62">
        <v>0</v>
      </c>
      <c r="D523" s="67">
        <f t="shared" si="25"/>
        <v>0</v>
      </c>
      <c r="E523" s="64">
        <v>0</v>
      </c>
      <c r="F523" s="64">
        <v>0</v>
      </c>
      <c r="G523" s="64"/>
      <c r="H523">
        <f t="shared" si="26"/>
        <v>1.4650000000000001</v>
      </c>
    </row>
    <row r="524" spans="1:8" x14ac:dyDescent="0.35">
      <c r="A524" s="62" t="s">
        <v>660</v>
      </c>
      <c r="B524" s="63">
        <v>1.5449999999999999</v>
      </c>
      <c r="C524" s="62">
        <v>0</v>
      </c>
      <c r="D524" s="67">
        <f t="shared" si="25"/>
        <v>0</v>
      </c>
      <c r="E524" s="64">
        <v>0</v>
      </c>
      <c r="F524" s="64">
        <v>0</v>
      </c>
      <c r="G524" s="64"/>
      <c r="H524">
        <f t="shared" si="26"/>
        <v>1.5449999999999999</v>
      </c>
    </row>
    <row r="525" spans="1:8" x14ac:dyDescent="0.35">
      <c r="A525" s="62" t="s">
        <v>659</v>
      </c>
      <c r="B525" s="63">
        <v>1.2350000000000001</v>
      </c>
      <c r="C525" s="62">
        <v>3.7999999999999999E-2</v>
      </c>
      <c r="D525" s="67">
        <f t="shared" si="25"/>
        <v>0</v>
      </c>
      <c r="E525" s="64">
        <v>0</v>
      </c>
      <c r="F525" s="64">
        <v>0</v>
      </c>
      <c r="G525" s="64"/>
      <c r="H525">
        <f t="shared" si="26"/>
        <v>1.1970000000000001</v>
      </c>
    </row>
    <row r="526" spans="1:8" x14ac:dyDescent="0.35">
      <c r="A526" s="62" t="s">
        <v>660</v>
      </c>
      <c r="B526" s="63">
        <v>1.0649999999999999</v>
      </c>
      <c r="C526" s="62">
        <v>0</v>
      </c>
      <c r="D526" s="67">
        <f t="shared" si="25"/>
        <v>0</v>
      </c>
      <c r="E526" s="64">
        <v>0</v>
      </c>
      <c r="F526" s="64">
        <v>0</v>
      </c>
      <c r="G526" s="64"/>
      <c r="H526">
        <f t="shared" si="26"/>
        <v>1.0649999999999999</v>
      </c>
    </row>
    <row r="527" spans="1:8" x14ac:dyDescent="0.35">
      <c r="A527" s="62" t="s">
        <v>660</v>
      </c>
      <c r="B527" s="63">
        <v>1.0049999999999999</v>
      </c>
      <c r="C527" s="62">
        <v>0</v>
      </c>
      <c r="D527" s="67">
        <f t="shared" si="25"/>
        <v>0</v>
      </c>
      <c r="E527" s="66">
        <v>0</v>
      </c>
      <c r="F527" s="66">
        <v>0</v>
      </c>
      <c r="G527" s="64"/>
      <c r="H527">
        <f t="shared" si="26"/>
        <v>1.0049999999999999</v>
      </c>
    </row>
    <row r="528" spans="1:8" x14ac:dyDescent="0.35">
      <c r="A528" s="62" t="s">
        <v>660</v>
      </c>
      <c r="B528" s="63">
        <v>1.46</v>
      </c>
      <c r="C528" s="62">
        <v>0</v>
      </c>
      <c r="D528" s="67">
        <f t="shared" si="25"/>
        <v>0</v>
      </c>
      <c r="E528" s="66">
        <v>0</v>
      </c>
      <c r="F528" s="66">
        <v>0</v>
      </c>
      <c r="G528" s="64"/>
      <c r="H528">
        <f t="shared" si="26"/>
        <v>1.46</v>
      </c>
    </row>
    <row r="529" spans="1:8" x14ac:dyDescent="0.35">
      <c r="A529" s="62" t="s">
        <v>660</v>
      </c>
      <c r="B529" s="63">
        <v>1.5249999999999999</v>
      </c>
      <c r="C529" s="62">
        <v>0</v>
      </c>
      <c r="D529" s="67">
        <f t="shared" si="25"/>
        <v>0</v>
      </c>
      <c r="E529" s="66">
        <v>0</v>
      </c>
      <c r="F529" s="66">
        <v>0</v>
      </c>
      <c r="G529" s="64"/>
      <c r="H529">
        <f t="shared" si="26"/>
        <v>1.5249999999999999</v>
      </c>
    </row>
    <row r="530" spans="1:8" x14ac:dyDescent="0.35">
      <c r="A530" s="62" t="s">
        <v>660</v>
      </c>
      <c r="B530" s="63">
        <v>1.72</v>
      </c>
      <c r="C530" s="62">
        <v>0</v>
      </c>
      <c r="D530" s="67">
        <f t="shared" si="25"/>
        <v>0</v>
      </c>
      <c r="E530" s="66">
        <v>0</v>
      </c>
      <c r="F530" s="66">
        <v>0</v>
      </c>
      <c r="G530" s="64"/>
      <c r="H530">
        <f t="shared" si="26"/>
        <v>1.72</v>
      </c>
    </row>
    <row r="531" spans="1:8" x14ac:dyDescent="0.35">
      <c r="A531" s="62" t="s">
        <v>659</v>
      </c>
      <c r="B531" s="63">
        <v>1.0649999999999999</v>
      </c>
      <c r="C531" s="62">
        <v>0</v>
      </c>
      <c r="D531" s="67">
        <f t="shared" si="25"/>
        <v>0</v>
      </c>
      <c r="E531" s="65">
        <v>0</v>
      </c>
      <c r="F531" s="64">
        <v>0</v>
      </c>
      <c r="G531" s="64"/>
      <c r="H531">
        <f t="shared" si="26"/>
        <v>1.0649999999999999</v>
      </c>
    </row>
    <row r="532" spans="1:8" x14ac:dyDescent="0.35">
      <c r="A532" s="62" t="s">
        <v>659</v>
      </c>
      <c r="B532" s="63">
        <v>0.69499999999999995</v>
      </c>
      <c r="C532" s="62">
        <v>0</v>
      </c>
      <c r="D532" s="67">
        <f t="shared" si="25"/>
        <v>0</v>
      </c>
      <c r="E532" s="65">
        <v>0</v>
      </c>
      <c r="F532" s="64">
        <v>0</v>
      </c>
      <c r="G532" s="64"/>
      <c r="H532">
        <f t="shared" si="26"/>
        <v>0.69499999999999995</v>
      </c>
    </row>
    <row r="533" spans="1:8" x14ac:dyDescent="0.35">
      <c r="A533" s="62" t="s">
        <v>659</v>
      </c>
      <c r="B533" s="63">
        <v>0.755</v>
      </c>
      <c r="C533" s="62">
        <v>0</v>
      </c>
      <c r="D533" s="67">
        <f t="shared" si="25"/>
        <v>0</v>
      </c>
      <c r="E533" s="63">
        <v>0</v>
      </c>
      <c r="F533" s="66">
        <v>0</v>
      </c>
      <c r="G533" s="64"/>
      <c r="H533">
        <f t="shared" si="26"/>
        <v>0.755</v>
      </c>
    </row>
    <row r="534" spans="1:8" x14ac:dyDescent="0.35">
      <c r="A534" s="62" t="s">
        <v>659</v>
      </c>
      <c r="B534" s="63">
        <v>0.72499999999999998</v>
      </c>
      <c r="C534" s="62">
        <v>0</v>
      </c>
      <c r="D534" s="67">
        <f t="shared" si="25"/>
        <v>0</v>
      </c>
      <c r="E534" s="63">
        <v>0</v>
      </c>
      <c r="F534" s="66">
        <v>0</v>
      </c>
      <c r="G534" s="64"/>
      <c r="H534">
        <f t="shared" si="26"/>
        <v>0.72499999999999998</v>
      </c>
    </row>
    <row r="535" spans="1:8" x14ac:dyDescent="0.35">
      <c r="A535" s="62" t="s">
        <v>660</v>
      </c>
      <c r="B535" s="63">
        <v>1.22</v>
      </c>
      <c r="C535" s="62">
        <v>0</v>
      </c>
      <c r="D535" s="67">
        <f t="shared" si="25"/>
        <v>0</v>
      </c>
      <c r="E535" s="64">
        <v>0</v>
      </c>
      <c r="F535" s="64">
        <v>0</v>
      </c>
      <c r="G535" s="64"/>
      <c r="H535">
        <f t="shared" si="26"/>
        <v>1.22</v>
      </c>
    </row>
    <row r="536" spans="1:8" x14ac:dyDescent="0.35">
      <c r="A536" s="62" t="s">
        <v>659</v>
      </c>
      <c r="B536" s="63">
        <v>0.91</v>
      </c>
      <c r="C536" s="62">
        <v>0</v>
      </c>
      <c r="D536" s="67">
        <f t="shared" si="25"/>
        <v>0</v>
      </c>
      <c r="E536" s="63">
        <v>0</v>
      </c>
      <c r="F536" s="66">
        <v>0</v>
      </c>
      <c r="G536" s="64"/>
      <c r="H536">
        <f t="shared" si="26"/>
        <v>0.91</v>
      </c>
    </row>
    <row r="537" spans="1:8" x14ac:dyDescent="0.35">
      <c r="A537" s="62" t="s">
        <v>660</v>
      </c>
      <c r="B537" s="63">
        <v>1.33</v>
      </c>
      <c r="C537" s="62">
        <v>0</v>
      </c>
      <c r="D537" s="67">
        <f t="shared" si="25"/>
        <v>0</v>
      </c>
      <c r="E537" s="66">
        <v>0</v>
      </c>
      <c r="F537" s="66">
        <v>0</v>
      </c>
      <c r="G537" s="64"/>
      <c r="H537">
        <f t="shared" si="26"/>
        <v>1.33</v>
      </c>
    </row>
    <row r="538" spans="1:8" x14ac:dyDescent="0.35">
      <c r="A538" s="62" t="s">
        <v>659</v>
      </c>
      <c r="B538" s="63">
        <v>0.59499999999999997</v>
      </c>
      <c r="C538" s="62">
        <v>0</v>
      </c>
      <c r="D538" s="67">
        <f t="shared" si="25"/>
        <v>0</v>
      </c>
      <c r="E538" s="63">
        <v>0</v>
      </c>
      <c r="F538" s="66">
        <v>0</v>
      </c>
      <c r="G538" s="64"/>
      <c r="H538">
        <f t="shared" si="26"/>
        <v>0.59499999999999997</v>
      </c>
    </row>
    <row r="539" spans="1:8" x14ac:dyDescent="0.35">
      <c r="A539" s="62" t="s">
        <v>660</v>
      </c>
      <c r="B539" s="63">
        <v>0.93</v>
      </c>
      <c r="C539" s="62">
        <v>0</v>
      </c>
      <c r="D539" s="67">
        <f t="shared" si="25"/>
        <v>0</v>
      </c>
      <c r="E539" s="66">
        <v>0</v>
      </c>
      <c r="F539" s="66">
        <v>0</v>
      </c>
      <c r="G539" s="64"/>
      <c r="H539">
        <f t="shared" si="26"/>
        <v>0.93</v>
      </c>
    </row>
    <row r="540" spans="1:8" x14ac:dyDescent="0.35">
      <c r="A540" s="62" t="s">
        <v>660</v>
      </c>
      <c r="B540" s="63">
        <v>0.88500000000000001</v>
      </c>
      <c r="C540" s="62">
        <v>0</v>
      </c>
      <c r="D540" s="67">
        <f t="shared" si="25"/>
        <v>0</v>
      </c>
      <c r="E540" s="64">
        <v>0</v>
      </c>
      <c r="F540" s="64">
        <v>0</v>
      </c>
      <c r="G540" s="64"/>
      <c r="H540">
        <f t="shared" si="26"/>
        <v>0.88500000000000001</v>
      </c>
    </row>
    <row r="541" spans="1:8" x14ac:dyDescent="0.35">
      <c r="A541" s="62" t="s">
        <v>659</v>
      </c>
      <c r="B541" s="63">
        <v>0.71499999999999997</v>
      </c>
      <c r="C541" s="62">
        <v>0</v>
      </c>
      <c r="D541" s="67">
        <f t="shared" ref="D541:D604" si="27">E541*G541</f>
        <v>0</v>
      </c>
      <c r="E541" s="65">
        <v>0</v>
      </c>
      <c r="F541" s="64">
        <v>0</v>
      </c>
      <c r="G541" s="64"/>
      <c r="H541">
        <f t="shared" si="26"/>
        <v>0.71499999999999997</v>
      </c>
    </row>
    <row r="542" spans="1:8" x14ac:dyDescent="0.35">
      <c r="A542" s="62" t="s">
        <v>659</v>
      </c>
      <c r="B542" s="63">
        <v>0.75</v>
      </c>
      <c r="C542" s="62">
        <v>0</v>
      </c>
      <c r="D542" s="67">
        <f t="shared" si="27"/>
        <v>0</v>
      </c>
      <c r="E542" s="65">
        <v>0</v>
      </c>
      <c r="F542" s="64">
        <v>0</v>
      </c>
      <c r="G542" s="64"/>
      <c r="H542">
        <f t="shared" si="26"/>
        <v>0.75</v>
      </c>
    </row>
    <row r="543" spans="1:8" x14ac:dyDescent="0.35">
      <c r="A543" s="62" t="s">
        <v>660</v>
      </c>
      <c r="B543" s="63">
        <v>1.06</v>
      </c>
      <c r="C543" s="62">
        <v>0</v>
      </c>
      <c r="D543" s="67">
        <f t="shared" si="27"/>
        <v>0</v>
      </c>
      <c r="E543" s="66">
        <v>0</v>
      </c>
      <c r="F543" s="66">
        <v>0</v>
      </c>
      <c r="G543" s="64"/>
      <c r="H543">
        <f t="shared" si="26"/>
        <v>1.06</v>
      </c>
    </row>
    <row r="544" spans="1:8" x14ac:dyDescent="0.35">
      <c r="A544" s="62" t="s">
        <v>659</v>
      </c>
      <c r="B544" s="63">
        <v>0.85</v>
      </c>
      <c r="C544" s="62">
        <v>0</v>
      </c>
      <c r="D544" s="67">
        <f t="shared" si="27"/>
        <v>0</v>
      </c>
      <c r="E544" s="66">
        <v>0</v>
      </c>
      <c r="F544" s="66">
        <v>0</v>
      </c>
      <c r="G544" s="64"/>
      <c r="H544">
        <f t="shared" si="26"/>
        <v>0.85</v>
      </c>
    </row>
    <row r="545" spans="1:8" x14ac:dyDescent="0.35">
      <c r="A545" s="62" t="s">
        <v>659</v>
      </c>
      <c r="B545" s="63">
        <v>0.90500000000000003</v>
      </c>
      <c r="C545" s="62">
        <v>0</v>
      </c>
      <c r="D545" s="67">
        <f t="shared" si="27"/>
        <v>0</v>
      </c>
      <c r="E545" s="64">
        <v>0</v>
      </c>
      <c r="F545" s="64">
        <v>0</v>
      </c>
      <c r="G545" s="64"/>
      <c r="H545">
        <f t="shared" si="26"/>
        <v>0.90500000000000003</v>
      </c>
    </row>
    <row r="546" spans="1:8" x14ac:dyDescent="0.35">
      <c r="A546" s="62" t="s">
        <v>659</v>
      </c>
      <c r="B546" s="63">
        <v>1.0349999999999999</v>
      </c>
      <c r="C546" s="62">
        <v>0</v>
      </c>
      <c r="D546" s="67">
        <f t="shared" si="27"/>
        <v>0</v>
      </c>
      <c r="E546" s="66">
        <v>0</v>
      </c>
      <c r="F546" s="66">
        <v>0</v>
      </c>
      <c r="G546" s="64"/>
      <c r="H546">
        <f t="shared" si="26"/>
        <v>1.0349999999999999</v>
      </c>
    </row>
    <row r="547" spans="1:8" x14ac:dyDescent="0.35">
      <c r="A547" s="62" t="s">
        <v>659</v>
      </c>
      <c r="B547" s="63">
        <v>1.0049999999999999</v>
      </c>
      <c r="C547" s="62">
        <v>0</v>
      </c>
      <c r="D547" s="67">
        <f t="shared" si="27"/>
        <v>0</v>
      </c>
      <c r="E547" s="64">
        <v>0</v>
      </c>
      <c r="F547" s="64">
        <v>0</v>
      </c>
      <c r="G547" s="64"/>
      <c r="H547">
        <f t="shared" si="26"/>
        <v>1.0049999999999999</v>
      </c>
    </row>
    <row r="548" spans="1:8" x14ac:dyDescent="0.35">
      <c r="A548" s="62" t="s">
        <v>660</v>
      </c>
      <c r="B548" s="63">
        <v>1.0900000000000001</v>
      </c>
      <c r="C548" s="62">
        <v>0</v>
      </c>
      <c r="D548" s="67">
        <f t="shared" si="27"/>
        <v>0</v>
      </c>
      <c r="E548" s="64">
        <v>0</v>
      </c>
      <c r="F548" s="64">
        <v>0</v>
      </c>
      <c r="G548" s="64"/>
      <c r="H548">
        <f t="shared" si="26"/>
        <v>1.0900000000000001</v>
      </c>
    </row>
    <row r="549" spans="1:8" x14ac:dyDescent="0.35">
      <c r="A549" s="62" t="s">
        <v>659</v>
      </c>
      <c r="B549" s="63">
        <v>1.03</v>
      </c>
      <c r="C549" s="62">
        <v>0</v>
      </c>
      <c r="D549" s="67">
        <f t="shared" si="27"/>
        <v>0</v>
      </c>
      <c r="E549" s="64">
        <v>0</v>
      </c>
      <c r="F549" s="64">
        <v>0</v>
      </c>
      <c r="G549" s="64"/>
      <c r="H549">
        <f t="shared" si="26"/>
        <v>1.03</v>
      </c>
    </row>
    <row r="550" spans="1:8" x14ac:dyDescent="0.35">
      <c r="A550" s="62" t="s">
        <v>659</v>
      </c>
      <c r="B550" s="63">
        <v>0.84</v>
      </c>
      <c r="C550" s="62">
        <v>0</v>
      </c>
      <c r="D550" s="67">
        <f t="shared" si="27"/>
        <v>0</v>
      </c>
      <c r="E550" s="66">
        <v>0</v>
      </c>
      <c r="F550" s="66">
        <v>0</v>
      </c>
      <c r="G550" s="64"/>
      <c r="H550">
        <f t="shared" si="26"/>
        <v>0.84</v>
      </c>
    </row>
    <row r="551" spans="1:8" x14ac:dyDescent="0.35">
      <c r="A551" s="62" t="s">
        <v>660</v>
      </c>
      <c r="B551" s="63">
        <v>1.42</v>
      </c>
      <c r="C551" s="62">
        <v>0</v>
      </c>
      <c r="D551" s="67">
        <f t="shared" si="27"/>
        <v>0</v>
      </c>
      <c r="E551" s="64">
        <v>0</v>
      </c>
      <c r="F551" s="64">
        <v>0</v>
      </c>
      <c r="G551" s="64"/>
      <c r="H551">
        <f t="shared" si="26"/>
        <v>1.42</v>
      </c>
    </row>
    <row r="552" spans="1:8" x14ac:dyDescent="0.35">
      <c r="A552" s="62" t="s">
        <v>659</v>
      </c>
      <c r="B552" s="63">
        <v>0.78</v>
      </c>
      <c r="C552" s="62">
        <v>0</v>
      </c>
      <c r="D552" s="67">
        <f t="shared" si="27"/>
        <v>0</v>
      </c>
      <c r="E552" s="66">
        <v>0</v>
      </c>
      <c r="F552" s="66">
        <v>0</v>
      </c>
      <c r="G552" s="64"/>
      <c r="H552">
        <f t="shared" si="26"/>
        <v>0.78</v>
      </c>
    </row>
    <row r="553" spans="1:8" x14ac:dyDescent="0.35">
      <c r="A553" s="62" t="s">
        <v>659</v>
      </c>
      <c r="B553" s="63">
        <v>1.05</v>
      </c>
      <c r="C553" s="62">
        <v>0</v>
      </c>
      <c r="D553" s="67">
        <f t="shared" si="27"/>
        <v>0</v>
      </c>
      <c r="E553" s="64">
        <v>0</v>
      </c>
      <c r="F553" s="64">
        <v>0</v>
      </c>
      <c r="G553" s="64"/>
      <c r="H553">
        <f t="shared" si="26"/>
        <v>1.05</v>
      </c>
    </row>
    <row r="554" spans="1:8" x14ac:dyDescent="0.35">
      <c r="A554" s="62" t="s">
        <v>660</v>
      </c>
      <c r="B554" s="63">
        <v>1.79</v>
      </c>
      <c r="C554" s="62">
        <v>0</v>
      </c>
      <c r="D554" s="67">
        <f t="shared" si="27"/>
        <v>0</v>
      </c>
      <c r="E554" s="66">
        <v>0</v>
      </c>
      <c r="F554" s="66">
        <v>0</v>
      </c>
      <c r="G554" s="64"/>
      <c r="H554">
        <f t="shared" si="26"/>
        <v>1.79</v>
      </c>
    </row>
    <row r="555" spans="1:8" x14ac:dyDescent="0.35">
      <c r="A555" s="62" t="s">
        <v>659</v>
      </c>
      <c r="B555" s="63">
        <v>1.4650000000000001</v>
      </c>
      <c r="C555" s="62">
        <v>0</v>
      </c>
      <c r="D555" s="67">
        <f t="shared" si="27"/>
        <v>0</v>
      </c>
      <c r="E555" s="66">
        <v>0</v>
      </c>
      <c r="F555" s="64">
        <v>0</v>
      </c>
      <c r="G555" s="64"/>
      <c r="H555">
        <f t="shared" si="26"/>
        <v>1.4650000000000001</v>
      </c>
    </row>
    <row r="556" spans="1:8" x14ac:dyDescent="0.35">
      <c r="A556" s="62" t="s">
        <v>660</v>
      </c>
      <c r="B556" s="63">
        <v>1.32</v>
      </c>
      <c r="C556" s="62">
        <v>0</v>
      </c>
      <c r="D556" s="67">
        <f t="shared" si="27"/>
        <v>0</v>
      </c>
      <c r="E556" s="66">
        <v>0</v>
      </c>
      <c r="F556" s="64">
        <v>0</v>
      </c>
      <c r="G556" s="64"/>
      <c r="H556">
        <f t="shared" si="26"/>
        <v>1.32</v>
      </c>
    </row>
    <row r="557" spans="1:8" x14ac:dyDescent="0.35">
      <c r="A557" s="62" t="s">
        <v>660</v>
      </c>
      <c r="B557" s="63">
        <v>1.0149999999999999</v>
      </c>
      <c r="C557" s="62">
        <v>0</v>
      </c>
      <c r="D557" s="67">
        <f t="shared" si="27"/>
        <v>0</v>
      </c>
      <c r="E557" s="66">
        <v>0</v>
      </c>
      <c r="F557" s="64">
        <v>0</v>
      </c>
      <c r="G557" s="64"/>
      <c r="H557">
        <f t="shared" si="26"/>
        <v>1.0149999999999999</v>
      </c>
    </row>
    <row r="558" spans="1:8" x14ac:dyDescent="0.35">
      <c r="A558" s="62" t="s">
        <v>659</v>
      </c>
      <c r="B558" s="63">
        <v>0.93</v>
      </c>
      <c r="C558" s="62">
        <v>0</v>
      </c>
      <c r="D558" s="67">
        <f t="shared" si="27"/>
        <v>0</v>
      </c>
      <c r="E558" s="66">
        <v>0</v>
      </c>
      <c r="F558" s="64">
        <v>0</v>
      </c>
      <c r="G558" s="64"/>
      <c r="H558">
        <f t="shared" si="26"/>
        <v>0.93</v>
      </c>
    </row>
    <row r="559" spans="1:8" x14ac:dyDescent="0.35">
      <c r="A559" s="62" t="s">
        <v>660</v>
      </c>
      <c r="B559" s="63">
        <v>0.94</v>
      </c>
      <c r="C559" s="62">
        <v>0</v>
      </c>
      <c r="D559" s="67">
        <f t="shared" si="27"/>
        <v>0</v>
      </c>
      <c r="E559" s="66">
        <v>0</v>
      </c>
      <c r="F559" s="64">
        <v>0</v>
      </c>
      <c r="G559" s="64"/>
      <c r="H559">
        <f t="shared" si="26"/>
        <v>0.94</v>
      </c>
    </row>
    <row r="560" spans="1:8" x14ac:dyDescent="0.35">
      <c r="A560" s="62" t="s">
        <v>659</v>
      </c>
      <c r="B560" s="63">
        <v>0.94</v>
      </c>
      <c r="C560" s="62">
        <v>0</v>
      </c>
      <c r="D560" s="67">
        <f t="shared" si="27"/>
        <v>0</v>
      </c>
      <c r="E560" s="64">
        <v>0</v>
      </c>
      <c r="F560" s="64">
        <v>0</v>
      </c>
      <c r="G560" s="64"/>
      <c r="H560">
        <f t="shared" si="26"/>
        <v>0.94</v>
      </c>
    </row>
    <row r="561" spans="1:8" x14ac:dyDescent="0.35">
      <c r="A561" s="62" t="s">
        <v>659</v>
      </c>
      <c r="B561" s="63">
        <v>1.01</v>
      </c>
      <c r="C561" s="62">
        <v>0</v>
      </c>
      <c r="D561" s="67">
        <f t="shared" si="27"/>
        <v>0</v>
      </c>
      <c r="E561" s="66">
        <v>0</v>
      </c>
      <c r="F561" s="64">
        <v>0</v>
      </c>
      <c r="G561" s="64"/>
      <c r="H561">
        <f t="shared" si="26"/>
        <v>1.01</v>
      </c>
    </row>
    <row r="562" spans="1:8" x14ac:dyDescent="0.35">
      <c r="A562" s="62" t="s">
        <v>660</v>
      </c>
      <c r="B562" s="63">
        <v>1.2150000000000001</v>
      </c>
      <c r="C562" s="62">
        <v>0</v>
      </c>
      <c r="D562" s="67">
        <f t="shared" si="27"/>
        <v>0</v>
      </c>
      <c r="E562" s="64">
        <v>0</v>
      </c>
      <c r="F562" s="64">
        <v>0</v>
      </c>
      <c r="G562" s="64"/>
      <c r="H562">
        <f t="shared" si="26"/>
        <v>1.2150000000000001</v>
      </c>
    </row>
    <row r="563" spans="1:8" x14ac:dyDescent="0.35">
      <c r="A563" s="62" t="s">
        <v>659</v>
      </c>
      <c r="B563" s="63">
        <v>0.98</v>
      </c>
      <c r="C563" s="62">
        <v>0</v>
      </c>
      <c r="D563" s="67">
        <f t="shared" si="27"/>
        <v>0</v>
      </c>
      <c r="E563" s="66">
        <v>0</v>
      </c>
      <c r="F563" s="64">
        <v>0</v>
      </c>
      <c r="G563" s="64"/>
      <c r="H563">
        <f t="shared" si="26"/>
        <v>0.98</v>
      </c>
    </row>
    <row r="564" spans="1:8" x14ac:dyDescent="0.35">
      <c r="A564" s="62" t="s">
        <v>659</v>
      </c>
      <c r="B564" s="63">
        <v>1.125</v>
      </c>
      <c r="C564" s="62">
        <v>0</v>
      </c>
      <c r="D564" s="67">
        <f t="shared" si="27"/>
        <v>0</v>
      </c>
      <c r="E564" s="66">
        <v>0</v>
      </c>
      <c r="F564" s="64">
        <v>0</v>
      </c>
      <c r="G564" s="64"/>
      <c r="H564">
        <f t="shared" si="26"/>
        <v>1.125</v>
      </c>
    </row>
    <row r="565" spans="1:8" x14ac:dyDescent="0.35">
      <c r="A565" s="62" t="s">
        <v>659</v>
      </c>
      <c r="B565" s="63">
        <v>1.06</v>
      </c>
      <c r="C565" s="62">
        <v>0</v>
      </c>
      <c r="D565" s="67">
        <f t="shared" si="27"/>
        <v>0</v>
      </c>
      <c r="E565" s="66">
        <v>0</v>
      </c>
      <c r="F565" s="64">
        <v>0</v>
      </c>
      <c r="G565" s="64"/>
      <c r="H565">
        <f t="shared" si="26"/>
        <v>1.06</v>
      </c>
    </row>
    <row r="566" spans="1:8" x14ac:dyDescent="0.35">
      <c r="A566" s="62" t="s">
        <v>659</v>
      </c>
      <c r="B566" s="63">
        <v>0.86</v>
      </c>
      <c r="C566" s="62">
        <v>0</v>
      </c>
      <c r="D566" s="67">
        <f t="shared" si="27"/>
        <v>0</v>
      </c>
      <c r="E566" s="66">
        <v>0</v>
      </c>
      <c r="F566" s="64">
        <v>0</v>
      </c>
      <c r="G566" s="64"/>
      <c r="H566">
        <f t="shared" si="26"/>
        <v>0.86</v>
      </c>
    </row>
    <row r="567" spans="1:8" x14ac:dyDescent="0.35">
      <c r="A567" s="62" t="s">
        <v>660</v>
      </c>
      <c r="B567" s="63">
        <v>0.85</v>
      </c>
      <c r="C567" s="62">
        <v>0</v>
      </c>
      <c r="D567" s="67">
        <f t="shared" si="27"/>
        <v>0</v>
      </c>
      <c r="E567" s="66">
        <v>0</v>
      </c>
      <c r="F567" s="64">
        <v>0</v>
      </c>
      <c r="G567" s="64"/>
      <c r="H567">
        <f t="shared" si="26"/>
        <v>0.85</v>
      </c>
    </row>
    <row r="568" spans="1:8" x14ac:dyDescent="0.35">
      <c r="A568" s="62" t="s">
        <v>659</v>
      </c>
      <c r="B568" s="63">
        <v>0.91</v>
      </c>
      <c r="C568" s="62">
        <v>0</v>
      </c>
      <c r="D568" s="67">
        <f t="shared" si="27"/>
        <v>0</v>
      </c>
      <c r="E568" s="66">
        <v>0</v>
      </c>
      <c r="F568" s="64">
        <v>0</v>
      </c>
      <c r="G568" s="64"/>
      <c r="H568">
        <f t="shared" si="26"/>
        <v>0.91</v>
      </c>
    </row>
    <row r="569" spans="1:8" x14ac:dyDescent="0.35">
      <c r="A569" s="62" t="s">
        <v>659</v>
      </c>
      <c r="B569" s="63">
        <v>0.78500000000000003</v>
      </c>
      <c r="C569" s="62">
        <v>0</v>
      </c>
      <c r="D569" s="67">
        <f t="shared" si="27"/>
        <v>0</v>
      </c>
      <c r="E569" s="64">
        <v>0</v>
      </c>
      <c r="F569" s="64">
        <v>0</v>
      </c>
      <c r="G569" s="64"/>
      <c r="H569">
        <f t="shared" si="26"/>
        <v>0.78500000000000003</v>
      </c>
    </row>
    <row r="570" spans="1:8" x14ac:dyDescent="0.35">
      <c r="A570" s="62" t="s">
        <v>660</v>
      </c>
      <c r="B570" s="63">
        <v>1.68</v>
      </c>
      <c r="C570" s="62">
        <v>0</v>
      </c>
      <c r="D570" s="67">
        <f t="shared" si="27"/>
        <v>0</v>
      </c>
      <c r="E570" s="66">
        <v>0</v>
      </c>
      <c r="F570" s="64">
        <v>0</v>
      </c>
      <c r="G570" s="64"/>
      <c r="H570">
        <f t="shared" si="26"/>
        <v>1.68</v>
      </c>
    </row>
    <row r="571" spans="1:8" x14ac:dyDescent="0.35">
      <c r="A571" s="62" t="s">
        <v>660</v>
      </c>
      <c r="B571" s="63">
        <v>1.68</v>
      </c>
      <c r="C571" s="62">
        <v>0</v>
      </c>
      <c r="D571" s="67">
        <f t="shared" si="27"/>
        <v>0</v>
      </c>
      <c r="E571" s="64">
        <v>0</v>
      </c>
      <c r="F571" s="64">
        <v>0</v>
      </c>
      <c r="G571" s="64"/>
      <c r="H571">
        <f t="shared" si="26"/>
        <v>1.68</v>
      </c>
    </row>
    <row r="572" spans="1:8" x14ac:dyDescent="0.35">
      <c r="A572" s="62" t="s">
        <v>660</v>
      </c>
      <c r="B572" s="63">
        <v>1.325</v>
      </c>
      <c r="C572" s="62">
        <v>0</v>
      </c>
      <c r="D572" s="67">
        <f t="shared" si="27"/>
        <v>0</v>
      </c>
      <c r="E572" s="64">
        <v>0</v>
      </c>
      <c r="F572" s="64">
        <v>0</v>
      </c>
      <c r="G572" s="64"/>
      <c r="H572">
        <f t="shared" si="26"/>
        <v>1.325</v>
      </c>
    </row>
    <row r="573" spans="1:8" x14ac:dyDescent="0.35">
      <c r="A573" s="62" t="s">
        <v>660</v>
      </c>
      <c r="B573" s="63">
        <v>1.585</v>
      </c>
      <c r="C573" s="62">
        <v>0</v>
      </c>
      <c r="D573" s="67">
        <f t="shared" si="27"/>
        <v>0</v>
      </c>
      <c r="E573" s="64">
        <v>0</v>
      </c>
      <c r="F573" s="64">
        <v>0</v>
      </c>
      <c r="G573" s="64"/>
      <c r="H573">
        <f t="shared" si="26"/>
        <v>1.585</v>
      </c>
    </row>
    <row r="574" spans="1:8" x14ac:dyDescent="0.35">
      <c r="A574" s="62" t="s">
        <v>659</v>
      </c>
      <c r="B574" s="63">
        <v>1.33</v>
      </c>
      <c r="C574" s="62">
        <v>0</v>
      </c>
      <c r="D574" s="67">
        <f t="shared" si="27"/>
        <v>0</v>
      </c>
      <c r="E574" s="64">
        <v>0</v>
      </c>
      <c r="F574" s="64">
        <v>0</v>
      </c>
      <c r="G574" s="64"/>
      <c r="H574">
        <f t="shared" si="26"/>
        <v>1.33</v>
      </c>
    </row>
    <row r="575" spans="1:8" x14ac:dyDescent="0.35">
      <c r="A575" s="62" t="s">
        <v>659</v>
      </c>
      <c r="B575" s="63">
        <v>0.97</v>
      </c>
      <c r="C575" s="62">
        <v>0</v>
      </c>
      <c r="D575" s="67">
        <f t="shared" si="27"/>
        <v>0</v>
      </c>
      <c r="E575" s="66">
        <v>0</v>
      </c>
      <c r="F575" s="64">
        <v>0</v>
      </c>
      <c r="G575" s="64"/>
      <c r="H575">
        <f t="shared" si="26"/>
        <v>0.97</v>
      </c>
    </row>
    <row r="576" spans="1:8" x14ac:dyDescent="0.35">
      <c r="A576" s="62" t="s">
        <v>659</v>
      </c>
      <c r="B576" s="63">
        <v>0.77</v>
      </c>
      <c r="C576" s="62">
        <v>0</v>
      </c>
      <c r="D576" s="67">
        <f t="shared" si="27"/>
        <v>0</v>
      </c>
      <c r="E576" s="64">
        <v>0</v>
      </c>
      <c r="F576" s="64">
        <v>0</v>
      </c>
      <c r="G576" s="64"/>
      <c r="H576">
        <f t="shared" si="26"/>
        <v>0.77</v>
      </c>
    </row>
    <row r="577" spans="1:8" x14ac:dyDescent="0.35">
      <c r="A577" s="62" t="s">
        <v>659</v>
      </c>
      <c r="B577" s="63">
        <v>0.78500000000000003</v>
      </c>
      <c r="C577" s="62">
        <v>0</v>
      </c>
      <c r="D577" s="67">
        <f t="shared" si="27"/>
        <v>0</v>
      </c>
      <c r="E577" s="64">
        <v>0</v>
      </c>
      <c r="F577" s="64">
        <v>0</v>
      </c>
      <c r="G577" s="64"/>
      <c r="H577">
        <f t="shared" si="26"/>
        <v>0.78500000000000003</v>
      </c>
    </row>
    <row r="578" spans="1:8" x14ac:dyDescent="0.35">
      <c r="A578" s="62" t="s">
        <v>659</v>
      </c>
      <c r="B578" s="63">
        <v>1.21</v>
      </c>
      <c r="C578" s="62">
        <v>0</v>
      </c>
      <c r="D578" s="67">
        <f t="shared" si="27"/>
        <v>0</v>
      </c>
      <c r="E578" s="66">
        <v>0</v>
      </c>
      <c r="F578" s="64">
        <v>0</v>
      </c>
      <c r="G578" s="64"/>
      <c r="H578">
        <f t="shared" ref="H578:H641" si="28">B578-C578-D578</f>
        <v>1.21</v>
      </c>
    </row>
    <row r="579" spans="1:8" x14ac:dyDescent="0.35">
      <c r="A579" s="62" t="s">
        <v>659</v>
      </c>
      <c r="B579" s="63">
        <v>1.095</v>
      </c>
      <c r="C579" s="62">
        <v>0</v>
      </c>
      <c r="D579" s="67">
        <f t="shared" si="27"/>
        <v>0</v>
      </c>
      <c r="E579" s="64">
        <v>0</v>
      </c>
      <c r="F579" s="64">
        <v>0</v>
      </c>
      <c r="G579" s="64"/>
      <c r="H579">
        <f t="shared" si="28"/>
        <v>1.095</v>
      </c>
    </row>
    <row r="580" spans="1:8" x14ac:dyDescent="0.35">
      <c r="A580" s="62" t="s">
        <v>660</v>
      </c>
      <c r="B580" s="63">
        <v>1.595</v>
      </c>
      <c r="C580" s="62">
        <v>0</v>
      </c>
      <c r="D580" s="67">
        <f t="shared" si="27"/>
        <v>0</v>
      </c>
      <c r="E580" s="66">
        <v>0</v>
      </c>
      <c r="F580" s="64">
        <v>0</v>
      </c>
      <c r="G580" s="64"/>
      <c r="H580">
        <f t="shared" si="28"/>
        <v>1.595</v>
      </c>
    </row>
    <row r="581" spans="1:8" x14ac:dyDescent="0.35">
      <c r="A581" s="62" t="s">
        <v>659</v>
      </c>
      <c r="B581" s="63">
        <v>1.04</v>
      </c>
      <c r="C581" s="62">
        <v>0</v>
      </c>
      <c r="D581" s="67">
        <f t="shared" si="27"/>
        <v>0</v>
      </c>
      <c r="E581" s="66">
        <v>0</v>
      </c>
      <c r="F581" s="64">
        <v>0</v>
      </c>
      <c r="G581" s="64"/>
      <c r="H581">
        <f t="shared" si="28"/>
        <v>1.04</v>
      </c>
    </row>
    <row r="582" spans="1:8" x14ac:dyDescent="0.35">
      <c r="A582" s="62" t="s">
        <v>660</v>
      </c>
      <c r="B582" s="63">
        <v>1.34</v>
      </c>
      <c r="C582" s="62">
        <v>0</v>
      </c>
      <c r="D582" s="67">
        <f t="shared" si="27"/>
        <v>0</v>
      </c>
      <c r="E582" s="66">
        <v>0</v>
      </c>
      <c r="F582" s="64">
        <v>0</v>
      </c>
      <c r="G582" s="64"/>
      <c r="H582">
        <f t="shared" si="28"/>
        <v>1.34</v>
      </c>
    </row>
    <row r="583" spans="1:8" x14ac:dyDescent="0.35">
      <c r="A583" s="62" t="s">
        <v>660</v>
      </c>
      <c r="B583" s="63">
        <v>1.42</v>
      </c>
      <c r="C583" s="62">
        <v>0</v>
      </c>
      <c r="D583" s="67">
        <f t="shared" si="27"/>
        <v>0</v>
      </c>
      <c r="E583" s="66">
        <v>0</v>
      </c>
      <c r="F583" s="64">
        <v>0</v>
      </c>
      <c r="G583" s="64"/>
      <c r="H583">
        <f t="shared" si="28"/>
        <v>1.42</v>
      </c>
    </row>
    <row r="584" spans="1:8" x14ac:dyDescent="0.35">
      <c r="A584" s="62" t="s">
        <v>659</v>
      </c>
      <c r="B584" s="63">
        <v>0.88</v>
      </c>
      <c r="C584" s="62">
        <v>0</v>
      </c>
      <c r="D584" s="67">
        <f t="shared" si="27"/>
        <v>0</v>
      </c>
      <c r="E584" s="63">
        <v>0</v>
      </c>
      <c r="F584" s="64">
        <v>0</v>
      </c>
      <c r="G584" s="64"/>
      <c r="H584">
        <f t="shared" si="28"/>
        <v>0.88</v>
      </c>
    </row>
    <row r="585" spans="1:8" x14ac:dyDescent="0.35">
      <c r="A585" s="62" t="s">
        <v>659</v>
      </c>
      <c r="B585" s="63">
        <v>0.91500000000000004</v>
      </c>
      <c r="C585" s="62">
        <v>0</v>
      </c>
      <c r="D585" s="67">
        <f t="shared" si="27"/>
        <v>0</v>
      </c>
      <c r="E585" s="66">
        <v>0</v>
      </c>
      <c r="F585" s="64">
        <v>0</v>
      </c>
      <c r="G585" s="64"/>
      <c r="H585">
        <f t="shared" si="28"/>
        <v>0.91500000000000004</v>
      </c>
    </row>
    <row r="586" spans="1:8" x14ac:dyDescent="0.35">
      <c r="A586" s="62" t="s">
        <v>660</v>
      </c>
      <c r="B586" s="63">
        <v>1.43</v>
      </c>
      <c r="C586" s="62">
        <v>0</v>
      </c>
      <c r="D586" s="67">
        <f t="shared" si="27"/>
        <v>0</v>
      </c>
      <c r="E586" s="66">
        <v>0</v>
      </c>
      <c r="F586" s="64">
        <v>0</v>
      </c>
      <c r="G586" s="64"/>
      <c r="H586">
        <f t="shared" si="28"/>
        <v>1.43</v>
      </c>
    </row>
    <row r="587" spans="1:8" x14ac:dyDescent="0.35">
      <c r="A587" s="62" t="s">
        <v>659</v>
      </c>
      <c r="B587" s="63">
        <v>1.0449999999999999</v>
      </c>
      <c r="C587" s="62">
        <v>0</v>
      </c>
      <c r="D587" s="67">
        <f t="shared" si="27"/>
        <v>0</v>
      </c>
      <c r="E587" s="63">
        <v>0</v>
      </c>
      <c r="F587" s="64">
        <v>0</v>
      </c>
      <c r="G587" s="64"/>
      <c r="H587">
        <f t="shared" si="28"/>
        <v>1.0449999999999999</v>
      </c>
    </row>
    <row r="588" spans="1:8" x14ac:dyDescent="0.35">
      <c r="A588" s="62" t="s">
        <v>659</v>
      </c>
      <c r="B588" s="63">
        <v>0.90500000000000003</v>
      </c>
      <c r="C588" s="62">
        <v>0</v>
      </c>
      <c r="D588" s="67">
        <f t="shared" si="27"/>
        <v>0</v>
      </c>
      <c r="E588" s="63">
        <v>0</v>
      </c>
      <c r="F588" s="64">
        <v>0</v>
      </c>
      <c r="G588" s="64"/>
      <c r="H588">
        <f t="shared" si="28"/>
        <v>0.90500000000000003</v>
      </c>
    </row>
    <row r="589" spans="1:8" x14ac:dyDescent="0.35">
      <c r="A589" s="62" t="s">
        <v>659</v>
      </c>
      <c r="B589" s="63">
        <v>0.93500000000000005</v>
      </c>
      <c r="C589" s="62">
        <v>0</v>
      </c>
      <c r="D589" s="67">
        <f t="shared" si="27"/>
        <v>0</v>
      </c>
      <c r="E589" s="63">
        <v>0</v>
      </c>
      <c r="F589" s="64">
        <v>0</v>
      </c>
      <c r="G589" s="64"/>
      <c r="H589">
        <f t="shared" si="28"/>
        <v>0.93500000000000005</v>
      </c>
    </row>
    <row r="590" spans="1:8" x14ac:dyDescent="0.35">
      <c r="A590" s="62" t="s">
        <v>659</v>
      </c>
      <c r="B590" s="63">
        <v>1.08</v>
      </c>
      <c r="C590" s="62">
        <v>0</v>
      </c>
      <c r="D590" s="67">
        <f t="shared" si="27"/>
        <v>0</v>
      </c>
      <c r="E590" s="63">
        <v>0</v>
      </c>
      <c r="F590" s="64">
        <v>0</v>
      </c>
      <c r="G590" s="64"/>
      <c r="H590">
        <f t="shared" si="28"/>
        <v>1.08</v>
      </c>
    </row>
    <row r="591" spans="1:8" x14ac:dyDescent="0.35">
      <c r="A591" s="62" t="s">
        <v>659</v>
      </c>
      <c r="B591" s="63">
        <v>1.17</v>
      </c>
      <c r="C591" s="62">
        <v>0</v>
      </c>
      <c r="D591" s="67">
        <f t="shared" si="27"/>
        <v>0</v>
      </c>
      <c r="E591" s="63">
        <v>0</v>
      </c>
      <c r="F591" s="64">
        <v>0</v>
      </c>
      <c r="G591" s="64"/>
      <c r="H591">
        <f t="shared" si="28"/>
        <v>1.17</v>
      </c>
    </row>
    <row r="592" spans="1:8" x14ac:dyDescent="0.35">
      <c r="A592" s="62" t="s">
        <v>659</v>
      </c>
      <c r="B592" s="63">
        <v>0.88</v>
      </c>
      <c r="C592" s="62">
        <v>0</v>
      </c>
      <c r="D592" s="67">
        <f t="shared" si="27"/>
        <v>0</v>
      </c>
      <c r="E592" s="63">
        <v>0</v>
      </c>
      <c r="F592" s="64">
        <v>0</v>
      </c>
      <c r="G592" s="64"/>
      <c r="H592">
        <f t="shared" si="28"/>
        <v>0.88</v>
      </c>
    </row>
    <row r="593" spans="1:8" x14ac:dyDescent="0.35">
      <c r="A593" s="62" t="s">
        <v>659</v>
      </c>
      <c r="B593" s="63">
        <v>1.04</v>
      </c>
      <c r="C593" s="62">
        <v>0</v>
      </c>
      <c r="D593" s="67">
        <f t="shared" si="27"/>
        <v>0</v>
      </c>
      <c r="E593" s="65">
        <v>0</v>
      </c>
      <c r="F593" s="64">
        <v>0</v>
      </c>
      <c r="G593" s="64"/>
      <c r="H593">
        <f t="shared" si="28"/>
        <v>1.04</v>
      </c>
    </row>
    <row r="594" spans="1:8" x14ac:dyDescent="0.35">
      <c r="A594" s="62" t="s">
        <v>659</v>
      </c>
      <c r="B594" s="63">
        <v>0.94499999999999995</v>
      </c>
      <c r="C594" s="62">
        <v>0</v>
      </c>
      <c r="D594" s="67">
        <f t="shared" si="27"/>
        <v>0</v>
      </c>
      <c r="E594" s="66">
        <v>0</v>
      </c>
      <c r="F594" s="64">
        <v>0</v>
      </c>
      <c r="G594" s="64"/>
      <c r="H594">
        <f t="shared" si="28"/>
        <v>0.94499999999999995</v>
      </c>
    </row>
    <row r="595" spans="1:8" x14ac:dyDescent="0.35">
      <c r="A595" s="62" t="s">
        <v>659</v>
      </c>
      <c r="B595" s="63">
        <v>1.1499999999999999</v>
      </c>
      <c r="C595" s="62">
        <v>0</v>
      </c>
      <c r="D595" s="67">
        <f t="shared" si="27"/>
        <v>0</v>
      </c>
      <c r="E595" s="66">
        <v>0</v>
      </c>
      <c r="F595" s="64">
        <v>0</v>
      </c>
      <c r="G595" s="64"/>
      <c r="H595">
        <f t="shared" si="28"/>
        <v>1.1499999999999999</v>
      </c>
    </row>
    <row r="596" spans="1:8" x14ac:dyDescent="0.35">
      <c r="A596" s="62" t="s">
        <v>659</v>
      </c>
      <c r="B596" s="63">
        <v>0.88</v>
      </c>
      <c r="C596" s="62">
        <v>0</v>
      </c>
      <c r="D596" s="67">
        <f t="shared" si="27"/>
        <v>0</v>
      </c>
      <c r="E596" s="66">
        <v>0</v>
      </c>
      <c r="F596" s="66">
        <v>0</v>
      </c>
      <c r="G596" s="64"/>
      <c r="H596">
        <f t="shared" si="28"/>
        <v>0.88</v>
      </c>
    </row>
    <row r="597" spans="1:8" x14ac:dyDescent="0.35">
      <c r="A597" s="62" t="s">
        <v>660</v>
      </c>
      <c r="B597" s="63">
        <v>1.62</v>
      </c>
      <c r="C597" s="62">
        <v>0</v>
      </c>
      <c r="D597" s="67">
        <f t="shared" si="27"/>
        <v>0</v>
      </c>
      <c r="E597" s="66">
        <v>0</v>
      </c>
      <c r="F597" s="66">
        <v>0</v>
      </c>
      <c r="G597" s="64"/>
      <c r="H597">
        <f t="shared" si="28"/>
        <v>1.62</v>
      </c>
    </row>
    <row r="598" spans="1:8" x14ac:dyDescent="0.35">
      <c r="A598" s="62" t="s">
        <v>660</v>
      </c>
      <c r="B598" s="63">
        <v>1.69</v>
      </c>
      <c r="C598" s="62">
        <v>0</v>
      </c>
      <c r="D598" s="67">
        <f t="shared" si="27"/>
        <v>0</v>
      </c>
      <c r="E598" s="66">
        <v>0</v>
      </c>
      <c r="F598" s="66">
        <v>0</v>
      </c>
      <c r="G598" s="64"/>
      <c r="H598">
        <f t="shared" si="28"/>
        <v>1.69</v>
      </c>
    </row>
    <row r="599" spans="1:8" x14ac:dyDescent="0.35">
      <c r="A599" s="62" t="s">
        <v>659</v>
      </c>
      <c r="B599" s="63">
        <v>1.2849999999999999</v>
      </c>
      <c r="C599" s="62">
        <v>0</v>
      </c>
      <c r="D599" s="67">
        <f t="shared" si="27"/>
        <v>0</v>
      </c>
      <c r="E599" s="66">
        <v>0</v>
      </c>
      <c r="F599" s="66">
        <v>0</v>
      </c>
      <c r="G599" s="64"/>
      <c r="H599">
        <f t="shared" si="28"/>
        <v>1.2849999999999999</v>
      </c>
    </row>
    <row r="600" spans="1:8" x14ac:dyDescent="0.35">
      <c r="A600" s="62" t="s">
        <v>660</v>
      </c>
      <c r="B600" s="63">
        <v>1.64</v>
      </c>
      <c r="C600" s="62">
        <v>0</v>
      </c>
      <c r="D600" s="67">
        <f t="shared" si="27"/>
        <v>0</v>
      </c>
      <c r="E600" s="66">
        <v>0</v>
      </c>
      <c r="F600" s="66">
        <v>0</v>
      </c>
      <c r="G600" s="64"/>
      <c r="H600">
        <f t="shared" si="28"/>
        <v>1.64</v>
      </c>
    </row>
    <row r="601" spans="1:8" x14ac:dyDescent="0.35">
      <c r="A601" s="62" t="s">
        <v>659</v>
      </c>
      <c r="B601" s="63">
        <v>0.875</v>
      </c>
      <c r="C601" s="62">
        <v>0</v>
      </c>
      <c r="D601" s="67">
        <f t="shared" si="27"/>
        <v>0</v>
      </c>
      <c r="E601" s="66">
        <v>0</v>
      </c>
      <c r="F601" s="66">
        <v>0</v>
      </c>
      <c r="G601" s="64"/>
      <c r="H601">
        <f t="shared" si="28"/>
        <v>0.875</v>
      </c>
    </row>
    <row r="602" spans="1:8" x14ac:dyDescent="0.35">
      <c r="A602" s="62" t="s">
        <v>659</v>
      </c>
      <c r="B602" s="63">
        <v>0.69499999999999995</v>
      </c>
      <c r="C602" s="62">
        <v>0</v>
      </c>
      <c r="D602" s="67">
        <f t="shared" si="27"/>
        <v>0</v>
      </c>
      <c r="E602" s="64">
        <v>0</v>
      </c>
      <c r="F602" s="64">
        <v>0</v>
      </c>
      <c r="G602" s="64"/>
      <c r="H602">
        <f t="shared" si="28"/>
        <v>0.69499999999999995</v>
      </c>
    </row>
    <row r="603" spans="1:8" x14ac:dyDescent="0.35">
      <c r="A603" s="62" t="s">
        <v>660</v>
      </c>
      <c r="B603" s="63">
        <v>1.2549999999999999</v>
      </c>
      <c r="C603" s="62">
        <v>0</v>
      </c>
      <c r="D603" s="67">
        <f t="shared" si="27"/>
        <v>0</v>
      </c>
      <c r="E603" s="66">
        <v>0</v>
      </c>
      <c r="F603" s="66">
        <v>0</v>
      </c>
      <c r="G603" s="64"/>
      <c r="H603">
        <f t="shared" si="28"/>
        <v>1.2549999999999999</v>
      </c>
    </row>
    <row r="604" spans="1:8" x14ac:dyDescent="0.35">
      <c r="A604" s="62" t="s">
        <v>660</v>
      </c>
      <c r="B604" s="63">
        <v>1.3049999999999999</v>
      </c>
      <c r="C604" s="62">
        <v>0</v>
      </c>
      <c r="D604" s="67">
        <f t="shared" si="27"/>
        <v>0</v>
      </c>
      <c r="E604" s="64">
        <v>0</v>
      </c>
      <c r="F604" s="64">
        <v>0</v>
      </c>
      <c r="G604" s="64"/>
      <c r="H604">
        <f t="shared" si="28"/>
        <v>1.3049999999999999</v>
      </c>
    </row>
    <row r="605" spans="1:8" x14ac:dyDescent="0.35">
      <c r="A605" s="62" t="s">
        <v>660</v>
      </c>
      <c r="B605" s="63">
        <v>1.625</v>
      </c>
      <c r="C605" s="62">
        <v>0</v>
      </c>
      <c r="D605" s="67">
        <f t="shared" ref="D605:D668" si="29">E605*G605</f>
        <v>0</v>
      </c>
      <c r="E605" s="64">
        <v>0</v>
      </c>
      <c r="F605" s="64">
        <v>0</v>
      </c>
      <c r="G605" s="64"/>
      <c r="H605">
        <f t="shared" si="28"/>
        <v>1.625</v>
      </c>
    </row>
    <row r="606" spans="1:8" x14ac:dyDescent="0.35">
      <c r="A606" s="62" t="s">
        <v>659</v>
      </c>
      <c r="B606" s="63">
        <v>0.99</v>
      </c>
      <c r="C606" s="62">
        <v>0</v>
      </c>
      <c r="D606" s="67">
        <f t="shared" si="29"/>
        <v>0</v>
      </c>
      <c r="E606" s="66">
        <v>0</v>
      </c>
      <c r="F606" s="66">
        <v>0</v>
      </c>
      <c r="G606" s="64"/>
      <c r="H606">
        <f t="shared" si="28"/>
        <v>0.99</v>
      </c>
    </row>
    <row r="607" spans="1:8" x14ac:dyDescent="0.35">
      <c r="A607" s="62" t="s">
        <v>659</v>
      </c>
      <c r="B607" s="63">
        <v>0.75</v>
      </c>
      <c r="C607" s="62">
        <v>0</v>
      </c>
      <c r="D607" s="67">
        <f t="shared" si="29"/>
        <v>0</v>
      </c>
      <c r="E607" s="64">
        <v>0</v>
      </c>
      <c r="F607" s="64">
        <v>0</v>
      </c>
      <c r="G607" s="64"/>
      <c r="H607">
        <f t="shared" si="28"/>
        <v>0.75</v>
      </c>
    </row>
    <row r="608" spans="1:8" x14ac:dyDescent="0.35">
      <c r="A608" s="62" t="s">
        <v>659</v>
      </c>
      <c r="B608" s="63">
        <v>0.67</v>
      </c>
      <c r="C608" s="62">
        <v>0</v>
      </c>
      <c r="D608" s="67">
        <f t="shared" si="29"/>
        <v>0</v>
      </c>
      <c r="E608" s="66">
        <v>0</v>
      </c>
      <c r="F608" s="66">
        <v>0</v>
      </c>
      <c r="G608" s="64"/>
      <c r="H608">
        <f t="shared" si="28"/>
        <v>0.67</v>
      </c>
    </row>
    <row r="609" spans="1:8" x14ac:dyDescent="0.35">
      <c r="A609" s="62" t="s">
        <v>660</v>
      </c>
      <c r="B609" s="63">
        <v>1.55</v>
      </c>
      <c r="C609" s="62">
        <v>0</v>
      </c>
      <c r="D609" s="67">
        <f t="shared" si="29"/>
        <v>0</v>
      </c>
      <c r="E609" s="66">
        <v>0</v>
      </c>
      <c r="F609" s="66">
        <v>0</v>
      </c>
      <c r="G609" s="64"/>
      <c r="H609">
        <f t="shared" si="28"/>
        <v>1.55</v>
      </c>
    </row>
    <row r="610" spans="1:8" x14ac:dyDescent="0.35">
      <c r="A610" s="62" t="s">
        <v>660</v>
      </c>
      <c r="B610" s="63">
        <v>1.72</v>
      </c>
      <c r="C610" s="62">
        <v>0</v>
      </c>
      <c r="D610" s="67">
        <f t="shared" si="29"/>
        <v>0</v>
      </c>
      <c r="E610" s="64">
        <v>0</v>
      </c>
      <c r="F610" s="64">
        <v>0</v>
      </c>
      <c r="G610" s="64"/>
      <c r="H610">
        <f t="shared" si="28"/>
        <v>1.72</v>
      </c>
    </row>
    <row r="611" spans="1:8" x14ac:dyDescent="0.35">
      <c r="A611" s="62" t="s">
        <v>659</v>
      </c>
      <c r="B611" s="63">
        <v>0.91500000000000004</v>
      </c>
      <c r="C611" s="62">
        <v>0</v>
      </c>
      <c r="D611" s="67">
        <f t="shared" si="29"/>
        <v>0</v>
      </c>
      <c r="E611" s="66">
        <v>0</v>
      </c>
      <c r="F611" s="66">
        <v>0</v>
      </c>
      <c r="G611" s="64"/>
      <c r="H611">
        <f t="shared" si="28"/>
        <v>0.91500000000000004</v>
      </c>
    </row>
    <row r="612" spans="1:8" x14ac:dyDescent="0.35">
      <c r="A612" s="62" t="s">
        <v>659</v>
      </c>
      <c r="B612" s="63">
        <v>0.93500000000000005</v>
      </c>
      <c r="C612" s="62">
        <v>0</v>
      </c>
      <c r="D612" s="67">
        <f t="shared" si="29"/>
        <v>0</v>
      </c>
      <c r="E612" s="65">
        <v>0</v>
      </c>
      <c r="F612" s="64">
        <v>0</v>
      </c>
      <c r="G612" s="64"/>
      <c r="H612">
        <f t="shared" si="28"/>
        <v>0.93500000000000005</v>
      </c>
    </row>
    <row r="613" spans="1:8" x14ac:dyDescent="0.35">
      <c r="A613" s="62" t="s">
        <v>660</v>
      </c>
      <c r="B613" s="63">
        <v>1.585</v>
      </c>
      <c r="C613" s="62">
        <v>0</v>
      </c>
      <c r="D613" s="67">
        <f t="shared" si="29"/>
        <v>0</v>
      </c>
      <c r="E613" s="66">
        <v>0</v>
      </c>
      <c r="F613" s="64">
        <v>0</v>
      </c>
      <c r="G613" s="64"/>
      <c r="H613">
        <f t="shared" si="28"/>
        <v>1.585</v>
      </c>
    </row>
    <row r="614" spans="1:8" x14ac:dyDescent="0.35">
      <c r="A614" s="62" t="s">
        <v>659</v>
      </c>
      <c r="B614" s="63">
        <v>0.77</v>
      </c>
      <c r="C614" s="62">
        <v>0</v>
      </c>
      <c r="D614" s="67">
        <f t="shared" si="29"/>
        <v>0</v>
      </c>
      <c r="E614" s="63">
        <v>0</v>
      </c>
      <c r="F614" s="66">
        <v>0</v>
      </c>
      <c r="G614" s="64"/>
      <c r="H614">
        <f t="shared" si="28"/>
        <v>0.77</v>
      </c>
    </row>
    <row r="615" spans="1:8" x14ac:dyDescent="0.35">
      <c r="A615" s="62" t="s">
        <v>659</v>
      </c>
      <c r="B615" s="63">
        <v>1.08</v>
      </c>
      <c r="C615" s="62">
        <v>0</v>
      </c>
      <c r="D615" s="67">
        <f t="shared" si="29"/>
        <v>0</v>
      </c>
      <c r="E615" s="63">
        <v>0</v>
      </c>
      <c r="F615" s="66">
        <v>0</v>
      </c>
      <c r="G615" s="64"/>
      <c r="H615">
        <f t="shared" si="28"/>
        <v>1.08</v>
      </c>
    </row>
    <row r="616" spans="1:8" x14ac:dyDescent="0.35">
      <c r="A616" s="62" t="s">
        <v>660</v>
      </c>
      <c r="B616" s="63">
        <v>1.165</v>
      </c>
      <c r="C616" s="62">
        <v>0</v>
      </c>
      <c r="D616" s="67">
        <f t="shared" si="29"/>
        <v>0</v>
      </c>
      <c r="E616" s="66">
        <v>0</v>
      </c>
      <c r="F616" s="66">
        <v>0</v>
      </c>
      <c r="G616" s="64"/>
      <c r="H616">
        <f t="shared" si="28"/>
        <v>1.165</v>
      </c>
    </row>
    <row r="617" spans="1:8" x14ac:dyDescent="0.35">
      <c r="A617" s="62" t="s">
        <v>659</v>
      </c>
      <c r="B617" s="63">
        <v>0.72</v>
      </c>
      <c r="C617" s="62">
        <v>0</v>
      </c>
      <c r="D617" s="67">
        <f t="shared" si="29"/>
        <v>0</v>
      </c>
      <c r="E617" s="63">
        <v>0</v>
      </c>
      <c r="F617" s="66">
        <v>0</v>
      </c>
      <c r="G617" s="64"/>
      <c r="H617">
        <f t="shared" si="28"/>
        <v>0.72</v>
      </c>
    </row>
    <row r="618" spans="1:8" x14ac:dyDescent="0.35">
      <c r="A618" s="62" t="s">
        <v>660</v>
      </c>
      <c r="B618" s="63">
        <v>1.175</v>
      </c>
      <c r="C618" s="62">
        <v>0</v>
      </c>
      <c r="D618" s="67">
        <f t="shared" si="29"/>
        <v>0</v>
      </c>
      <c r="E618" s="66">
        <v>0</v>
      </c>
      <c r="F618" s="66">
        <v>0</v>
      </c>
      <c r="G618" s="64"/>
      <c r="H618">
        <f t="shared" si="28"/>
        <v>1.175</v>
      </c>
    </row>
    <row r="619" spans="1:8" x14ac:dyDescent="0.35">
      <c r="A619" s="62" t="s">
        <v>659</v>
      </c>
      <c r="B619" s="63">
        <v>0.8</v>
      </c>
      <c r="C619" s="62">
        <v>0</v>
      </c>
      <c r="D619" s="67">
        <f t="shared" si="29"/>
        <v>0</v>
      </c>
      <c r="E619" s="63">
        <v>0</v>
      </c>
      <c r="F619" s="66">
        <v>0</v>
      </c>
      <c r="G619" s="64"/>
      <c r="H619">
        <f t="shared" si="28"/>
        <v>0.8</v>
      </c>
    </row>
    <row r="620" spans="1:8" x14ac:dyDescent="0.35">
      <c r="A620" s="62" t="s">
        <v>660</v>
      </c>
      <c r="B620" s="63">
        <v>1.23</v>
      </c>
      <c r="C620" s="62">
        <v>0</v>
      </c>
      <c r="D620" s="67">
        <f t="shared" si="29"/>
        <v>0</v>
      </c>
      <c r="E620" s="64">
        <v>0</v>
      </c>
      <c r="F620" s="64">
        <v>0</v>
      </c>
      <c r="G620" s="64"/>
      <c r="H620">
        <f t="shared" si="28"/>
        <v>1.23</v>
      </c>
    </row>
    <row r="621" spans="1:8" x14ac:dyDescent="0.35">
      <c r="A621" s="62" t="s">
        <v>659</v>
      </c>
      <c r="B621" s="63">
        <v>0.73499999999999999</v>
      </c>
      <c r="C621" s="62">
        <v>0</v>
      </c>
      <c r="D621" s="67">
        <f t="shared" si="29"/>
        <v>0</v>
      </c>
      <c r="E621" s="63">
        <v>0</v>
      </c>
      <c r="F621" s="66">
        <v>0</v>
      </c>
      <c r="G621" s="64"/>
      <c r="H621">
        <f t="shared" si="28"/>
        <v>0.73499999999999999</v>
      </c>
    </row>
    <row r="622" spans="1:8" x14ac:dyDescent="0.35">
      <c r="A622" s="62" t="s">
        <v>659</v>
      </c>
      <c r="B622" s="63">
        <v>0.93</v>
      </c>
      <c r="C622" s="62">
        <v>0</v>
      </c>
      <c r="D622" s="67">
        <f t="shared" si="29"/>
        <v>0</v>
      </c>
      <c r="E622" s="63">
        <v>0</v>
      </c>
      <c r="F622" s="66">
        <v>0</v>
      </c>
      <c r="G622" s="64"/>
      <c r="H622">
        <f t="shared" si="28"/>
        <v>0.93</v>
      </c>
    </row>
    <row r="623" spans="1:8" x14ac:dyDescent="0.35">
      <c r="A623" s="62" t="s">
        <v>659</v>
      </c>
      <c r="B623" s="63">
        <v>0.78</v>
      </c>
      <c r="C623" s="62">
        <v>0</v>
      </c>
      <c r="D623" s="67">
        <f t="shared" si="29"/>
        <v>0</v>
      </c>
      <c r="E623" s="63">
        <v>0</v>
      </c>
      <c r="F623" s="66">
        <v>0</v>
      </c>
      <c r="G623" s="64"/>
      <c r="H623">
        <f t="shared" si="28"/>
        <v>0.78</v>
      </c>
    </row>
    <row r="624" spans="1:8" x14ac:dyDescent="0.35">
      <c r="A624" s="62" t="s">
        <v>660</v>
      </c>
      <c r="B624" s="63">
        <v>1.44</v>
      </c>
      <c r="C624" s="62">
        <v>0</v>
      </c>
      <c r="D624" s="67">
        <f t="shared" si="29"/>
        <v>0</v>
      </c>
      <c r="E624" s="66">
        <v>0</v>
      </c>
      <c r="F624" s="66">
        <v>0</v>
      </c>
      <c r="G624" s="64"/>
      <c r="H624">
        <f t="shared" si="28"/>
        <v>1.44</v>
      </c>
    </row>
    <row r="625" spans="1:8" x14ac:dyDescent="0.35">
      <c r="A625" s="62" t="s">
        <v>659</v>
      </c>
      <c r="B625" s="63">
        <v>0.67</v>
      </c>
      <c r="C625" s="62">
        <v>0</v>
      </c>
      <c r="D625" s="67">
        <f t="shared" si="29"/>
        <v>0</v>
      </c>
      <c r="E625" s="63">
        <v>0</v>
      </c>
      <c r="F625" s="66">
        <v>0</v>
      </c>
      <c r="G625" s="64"/>
      <c r="H625">
        <f t="shared" si="28"/>
        <v>0.67</v>
      </c>
    </row>
    <row r="626" spans="1:8" x14ac:dyDescent="0.35">
      <c r="A626" s="62" t="s">
        <v>659</v>
      </c>
      <c r="B626" s="63">
        <v>0.76</v>
      </c>
      <c r="C626" s="62">
        <v>0</v>
      </c>
      <c r="D626" s="67">
        <f t="shared" si="29"/>
        <v>0</v>
      </c>
      <c r="E626" s="63">
        <v>0</v>
      </c>
      <c r="F626" s="64">
        <v>0</v>
      </c>
      <c r="G626" s="64"/>
      <c r="H626">
        <f t="shared" si="28"/>
        <v>0.76</v>
      </c>
    </row>
    <row r="627" spans="1:8" x14ac:dyDescent="0.35">
      <c r="A627" s="62" t="s">
        <v>659</v>
      </c>
      <c r="B627" s="63">
        <v>0.93</v>
      </c>
      <c r="C627" s="62">
        <v>0</v>
      </c>
      <c r="D627" s="67">
        <f t="shared" si="29"/>
        <v>0</v>
      </c>
      <c r="E627" s="63">
        <v>0</v>
      </c>
      <c r="F627" s="66">
        <v>0</v>
      </c>
      <c r="G627" s="64"/>
      <c r="H627">
        <f t="shared" si="28"/>
        <v>0.93</v>
      </c>
    </row>
    <row r="628" spans="1:8" x14ac:dyDescent="0.35">
      <c r="A628" s="62" t="s">
        <v>659</v>
      </c>
      <c r="B628" s="63">
        <v>0.81499999999999995</v>
      </c>
      <c r="C628" s="62">
        <v>0</v>
      </c>
      <c r="D628" s="67">
        <f t="shared" si="29"/>
        <v>0</v>
      </c>
      <c r="E628" s="65">
        <v>0</v>
      </c>
      <c r="F628" s="66">
        <v>0</v>
      </c>
      <c r="G628" s="64"/>
      <c r="H628">
        <f t="shared" si="28"/>
        <v>0.81499999999999995</v>
      </c>
    </row>
    <row r="629" spans="1:8" x14ac:dyDescent="0.35">
      <c r="A629" s="62" t="s">
        <v>660</v>
      </c>
      <c r="B629" s="63">
        <v>1.1850000000000001</v>
      </c>
      <c r="C629" s="62">
        <v>0</v>
      </c>
      <c r="D629" s="67">
        <f t="shared" si="29"/>
        <v>0</v>
      </c>
      <c r="E629" s="66">
        <v>0</v>
      </c>
      <c r="F629" s="66">
        <v>0</v>
      </c>
      <c r="G629" s="64"/>
      <c r="H629">
        <f t="shared" si="28"/>
        <v>1.1850000000000001</v>
      </c>
    </row>
    <row r="630" spans="1:8" x14ac:dyDescent="0.35">
      <c r="A630" s="62" t="s">
        <v>659</v>
      </c>
      <c r="B630" s="63">
        <v>0.77500000000000002</v>
      </c>
      <c r="C630" s="62">
        <v>0</v>
      </c>
      <c r="D630" s="67">
        <f t="shared" si="29"/>
        <v>0</v>
      </c>
      <c r="E630" s="65">
        <v>0</v>
      </c>
      <c r="F630" s="64">
        <v>0</v>
      </c>
      <c r="G630" s="64"/>
      <c r="H630">
        <f t="shared" si="28"/>
        <v>0.77500000000000002</v>
      </c>
    </row>
    <row r="631" spans="1:8" x14ac:dyDescent="0.35">
      <c r="A631" s="62" t="s">
        <v>659</v>
      </c>
      <c r="B631" s="63">
        <v>0.755</v>
      </c>
      <c r="C631" s="62">
        <v>0</v>
      </c>
      <c r="D631" s="67">
        <f t="shared" si="29"/>
        <v>0</v>
      </c>
      <c r="E631" s="63">
        <v>0</v>
      </c>
      <c r="F631" s="66">
        <v>0</v>
      </c>
      <c r="G631" s="64"/>
      <c r="H631">
        <f t="shared" si="28"/>
        <v>0.755</v>
      </c>
    </row>
    <row r="632" spans="1:8" x14ac:dyDescent="0.35">
      <c r="A632" s="62" t="s">
        <v>660</v>
      </c>
      <c r="B632" s="63">
        <v>1.165</v>
      </c>
      <c r="C632" s="62">
        <v>0</v>
      </c>
      <c r="D632" s="67">
        <f t="shared" si="29"/>
        <v>0</v>
      </c>
      <c r="E632" s="66">
        <v>0</v>
      </c>
      <c r="F632" s="66">
        <v>0</v>
      </c>
      <c r="G632" s="64"/>
      <c r="H632">
        <f t="shared" si="28"/>
        <v>1.165</v>
      </c>
    </row>
    <row r="633" spans="1:8" x14ac:dyDescent="0.35">
      <c r="A633" s="62" t="s">
        <v>659</v>
      </c>
      <c r="B633" s="63">
        <v>0.7</v>
      </c>
      <c r="C633" s="62">
        <v>0</v>
      </c>
      <c r="D633" s="67">
        <f t="shared" si="29"/>
        <v>0</v>
      </c>
      <c r="E633" s="63">
        <v>0</v>
      </c>
      <c r="F633" s="64">
        <v>0</v>
      </c>
      <c r="G633" s="64"/>
      <c r="H633">
        <f t="shared" si="28"/>
        <v>0.7</v>
      </c>
    </row>
    <row r="634" spans="1:8" x14ac:dyDescent="0.35">
      <c r="A634" s="62" t="s">
        <v>659</v>
      </c>
      <c r="B634" s="63">
        <v>0.755</v>
      </c>
      <c r="C634" s="62">
        <v>0</v>
      </c>
      <c r="D634" s="67">
        <f t="shared" si="29"/>
        <v>0</v>
      </c>
      <c r="E634" s="63">
        <v>0</v>
      </c>
      <c r="F634" s="64">
        <v>0</v>
      </c>
      <c r="G634" s="64"/>
      <c r="H634">
        <f t="shared" si="28"/>
        <v>0.755</v>
      </c>
    </row>
    <row r="635" spans="1:8" x14ac:dyDescent="0.35">
      <c r="A635" s="62" t="s">
        <v>659</v>
      </c>
      <c r="B635" s="63">
        <v>1.075</v>
      </c>
      <c r="C635" s="62">
        <v>3.2000000000000001E-2</v>
      </c>
      <c r="D635" s="67">
        <f t="shared" si="29"/>
        <v>0</v>
      </c>
      <c r="E635" s="63">
        <v>0</v>
      </c>
      <c r="F635" s="64">
        <v>0</v>
      </c>
      <c r="G635" s="64"/>
      <c r="H635">
        <f t="shared" si="28"/>
        <v>1.0429999999999999</v>
      </c>
    </row>
    <row r="636" spans="1:8" x14ac:dyDescent="0.35">
      <c r="A636" s="62" t="s">
        <v>659</v>
      </c>
      <c r="B636" s="63">
        <v>0.85499999999999998</v>
      </c>
      <c r="C636" s="62">
        <v>0</v>
      </c>
      <c r="D636" s="67">
        <f t="shared" si="29"/>
        <v>0</v>
      </c>
      <c r="E636" s="63">
        <v>0</v>
      </c>
      <c r="F636" s="64">
        <v>0</v>
      </c>
      <c r="G636" s="64"/>
      <c r="H636">
        <f t="shared" si="28"/>
        <v>0.85499999999999998</v>
      </c>
    </row>
    <row r="637" spans="1:8" x14ac:dyDescent="0.35">
      <c r="A637" s="62" t="s">
        <v>659</v>
      </c>
      <c r="B637" s="63">
        <v>1.175</v>
      </c>
      <c r="C637" s="62">
        <v>0</v>
      </c>
      <c r="D637" s="67">
        <f t="shared" si="29"/>
        <v>0</v>
      </c>
      <c r="E637" s="63">
        <v>0</v>
      </c>
      <c r="F637" s="64">
        <v>0</v>
      </c>
      <c r="G637" s="64"/>
      <c r="H637">
        <f t="shared" si="28"/>
        <v>1.175</v>
      </c>
    </row>
    <row r="638" spans="1:8" x14ac:dyDescent="0.35">
      <c r="A638" s="62" t="s">
        <v>659</v>
      </c>
      <c r="B638" s="63">
        <v>0.82499999999999996</v>
      </c>
      <c r="C638" s="62">
        <v>0</v>
      </c>
      <c r="D638" s="67">
        <f t="shared" si="29"/>
        <v>0</v>
      </c>
      <c r="E638" s="63">
        <v>0</v>
      </c>
      <c r="F638" s="64">
        <v>0</v>
      </c>
      <c r="G638" s="64"/>
      <c r="H638">
        <f t="shared" si="28"/>
        <v>0.82499999999999996</v>
      </c>
    </row>
    <row r="639" spans="1:8" x14ac:dyDescent="0.35">
      <c r="A639" s="62" t="s">
        <v>659</v>
      </c>
      <c r="B639" s="63">
        <v>1.1100000000000001</v>
      </c>
      <c r="C639" s="62">
        <v>3.2000000000000001E-2</v>
      </c>
      <c r="D639" s="67">
        <f t="shared" si="29"/>
        <v>0</v>
      </c>
      <c r="E639" s="63">
        <v>0</v>
      </c>
      <c r="F639" s="64">
        <v>0</v>
      </c>
      <c r="G639" s="64"/>
      <c r="H639">
        <f t="shared" si="28"/>
        <v>1.0780000000000001</v>
      </c>
    </row>
    <row r="640" spans="1:8" x14ac:dyDescent="0.35">
      <c r="A640" s="62" t="s">
        <v>659</v>
      </c>
      <c r="B640" s="63">
        <v>1.085</v>
      </c>
      <c r="C640" s="62">
        <v>0</v>
      </c>
      <c r="D640" s="67">
        <f t="shared" si="29"/>
        <v>0</v>
      </c>
      <c r="E640" s="65">
        <v>0</v>
      </c>
      <c r="F640" s="64">
        <v>0</v>
      </c>
      <c r="G640" s="64"/>
      <c r="H640">
        <f t="shared" si="28"/>
        <v>1.085</v>
      </c>
    </row>
    <row r="641" spans="1:8" x14ac:dyDescent="0.35">
      <c r="A641" s="62" t="s">
        <v>659</v>
      </c>
      <c r="B641" s="63">
        <v>1.3180000000000001</v>
      </c>
      <c r="C641" s="62">
        <v>0</v>
      </c>
      <c r="D641" s="67">
        <f t="shared" si="29"/>
        <v>0</v>
      </c>
      <c r="E641" s="65">
        <v>0</v>
      </c>
      <c r="F641" s="64">
        <v>0</v>
      </c>
      <c r="G641" s="64"/>
      <c r="H641">
        <f t="shared" si="28"/>
        <v>1.3180000000000001</v>
      </c>
    </row>
    <row r="642" spans="1:8" x14ac:dyDescent="0.35">
      <c r="A642" s="62" t="s">
        <v>659</v>
      </c>
      <c r="B642" s="63">
        <v>1.0349999999999999</v>
      </c>
      <c r="C642" s="62">
        <v>0</v>
      </c>
      <c r="D642" s="67">
        <f t="shared" si="29"/>
        <v>0</v>
      </c>
      <c r="E642" s="63">
        <v>0</v>
      </c>
      <c r="F642" s="64">
        <v>0</v>
      </c>
      <c r="G642" s="64"/>
      <c r="H642">
        <f t="shared" ref="H642:H705" si="30">B642-C642-D642</f>
        <v>1.0349999999999999</v>
      </c>
    </row>
    <row r="643" spans="1:8" x14ac:dyDescent="0.35">
      <c r="A643" s="62" t="s">
        <v>659</v>
      </c>
      <c r="B643" s="63">
        <v>0.82499999999999996</v>
      </c>
      <c r="C643" s="62">
        <v>0</v>
      </c>
      <c r="D643" s="67">
        <f t="shared" si="29"/>
        <v>0</v>
      </c>
      <c r="E643" s="63">
        <v>0</v>
      </c>
      <c r="F643" s="64">
        <v>0</v>
      </c>
      <c r="G643" s="64"/>
      <c r="H643">
        <f t="shared" si="30"/>
        <v>0.82499999999999996</v>
      </c>
    </row>
    <row r="644" spans="1:8" x14ac:dyDescent="0.35">
      <c r="A644" s="62" t="s">
        <v>659</v>
      </c>
      <c r="B644" s="63">
        <v>1.24</v>
      </c>
      <c r="C644" s="62">
        <v>0</v>
      </c>
      <c r="D644" s="67">
        <f t="shared" si="29"/>
        <v>0</v>
      </c>
      <c r="E644" s="63">
        <v>0</v>
      </c>
      <c r="F644" s="64">
        <v>0</v>
      </c>
      <c r="G644" s="64"/>
      <c r="H644">
        <f t="shared" si="30"/>
        <v>1.24</v>
      </c>
    </row>
    <row r="645" spans="1:8" x14ac:dyDescent="0.35">
      <c r="A645" s="62" t="s">
        <v>659</v>
      </c>
      <c r="B645" s="63">
        <v>1.02</v>
      </c>
      <c r="C645" s="62">
        <v>0</v>
      </c>
      <c r="D645" s="67">
        <f t="shared" si="29"/>
        <v>0</v>
      </c>
      <c r="E645" s="63">
        <v>0</v>
      </c>
      <c r="F645" s="64">
        <v>0</v>
      </c>
      <c r="G645" s="64"/>
      <c r="H645">
        <f t="shared" si="30"/>
        <v>1.02</v>
      </c>
    </row>
    <row r="646" spans="1:8" x14ac:dyDescent="0.35">
      <c r="A646" s="62" t="s">
        <v>659</v>
      </c>
      <c r="B646" s="63">
        <v>0.91</v>
      </c>
      <c r="C646" s="62">
        <v>0</v>
      </c>
      <c r="D646" s="67">
        <f t="shared" si="29"/>
        <v>0</v>
      </c>
      <c r="E646" s="64">
        <v>0</v>
      </c>
      <c r="F646" s="64">
        <v>0</v>
      </c>
      <c r="G646" s="64"/>
      <c r="H646">
        <f t="shared" si="30"/>
        <v>0.91</v>
      </c>
    </row>
    <row r="647" spans="1:8" x14ac:dyDescent="0.35">
      <c r="A647" s="62" t="s">
        <v>659</v>
      </c>
      <c r="B647" s="63">
        <v>0.86499999999999999</v>
      </c>
      <c r="C647" s="62">
        <v>0</v>
      </c>
      <c r="D647" s="67">
        <f t="shared" si="29"/>
        <v>0</v>
      </c>
      <c r="E647" s="66">
        <v>0</v>
      </c>
      <c r="F647" s="64">
        <v>0</v>
      </c>
      <c r="G647" s="64"/>
      <c r="H647">
        <f t="shared" si="30"/>
        <v>0.86499999999999999</v>
      </c>
    </row>
    <row r="648" spans="1:8" x14ac:dyDescent="0.35">
      <c r="A648" s="62" t="s">
        <v>659</v>
      </c>
      <c r="B648" s="63">
        <v>0.875</v>
      </c>
      <c r="C648" s="62">
        <v>0</v>
      </c>
      <c r="D648" s="67">
        <f t="shared" si="29"/>
        <v>0</v>
      </c>
      <c r="E648" s="66">
        <v>0</v>
      </c>
      <c r="F648" s="64">
        <v>0</v>
      </c>
      <c r="G648" s="64"/>
      <c r="H648">
        <f t="shared" si="30"/>
        <v>0.875</v>
      </c>
    </row>
    <row r="649" spans="1:8" x14ac:dyDescent="0.35">
      <c r="A649" s="62" t="s">
        <v>660</v>
      </c>
      <c r="B649" s="63">
        <v>1.4039999999999999</v>
      </c>
      <c r="C649" s="62">
        <v>0</v>
      </c>
      <c r="D649" s="67">
        <f t="shared" si="29"/>
        <v>0</v>
      </c>
      <c r="E649" s="64">
        <v>0</v>
      </c>
      <c r="F649" s="64">
        <v>0</v>
      </c>
      <c r="G649" s="64"/>
      <c r="H649">
        <f t="shared" si="30"/>
        <v>1.4039999999999999</v>
      </c>
    </row>
    <row r="650" spans="1:8" x14ac:dyDescent="0.35">
      <c r="A650" s="62" t="s">
        <v>660</v>
      </c>
      <c r="B650" s="63">
        <v>1.085</v>
      </c>
      <c r="C650" s="62">
        <v>0</v>
      </c>
      <c r="D650" s="67">
        <f t="shared" si="29"/>
        <v>0</v>
      </c>
      <c r="E650" s="66">
        <v>0</v>
      </c>
      <c r="F650" s="64">
        <v>0</v>
      </c>
      <c r="G650" s="64"/>
      <c r="H650">
        <f t="shared" si="30"/>
        <v>1.085</v>
      </c>
    </row>
    <row r="651" spans="1:8" x14ac:dyDescent="0.35">
      <c r="A651" s="62" t="s">
        <v>660</v>
      </c>
      <c r="B651" s="63">
        <v>1.115</v>
      </c>
      <c r="C651" s="62">
        <v>0</v>
      </c>
      <c r="D651" s="67">
        <f t="shared" si="29"/>
        <v>0</v>
      </c>
      <c r="E651" s="64">
        <v>0</v>
      </c>
      <c r="F651" s="64">
        <v>0</v>
      </c>
      <c r="G651" s="64"/>
      <c r="H651">
        <f t="shared" si="30"/>
        <v>1.115</v>
      </c>
    </row>
    <row r="652" spans="1:8" x14ac:dyDescent="0.35">
      <c r="A652" s="62" t="s">
        <v>660</v>
      </c>
      <c r="B652" s="63">
        <v>1.02</v>
      </c>
      <c r="C652" s="62">
        <v>0</v>
      </c>
      <c r="D652" s="67">
        <f t="shared" si="29"/>
        <v>0</v>
      </c>
      <c r="E652" s="64">
        <v>0</v>
      </c>
      <c r="F652" s="64">
        <v>0</v>
      </c>
      <c r="G652" s="64"/>
      <c r="H652">
        <f t="shared" si="30"/>
        <v>1.02</v>
      </c>
    </row>
    <row r="653" spans="1:8" x14ac:dyDescent="0.35">
      <c r="A653" s="62" t="s">
        <v>660</v>
      </c>
      <c r="B653" s="63">
        <v>0.95499999999999996</v>
      </c>
      <c r="C653" s="62">
        <v>0</v>
      </c>
      <c r="D653" s="67">
        <f t="shared" si="29"/>
        <v>0</v>
      </c>
      <c r="E653" s="64">
        <v>0</v>
      </c>
      <c r="F653" s="64">
        <v>0</v>
      </c>
      <c r="G653" s="64"/>
      <c r="H653">
        <f t="shared" si="30"/>
        <v>0.95499999999999996</v>
      </c>
    </row>
    <row r="654" spans="1:8" x14ac:dyDescent="0.35">
      <c r="A654" s="62" t="s">
        <v>659</v>
      </c>
      <c r="B654" s="63">
        <v>0.98</v>
      </c>
      <c r="C654" s="62">
        <v>0</v>
      </c>
      <c r="D654" s="67">
        <f t="shared" si="29"/>
        <v>0</v>
      </c>
      <c r="E654" s="65">
        <v>0</v>
      </c>
      <c r="F654" s="64">
        <v>0</v>
      </c>
      <c r="G654" s="64"/>
      <c r="H654">
        <f t="shared" si="30"/>
        <v>0.98</v>
      </c>
    </row>
    <row r="655" spans="1:8" x14ac:dyDescent="0.35">
      <c r="A655" s="62" t="s">
        <v>659</v>
      </c>
      <c r="B655" s="63">
        <v>0.82</v>
      </c>
      <c r="C655" s="62">
        <v>0</v>
      </c>
      <c r="D655" s="67">
        <f t="shared" si="29"/>
        <v>0</v>
      </c>
      <c r="E655" s="63">
        <v>0</v>
      </c>
      <c r="F655" s="64">
        <v>0</v>
      </c>
      <c r="G655" s="64"/>
      <c r="H655">
        <f t="shared" si="30"/>
        <v>0.82</v>
      </c>
    </row>
    <row r="656" spans="1:8" x14ac:dyDescent="0.35">
      <c r="A656" s="62" t="s">
        <v>659</v>
      </c>
      <c r="B656" s="63">
        <v>0.94499999999999995</v>
      </c>
      <c r="C656" s="62">
        <v>0</v>
      </c>
      <c r="D656" s="67">
        <f t="shared" si="29"/>
        <v>0</v>
      </c>
      <c r="E656" s="63">
        <v>0</v>
      </c>
      <c r="F656" s="64">
        <v>0</v>
      </c>
      <c r="G656" s="64"/>
      <c r="H656">
        <f t="shared" si="30"/>
        <v>0.94499999999999995</v>
      </c>
    </row>
    <row r="657" spans="1:8" x14ac:dyDescent="0.35">
      <c r="A657" s="62" t="s">
        <v>659</v>
      </c>
      <c r="B657" s="63">
        <v>0.78500000000000003</v>
      </c>
      <c r="C657" s="62">
        <v>0</v>
      </c>
      <c r="D657" s="67">
        <f t="shared" si="29"/>
        <v>0</v>
      </c>
      <c r="E657" s="63">
        <v>0</v>
      </c>
      <c r="F657" s="64">
        <v>0</v>
      </c>
      <c r="G657" s="64"/>
      <c r="H657">
        <f t="shared" si="30"/>
        <v>0.78500000000000003</v>
      </c>
    </row>
    <row r="658" spans="1:8" x14ac:dyDescent="0.35">
      <c r="A658" s="62" t="s">
        <v>659</v>
      </c>
      <c r="B658" s="63">
        <v>0.73499999999999999</v>
      </c>
      <c r="C658" s="62">
        <v>0</v>
      </c>
      <c r="D658" s="67">
        <f t="shared" si="29"/>
        <v>0</v>
      </c>
      <c r="E658" s="64">
        <v>0</v>
      </c>
      <c r="F658" s="64">
        <v>0</v>
      </c>
      <c r="G658" s="64"/>
      <c r="H658">
        <f t="shared" si="30"/>
        <v>0.73499999999999999</v>
      </c>
    </row>
    <row r="659" spans="1:8" x14ac:dyDescent="0.35">
      <c r="A659" s="62" t="s">
        <v>659</v>
      </c>
      <c r="B659" s="63">
        <v>0.84499999999999997</v>
      </c>
      <c r="C659" s="62">
        <v>0</v>
      </c>
      <c r="D659" s="67">
        <f t="shared" si="29"/>
        <v>0</v>
      </c>
      <c r="E659" s="66">
        <v>0</v>
      </c>
      <c r="F659" s="64">
        <v>0</v>
      </c>
      <c r="G659" s="64"/>
      <c r="H659">
        <f t="shared" si="30"/>
        <v>0.84499999999999997</v>
      </c>
    </row>
    <row r="660" spans="1:8" x14ac:dyDescent="0.35">
      <c r="A660" s="62" t="s">
        <v>660</v>
      </c>
      <c r="B660" s="63">
        <v>1.01</v>
      </c>
      <c r="C660" s="62">
        <v>0</v>
      </c>
      <c r="D660" s="67">
        <f t="shared" si="29"/>
        <v>0</v>
      </c>
      <c r="E660" s="64">
        <v>0</v>
      </c>
      <c r="F660" s="64">
        <v>0</v>
      </c>
      <c r="G660" s="64"/>
      <c r="H660">
        <f t="shared" si="30"/>
        <v>1.01</v>
      </c>
    </row>
    <row r="661" spans="1:8" x14ac:dyDescent="0.35">
      <c r="A661" s="62" t="s">
        <v>659</v>
      </c>
      <c r="B661" s="63">
        <v>1.0249999999999999</v>
      </c>
      <c r="C661" s="62">
        <v>0</v>
      </c>
      <c r="D661" s="67">
        <f t="shared" si="29"/>
        <v>0</v>
      </c>
      <c r="E661" s="66">
        <v>0</v>
      </c>
      <c r="F661" s="64">
        <v>0</v>
      </c>
      <c r="G661" s="64"/>
      <c r="H661">
        <f t="shared" si="30"/>
        <v>1.0249999999999999</v>
      </c>
    </row>
    <row r="662" spans="1:8" x14ac:dyDescent="0.35">
      <c r="A662" s="62" t="s">
        <v>659</v>
      </c>
      <c r="B662" s="63">
        <v>0.95</v>
      </c>
      <c r="C662" s="62">
        <v>0</v>
      </c>
      <c r="D662" s="67">
        <f t="shared" si="29"/>
        <v>0</v>
      </c>
      <c r="E662" s="66">
        <v>0</v>
      </c>
      <c r="F662" s="64">
        <v>0</v>
      </c>
      <c r="G662" s="64"/>
      <c r="H662">
        <f t="shared" si="30"/>
        <v>0.95</v>
      </c>
    </row>
    <row r="663" spans="1:8" x14ac:dyDescent="0.35">
      <c r="A663" s="62" t="s">
        <v>659</v>
      </c>
      <c r="B663" s="63">
        <v>1.107</v>
      </c>
      <c r="C663" s="62">
        <v>0</v>
      </c>
      <c r="D663" s="67">
        <f t="shared" si="29"/>
        <v>0</v>
      </c>
      <c r="E663" s="64">
        <v>0</v>
      </c>
      <c r="F663" s="64">
        <v>0</v>
      </c>
      <c r="G663" s="64"/>
      <c r="H663">
        <f t="shared" si="30"/>
        <v>1.107</v>
      </c>
    </row>
    <row r="664" spans="1:8" x14ac:dyDescent="0.35">
      <c r="A664" s="62" t="s">
        <v>659</v>
      </c>
      <c r="B664" s="63">
        <v>0.87</v>
      </c>
      <c r="C664" s="62">
        <v>0</v>
      </c>
      <c r="D664" s="67">
        <f t="shared" si="29"/>
        <v>0</v>
      </c>
      <c r="E664" s="64">
        <v>0</v>
      </c>
      <c r="F664" s="64">
        <v>0</v>
      </c>
      <c r="G664" s="64"/>
      <c r="H664">
        <f t="shared" si="30"/>
        <v>0.87</v>
      </c>
    </row>
    <row r="665" spans="1:8" x14ac:dyDescent="0.35">
      <c r="A665" s="62" t="s">
        <v>660</v>
      </c>
      <c r="B665" s="63">
        <v>1.145</v>
      </c>
      <c r="C665" s="62">
        <v>0</v>
      </c>
      <c r="D665" s="67">
        <f t="shared" si="29"/>
        <v>0</v>
      </c>
      <c r="E665" s="64">
        <v>0</v>
      </c>
      <c r="F665" s="64">
        <v>0</v>
      </c>
      <c r="G665" s="64"/>
      <c r="H665">
        <f t="shared" si="30"/>
        <v>1.145</v>
      </c>
    </row>
    <row r="666" spans="1:8" x14ac:dyDescent="0.35">
      <c r="A666" s="62" t="s">
        <v>659</v>
      </c>
      <c r="B666" s="63">
        <v>0.87</v>
      </c>
      <c r="C666" s="62">
        <v>0</v>
      </c>
      <c r="D666" s="67">
        <f t="shared" si="29"/>
        <v>0</v>
      </c>
      <c r="E666" s="64">
        <v>0</v>
      </c>
      <c r="F666" s="64">
        <v>0</v>
      </c>
      <c r="G666" s="64"/>
      <c r="H666">
        <f t="shared" si="30"/>
        <v>0.87</v>
      </c>
    </row>
    <row r="667" spans="1:8" x14ac:dyDescent="0.35">
      <c r="A667" s="62" t="s">
        <v>659</v>
      </c>
      <c r="B667" s="63">
        <v>1.0549999999999999</v>
      </c>
      <c r="C667" s="62">
        <v>0</v>
      </c>
      <c r="D667" s="67">
        <f t="shared" si="29"/>
        <v>0</v>
      </c>
      <c r="E667" s="64">
        <v>0</v>
      </c>
      <c r="F667" s="64">
        <v>0</v>
      </c>
      <c r="G667" s="64"/>
      <c r="H667">
        <f t="shared" si="30"/>
        <v>1.0549999999999999</v>
      </c>
    </row>
    <row r="668" spans="1:8" x14ac:dyDescent="0.35">
      <c r="A668" s="62" t="s">
        <v>659</v>
      </c>
      <c r="B668" s="63">
        <v>1.1399999999999999</v>
      </c>
      <c r="C668" s="62">
        <v>0</v>
      </c>
      <c r="D668" s="67">
        <f t="shared" si="29"/>
        <v>0</v>
      </c>
      <c r="E668" s="64">
        <v>0</v>
      </c>
      <c r="F668" s="64">
        <v>0</v>
      </c>
      <c r="G668" s="64"/>
      <c r="H668">
        <f t="shared" si="30"/>
        <v>1.1399999999999999</v>
      </c>
    </row>
    <row r="669" spans="1:8" x14ac:dyDescent="0.35">
      <c r="A669" s="62" t="s">
        <v>659</v>
      </c>
      <c r="B669" s="63">
        <v>1.4950000000000001</v>
      </c>
      <c r="C669" s="62">
        <v>0</v>
      </c>
      <c r="D669" s="67">
        <f t="shared" ref="D669:D732" si="31">E669*G669</f>
        <v>0</v>
      </c>
      <c r="E669" s="64">
        <v>0</v>
      </c>
      <c r="F669" s="64">
        <v>0</v>
      </c>
      <c r="G669" s="64"/>
      <c r="H669">
        <f t="shared" si="30"/>
        <v>1.4950000000000001</v>
      </c>
    </row>
    <row r="670" spans="1:8" x14ac:dyDescent="0.35">
      <c r="A670" s="62" t="s">
        <v>659</v>
      </c>
      <c r="B670" s="63">
        <v>0.89500000000000002</v>
      </c>
      <c r="C670" s="62">
        <v>0</v>
      </c>
      <c r="D670" s="67">
        <f t="shared" si="31"/>
        <v>0</v>
      </c>
      <c r="E670" s="64">
        <v>0</v>
      </c>
      <c r="F670" s="64">
        <v>0</v>
      </c>
      <c r="G670" s="64"/>
      <c r="H670">
        <f t="shared" si="30"/>
        <v>0.89500000000000002</v>
      </c>
    </row>
    <row r="671" spans="1:8" x14ac:dyDescent="0.35">
      <c r="A671" s="62" t="s">
        <v>659</v>
      </c>
      <c r="B671" s="63">
        <v>1.0049999999999999</v>
      </c>
      <c r="C671" s="62">
        <v>0</v>
      </c>
      <c r="D671" s="67">
        <f t="shared" si="31"/>
        <v>0</v>
      </c>
      <c r="E671" s="64">
        <v>0</v>
      </c>
      <c r="F671" s="64">
        <v>0</v>
      </c>
      <c r="G671" s="64"/>
      <c r="H671">
        <f t="shared" si="30"/>
        <v>1.0049999999999999</v>
      </c>
    </row>
    <row r="672" spans="1:8" x14ac:dyDescent="0.35">
      <c r="A672" s="62" t="s">
        <v>660</v>
      </c>
      <c r="B672" s="63">
        <v>1.325</v>
      </c>
      <c r="C672" s="62">
        <v>0</v>
      </c>
      <c r="D672" s="67">
        <f t="shared" si="31"/>
        <v>0</v>
      </c>
      <c r="E672" s="64">
        <v>0</v>
      </c>
      <c r="F672" s="64">
        <v>0</v>
      </c>
      <c r="G672" s="64"/>
      <c r="H672">
        <f t="shared" si="30"/>
        <v>1.325</v>
      </c>
    </row>
    <row r="673" spans="1:8" x14ac:dyDescent="0.35">
      <c r="A673" s="62" t="s">
        <v>659</v>
      </c>
      <c r="B673" s="63">
        <v>0.86499999999999999</v>
      </c>
      <c r="C673" s="62">
        <v>0</v>
      </c>
      <c r="D673" s="67">
        <f t="shared" si="31"/>
        <v>0</v>
      </c>
      <c r="E673" s="64">
        <v>0</v>
      </c>
      <c r="F673" s="64">
        <v>0</v>
      </c>
      <c r="G673" s="64"/>
      <c r="H673">
        <f t="shared" si="30"/>
        <v>0.86499999999999999</v>
      </c>
    </row>
    <row r="674" spans="1:8" x14ac:dyDescent="0.35">
      <c r="A674" s="62" t="s">
        <v>659</v>
      </c>
      <c r="B674" s="63">
        <v>1.0149999999999999</v>
      </c>
      <c r="C674" s="62">
        <v>0</v>
      </c>
      <c r="D674" s="67">
        <f t="shared" si="31"/>
        <v>0</v>
      </c>
      <c r="E674" s="64">
        <v>0</v>
      </c>
      <c r="F674" s="64">
        <v>0</v>
      </c>
      <c r="G674" s="64"/>
      <c r="H674">
        <f t="shared" si="30"/>
        <v>1.0149999999999999</v>
      </c>
    </row>
    <row r="675" spans="1:8" x14ac:dyDescent="0.35">
      <c r="A675" s="62" t="s">
        <v>659</v>
      </c>
      <c r="B675" s="63">
        <v>0.93</v>
      </c>
      <c r="C675" s="62">
        <v>0</v>
      </c>
      <c r="D675" s="67">
        <f t="shared" si="31"/>
        <v>0</v>
      </c>
      <c r="E675" s="64">
        <v>0</v>
      </c>
      <c r="F675" s="64">
        <v>0</v>
      </c>
      <c r="G675" s="64"/>
      <c r="H675">
        <f t="shared" si="30"/>
        <v>0.93</v>
      </c>
    </row>
    <row r="676" spans="1:8" x14ac:dyDescent="0.35">
      <c r="A676" s="62" t="s">
        <v>660</v>
      </c>
      <c r="B676" s="63">
        <v>1.78</v>
      </c>
      <c r="C676" s="62">
        <v>0</v>
      </c>
      <c r="D676" s="67">
        <f t="shared" si="31"/>
        <v>0</v>
      </c>
      <c r="E676" s="64">
        <v>0</v>
      </c>
      <c r="F676" s="64">
        <v>0</v>
      </c>
      <c r="G676" s="64"/>
      <c r="H676">
        <f t="shared" si="30"/>
        <v>1.78</v>
      </c>
    </row>
    <row r="677" spans="1:8" x14ac:dyDescent="0.35">
      <c r="A677" s="62" t="s">
        <v>659</v>
      </c>
      <c r="B677" s="63">
        <v>0.79</v>
      </c>
      <c r="C677" s="62">
        <v>0</v>
      </c>
      <c r="D677" s="67">
        <f t="shared" si="31"/>
        <v>0</v>
      </c>
      <c r="E677" s="64">
        <v>0</v>
      </c>
      <c r="F677" s="64">
        <v>0</v>
      </c>
      <c r="G677" s="64"/>
      <c r="H677">
        <f t="shared" si="30"/>
        <v>0.79</v>
      </c>
    </row>
    <row r="678" spans="1:8" x14ac:dyDescent="0.35">
      <c r="A678" s="62" t="s">
        <v>660</v>
      </c>
      <c r="B678" s="63">
        <v>1.57</v>
      </c>
      <c r="C678" s="62">
        <v>0</v>
      </c>
      <c r="D678" s="67">
        <f t="shared" si="31"/>
        <v>0</v>
      </c>
      <c r="E678" s="64">
        <v>0</v>
      </c>
      <c r="F678" s="64">
        <v>0</v>
      </c>
      <c r="G678" s="64"/>
      <c r="H678">
        <f t="shared" si="30"/>
        <v>1.57</v>
      </c>
    </row>
    <row r="679" spans="1:8" x14ac:dyDescent="0.35">
      <c r="A679" s="62" t="s">
        <v>660</v>
      </c>
      <c r="B679" s="63">
        <v>1.5149999999999999</v>
      </c>
      <c r="C679" s="62">
        <v>0</v>
      </c>
      <c r="D679" s="67">
        <f t="shared" si="31"/>
        <v>0</v>
      </c>
      <c r="E679" s="64">
        <v>0</v>
      </c>
      <c r="F679" s="64">
        <v>0</v>
      </c>
      <c r="G679" s="64"/>
      <c r="H679">
        <f t="shared" si="30"/>
        <v>1.5149999999999999</v>
      </c>
    </row>
    <row r="680" spans="1:8" x14ac:dyDescent="0.35">
      <c r="A680" s="62" t="s">
        <v>660</v>
      </c>
      <c r="B680" s="63">
        <v>1.0549999999999999</v>
      </c>
      <c r="C680" s="62">
        <v>0</v>
      </c>
      <c r="D680" s="67">
        <f t="shared" si="31"/>
        <v>0</v>
      </c>
      <c r="E680" s="64">
        <v>0</v>
      </c>
      <c r="F680" s="64">
        <v>0</v>
      </c>
      <c r="G680" s="64"/>
      <c r="H680">
        <f t="shared" si="30"/>
        <v>1.0549999999999999</v>
      </c>
    </row>
    <row r="681" spans="1:8" x14ac:dyDescent="0.35">
      <c r="A681" s="62" t="s">
        <v>659</v>
      </c>
      <c r="B681" s="63">
        <v>0.81499999999999995</v>
      </c>
      <c r="C681" s="62">
        <v>0</v>
      </c>
      <c r="D681" s="67">
        <f t="shared" si="31"/>
        <v>0</v>
      </c>
      <c r="E681" s="65">
        <v>0</v>
      </c>
      <c r="F681" s="64">
        <v>0</v>
      </c>
      <c r="G681" s="64"/>
      <c r="H681">
        <f t="shared" si="30"/>
        <v>0.81499999999999995</v>
      </c>
    </row>
    <row r="682" spans="1:8" x14ac:dyDescent="0.35">
      <c r="A682" s="62" t="s">
        <v>660</v>
      </c>
      <c r="B682" s="63">
        <v>1.1100000000000001</v>
      </c>
      <c r="C682" s="62">
        <v>0</v>
      </c>
      <c r="D682" s="67">
        <f t="shared" si="31"/>
        <v>0</v>
      </c>
      <c r="E682" s="64">
        <v>0</v>
      </c>
      <c r="F682" s="64">
        <v>0</v>
      </c>
      <c r="G682" s="64"/>
      <c r="H682">
        <f t="shared" si="30"/>
        <v>1.1100000000000001</v>
      </c>
    </row>
    <row r="683" spans="1:8" x14ac:dyDescent="0.35">
      <c r="A683" s="62" t="s">
        <v>660</v>
      </c>
      <c r="B683" s="63">
        <v>1.32</v>
      </c>
      <c r="C683" s="62">
        <v>0</v>
      </c>
      <c r="D683" s="67">
        <f t="shared" si="31"/>
        <v>0</v>
      </c>
      <c r="E683" s="64">
        <v>0</v>
      </c>
      <c r="F683" s="64">
        <v>0</v>
      </c>
      <c r="G683" s="64"/>
      <c r="H683">
        <f t="shared" si="30"/>
        <v>1.32</v>
      </c>
    </row>
    <row r="684" spans="1:8" x14ac:dyDescent="0.35">
      <c r="A684" s="62" t="s">
        <v>660</v>
      </c>
      <c r="B684" s="63">
        <v>1.71</v>
      </c>
      <c r="C684" s="62">
        <v>0</v>
      </c>
      <c r="D684" s="67">
        <f t="shared" si="31"/>
        <v>0</v>
      </c>
      <c r="E684" s="64">
        <v>0</v>
      </c>
      <c r="F684" s="64">
        <v>0</v>
      </c>
      <c r="G684" s="64"/>
      <c r="H684">
        <f t="shared" si="30"/>
        <v>1.71</v>
      </c>
    </row>
    <row r="685" spans="1:8" x14ac:dyDescent="0.35">
      <c r="A685" s="62" t="s">
        <v>660</v>
      </c>
      <c r="B685" s="63">
        <v>1.71</v>
      </c>
      <c r="C685" s="62">
        <v>0</v>
      </c>
      <c r="D685" s="67">
        <f t="shared" si="31"/>
        <v>0</v>
      </c>
      <c r="E685" s="64">
        <v>0</v>
      </c>
      <c r="F685" s="64">
        <v>0</v>
      </c>
      <c r="G685" s="64"/>
      <c r="H685">
        <f t="shared" si="30"/>
        <v>1.71</v>
      </c>
    </row>
    <row r="686" spans="1:8" x14ac:dyDescent="0.35">
      <c r="A686" s="62" t="s">
        <v>659</v>
      </c>
      <c r="B686" s="63">
        <v>1.0960000000000001</v>
      </c>
      <c r="C686" s="62">
        <v>0</v>
      </c>
      <c r="D686" s="67">
        <f t="shared" si="31"/>
        <v>0</v>
      </c>
      <c r="E686" s="64">
        <v>0</v>
      </c>
      <c r="F686" s="64">
        <v>0</v>
      </c>
      <c r="G686" s="64"/>
      <c r="H686">
        <f t="shared" si="30"/>
        <v>1.0960000000000001</v>
      </c>
    </row>
    <row r="687" spans="1:8" x14ac:dyDescent="0.35">
      <c r="A687" s="62" t="s">
        <v>659</v>
      </c>
      <c r="B687" s="63">
        <v>8.6499999999999994E-2</v>
      </c>
      <c r="C687" s="62">
        <v>0</v>
      </c>
      <c r="D687" s="67">
        <f t="shared" si="31"/>
        <v>0</v>
      </c>
      <c r="E687" s="64">
        <v>0</v>
      </c>
      <c r="F687" s="64">
        <v>0</v>
      </c>
      <c r="G687" s="64"/>
      <c r="H687">
        <f t="shared" si="30"/>
        <v>8.6499999999999994E-2</v>
      </c>
    </row>
    <row r="688" spans="1:8" x14ac:dyDescent="0.35">
      <c r="A688" s="62" t="s">
        <v>659</v>
      </c>
      <c r="B688" s="63">
        <v>1.1850000000000001</v>
      </c>
      <c r="C688" s="62">
        <v>0</v>
      </c>
      <c r="D688" s="67">
        <f t="shared" si="31"/>
        <v>0</v>
      </c>
      <c r="E688" s="64">
        <v>0</v>
      </c>
      <c r="F688" s="64">
        <v>0</v>
      </c>
      <c r="G688" s="64"/>
      <c r="H688">
        <f t="shared" si="30"/>
        <v>1.1850000000000001</v>
      </c>
    </row>
    <row r="689" spans="1:8" x14ac:dyDescent="0.35">
      <c r="A689" s="62" t="s">
        <v>660</v>
      </c>
      <c r="B689" s="63">
        <v>0.98499999999999999</v>
      </c>
      <c r="C689" s="62">
        <v>0</v>
      </c>
      <c r="D689" s="67">
        <f t="shared" si="31"/>
        <v>0</v>
      </c>
      <c r="E689" s="64">
        <v>0</v>
      </c>
      <c r="F689" s="64">
        <v>0</v>
      </c>
      <c r="G689" s="64"/>
      <c r="H689">
        <f t="shared" si="30"/>
        <v>0.98499999999999999</v>
      </c>
    </row>
    <row r="690" spans="1:8" x14ac:dyDescent="0.35">
      <c r="A690" s="62" t="s">
        <v>660</v>
      </c>
      <c r="B690" s="63">
        <v>1.7749999999999999</v>
      </c>
      <c r="C690" s="62">
        <v>0</v>
      </c>
      <c r="D690" s="67">
        <f t="shared" si="31"/>
        <v>0</v>
      </c>
      <c r="E690" s="64">
        <v>0</v>
      </c>
      <c r="F690" s="64">
        <v>0</v>
      </c>
      <c r="G690" s="64"/>
      <c r="H690">
        <f t="shared" si="30"/>
        <v>1.7749999999999999</v>
      </c>
    </row>
    <row r="691" spans="1:8" x14ac:dyDescent="0.35">
      <c r="A691" s="62" t="s">
        <v>659</v>
      </c>
      <c r="B691" s="63">
        <v>0.95</v>
      </c>
      <c r="C691" s="62">
        <v>3.2000000000000001E-2</v>
      </c>
      <c r="D691" s="67">
        <f t="shared" si="31"/>
        <v>0</v>
      </c>
      <c r="E691" s="65">
        <v>1</v>
      </c>
      <c r="F691" s="64">
        <v>0</v>
      </c>
      <c r="G691" s="64"/>
      <c r="H691">
        <f t="shared" si="30"/>
        <v>0.91799999999999993</v>
      </c>
    </row>
    <row r="692" spans="1:8" x14ac:dyDescent="0.35">
      <c r="A692" s="62" t="s">
        <v>659</v>
      </c>
      <c r="B692" s="63">
        <v>0.96</v>
      </c>
      <c r="C692" s="62">
        <v>3.2000000000000001E-2</v>
      </c>
      <c r="D692" s="67">
        <f t="shared" si="31"/>
        <v>0</v>
      </c>
      <c r="E692" s="65">
        <v>1</v>
      </c>
      <c r="F692" s="64">
        <v>0</v>
      </c>
      <c r="G692" s="64"/>
      <c r="H692">
        <f t="shared" si="30"/>
        <v>0.92799999999999994</v>
      </c>
    </row>
    <row r="693" spans="1:8" x14ac:dyDescent="0.35">
      <c r="A693" s="62" t="s">
        <v>659</v>
      </c>
      <c r="B693" s="63">
        <v>0.95499999999999996</v>
      </c>
      <c r="C693" s="62">
        <v>3.2000000000000001E-2</v>
      </c>
      <c r="D693" s="67">
        <f t="shared" si="31"/>
        <v>0</v>
      </c>
      <c r="E693" s="65">
        <v>1</v>
      </c>
      <c r="F693" s="64">
        <v>0</v>
      </c>
      <c r="G693" s="64"/>
      <c r="H693">
        <f t="shared" si="30"/>
        <v>0.92299999999999993</v>
      </c>
    </row>
    <row r="694" spans="1:8" x14ac:dyDescent="0.35">
      <c r="A694" s="62" t="s">
        <v>659</v>
      </c>
      <c r="B694" s="63">
        <v>0.90500000000000003</v>
      </c>
      <c r="C694" s="62">
        <v>3.2000000000000001E-2</v>
      </c>
      <c r="D694" s="67">
        <f t="shared" si="31"/>
        <v>0</v>
      </c>
      <c r="E694" s="65">
        <v>1</v>
      </c>
      <c r="F694" s="64">
        <v>0</v>
      </c>
      <c r="G694" s="64"/>
      <c r="H694">
        <f t="shared" si="30"/>
        <v>0.873</v>
      </c>
    </row>
    <row r="695" spans="1:8" x14ac:dyDescent="0.35">
      <c r="A695" s="62" t="s">
        <v>659</v>
      </c>
      <c r="B695" s="63">
        <v>0.98</v>
      </c>
      <c r="C695" s="62">
        <v>3.7999999999999999E-2</v>
      </c>
      <c r="D695" s="67">
        <f t="shared" si="31"/>
        <v>0</v>
      </c>
      <c r="E695" s="65">
        <v>1</v>
      </c>
      <c r="F695" s="64">
        <v>0</v>
      </c>
      <c r="G695" s="64"/>
      <c r="H695">
        <f t="shared" si="30"/>
        <v>0.94199999999999995</v>
      </c>
    </row>
    <row r="696" spans="1:8" x14ac:dyDescent="0.35">
      <c r="A696" s="62" t="s">
        <v>659</v>
      </c>
      <c r="B696" s="63">
        <v>0.87</v>
      </c>
      <c r="C696" s="62">
        <v>3.2000000000000001E-2</v>
      </c>
      <c r="D696" s="67">
        <f t="shared" si="31"/>
        <v>0</v>
      </c>
      <c r="E696" s="65">
        <v>2</v>
      </c>
      <c r="F696" s="64">
        <v>0</v>
      </c>
      <c r="G696" s="64"/>
      <c r="H696">
        <f t="shared" si="30"/>
        <v>0.83799999999999997</v>
      </c>
    </row>
    <row r="697" spans="1:8" x14ac:dyDescent="0.35">
      <c r="A697" s="62" t="s">
        <v>659</v>
      </c>
      <c r="B697" s="63">
        <v>0.83</v>
      </c>
      <c r="C697" s="62">
        <v>3.2000000000000001E-2</v>
      </c>
      <c r="D697" s="67">
        <f t="shared" si="31"/>
        <v>0</v>
      </c>
      <c r="E697" s="65">
        <v>2</v>
      </c>
      <c r="F697" s="64">
        <v>0</v>
      </c>
      <c r="G697" s="64"/>
      <c r="H697">
        <f t="shared" si="30"/>
        <v>0.79799999999999993</v>
      </c>
    </row>
    <row r="698" spans="1:8" x14ac:dyDescent="0.35">
      <c r="A698" s="62" t="s">
        <v>659</v>
      </c>
      <c r="B698" s="63">
        <v>0.87</v>
      </c>
      <c r="C698" s="62">
        <v>3.2000000000000001E-2</v>
      </c>
      <c r="D698" s="67">
        <f t="shared" si="31"/>
        <v>0</v>
      </c>
      <c r="E698" s="65">
        <v>2</v>
      </c>
      <c r="F698" s="64">
        <v>0</v>
      </c>
      <c r="G698" s="64"/>
      <c r="H698">
        <f t="shared" si="30"/>
        <v>0.83799999999999997</v>
      </c>
    </row>
    <row r="699" spans="1:8" x14ac:dyDescent="0.35">
      <c r="A699" s="62" t="s">
        <v>659</v>
      </c>
      <c r="B699" s="63">
        <v>1.095</v>
      </c>
      <c r="C699" s="62">
        <v>3.7999999999999999E-2</v>
      </c>
      <c r="D699" s="67">
        <f t="shared" si="31"/>
        <v>0</v>
      </c>
      <c r="E699" s="65">
        <v>3</v>
      </c>
      <c r="F699" s="64">
        <v>0</v>
      </c>
      <c r="G699" s="64"/>
      <c r="H699">
        <f t="shared" si="30"/>
        <v>1.0569999999999999</v>
      </c>
    </row>
    <row r="700" spans="1:8" x14ac:dyDescent="0.35">
      <c r="A700" s="62" t="s">
        <v>659</v>
      </c>
      <c r="B700" s="63">
        <v>0.81</v>
      </c>
      <c r="C700" s="62">
        <v>3.2000000000000001E-2</v>
      </c>
      <c r="D700" s="67">
        <f t="shared" si="31"/>
        <v>0</v>
      </c>
      <c r="E700" s="65">
        <v>4</v>
      </c>
      <c r="F700" s="64">
        <v>0</v>
      </c>
      <c r="G700" s="64"/>
      <c r="H700">
        <f t="shared" si="30"/>
        <v>0.77800000000000002</v>
      </c>
    </row>
    <row r="701" spans="1:8" x14ac:dyDescent="0.35">
      <c r="A701" s="62" t="s">
        <v>659</v>
      </c>
      <c r="B701" s="63">
        <v>0.9</v>
      </c>
      <c r="C701" s="62">
        <v>0</v>
      </c>
      <c r="D701" s="67">
        <f t="shared" si="31"/>
        <v>0</v>
      </c>
      <c r="E701" s="65">
        <v>4</v>
      </c>
      <c r="F701" s="65">
        <v>0</v>
      </c>
      <c r="G701" s="65"/>
      <c r="H701">
        <f t="shared" si="30"/>
        <v>0.9</v>
      </c>
    </row>
    <row r="702" spans="1:8" x14ac:dyDescent="0.35">
      <c r="A702" s="62" t="s">
        <v>659</v>
      </c>
      <c r="B702" s="63">
        <v>0.78600000000000003</v>
      </c>
      <c r="C702" s="62">
        <v>0</v>
      </c>
      <c r="D702" s="67">
        <f t="shared" si="31"/>
        <v>0</v>
      </c>
      <c r="E702" s="65">
        <v>5</v>
      </c>
      <c r="F702" s="64">
        <v>0</v>
      </c>
      <c r="G702" s="64"/>
      <c r="H702">
        <f t="shared" si="30"/>
        <v>0.78600000000000003</v>
      </c>
    </row>
    <row r="703" spans="1:8" x14ac:dyDescent="0.35">
      <c r="A703" s="62" t="s">
        <v>659</v>
      </c>
      <c r="B703" s="63">
        <v>0.68600000000000005</v>
      </c>
      <c r="C703" s="62">
        <v>0</v>
      </c>
      <c r="D703" s="67">
        <f t="shared" si="31"/>
        <v>0</v>
      </c>
      <c r="E703" s="65">
        <v>5</v>
      </c>
      <c r="F703" s="64">
        <v>0</v>
      </c>
      <c r="G703" s="64"/>
      <c r="H703">
        <f t="shared" si="30"/>
        <v>0.68600000000000005</v>
      </c>
    </row>
    <row r="704" spans="1:8" x14ac:dyDescent="0.35">
      <c r="A704" s="62" t="s">
        <v>659</v>
      </c>
      <c r="B704" s="63">
        <v>0.88500000000000001</v>
      </c>
      <c r="C704" s="62">
        <v>3.2000000000000001E-2</v>
      </c>
      <c r="D704" s="67">
        <f t="shared" si="31"/>
        <v>0</v>
      </c>
      <c r="E704" s="65">
        <v>5</v>
      </c>
      <c r="F704" s="64">
        <v>0</v>
      </c>
      <c r="G704" s="64"/>
      <c r="H704">
        <f t="shared" si="30"/>
        <v>0.85299999999999998</v>
      </c>
    </row>
    <row r="705" spans="1:8" x14ac:dyDescent="0.35">
      <c r="A705" s="62" t="s">
        <v>659</v>
      </c>
      <c r="B705" s="63">
        <v>0.89</v>
      </c>
      <c r="C705" s="62">
        <v>3.2000000000000001E-2</v>
      </c>
      <c r="D705" s="67">
        <f t="shared" si="31"/>
        <v>0</v>
      </c>
      <c r="E705" s="65">
        <v>5</v>
      </c>
      <c r="F705" s="64">
        <v>0</v>
      </c>
      <c r="G705" s="64"/>
      <c r="H705">
        <f t="shared" si="30"/>
        <v>0.85799999999999998</v>
      </c>
    </row>
    <row r="706" spans="1:8" x14ac:dyDescent="0.35">
      <c r="A706" s="62" t="s">
        <v>659</v>
      </c>
      <c r="B706" s="63">
        <v>0.86</v>
      </c>
      <c r="C706" s="62">
        <v>3.2000000000000001E-2</v>
      </c>
      <c r="D706" s="67">
        <f t="shared" si="31"/>
        <v>0</v>
      </c>
      <c r="E706" s="65">
        <v>5</v>
      </c>
      <c r="F706" s="64">
        <v>0</v>
      </c>
      <c r="G706" s="64"/>
      <c r="H706">
        <f t="shared" ref="H706:H732" si="32">B706-C706-D706</f>
        <v>0.82799999999999996</v>
      </c>
    </row>
    <row r="707" spans="1:8" x14ac:dyDescent="0.35">
      <c r="A707" s="62" t="s">
        <v>659</v>
      </c>
      <c r="B707" s="63">
        <v>0.86499999999999999</v>
      </c>
      <c r="C707" s="62">
        <v>3.2000000000000001E-2</v>
      </c>
      <c r="D707" s="67">
        <f t="shared" si="31"/>
        <v>0</v>
      </c>
      <c r="E707" s="65">
        <v>5</v>
      </c>
      <c r="F707" s="64">
        <v>0</v>
      </c>
      <c r="G707" s="64"/>
      <c r="H707">
        <f t="shared" si="32"/>
        <v>0.83299999999999996</v>
      </c>
    </row>
    <row r="708" spans="1:8" x14ac:dyDescent="0.35">
      <c r="A708" s="62" t="s">
        <v>659</v>
      </c>
      <c r="B708" s="63">
        <v>1.02</v>
      </c>
      <c r="C708" s="62">
        <v>3.2000000000000001E-2</v>
      </c>
      <c r="D708" s="67">
        <f t="shared" si="31"/>
        <v>0</v>
      </c>
      <c r="E708" s="65">
        <v>5</v>
      </c>
      <c r="F708" s="64">
        <v>0</v>
      </c>
      <c r="G708" s="64"/>
      <c r="H708">
        <f t="shared" si="32"/>
        <v>0.98799999999999999</v>
      </c>
    </row>
    <row r="709" spans="1:8" x14ac:dyDescent="0.35">
      <c r="A709" s="62" t="s">
        <v>659</v>
      </c>
      <c r="B709" s="63">
        <v>0.95</v>
      </c>
      <c r="C709" s="62">
        <v>3.2000000000000001E-2</v>
      </c>
      <c r="D709" s="67">
        <f t="shared" si="31"/>
        <v>0</v>
      </c>
      <c r="E709" s="65">
        <v>5</v>
      </c>
      <c r="F709" s="64">
        <v>0</v>
      </c>
      <c r="G709" s="64"/>
      <c r="H709">
        <f t="shared" si="32"/>
        <v>0.91799999999999993</v>
      </c>
    </row>
    <row r="710" spans="1:8" x14ac:dyDescent="0.35">
      <c r="A710" s="62" t="s">
        <v>659</v>
      </c>
      <c r="B710" s="63">
        <v>0.87</v>
      </c>
      <c r="C710" s="62">
        <v>3.2000000000000001E-2</v>
      </c>
      <c r="D710" s="67">
        <f t="shared" si="31"/>
        <v>0</v>
      </c>
      <c r="E710" s="65">
        <v>5</v>
      </c>
      <c r="F710" s="64">
        <v>0</v>
      </c>
      <c r="G710" s="64"/>
      <c r="H710">
        <f t="shared" si="32"/>
        <v>0.83799999999999997</v>
      </c>
    </row>
    <row r="711" spans="1:8" x14ac:dyDescent="0.35">
      <c r="A711" s="62" t="s">
        <v>659</v>
      </c>
      <c r="B711" s="63">
        <v>0.85</v>
      </c>
      <c r="C711" s="62">
        <v>3.2000000000000001E-2</v>
      </c>
      <c r="D711" s="67">
        <f t="shared" si="31"/>
        <v>0</v>
      </c>
      <c r="E711" s="65">
        <v>5</v>
      </c>
      <c r="F711" s="64">
        <v>0</v>
      </c>
      <c r="G711" s="64"/>
      <c r="H711">
        <f t="shared" si="32"/>
        <v>0.81799999999999995</v>
      </c>
    </row>
    <row r="712" spans="1:8" x14ac:dyDescent="0.35">
      <c r="A712" s="62" t="s">
        <v>659</v>
      </c>
      <c r="B712" s="63">
        <v>1.17</v>
      </c>
      <c r="C712" s="62">
        <v>0</v>
      </c>
      <c r="D712" s="67">
        <f t="shared" si="31"/>
        <v>0</v>
      </c>
      <c r="E712" s="65">
        <v>5</v>
      </c>
      <c r="F712" s="64">
        <v>0</v>
      </c>
      <c r="G712" s="64"/>
      <c r="H712">
        <f t="shared" si="32"/>
        <v>1.17</v>
      </c>
    </row>
    <row r="713" spans="1:8" x14ac:dyDescent="0.35">
      <c r="A713" s="62" t="s">
        <v>659</v>
      </c>
      <c r="B713" s="63">
        <v>0.94499999999999995</v>
      </c>
      <c r="C713" s="62">
        <v>3.2000000000000001E-2</v>
      </c>
      <c r="D713" s="67">
        <f t="shared" si="31"/>
        <v>0</v>
      </c>
      <c r="E713" s="65">
        <v>5</v>
      </c>
      <c r="F713" s="64">
        <v>0</v>
      </c>
      <c r="G713" s="64"/>
      <c r="H713">
        <f t="shared" si="32"/>
        <v>0.91299999999999992</v>
      </c>
    </row>
    <row r="714" spans="1:8" x14ac:dyDescent="0.35">
      <c r="A714" s="62" t="s">
        <v>659</v>
      </c>
      <c r="B714" s="63">
        <v>1.1200000000000001</v>
      </c>
      <c r="C714" s="62">
        <v>3.2000000000000001E-2</v>
      </c>
      <c r="D714" s="67">
        <f t="shared" si="31"/>
        <v>0</v>
      </c>
      <c r="E714" s="65">
        <v>5</v>
      </c>
      <c r="F714" s="64">
        <v>0</v>
      </c>
      <c r="G714" s="64"/>
      <c r="H714">
        <f t="shared" si="32"/>
        <v>1.0880000000000001</v>
      </c>
    </row>
    <row r="715" spans="1:8" x14ac:dyDescent="0.35">
      <c r="A715" s="62" t="s">
        <v>659</v>
      </c>
      <c r="B715" s="63">
        <v>1.07</v>
      </c>
      <c r="C715" s="62">
        <v>3.7999999999999999E-2</v>
      </c>
      <c r="D715" s="67">
        <f t="shared" si="31"/>
        <v>0</v>
      </c>
      <c r="E715" s="65">
        <v>5</v>
      </c>
      <c r="F715" s="64">
        <v>0</v>
      </c>
      <c r="G715" s="64"/>
      <c r="H715">
        <f t="shared" si="32"/>
        <v>1.032</v>
      </c>
    </row>
    <row r="716" spans="1:8" x14ac:dyDescent="0.35">
      <c r="A716" s="62" t="s">
        <v>659</v>
      </c>
      <c r="B716" s="63">
        <v>0.79500000000000004</v>
      </c>
      <c r="C716" s="62">
        <v>3.2000000000000001E-2</v>
      </c>
      <c r="D716" s="67">
        <f t="shared" si="31"/>
        <v>0</v>
      </c>
      <c r="E716" s="65">
        <v>6</v>
      </c>
      <c r="F716" s="64">
        <v>0</v>
      </c>
      <c r="G716" s="64"/>
      <c r="H716">
        <f t="shared" si="32"/>
        <v>0.76300000000000001</v>
      </c>
    </row>
    <row r="717" spans="1:8" x14ac:dyDescent="0.35">
      <c r="A717" s="62" t="s">
        <v>659</v>
      </c>
      <c r="B717" s="63">
        <v>0.76100000000000001</v>
      </c>
      <c r="C717" s="62">
        <v>0</v>
      </c>
      <c r="D717" s="67">
        <f t="shared" si="31"/>
        <v>0</v>
      </c>
      <c r="E717" s="65">
        <v>6</v>
      </c>
      <c r="F717" s="64">
        <v>0</v>
      </c>
      <c r="G717" s="64"/>
      <c r="H717">
        <f t="shared" si="32"/>
        <v>0.76100000000000001</v>
      </c>
    </row>
    <row r="718" spans="1:8" x14ac:dyDescent="0.35">
      <c r="A718" s="62" t="s">
        <v>659</v>
      </c>
      <c r="B718" s="63">
        <v>0.746</v>
      </c>
      <c r="C718" s="62">
        <v>0</v>
      </c>
      <c r="D718" s="67">
        <f t="shared" si="31"/>
        <v>0</v>
      </c>
      <c r="E718" s="65">
        <v>6</v>
      </c>
      <c r="F718" s="64">
        <v>0</v>
      </c>
      <c r="G718" s="64"/>
      <c r="H718">
        <f t="shared" si="32"/>
        <v>0.746</v>
      </c>
    </row>
    <row r="719" spans="1:8" x14ac:dyDescent="0.35">
      <c r="A719" s="62" t="s">
        <v>659</v>
      </c>
      <c r="B719" s="63">
        <v>0.97</v>
      </c>
      <c r="C719" s="62">
        <v>3.2000000000000001E-2</v>
      </c>
      <c r="D719" s="67">
        <f t="shared" si="31"/>
        <v>0</v>
      </c>
      <c r="E719" s="65">
        <v>6</v>
      </c>
      <c r="F719" s="64">
        <v>0</v>
      </c>
      <c r="G719" s="64"/>
      <c r="H719">
        <f t="shared" si="32"/>
        <v>0.93799999999999994</v>
      </c>
    </row>
    <row r="720" spans="1:8" x14ac:dyDescent="0.35">
      <c r="A720" s="62" t="s">
        <v>659</v>
      </c>
      <c r="B720" s="63">
        <v>0.78</v>
      </c>
      <c r="C720" s="62">
        <v>3.2000000000000001E-2</v>
      </c>
      <c r="D720" s="67">
        <f t="shared" si="31"/>
        <v>0</v>
      </c>
      <c r="E720" s="65">
        <v>6</v>
      </c>
      <c r="F720" s="64">
        <v>0</v>
      </c>
      <c r="G720" s="64"/>
      <c r="H720">
        <f t="shared" si="32"/>
        <v>0.748</v>
      </c>
    </row>
    <row r="721" spans="1:8" x14ac:dyDescent="0.35">
      <c r="A721" s="62" t="s">
        <v>659</v>
      </c>
      <c r="B721" s="63">
        <v>0.76</v>
      </c>
      <c r="C721" s="62">
        <v>3.2000000000000001E-2</v>
      </c>
      <c r="D721" s="67">
        <f t="shared" si="31"/>
        <v>0</v>
      </c>
      <c r="E721" s="65">
        <v>6</v>
      </c>
      <c r="F721" s="64">
        <v>0</v>
      </c>
      <c r="G721" s="64"/>
      <c r="H721">
        <f t="shared" si="32"/>
        <v>0.72799999999999998</v>
      </c>
    </row>
    <row r="722" spans="1:8" x14ac:dyDescent="0.35">
      <c r="A722" s="62" t="s">
        <v>659</v>
      </c>
      <c r="B722" s="63">
        <v>0.91500000000000004</v>
      </c>
      <c r="C722" s="62">
        <v>3.2000000000000001E-2</v>
      </c>
      <c r="D722" s="67">
        <f t="shared" si="31"/>
        <v>0</v>
      </c>
      <c r="E722" s="65">
        <v>6</v>
      </c>
      <c r="F722" s="64">
        <v>0</v>
      </c>
      <c r="G722" s="64"/>
      <c r="H722">
        <f t="shared" si="32"/>
        <v>0.88300000000000001</v>
      </c>
    </row>
    <row r="723" spans="1:8" x14ac:dyDescent="0.35">
      <c r="A723" s="62" t="s">
        <v>659</v>
      </c>
      <c r="B723" s="63">
        <v>0.90600000000000003</v>
      </c>
      <c r="C723" s="62">
        <v>3.2000000000000001E-2</v>
      </c>
      <c r="D723" s="67">
        <f t="shared" si="31"/>
        <v>0</v>
      </c>
      <c r="E723" s="65">
        <v>6</v>
      </c>
      <c r="F723" s="64">
        <v>0</v>
      </c>
      <c r="G723" s="64"/>
      <c r="H723">
        <f t="shared" si="32"/>
        <v>0.874</v>
      </c>
    </row>
    <row r="724" spans="1:8" x14ac:dyDescent="0.35">
      <c r="A724" s="62" t="s">
        <v>659</v>
      </c>
      <c r="B724" s="63">
        <v>0.88500000000000001</v>
      </c>
      <c r="C724" s="62">
        <v>3.2000000000000001E-2</v>
      </c>
      <c r="D724" s="67">
        <f t="shared" si="31"/>
        <v>0</v>
      </c>
      <c r="E724" s="65">
        <v>6</v>
      </c>
      <c r="F724" s="64">
        <v>0</v>
      </c>
      <c r="G724" s="64"/>
      <c r="H724">
        <f t="shared" si="32"/>
        <v>0.85299999999999998</v>
      </c>
    </row>
    <row r="725" spans="1:8" x14ac:dyDescent="0.35">
      <c r="A725" s="62" t="s">
        <v>659</v>
      </c>
      <c r="B725" s="63">
        <v>1.03</v>
      </c>
      <c r="C725" s="62">
        <v>3.2000000000000001E-2</v>
      </c>
      <c r="D725" s="67">
        <f t="shared" si="31"/>
        <v>0</v>
      </c>
      <c r="E725" s="65">
        <v>6</v>
      </c>
      <c r="F725" s="64">
        <v>0</v>
      </c>
      <c r="G725" s="64"/>
      <c r="H725">
        <f t="shared" si="32"/>
        <v>0.998</v>
      </c>
    </row>
    <row r="726" spans="1:8" x14ac:dyDescent="0.35">
      <c r="A726" s="62" t="s">
        <v>659</v>
      </c>
      <c r="B726" s="63">
        <v>1.175</v>
      </c>
      <c r="C726" s="62">
        <v>3.2000000000000001E-2</v>
      </c>
      <c r="D726" s="67">
        <f t="shared" si="31"/>
        <v>0</v>
      </c>
      <c r="E726" s="65">
        <v>6</v>
      </c>
      <c r="F726" s="64">
        <v>0</v>
      </c>
      <c r="G726" s="64"/>
      <c r="H726">
        <f t="shared" si="32"/>
        <v>1.143</v>
      </c>
    </row>
    <row r="727" spans="1:8" x14ac:dyDescent="0.35">
      <c r="A727" s="62" t="s">
        <v>659</v>
      </c>
      <c r="B727" s="63">
        <v>1.0900000000000001</v>
      </c>
      <c r="C727" s="62">
        <v>3.2000000000000001E-2</v>
      </c>
      <c r="D727" s="67">
        <f t="shared" si="31"/>
        <v>0</v>
      </c>
      <c r="E727" s="65">
        <v>6</v>
      </c>
      <c r="F727" s="64">
        <v>0</v>
      </c>
      <c r="G727" s="64"/>
      <c r="H727">
        <f t="shared" si="32"/>
        <v>1.0580000000000001</v>
      </c>
    </row>
    <row r="728" spans="1:8" x14ac:dyDescent="0.35">
      <c r="A728" s="62" t="s">
        <v>659</v>
      </c>
      <c r="B728" s="63">
        <v>0.93</v>
      </c>
      <c r="C728" s="62">
        <v>3.2000000000000001E-2</v>
      </c>
      <c r="D728" s="67">
        <f t="shared" si="31"/>
        <v>0</v>
      </c>
      <c r="E728" s="65">
        <v>6</v>
      </c>
      <c r="F728" s="64">
        <v>0</v>
      </c>
      <c r="G728" s="64"/>
      <c r="H728">
        <f t="shared" si="32"/>
        <v>0.89800000000000002</v>
      </c>
    </row>
    <row r="729" spans="1:8" x14ac:dyDescent="0.35">
      <c r="A729" s="62" t="s">
        <v>659</v>
      </c>
      <c r="B729" s="63">
        <v>1.0049999999999999</v>
      </c>
      <c r="C729" s="62">
        <v>3.2000000000000001E-2</v>
      </c>
      <c r="D729" s="67">
        <f t="shared" si="31"/>
        <v>0</v>
      </c>
      <c r="E729" s="65">
        <v>6</v>
      </c>
      <c r="F729" s="64">
        <v>0</v>
      </c>
      <c r="G729" s="64"/>
      <c r="H729">
        <f t="shared" si="32"/>
        <v>0.97299999999999986</v>
      </c>
    </row>
    <row r="730" spans="1:8" x14ac:dyDescent="0.35">
      <c r="A730" s="62" t="s">
        <v>659</v>
      </c>
      <c r="B730" s="63">
        <v>0.96</v>
      </c>
      <c r="C730" s="62">
        <v>0</v>
      </c>
      <c r="D730" s="67">
        <f t="shared" si="31"/>
        <v>0</v>
      </c>
      <c r="E730" s="65">
        <v>6</v>
      </c>
      <c r="F730" s="64">
        <v>0</v>
      </c>
      <c r="G730" s="64"/>
      <c r="H730">
        <f t="shared" si="32"/>
        <v>0.96</v>
      </c>
    </row>
    <row r="731" spans="1:8" x14ac:dyDescent="0.35">
      <c r="A731" s="62" t="s">
        <v>659</v>
      </c>
      <c r="B731" s="63">
        <v>0.97</v>
      </c>
      <c r="C731" s="62">
        <v>0</v>
      </c>
      <c r="D731" s="67">
        <f t="shared" si="31"/>
        <v>0</v>
      </c>
      <c r="E731" s="65">
        <v>6</v>
      </c>
      <c r="F731" s="64">
        <v>0</v>
      </c>
      <c r="G731" s="64"/>
      <c r="H731">
        <f t="shared" si="32"/>
        <v>0.97</v>
      </c>
    </row>
    <row r="732" spans="1:8" x14ac:dyDescent="0.35">
      <c r="A732" s="62" t="s">
        <v>659</v>
      </c>
      <c r="B732" s="63">
        <v>0.995</v>
      </c>
      <c r="C732" s="62">
        <v>3.7999999999999999E-2</v>
      </c>
      <c r="D732" s="67">
        <f t="shared" si="31"/>
        <v>0</v>
      </c>
      <c r="E732" s="65">
        <v>6</v>
      </c>
      <c r="F732" s="64">
        <v>0</v>
      </c>
      <c r="G732" s="64"/>
      <c r="H732">
        <f t="shared" si="32"/>
        <v>0.95699999999999996</v>
      </c>
    </row>
    <row r="733" spans="1:8" x14ac:dyDescent="0.35">
      <c r="C733" s="68"/>
    </row>
    <row r="734" spans="1:8" x14ac:dyDescent="0.35">
      <c r="C734" s="68"/>
    </row>
    <row r="735" spans="1:8" x14ac:dyDescent="0.35">
      <c r="C735" s="68"/>
    </row>
    <row r="736" spans="1:8" x14ac:dyDescent="0.35">
      <c r="C736" s="68"/>
    </row>
    <row r="737" spans="3:3" x14ac:dyDescent="0.35">
      <c r="C737" s="68"/>
    </row>
    <row r="738" spans="3:3" x14ac:dyDescent="0.35">
      <c r="C738" s="68"/>
    </row>
    <row r="739" spans="3:3" x14ac:dyDescent="0.35">
      <c r="C739" s="68"/>
    </row>
    <row r="740" spans="3:3" x14ac:dyDescent="0.35">
      <c r="C740" s="68"/>
    </row>
    <row r="741" spans="3:3" x14ac:dyDescent="0.35">
      <c r="C741" s="68"/>
    </row>
    <row r="742" spans="3:3" x14ac:dyDescent="0.35">
      <c r="C742" s="68"/>
    </row>
    <row r="743" spans="3:3" x14ac:dyDescent="0.35">
      <c r="C743" s="68"/>
    </row>
    <row r="744" spans="3:3" x14ac:dyDescent="0.35">
      <c r="C744" s="68"/>
    </row>
    <row r="745" spans="3:3" x14ac:dyDescent="0.35">
      <c r="C745" s="68"/>
    </row>
    <row r="746" spans="3:3" x14ac:dyDescent="0.35">
      <c r="C746" s="68"/>
    </row>
    <row r="747" spans="3:3" x14ac:dyDescent="0.35">
      <c r="C747" s="68"/>
    </row>
    <row r="748" spans="3:3" x14ac:dyDescent="0.35">
      <c r="C748" s="68"/>
    </row>
    <row r="749" spans="3:3" x14ac:dyDescent="0.35">
      <c r="C749" s="68"/>
    </row>
    <row r="750" spans="3:3" x14ac:dyDescent="0.35">
      <c r="C750" s="68"/>
    </row>
    <row r="751" spans="3:3" x14ac:dyDescent="0.35">
      <c r="C751" s="68"/>
    </row>
    <row r="752" spans="3:3" x14ac:dyDescent="0.35">
      <c r="C752" s="68"/>
    </row>
    <row r="753" spans="3:3" x14ac:dyDescent="0.35">
      <c r="C753" s="68"/>
    </row>
    <row r="754" spans="3:3" x14ac:dyDescent="0.35">
      <c r="C754" s="68"/>
    </row>
    <row r="755" spans="3:3" x14ac:dyDescent="0.35">
      <c r="C755" s="68"/>
    </row>
    <row r="756" spans="3:3" x14ac:dyDescent="0.35">
      <c r="C756" s="68"/>
    </row>
    <row r="757" spans="3:3" x14ac:dyDescent="0.35">
      <c r="C757" s="68"/>
    </row>
    <row r="758" spans="3:3" x14ac:dyDescent="0.35">
      <c r="C758" s="68"/>
    </row>
    <row r="759" spans="3:3" x14ac:dyDescent="0.35">
      <c r="C759" s="68"/>
    </row>
    <row r="760" spans="3:3" x14ac:dyDescent="0.35">
      <c r="C760" s="68"/>
    </row>
    <row r="761" spans="3:3" x14ac:dyDescent="0.35">
      <c r="C761" s="68"/>
    </row>
    <row r="762" spans="3:3" x14ac:dyDescent="0.35">
      <c r="C762" s="68"/>
    </row>
    <row r="763" spans="3:3" x14ac:dyDescent="0.35">
      <c r="C763" s="68"/>
    </row>
    <row r="764" spans="3:3" x14ac:dyDescent="0.35">
      <c r="C764" s="68"/>
    </row>
    <row r="765" spans="3:3" x14ac:dyDescent="0.35">
      <c r="C765" s="68"/>
    </row>
    <row r="766" spans="3:3" x14ac:dyDescent="0.35">
      <c r="C766" s="68"/>
    </row>
    <row r="767" spans="3:3" x14ac:dyDescent="0.35">
      <c r="C767" s="68"/>
    </row>
    <row r="768" spans="3:3" x14ac:dyDescent="0.35">
      <c r="C768" s="68"/>
    </row>
    <row r="769" spans="3:3" x14ac:dyDescent="0.35">
      <c r="C769" s="68"/>
    </row>
    <row r="770" spans="3:3" x14ac:dyDescent="0.35">
      <c r="C770" s="68"/>
    </row>
    <row r="771" spans="3:3" x14ac:dyDescent="0.35">
      <c r="C771" s="68"/>
    </row>
    <row r="772" spans="3:3" x14ac:dyDescent="0.35">
      <c r="C772" s="68"/>
    </row>
    <row r="773" spans="3:3" x14ac:dyDescent="0.35">
      <c r="C773" s="68"/>
    </row>
    <row r="774" spans="3:3" x14ac:dyDescent="0.35">
      <c r="C774" s="68"/>
    </row>
    <row r="775" spans="3:3" x14ac:dyDescent="0.35">
      <c r="C775" s="68"/>
    </row>
    <row r="776" spans="3:3" x14ac:dyDescent="0.35">
      <c r="C776" s="68"/>
    </row>
    <row r="777" spans="3:3" x14ac:dyDescent="0.35">
      <c r="C777" s="68"/>
    </row>
    <row r="778" spans="3:3" x14ac:dyDescent="0.35">
      <c r="C778" s="68"/>
    </row>
    <row r="779" spans="3:3" x14ac:dyDescent="0.35">
      <c r="C779" s="68"/>
    </row>
    <row r="780" spans="3:3" x14ac:dyDescent="0.35">
      <c r="C780" s="68"/>
    </row>
    <row r="781" spans="3:3" x14ac:dyDescent="0.35">
      <c r="C781" s="68"/>
    </row>
    <row r="782" spans="3:3" x14ac:dyDescent="0.35">
      <c r="C782" s="68"/>
    </row>
    <row r="783" spans="3:3" x14ac:dyDescent="0.35">
      <c r="C783" s="68"/>
    </row>
    <row r="784" spans="3:3" x14ac:dyDescent="0.35">
      <c r="C784" s="68"/>
    </row>
    <row r="785" spans="3:3" x14ac:dyDescent="0.35">
      <c r="C785" s="68"/>
    </row>
    <row r="786" spans="3:3" x14ac:dyDescent="0.35">
      <c r="C786" s="68"/>
    </row>
    <row r="787" spans="3:3" x14ac:dyDescent="0.35">
      <c r="C787" s="68"/>
    </row>
    <row r="788" spans="3:3" x14ac:dyDescent="0.35">
      <c r="C788" s="68"/>
    </row>
    <row r="789" spans="3:3" x14ac:dyDescent="0.35">
      <c r="C789" s="68"/>
    </row>
    <row r="790" spans="3:3" x14ac:dyDescent="0.35">
      <c r="C790" s="68"/>
    </row>
    <row r="791" spans="3:3" x14ac:dyDescent="0.35">
      <c r="C791" s="68"/>
    </row>
    <row r="792" spans="3:3" x14ac:dyDescent="0.35">
      <c r="C792" s="68"/>
    </row>
    <row r="793" spans="3:3" x14ac:dyDescent="0.35">
      <c r="C793" s="68"/>
    </row>
    <row r="794" spans="3:3" x14ac:dyDescent="0.35">
      <c r="C794" s="68"/>
    </row>
    <row r="795" spans="3:3" x14ac:dyDescent="0.35">
      <c r="C795" s="68"/>
    </row>
    <row r="796" spans="3:3" x14ac:dyDescent="0.35">
      <c r="C796" s="68"/>
    </row>
    <row r="797" spans="3:3" x14ac:dyDescent="0.35">
      <c r="C797" s="68"/>
    </row>
    <row r="798" spans="3:3" x14ac:dyDescent="0.35">
      <c r="C798" s="68"/>
    </row>
    <row r="799" spans="3:3" x14ac:dyDescent="0.35">
      <c r="C799" s="68"/>
    </row>
    <row r="800" spans="3:3" x14ac:dyDescent="0.35">
      <c r="C800" s="68"/>
    </row>
    <row r="801" spans="3:3" x14ac:dyDescent="0.35">
      <c r="C801" s="68"/>
    </row>
    <row r="802" spans="3:3" x14ac:dyDescent="0.35">
      <c r="C802" s="68"/>
    </row>
    <row r="803" spans="3:3" x14ac:dyDescent="0.35">
      <c r="C803" s="68"/>
    </row>
    <row r="804" spans="3:3" x14ac:dyDescent="0.35">
      <c r="C804" s="68"/>
    </row>
    <row r="805" spans="3:3" x14ac:dyDescent="0.35">
      <c r="C805" s="68"/>
    </row>
    <row r="806" spans="3:3" x14ac:dyDescent="0.35">
      <c r="C806" s="68"/>
    </row>
    <row r="807" spans="3:3" x14ac:dyDescent="0.35">
      <c r="C807" s="68"/>
    </row>
    <row r="808" spans="3:3" x14ac:dyDescent="0.35">
      <c r="C808" s="68"/>
    </row>
    <row r="809" spans="3:3" x14ac:dyDescent="0.35">
      <c r="C809" s="68"/>
    </row>
    <row r="810" spans="3:3" x14ac:dyDescent="0.35">
      <c r="C810" s="68"/>
    </row>
    <row r="811" spans="3:3" x14ac:dyDescent="0.35">
      <c r="C811" s="68"/>
    </row>
    <row r="812" spans="3:3" x14ac:dyDescent="0.35">
      <c r="C812" s="68"/>
    </row>
    <row r="813" spans="3:3" x14ac:dyDescent="0.35">
      <c r="C813" s="68"/>
    </row>
    <row r="814" spans="3:3" x14ac:dyDescent="0.35">
      <c r="C814" s="68"/>
    </row>
    <row r="815" spans="3:3" x14ac:dyDescent="0.35">
      <c r="C815" s="68"/>
    </row>
    <row r="816" spans="3:3" x14ac:dyDescent="0.35">
      <c r="C816" s="68"/>
    </row>
    <row r="817" spans="3:3" x14ac:dyDescent="0.35">
      <c r="C817" s="68"/>
    </row>
    <row r="818" spans="3:3" x14ac:dyDescent="0.35">
      <c r="C818" s="68"/>
    </row>
    <row r="819" spans="3:3" x14ac:dyDescent="0.35">
      <c r="C819" s="68"/>
    </row>
    <row r="820" spans="3:3" x14ac:dyDescent="0.35">
      <c r="C820" s="68"/>
    </row>
    <row r="821" spans="3:3" x14ac:dyDescent="0.35">
      <c r="C821" s="68"/>
    </row>
    <row r="822" spans="3:3" x14ac:dyDescent="0.35">
      <c r="C822" s="68"/>
    </row>
    <row r="823" spans="3:3" x14ac:dyDescent="0.35">
      <c r="C823" s="68"/>
    </row>
    <row r="824" spans="3:3" x14ac:dyDescent="0.35">
      <c r="C824" s="68"/>
    </row>
    <row r="825" spans="3:3" x14ac:dyDescent="0.35">
      <c r="C825" s="68"/>
    </row>
    <row r="826" spans="3:3" x14ac:dyDescent="0.35">
      <c r="C826" s="68"/>
    </row>
    <row r="827" spans="3:3" x14ac:dyDescent="0.35">
      <c r="C827" s="68"/>
    </row>
    <row r="828" spans="3:3" x14ac:dyDescent="0.35">
      <c r="C828" s="68"/>
    </row>
    <row r="829" spans="3:3" x14ac:dyDescent="0.35">
      <c r="C829" s="68"/>
    </row>
    <row r="830" spans="3:3" x14ac:dyDescent="0.35">
      <c r="C830" s="68"/>
    </row>
    <row r="831" spans="3:3" x14ac:dyDescent="0.35">
      <c r="C831" s="68"/>
    </row>
    <row r="832" spans="3:3" x14ac:dyDescent="0.35">
      <c r="C832" s="68"/>
    </row>
    <row r="833" spans="3:3" x14ac:dyDescent="0.35">
      <c r="C833" s="68"/>
    </row>
    <row r="834" spans="3:3" x14ac:dyDescent="0.35">
      <c r="C834" s="68"/>
    </row>
    <row r="835" spans="3:3" x14ac:dyDescent="0.35">
      <c r="C835" s="68"/>
    </row>
    <row r="836" spans="3:3" x14ac:dyDescent="0.35">
      <c r="C836" s="68"/>
    </row>
    <row r="837" spans="3:3" x14ac:dyDescent="0.35">
      <c r="C837" s="68"/>
    </row>
    <row r="838" spans="3:3" x14ac:dyDescent="0.35">
      <c r="C838" s="68"/>
    </row>
    <row r="839" spans="3:3" x14ac:dyDescent="0.35">
      <c r="C839" s="68"/>
    </row>
    <row r="840" spans="3:3" x14ac:dyDescent="0.35">
      <c r="C840" s="68"/>
    </row>
    <row r="841" spans="3:3" x14ac:dyDescent="0.35">
      <c r="C841" s="68"/>
    </row>
    <row r="842" spans="3:3" x14ac:dyDescent="0.35">
      <c r="C842" s="68"/>
    </row>
    <row r="843" spans="3:3" x14ac:dyDescent="0.35">
      <c r="C843" s="68"/>
    </row>
    <row r="844" spans="3:3" x14ac:dyDescent="0.35">
      <c r="C844" s="68"/>
    </row>
    <row r="845" spans="3:3" x14ac:dyDescent="0.35">
      <c r="C845" s="68"/>
    </row>
    <row r="846" spans="3:3" x14ac:dyDescent="0.35">
      <c r="C846" s="68"/>
    </row>
    <row r="847" spans="3:3" x14ac:dyDescent="0.35">
      <c r="C847" s="68"/>
    </row>
    <row r="848" spans="3:3" x14ac:dyDescent="0.35">
      <c r="C848" s="68"/>
    </row>
    <row r="849" spans="3:3" x14ac:dyDescent="0.35">
      <c r="C849" s="68"/>
    </row>
    <row r="850" spans="3:3" x14ac:dyDescent="0.35">
      <c r="C850" s="68"/>
    </row>
    <row r="851" spans="3:3" x14ac:dyDescent="0.35">
      <c r="C851" s="68"/>
    </row>
    <row r="852" spans="3:3" x14ac:dyDescent="0.35">
      <c r="C852" s="68"/>
    </row>
    <row r="853" spans="3:3" x14ac:dyDescent="0.35">
      <c r="C853" s="68"/>
    </row>
    <row r="854" spans="3:3" x14ac:dyDescent="0.35">
      <c r="C854" s="68"/>
    </row>
    <row r="855" spans="3:3" x14ac:dyDescent="0.35">
      <c r="C855" s="68"/>
    </row>
    <row r="856" spans="3:3" x14ac:dyDescent="0.35">
      <c r="C856" s="68"/>
    </row>
    <row r="857" spans="3:3" x14ac:dyDescent="0.35">
      <c r="C857" s="68"/>
    </row>
    <row r="858" spans="3:3" x14ac:dyDescent="0.35">
      <c r="C858" s="68"/>
    </row>
    <row r="859" spans="3:3" x14ac:dyDescent="0.35">
      <c r="C859" s="68"/>
    </row>
    <row r="860" spans="3:3" x14ac:dyDescent="0.35">
      <c r="C860" s="68"/>
    </row>
    <row r="861" spans="3:3" x14ac:dyDescent="0.35">
      <c r="C861" s="68"/>
    </row>
    <row r="862" spans="3:3" x14ac:dyDescent="0.35">
      <c r="C862" s="68"/>
    </row>
    <row r="863" spans="3:3" x14ac:dyDescent="0.35">
      <c r="C863" s="68"/>
    </row>
    <row r="864" spans="3:3" x14ac:dyDescent="0.35">
      <c r="C864" s="68"/>
    </row>
    <row r="865" spans="3:3" x14ac:dyDescent="0.35">
      <c r="C865" s="68"/>
    </row>
    <row r="866" spans="3:3" x14ac:dyDescent="0.35">
      <c r="C866" s="68"/>
    </row>
    <row r="867" spans="3:3" x14ac:dyDescent="0.35">
      <c r="C867" s="68"/>
    </row>
    <row r="868" spans="3:3" x14ac:dyDescent="0.35">
      <c r="C868" s="68"/>
    </row>
    <row r="869" spans="3:3" x14ac:dyDescent="0.35">
      <c r="C869" s="68"/>
    </row>
    <row r="870" spans="3:3" x14ac:dyDescent="0.35">
      <c r="C870" s="68"/>
    </row>
    <row r="871" spans="3:3" x14ac:dyDescent="0.35">
      <c r="C871" s="68"/>
    </row>
    <row r="872" spans="3:3" x14ac:dyDescent="0.35">
      <c r="C872" s="68"/>
    </row>
    <row r="873" spans="3:3" x14ac:dyDescent="0.35">
      <c r="C873" s="68"/>
    </row>
    <row r="874" spans="3:3" x14ac:dyDescent="0.35">
      <c r="C874" s="68"/>
    </row>
    <row r="875" spans="3:3" x14ac:dyDescent="0.35">
      <c r="C875" s="68"/>
    </row>
    <row r="876" spans="3:3" x14ac:dyDescent="0.35">
      <c r="C876" s="68"/>
    </row>
    <row r="877" spans="3:3" x14ac:dyDescent="0.35">
      <c r="C877" s="68"/>
    </row>
    <row r="878" spans="3:3" x14ac:dyDescent="0.35">
      <c r="C878" s="68"/>
    </row>
    <row r="879" spans="3:3" x14ac:dyDescent="0.35">
      <c r="C879" s="68"/>
    </row>
    <row r="880" spans="3:3" x14ac:dyDescent="0.35">
      <c r="C880" s="68"/>
    </row>
    <row r="881" spans="3:3" x14ac:dyDescent="0.35">
      <c r="C881" s="68"/>
    </row>
    <row r="882" spans="3:3" x14ac:dyDescent="0.35">
      <c r="C882" s="68"/>
    </row>
    <row r="883" spans="3:3" x14ac:dyDescent="0.35">
      <c r="C883" s="68"/>
    </row>
    <row r="884" spans="3:3" x14ac:dyDescent="0.35">
      <c r="C884" s="68"/>
    </row>
    <row r="885" spans="3:3" x14ac:dyDescent="0.35">
      <c r="C885" s="68"/>
    </row>
    <row r="886" spans="3:3" x14ac:dyDescent="0.35">
      <c r="C886" s="68"/>
    </row>
    <row r="887" spans="3:3" x14ac:dyDescent="0.35">
      <c r="C887" s="68"/>
    </row>
    <row r="888" spans="3:3" x14ac:dyDescent="0.35">
      <c r="C888" s="68"/>
    </row>
    <row r="889" spans="3:3" x14ac:dyDescent="0.35">
      <c r="C889" s="68"/>
    </row>
    <row r="890" spans="3:3" x14ac:dyDescent="0.35">
      <c r="C890" s="68"/>
    </row>
    <row r="891" spans="3:3" x14ac:dyDescent="0.35">
      <c r="C891" s="68"/>
    </row>
    <row r="892" spans="3:3" x14ac:dyDescent="0.35">
      <c r="C892" s="68"/>
    </row>
    <row r="893" spans="3:3" x14ac:dyDescent="0.35">
      <c r="C893" s="68"/>
    </row>
    <row r="894" spans="3:3" x14ac:dyDescent="0.35">
      <c r="C894" s="68"/>
    </row>
    <row r="895" spans="3:3" x14ac:dyDescent="0.35">
      <c r="C895" s="68"/>
    </row>
    <row r="896" spans="3:3" x14ac:dyDescent="0.35">
      <c r="C896" s="68"/>
    </row>
    <row r="897" spans="3:3" x14ac:dyDescent="0.35">
      <c r="C897" s="68"/>
    </row>
    <row r="898" spans="3:3" x14ac:dyDescent="0.35">
      <c r="C898" s="68"/>
    </row>
    <row r="899" spans="3:3" x14ac:dyDescent="0.35">
      <c r="C899" s="68"/>
    </row>
    <row r="900" spans="3:3" x14ac:dyDescent="0.35">
      <c r="C900" s="68"/>
    </row>
    <row r="901" spans="3:3" x14ac:dyDescent="0.35">
      <c r="C901" s="68"/>
    </row>
    <row r="902" spans="3:3" x14ac:dyDescent="0.35">
      <c r="C902" s="68"/>
    </row>
    <row r="903" spans="3:3" x14ac:dyDescent="0.35">
      <c r="C903" s="68"/>
    </row>
    <row r="904" spans="3:3" x14ac:dyDescent="0.35">
      <c r="C904" s="68"/>
    </row>
    <row r="905" spans="3:3" x14ac:dyDescent="0.35">
      <c r="C905" s="68"/>
    </row>
    <row r="906" spans="3:3" x14ac:dyDescent="0.35">
      <c r="C906" s="68"/>
    </row>
    <row r="907" spans="3:3" x14ac:dyDescent="0.35">
      <c r="C907" s="68"/>
    </row>
    <row r="908" spans="3:3" x14ac:dyDescent="0.35">
      <c r="C908" s="68"/>
    </row>
    <row r="909" spans="3:3" x14ac:dyDescent="0.35">
      <c r="C909" s="68"/>
    </row>
    <row r="910" spans="3:3" x14ac:dyDescent="0.35">
      <c r="C910" s="68"/>
    </row>
    <row r="911" spans="3:3" x14ac:dyDescent="0.35">
      <c r="C911" s="68"/>
    </row>
    <row r="912" spans="3:3" x14ac:dyDescent="0.35">
      <c r="C912" s="68"/>
    </row>
    <row r="913" spans="3:3" x14ac:dyDescent="0.35">
      <c r="C913" s="68"/>
    </row>
    <row r="914" spans="3:3" x14ac:dyDescent="0.35">
      <c r="C914" s="68"/>
    </row>
    <row r="915" spans="3:3" x14ac:dyDescent="0.35">
      <c r="C915" s="68"/>
    </row>
    <row r="916" spans="3:3" x14ac:dyDescent="0.35">
      <c r="C916" s="68"/>
    </row>
    <row r="917" spans="3:3" x14ac:dyDescent="0.35">
      <c r="C917" s="68"/>
    </row>
    <row r="918" spans="3:3" x14ac:dyDescent="0.35">
      <c r="C918" s="68"/>
    </row>
    <row r="919" spans="3:3" x14ac:dyDescent="0.35">
      <c r="C919" s="68"/>
    </row>
    <row r="920" spans="3:3" x14ac:dyDescent="0.35">
      <c r="C920" s="68"/>
    </row>
    <row r="921" spans="3:3" x14ac:dyDescent="0.35">
      <c r="C921" s="68"/>
    </row>
    <row r="922" spans="3:3" x14ac:dyDescent="0.35">
      <c r="C922" s="68"/>
    </row>
    <row r="923" spans="3:3" x14ac:dyDescent="0.35">
      <c r="C923" s="68"/>
    </row>
    <row r="924" spans="3:3" x14ac:dyDescent="0.35">
      <c r="C924" s="68"/>
    </row>
    <row r="925" spans="3:3" x14ac:dyDescent="0.35">
      <c r="C925" s="68"/>
    </row>
    <row r="926" spans="3:3" x14ac:dyDescent="0.35">
      <c r="C926" s="68"/>
    </row>
    <row r="927" spans="3:3" x14ac:dyDescent="0.35">
      <c r="C927" s="68"/>
    </row>
    <row r="928" spans="3:3" x14ac:dyDescent="0.35">
      <c r="C928" s="68"/>
    </row>
    <row r="929" spans="3:3" x14ac:dyDescent="0.35">
      <c r="C929" s="68"/>
    </row>
    <row r="930" spans="3:3" x14ac:dyDescent="0.35">
      <c r="C930" s="68"/>
    </row>
    <row r="931" spans="3:3" x14ac:dyDescent="0.35">
      <c r="C931" s="68"/>
    </row>
    <row r="932" spans="3:3" x14ac:dyDescent="0.35">
      <c r="C932" s="68"/>
    </row>
    <row r="933" spans="3:3" x14ac:dyDescent="0.35">
      <c r="C933" s="68"/>
    </row>
    <row r="934" spans="3:3" x14ac:dyDescent="0.35">
      <c r="C934" s="68"/>
    </row>
    <row r="935" spans="3:3" x14ac:dyDescent="0.35">
      <c r="C935" s="68"/>
    </row>
    <row r="936" spans="3:3" x14ac:dyDescent="0.35">
      <c r="C936" s="68"/>
    </row>
    <row r="937" spans="3:3" x14ac:dyDescent="0.35">
      <c r="C937" s="68"/>
    </row>
    <row r="938" spans="3:3" x14ac:dyDescent="0.35">
      <c r="C938" s="68"/>
    </row>
    <row r="939" spans="3:3" x14ac:dyDescent="0.35">
      <c r="C939" s="68"/>
    </row>
    <row r="940" spans="3:3" x14ac:dyDescent="0.35">
      <c r="C940" s="68"/>
    </row>
    <row r="941" spans="3:3" x14ac:dyDescent="0.35">
      <c r="C941" s="68"/>
    </row>
    <row r="942" spans="3:3" x14ac:dyDescent="0.35">
      <c r="C942" s="68"/>
    </row>
    <row r="943" spans="3:3" x14ac:dyDescent="0.35">
      <c r="C943" s="68"/>
    </row>
    <row r="944" spans="3:3" x14ac:dyDescent="0.35">
      <c r="C944" s="68"/>
    </row>
    <row r="945" spans="3:3" x14ac:dyDescent="0.35">
      <c r="C945" s="68"/>
    </row>
    <row r="946" spans="3:3" x14ac:dyDescent="0.35">
      <c r="C946" s="68"/>
    </row>
    <row r="947" spans="3:3" x14ac:dyDescent="0.35">
      <c r="C947" s="68"/>
    </row>
    <row r="948" spans="3:3" x14ac:dyDescent="0.35">
      <c r="C948" s="68"/>
    </row>
  </sheetData>
  <sortState xmlns:xlrd2="http://schemas.microsoft.com/office/spreadsheetml/2017/richdata2" ref="A2:H732">
    <sortCondition descending="1" ref="F2:F732"/>
    <sortCondition ref="E2:E732"/>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B0592-CDCC-4127-997F-8A015DC142D9}">
  <dimension ref="A1:U37"/>
  <sheetViews>
    <sheetView topLeftCell="B1" zoomScale="43" workbookViewId="0">
      <selection activeCell="O43" sqref="O43"/>
    </sheetView>
  </sheetViews>
  <sheetFormatPr defaultRowHeight="14.5" x14ac:dyDescent="0.35"/>
  <cols>
    <col min="1" max="1" width="23.453125" bestFit="1" customWidth="1"/>
    <col min="2" max="2" width="28.54296875" bestFit="1" customWidth="1"/>
    <col min="3" max="3" width="20.1796875" bestFit="1" customWidth="1"/>
    <col min="4" max="4" width="19.81640625" bestFit="1" customWidth="1"/>
    <col min="5" max="8" width="19.81640625" customWidth="1"/>
    <col min="9" max="9" width="12.81640625" bestFit="1" customWidth="1"/>
    <col min="11" max="11" width="17.81640625" customWidth="1"/>
    <col min="12" max="12" width="11.81640625" bestFit="1" customWidth="1"/>
    <col min="13" max="13" width="12.26953125" bestFit="1" customWidth="1"/>
    <col min="14" max="14" width="5" customWidth="1"/>
    <col min="15" max="15" width="12" bestFit="1" customWidth="1"/>
    <col min="16" max="16" width="11.81640625" bestFit="1" customWidth="1"/>
    <col min="17" max="17" width="13.1796875" bestFit="1" customWidth="1"/>
    <col min="18" max="18" width="4.1796875" customWidth="1"/>
    <col min="19" max="19" width="9.26953125" customWidth="1"/>
    <col min="20" max="20" width="13.81640625" bestFit="1" customWidth="1"/>
    <col min="21" max="21" width="13.1796875" bestFit="1" customWidth="1"/>
  </cols>
  <sheetData>
    <row r="1" spans="1:21" ht="15" thickBot="1" x14ac:dyDescent="0.4">
      <c r="A1" s="119"/>
      <c r="B1" s="118" t="s">
        <v>340</v>
      </c>
      <c r="C1" s="118" t="s">
        <v>854</v>
      </c>
      <c r="D1" s="118" t="s">
        <v>647</v>
      </c>
      <c r="E1" s="118" t="s">
        <v>853</v>
      </c>
      <c r="F1" s="118" t="s">
        <v>852</v>
      </c>
      <c r="G1" s="118" t="s">
        <v>851</v>
      </c>
      <c r="H1" s="118" t="s">
        <v>850</v>
      </c>
      <c r="I1" s="118" t="s">
        <v>692</v>
      </c>
    </row>
    <row r="2" spans="1:21" ht="15" thickTop="1" x14ac:dyDescent="0.35">
      <c r="A2" s="42" t="s">
        <v>672</v>
      </c>
      <c r="B2" s="116">
        <v>0.2</v>
      </c>
      <c r="C2" s="39">
        <v>4.5999999999999996</v>
      </c>
      <c r="D2" s="57">
        <f>900/1300</f>
        <v>0.69230769230769229</v>
      </c>
      <c r="E2" s="39">
        <v>900</v>
      </c>
      <c r="F2" s="39">
        <v>1300</v>
      </c>
      <c r="G2" s="39">
        <v>3</v>
      </c>
      <c r="H2" s="39">
        <v>3</v>
      </c>
      <c r="I2" s="39">
        <v>2</v>
      </c>
      <c r="K2" s="115"/>
      <c r="L2" s="115" t="s">
        <v>848</v>
      </c>
      <c r="M2" s="115" t="s">
        <v>849</v>
      </c>
      <c r="O2" s="115"/>
      <c r="P2" s="115" t="s">
        <v>848</v>
      </c>
      <c r="Q2" s="115" t="s">
        <v>680</v>
      </c>
      <c r="S2" s="115"/>
      <c r="T2" s="115" t="s">
        <v>848</v>
      </c>
      <c r="U2" s="115" t="s">
        <v>816</v>
      </c>
    </row>
    <row r="3" spans="1:21" x14ac:dyDescent="0.35">
      <c r="A3" s="42" t="s">
        <v>423</v>
      </c>
      <c r="B3" s="117">
        <v>0.47599999999999998</v>
      </c>
      <c r="C3" s="59">
        <v>1.7</v>
      </c>
      <c r="D3" s="60">
        <v>0.70030000000000003</v>
      </c>
      <c r="E3" s="59"/>
      <c r="F3" s="59"/>
      <c r="G3" s="59">
        <v>2</v>
      </c>
      <c r="H3" s="59">
        <v>2</v>
      </c>
      <c r="I3" s="59">
        <v>2</v>
      </c>
      <c r="K3" t="s">
        <v>845</v>
      </c>
      <c r="L3">
        <v>0.70008333333333328</v>
      </c>
      <c r="M3">
        <v>2.8716666666666666</v>
      </c>
      <c r="O3" t="s">
        <v>845</v>
      </c>
      <c r="P3">
        <v>0.70008333333333328</v>
      </c>
      <c r="Q3">
        <v>0.62033355874894325</v>
      </c>
      <c r="S3" t="s">
        <v>845</v>
      </c>
      <c r="T3">
        <v>0.70008333333333328</v>
      </c>
      <c r="U3">
        <v>1.6923076923076923</v>
      </c>
    </row>
    <row r="4" spans="1:21" ht="43.5" x14ac:dyDescent="0.35">
      <c r="A4" s="42" t="s">
        <v>349</v>
      </c>
      <c r="B4" s="116">
        <v>0.44400000000000001</v>
      </c>
      <c r="C4" s="39">
        <v>3.11</v>
      </c>
      <c r="D4" s="57">
        <f>4/7</f>
        <v>0.5714285714285714</v>
      </c>
      <c r="E4" s="39"/>
      <c r="F4" s="39"/>
      <c r="G4" s="39">
        <v>6</v>
      </c>
      <c r="H4" s="39">
        <v>5</v>
      </c>
      <c r="I4" s="39">
        <v>3</v>
      </c>
      <c r="K4" t="s">
        <v>843</v>
      </c>
      <c r="L4">
        <v>6.963935606060602E-2</v>
      </c>
      <c r="M4">
        <v>1.6933606060606068</v>
      </c>
      <c r="O4" t="s">
        <v>843</v>
      </c>
      <c r="P4">
        <v>6.963935606060602E-2</v>
      </c>
      <c r="Q4">
        <v>0.11734685163680229</v>
      </c>
      <c r="S4" t="s">
        <v>843</v>
      </c>
      <c r="T4">
        <v>6.963935606060602E-2</v>
      </c>
      <c r="U4">
        <v>0.35576923076923056</v>
      </c>
    </row>
    <row r="5" spans="1:21" ht="43.5" x14ac:dyDescent="0.35">
      <c r="A5" s="42" t="s">
        <v>347</v>
      </c>
      <c r="B5" s="116">
        <v>0.56299999999999994</v>
      </c>
      <c r="C5" s="39">
        <v>2</v>
      </c>
      <c r="D5" s="57">
        <v>0.65100000000000002</v>
      </c>
      <c r="E5" s="39"/>
      <c r="F5" s="39"/>
      <c r="G5" s="39">
        <v>1</v>
      </c>
      <c r="H5" s="39">
        <v>3</v>
      </c>
      <c r="I5" s="39">
        <v>1.5</v>
      </c>
      <c r="K5" t="s">
        <v>841</v>
      </c>
      <c r="L5">
        <v>12</v>
      </c>
      <c r="M5">
        <v>12</v>
      </c>
      <c r="O5" t="s">
        <v>841</v>
      </c>
      <c r="P5">
        <v>12</v>
      </c>
      <c r="Q5">
        <v>13</v>
      </c>
      <c r="S5" t="s">
        <v>841</v>
      </c>
      <c r="T5">
        <v>12</v>
      </c>
      <c r="U5">
        <v>13</v>
      </c>
    </row>
    <row r="6" spans="1:21" ht="43.5" x14ac:dyDescent="0.35">
      <c r="A6" s="42" t="s">
        <v>346</v>
      </c>
      <c r="B6" s="116">
        <v>0.66700000000000004</v>
      </c>
      <c r="C6" s="39">
        <v>3</v>
      </c>
      <c r="D6" s="57">
        <v>0.51529999999999998</v>
      </c>
      <c r="E6" s="39"/>
      <c r="F6" s="39"/>
      <c r="G6" s="39">
        <v>4</v>
      </c>
      <c r="H6" s="39">
        <v>4</v>
      </c>
      <c r="I6" s="39">
        <v>2</v>
      </c>
      <c r="K6" t="s">
        <v>840</v>
      </c>
      <c r="L6">
        <v>0.88149998106060645</v>
      </c>
      <c r="O6" t="s">
        <v>840</v>
      </c>
      <c r="P6">
        <v>9.4530223317751891E-2</v>
      </c>
      <c r="S6" t="s">
        <v>840</v>
      </c>
      <c r="T6">
        <v>0.21892450808249708</v>
      </c>
    </row>
    <row r="7" spans="1:21" x14ac:dyDescent="0.35">
      <c r="A7" s="42" t="s">
        <v>350</v>
      </c>
      <c r="B7" s="116">
        <v>0.75</v>
      </c>
      <c r="C7" s="39">
        <v>2.25</v>
      </c>
      <c r="D7" s="57">
        <v>0.92500000000000004</v>
      </c>
      <c r="E7" s="39"/>
      <c r="F7" s="39"/>
      <c r="G7" s="39">
        <v>2</v>
      </c>
      <c r="H7" s="39">
        <v>3</v>
      </c>
      <c r="I7" s="39">
        <v>1</v>
      </c>
      <c r="K7" t="s">
        <v>839</v>
      </c>
      <c r="L7">
        <v>0</v>
      </c>
      <c r="O7" t="s">
        <v>839</v>
      </c>
      <c r="P7">
        <v>0</v>
      </c>
      <c r="S7" t="s">
        <v>839</v>
      </c>
      <c r="T7">
        <v>0</v>
      </c>
    </row>
    <row r="8" spans="1:21" x14ac:dyDescent="0.35">
      <c r="A8" s="42" t="s">
        <v>342</v>
      </c>
      <c r="B8" s="116">
        <v>0.8</v>
      </c>
      <c r="C8" s="39">
        <v>2</v>
      </c>
      <c r="D8" s="57">
        <v>0.55220000000000002</v>
      </c>
      <c r="E8" s="39"/>
      <c r="F8" s="39"/>
      <c r="G8" s="39">
        <v>1</v>
      </c>
      <c r="H8" s="39"/>
      <c r="I8" s="39"/>
      <c r="K8" t="s">
        <v>838</v>
      </c>
      <c r="L8">
        <v>22</v>
      </c>
      <c r="O8" t="s">
        <v>838</v>
      </c>
      <c r="P8">
        <v>23</v>
      </c>
      <c r="S8" t="s">
        <v>838</v>
      </c>
      <c r="T8">
        <v>23</v>
      </c>
    </row>
    <row r="9" spans="1:21" x14ac:dyDescent="0.35">
      <c r="A9" s="42" t="s">
        <v>344</v>
      </c>
      <c r="B9" s="116">
        <v>0.875</v>
      </c>
      <c r="C9" s="39">
        <v>2</v>
      </c>
      <c r="D9" s="57">
        <v>0</v>
      </c>
      <c r="E9" s="39"/>
      <c r="F9" s="39"/>
      <c r="G9" s="39">
        <v>1</v>
      </c>
      <c r="H9" s="39">
        <v>2</v>
      </c>
      <c r="I9" s="39">
        <v>2</v>
      </c>
      <c r="K9" t="s">
        <v>837</v>
      </c>
      <c r="L9">
        <v>-5.6655355810232013</v>
      </c>
      <c r="O9" t="s">
        <v>837</v>
      </c>
      <c r="P9">
        <v>0.64794242519489287</v>
      </c>
      <c r="S9" t="s">
        <v>837</v>
      </c>
      <c r="T9">
        <v>-5.2973051157330113</v>
      </c>
    </row>
    <row r="10" spans="1:21" x14ac:dyDescent="0.35">
      <c r="A10" s="42" t="s">
        <v>345</v>
      </c>
      <c r="B10" s="116">
        <v>0.875</v>
      </c>
      <c r="C10" s="39">
        <v>6</v>
      </c>
      <c r="D10" s="57">
        <v>0.60529999999999995</v>
      </c>
      <c r="E10" s="39"/>
      <c r="F10" s="39"/>
      <c r="G10" s="39">
        <v>1</v>
      </c>
      <c r="H10" s="39"/>
      <c r="I10" s="39">
        <v>2</v>
      </c>
      <c r="K10" t="s">
        <v>836</v>
      </c>
      <c r="L10">
        <v>5.3464433493049401E-6</v>
      </c>
      <c r="O10" t="s">
        <v>836</v>
      </c>
      <c r="P10">
        <v>0.26171916632062103</v>
      </c>
      <c r="S10" t="s">
        <v>836</v>
      </c>
      <c r="T10">
        <v>1.1189732674967099E-5</v>
      </c>
    </row>
    <row r="11" spans="1:21" ht="43.5" x14ac:dyDescent="0.35">
      <c r="A11" s="42" t="s">
        <v>343</v>
      </c>
      <c r="B11" s="116">
        <v>0.92300000000000004</v>
      </c>
      <c r="C11" s="39">
        <v>2.8</v>
      </c>
      <c r="D11" s="57">
        <v>0.89759999999999995</v>
      </c>
      <c r="E11" s="39"/>
      <c r="F11" s="39"/>
      <c r="G11" s="39">
        <v>1</v>
      </c>
      <c r="H11" s="39"/>
      <c r="I11" s="39">
        <v>2</v>
      </c>
      <c r="K11" t="s">
        <v>835</v>
      </c>
      <c r="L11">
        <v>1.7171443743802424</v>
      </c>
      <c r="O11" t="s">
        <v>835</v>
      </c>
      <c r="P11">
        <v>1.7138715277470482</v>
      </c>
      <c r="S11" t="s">
        <v>835</v>
      </c>
      <c r="T11">
        <v>1.7138715277470482</v>
      </c>
    </row>
    <row r="12" spans="1:21" x14ac:dyDescent="0.35">
      <c r="A12" s="42" t="s">
        <v>341</v>
      </c>
      <c r="B12" s="116">
        <v>0.97799999999999998</v>
      </c>
      <c r="C12" s="39">
        <v>3.3</v>
      </c>
      <c r="D12" s="57">
        <v>0</v>
      </c>
      <c r="E12" s="39"/>
      <c r="F12" s="39"/>
      <c r="G12" s="39">
        <v>1</v>
      </c>
      <c r="H12" s="39">
        <v>2</v>
      </c>
      <c r="I12" s="39">
        <v>1.5</v>
      </c>
      <c r="K12" t="s">
        <v>834</v>
      </c>
      <c r="L12">
        <v>1.069288669860988E-5</v>
      </c>
      <c r="O12" t="s">
        <v>834</v>
      </c>
      <c r="P12">
        <v>0.52343833264124207</v>
      </c>
      <c r="S12" t="s">
        <v>834</v>
      </c>
      <c r="T12">
        <v>2.2379465349934172E-5</v>
      </c>
    </row>
    <row r="13" spans="1:21" ht="15" thickBot="1" x14ac:dyDescent="0.4">
      <c r="A13" s="42" t="s">
        <v>351</v>
      </c>
      <c r="B13" s="116">
        <v>1</v>
      </c>
      <c r="C13" s="39">
        <v>2</v>
      </c>
      <c r="D13" s="57">
        <v>1.28</v>
      </c>
      <c r="E13" s="39"/>
      <c r="F13" s="39"/>
      <c r="G13" s="39">
        <v>2</v>
      </c>
      <c r="H13" s="39">
        <v>2</v>
      </c>
      <c r="I13" s="39">
        <v>1</v>
      </c>
      <c r="K13" s="111" t="s">
        <v>833</v>
      </c>
      <c r="L13" s="111">
        <v>2.0738730679040258</v>
      </c>
      <c r="M13" s="111"/>
      <c r="O13" s="111" t="s">
        <v>833</v>
      </c>
      <c r="P13" s="111">
        <v>2.0686576104190491</v>
      </c>
      <c r="Q13" s="111"/>
      <c r="S13" s="111" t="s">
        <v>833</v>
      </c>
      <c r="T13" s="111">
        <v>2.0686576104190491</v>
      </c>
      <c r="U13" s="111"/>
    </row>
    <row r="14" spans="1:21" ht="15" thickBot="1" x14ac:dyDescent="0.4">
      <c r="A14" s="42" t="s">
        <v>348</v>
      </c>
      <c r="B14" s="116" t="s">
        <v>819</v>
      </c>
      <c r="C14" s="39" t="s">
        <v>819</v>
      </c>
      <c r="D14" s="57">
        <v>0.67390000000000005</v>
      </c>
      <c r="E14" s="39"/>
      <c r="F14" s="39"/>
      <c r="G14" s="39">
        <v>1</v>
      </c>
      <c r="H14" s="39"/>
      <c r="I14" s="39">
        <v>1</v>
      </c>
    </row>
    <row r="15" spans="1:21" x14ac:dyDescent="0.35">
      <c r="K15" s="115"/>
      <c r="L15" s="115" t="s">
        <v>847</v>
      </c>
      <c r="M15" s="115" t="s">
        <v>681</v>
      </c>
      <c r="O15" s="115"/>
      <c r="P15" s="115" t="s">
        <v>847</v>
      </c>
      <c r="Q15" s="115" t="s">
        <v>817</v>
      </c>
    </row>
    <row r="16" spans="1:21" x14ac:dyDescent="0.35">
      <c r="B16" s="113" t="s">
        <v>846</v>
      </c>
      <c r="C16">
        <f>PEARSON($B$2:$B$14,C2:C14)</f>
        <v>-0.12489432746613484</v>
      </c>
      <c r="D16">
        <f>PEARSON($B$2:$B$14,D2:D14)</f>
        <v>-5.8485176751922739E-2</v>
      </c>
      <c r="G16">
        <f>PEARSON($B$2:$B$14,G2:G14)</f>
        <v>-0.56718111041401831</v>
      </c>
      <c r="H16">
        <f>PEARSON($B$2:$B$14,H2:H14)</f>
        <v>-0.4931422494271121</v>
      </c>
      <c r="I16">
        <f>PEARSON($B$2:$B$14,I2:I14)</f>
        <v>-0.46162784163753534</v>
      </c>
      <c r="K16" t="s">
        <v>845</v>
      </c>
      <c r="L16">
        <v>0.70008333333333328</v>
      </c>
      <c r="M16">
        <v>2</v>
      </c>
      <c r="O16" t="s">
        <v>845</v>
      </c>
      <c r="P16">
        <v>0.70008333333333328</v>
      </c>
      <c r="Q16">
        <v>2.8888888888888888</v>
      </c>
    </row>
    <row r="17" spans="1:17" x14ac:dyDescent="0.35">
      <c r="B17" s="114" t="s">
        <v>844</v>
      </c>
      <c r="C17" s="46">
        <f>CORREL($B$20:$B$32,C20:C32)</f>
        <v>-4.8134536857062787E-2</v>
      </c>
      <c r="D17" s="46">
        <f>CORREL($B$20:$B$32,D20:D32)</f>
        <v>-7.7958639880572299E-3</v>
      </c>
      <c r="E17" s="46"/>
      <c r="F17" s="46"/>
      <c r="G17" s="46">
        <f>CORREL($B$20:$B$32,G20:G32)</f>
        <v>-0.58647959390147353</v>
      </c>
      <c r="H17" s="46">
        <f>CORREL($B$20:$B$32,H20:H32)</f>
        <v>-0.64978314924709202</v>
      </c>
      <c r="I17" s="46">
        <f>CORREL($B$20:$B$32,I20:I32)</f>
        <v>-0.47617266082262594</v>
      </c>
      <c r="K17" t="s">
        <v>843</v>
      </c>
      <c r="L17">
        <v>6.963935606060602E-2</v>
      </c>
      <c r="M17">
        <v>2.3333333333333335</v>
      </c>
      <c r="O17" t="s">
        <v>843</v>
      </c>
      <c r="P17">
        <v>6.963935606060602E-2</v>
      </c>
      <c r="Q17">
        <v>1.1111111111111107</v>
      </c>
    </row>
    <row r="18" spans="1:17" x14ac:dyDescent="0.35">
      <c r="B18" s="113" t="s">
        <v>842</v>
      </c>
      <c r="C18" s="112">
        <v>1.0692886698609901E-5</v>
      </c>
      <c r="D18" s="112">
        <v>0.52343833264124207</v>
      </c>
      <c r="E18" s="112"/>
      <c r="F18" s="112"/>
      <c r="G18">
        <v>4.0025571975173735E-3</v>
      </c>
      <c r="H18" s="112">
        <v>6.1717705710968959E-7</v>
      </c>
      <c r="I18" s="112">
        <v>1.1189732674967099E-5</v>
      </c>
      <c r="K18" t="s">
        <v>841</v>
      </c>
      <c r="L18">
        <v>12</v>
      </c>
      <c r="M18">
        <v>13</v>
      </c>
      <c r="O18" t="s">
        <v>841</v>
      </c>
      <c r="P18">
        <v>12</v>
      </c>
      <c r="Q18">
        <v>9</v>
      </c>
    </row>
    <row r="19" spans="1:17" x14ac:dyDescent="0.35">
      <c r="H19" s="112"/>
      <c r="K19" t="s">
        <v>840</v>
      </c>
      <c r="L19">
        <v>1.2506970833333333</v>
      </c>
      <c r="O19" t="s">
        <v>840</v>
      </c>
      <c r="P19">
        <v>0.5081537792397659</v>
      </c>
    </row>
    <row r="20" spans="1:17" x14ac:dyDescent="0.35">
      <c r="A20" s="42" t="s">
        <v>672</v>
      </c>
      <c r="B20" s="39">
        <f t="shared" ref="B20:B31" si="0">_xlfn.RANK.AVG(B2,$B$2:$B$14,0)</f>
        <v>12</v>
      </c>
      <c r="C20" s="39">
        <f t="shared" ref="C20:C31" si="1">_xlfn.RANK.AVG(C2,$C$2:$C$14,0)</f>
        <v>2</v>
      </c>
      <c r="D20" s="39">
        <f t="shared" ref="D20:D32" si="2">_xlfn.RANK.AVG(D2,$D$2:$D$14,0)</f>
        <v>5</v>
      </c>
      <c r="E20" s="39"/>
      <c r="F20" s="39"/>
      <c r="G20" s="39">
        <f t="shared" ref="G20:G32" si="3">_xlfn.RANK.AVG(G2,$G$2:$G$14,0)</f>
        <v>3</v>
      </c>
      <c r="H20" s="39">
        <f t="shared" ref="H20:H25" si="4">_xlfn.RANK.AVG(H2,$H$2:$H$14,0)</f>
        <v>4</v>
      </c>
      <c r="I20">
        <f t="shared" ref="I20:I25" si="5">_xlfn.RANK.AVG(I2,$I$2:$I$14,0)</f>
        <v>4.5</v>
      </c>
      <c r="K20" t="s">
        <v>839</v>
      </c>
      <c r="L20">
        <v>0</v>
      </c>
      <c r="O20" t="s">
        <v>839</v>
      </c>
      <c r="P20">
        <v>0</v>
      </c>
    </row>
    <row r="21" spans="1:17" x14ac:dyDescent="0.35">
      <c r="A21" s="42" t="s">
        <v>423</v>
      </c>
      <c r="B21" s="39">
        <f t="shared" si="0"/>
        <v>10</v>
      </c>
      <c r="C21" s="39">
        <f t="shared" si="1"/>
        <v>12</v>
      </c>
      <c r="D21" s="39">
        <f t="shared" si="2"/>
        <v>4</v>
      </c>
      <c r="E21" s="39"/>
      <c r="F21" s="39"/>
      <c r="G21" s="39">
        <f t="shared" si="3"/>
        <v>5</v>
      </c>
      <c r="H21" s="39">
        <f t="shared" si="4"/>
        <v>7.5</v>
      </c>
      <c r="I21">
        <f t="shared" si="5"/>
        <v>4.5</v>
      </c>
      <c r="K21" t="s">
        <v>838</v>
      </c>
      <c r="L21">
        <v>23</v>
      </c>
      <c r="O21" t="s">
        <v>838</v>
      </c>
      <c r="P21">
        <v>19</v>
      </c>
    </row>
    <row r="22" spans="1:17" ht="43.5" x14ac:dyDescent="0.35">
      <c r="A22" s="42" t="s">
        <v>349</v>
      </c>
      <c r="B22" s="39">
        <f t="shared" si="0"/>
        <v>11</v>
      </c>
      <c r="C22" s="39">
        <f t="shared" si="1"/>
        <v>4</v>
      </c>
      <c r="D22" s="39">
        <f t="shared" si="2"/>
        <v>9</v>
      </c>
      <c r="E22" s="39"/>
      <c r="F22" s="39"/>
      <c r="G22" s="39">
        <f t="shared" si="3"/>
        <v>1</v>
      </c>
      <c r="H22" s="39">
        <f t="shared" si="4"/>
        <v>1</v>
      </c>
      <c r="I22">
        <f t="shared" si="5"/>
        <v>1</v>
      </c>
      <c r="K22" t="s">
        <v>837</v>
      </c>
      <c r="L22">
        <v>-2.9035662410249632</v>
      </c>
      <c r="O22" t="s">
        <v>837</v>
      </c>
      <c r="P22">
        <v>-6.9632475142876302</v>
      </c>
    </row>
    <row r="23" spans="1:17" ht="43.5" x14ac:dyDescent="0.35">
      <c r="A23" s="42" t="s">
        <v>347</v>
      </c>
      <c r="B23" s="39">
        <f t="shared" si="0"/>
        <v>9</v>
      </c>
      <c r="C23" s="39">
        <f t="shared" si="1"/>
        <v>9.5</v>
      </c>
      <c r="D23" s="39">
        <f t="shared" si="2"/>
        <v>7</v>
      </c>
      <c r="E23" s="39"/>
      <c r="F23" s="39"/>
      <c r="G23" s="39">
        <f t="shared" si="3"/>
        <v>10</v>
      </c>
      <c r="H23" s="39">
        <f t="shared" si="4"/>
        <v>4</v>
      </c>
      <c r="I23">
        <f t="shared" si="5"/>
        <v>8.5</v>
      </c>
      <c r="K23" t="s">
        <v>836</v>
      </c>
      <c r="L23">
        <v>4.0025571975173735E-3</v>
      </c>
      <c r="O23" t="s">
        <v>836</v>
      </c>
      <c r="P23">
        <v>6.1717705710968959E-7</v>
      </c>
    </row>
    <row r="24" spans="1:17" ht="43.5" x14ac:dyDescent="0.35">
      <c r="A24" s="42" t="s">
        <v>346</v>
      </c>
      <c r="B24" s="39">
        <f t="shared" si="0"/>
        <v>8</v>
      </c>
      <c r="C24" s="39">
        <f t="shared" si="1"/>
        <v>5</v>
      </c>
      <c r="D24" s="39">
        <f t="shared" si="2"/>
        <v>11</v>
      </c>
      <c r="E24" s="39"/>
      <c r="F24" s="39"/>
      <c r="G24" s="39">
        <f t="shared" si="3"/>
        <v>2</v>
      </c>
      <c r="H24" s="39">
        <f t="shared" si="4"/>
        <v>2</v>
      </c>
      <c r="I24">
        <f t="shared" si="5"/>
        <v>4.5</v>
      </c>
      <c r="K24" t="s">
        <v>835</v>
      </c>
      <c r="L24">
        <v>1.7138715277470482</v>
      </c>
      <c r="O24" t="s">
        <v>835</v>
      </c>
      <c r="P24">
        <v>1.7291328115213698</v>
      </c>
    </row>
    <row r="25" spans="1:17" x14ac:dyDescent="0.35">
      <c r="A25" s="42" t="s">
        <v>350</v>
      </c>
      <c r="B25" s="39">
        <f t="shared" si="0"/>
        <v>7</v>
      </c>
      <c r="C25" s="39">
        <f t="shared" si="1"/>
        <v>7</v>
      </c>
      <c r="D25" s="39">
        <f t="shared" si="2"/>
        <v>2</v>
      </c>
      <c r="E25" s="39"/>
      <c r="F25" s="39"/>
      <c r="G25" s="39">
        <f t="shared" si="3"/>
        <v>5</v>
      </c>
      <c r="H25" s="39">
        <f t="shared" si="4"/>
        <v>4</v>
      </c>
      <c r="I25">
        <f t="shared" si="5"/>
        <v>11</v>
      </c>
      <c r="K25" t="s">
        <v>834</v>
      </c>
      <c r="L25">
        <v>8.0051143950347469E-3</v>
      </c>
      <c r="O25" t="s">
        <v>834</v>
      </c>
      <c r="P25">
        <v>1.2343541142193792E-6</v>
      </c>
    </row>
    <row r="26" spans="1:17" ht="15" thickBot="1" x14ac:dyDescent="0.4">
      <c r="A26" s="42" t="s">
        <v>342</v>
      </c>
      <c r="B26" s="39">
        <f t="shared" si="0"/>
        <v>6</v>
      </c>
      <c r="C26" s="39">
        <f t="shared" si="1"/>
        <v>9.5</v>
      </c>
      <c r="D26" s="39">
        <f t="shared" si="2"/>
        <v>10</v>
      </c>
      <c r="E26" s="39"/>
      <c r="F26" s="39"/>
      <c r="G26" s="39">
        <f t="shared" si="3"/>
        <v>10</v>
      </c>
      <c r="H26" s="39"/>
      <c r="K26" s="111" t="s">
        <v>833</v>
      </c>
      <c r="L26" s="111">
        <v>2.0686576104190491</v>
      </c>
      <c r="M26" s="111"/>
      <c r="O26" s="111" t="s">
        <v>833</v>
      </c>
      <c r="P26" s="111">
        <v>2.0930240544083096</v>
      </c>
      <c r="Q26" s="111"/>
    </row>
    <row r="27" spans="1:17" x14ac:dyDescent="0.35">
      <c r="A27" s="42" t="s">
        <v>344</v>
      </c>
      <c r="B27" s="39">
        <f t="shared" si="0"/>
        <v>4.5</v>
      </c>
      <c r="C27" s="39">
        <f t="shared" si="1"/>
        <v>9.5</v>
      </c>
      <c r="D27" s="39">
        <f t="shared" si="2"/>
        <v>12.5</v>
      </c>
      <c r="E27" s="39"/>
      <c r="F27" s="39"/>
      <c r="G27" s="39">
        <f t="shared" si="3"/>
        <v>10</v>
      </c>
      <c r="H27" s="39">
        <f>_xlfn.RANK.AVG(H9,$H$2:$H$14,0)</f>
        <v>7.5</v>
      </c>
      <c r="I27">
        <f t="shared" ref="I27:I32" si="6">_xlfn.RANK.AVG(I9,$I$2:$I$14,0)</f>
        <v>4.5</v>
      </c>
    </row>
    <row r="28" spans="1:17" x14ac:dyDescent="0.35">
      <c r="A28" s="42" t="s">
        <v>345</v>
      </c>
      <c r="B28" s="39">
        <f t="shared" si="0"/>
        <v>4.5</v>
      </c>
      <c r="C28" s="39">
        <f t="shared" si="1"/>
        <v>1</v>
      </c>
      <c r="D28" s="39">
        <f t="shared" si="2"/>
        <v>8</v>
      </c>
      <c r="E28" s="39"/>
      <c r="F28" s="39"/>
      <c r="G28" s="39">
        <f t="shared" si="3"/>
        <v>10</v>
      </c>
      <c r="H28" s="39"/>
      <c r="I28">
        <f t="shared" si="6"/>
        <v>4.5</v>
      </c>
    </row>
    <row r="29" spans="1:17" ht="43.5" x14ac:dyDescent="0.35">
      <c r="A29" s="42" t="s">
        <v>343</v>
      </c>
      <c r="B29" s="39">
        <f t="shared" si="0"/>
        <v>3</v>
      </c>
      <c r="C29" s="39">
        <f t="shared" si="1"/>
        <v>6</v>
      </c>
      <c r="D29" s="39">
        <f t="shared" si="2"/>
        <v>3</v>
      </c>
      <c r="E29" s="39"/>
      <c r="F29" s="39"/>
      <c r="G29" s="39">
        <f t="shared" si="3"/>
        <v>10</v>
      </c>
      <c r="H29" s="39"/>
      <c r="I29">
        <f t="shared" si="6"/>
        <v>4.5</v>
      </c>
    </row>
    <row r="30" spans="1:17" x14ac:dyDescent="0.35">
      <c r="A30" s="42" t="s">
        <v>341</v>
      </c>
      <c r="B30" s="39">
        <f t="shared" si="0"/>
        <v>2</v>
      </c>
      <c r="C30" s="39">
        <f t="shared" si="1"/>
        <v>3</v>
      </c>
      <c r="D30" s="39">
        <f t="shared" si="2"/>
        <v>12.5</v>
      </c>
      <c r="E30" s="39"/>
      <c r="F30" s="39"/>
      <c r="G30" s="39">
        <f t="shared" si="3"/>
        <v>10</v>
      </c>
      <c r="H30" s="39">
        <f>_xlfn.RANK.AVG(H12,$H$2:$H$14,0)</f>
        <v>7.5</v>
      </c>
      <c r="I30">
        <f t="shared" si="6"/>
        <v>8.5</v>
      </c>
    </row>
    <row r="31" spans="1:17" ht="29" x14ac:dyDescent="0.35">
      <c r="A31" s="42" t="s">
        <v>351</v>
      </c>
      <c r="B31" s="39">
        <f t="shared" si="0"/>
        <v>1</v>
      </c>
      <c r="C31" s="39">
        <f t="shared" si="1"/>
        <v>9.5</v>
      </c>
      <c r="D31" s="39">
        <f t="shared" si="2"/>
        <v>1</v>
      </c>
      <c r="E31" s="39"/>
      <c r="F31" s="39"/>
      <c r="G31" s="39">
        <f t="shared" si="3"/>
        <v>5</v>
      </c>
      <c r="H31" s="39">
        <f>_xlfn.RANK.AVG(H13,$H$2:$H$14,0)</f>
        <v>7.5</v>
      </c>
      <c r="I31">
        <f t="shared" si="6"/>
        <v>11</v>
      </c>
    </row>
    <row r="32" spans="1:17" x14ac:dyDescent="0.35">
      <c r="A32" s="42" t="s">
        <v>348</v>
      </c>
      <c r="B32" s="39" t="s">
        <v>832</v>
      </c>
      <c r="C32" s="39" t="s">
        <v>832</v>
      </c>
      <c r="D32" s="39">
        <f t="shared" si="2"/>
        <v>6</v>
      </c>
      <c r="E32" s="39"/>
      <c r="F32" s="39"/>
      <c r="G32" s="39">
        <f t="shared" si="3"/>
        <v>10</v>
      </c>
      <c r="H32" s="39"/>
      <c r="I32">
        <f t="shared" si="6"/>
        <v>11</v>
      </c>
    </row>
    <row r="33" spans="2:8" x14ac:dyDescent="0.35">
      <c r="B33" s="39"/>
      <c r="C33" s="39"/>
      <c r="D33" s="39"/>
      <c r="E33" s="39"/>
      <c r="F33" s="39"/>
      <c r="G33" s="39"/>
      <c r="H33" s="39"/>
    </row>
    <row r="34" spans="2:8" x14ac:dyDescent="0.35">
      <c r="B34" s="57"/>
      <c r="C34" s="39"/>
      <c r="D34" s="39"/>
      <c r="E34" s="39"/>
      <c r="F34" s="39"/>
      <c r="G34" s="39"/>
      <c r="H34" s="39"/>
    </row>
    <row r="35" spans="2:8" x14ac:dyDescent="0.35">
      <c r="B35" s="57"/>
      <c r="C35" s="39"/>
      <c r="D35" s="39"/>
      <c r="E35" s="39"/>
      <c r="F35" s="39"/>
      <c r="G35" s="39"/>
      <c r="H35" s="39"/>
    </row>
    <row r="36" spans="2:8" x14ac:dyDescent="0.35">
      <c r="B36" s="58"/>
      <c r="C36" s="39"/>
      <c r="D36" s="39"/>
      <c r="E36" s="39"/>
      <c r="F36" s="39"/>
      <c r="G36" s="39"/>
      <c r="H36" s="39"/>
    </row>
    <row r="37" spans="2:8" x14ac:dyDescent="0.35">
      <c r="B37" s="58"/>
      <c r="C37" s="39"/>
      <c r="D37" s="39"/>
      <c r="E37" s="39"/>
      <c r="F37" s="39"/>
      <c r="G37" s="39"/>
      <c r="H37" s="3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54E50-B332-4584-A754-2F1CB31DB24B}">
  <dimension ref="A1:M16"/>
  <sheetViews>
    <sheetView zoomScale="60" zoomScaleNormal="60" workbookViewId="0">
      <pane xSplit="4" ySplit="7" topLeftCell="E8" activePane="bottomRight" state="frozen"/>
      <selection pane="topRight" activeCell="E1" sqref="E1"/>
      <selection pane="bottomLeft" activeCell="A8" sqref="A8"/>
      <selection pane="bottomRight" activeCell="G23" sqref="G23"/>
    </sheetView>
  </sheetViews>
  <sheetFormatPr defaultColWidth="25.54296875" defaultRowHeight="34.5" customHeight="1" x14ac:dyDescent="0.35"/>
  <cols>
    <col min="1" max="1" width="15.26953125" style="39" customWidth="1"/>
    <col min="2" max="2" width="9.1796875" style="39" bestFit="1" customWidth="1"/>
    <col min="3" max="3" width="14.54296875" style="42" bestFit="1" customWidth="1"/>
    <col min="4" max="4" width="22.81640625" style="39" bestFit="1" customWidth="1"/>
    <col min="5" max="5" width="20.26953125" style="39" bestFit="1" customWidth="1"/>
    <col min="6" max="6" width="43.7265625" style="39" bestFit="1" customWidth="1"/>
    <col min="7" max="7" width="44.81640625" style="39" bestFit="1" customWidth="1"/>
    <col min="8" max="8" width="40.7265625" style="39" bestFit="1" customWidth="1"/>
    <col min="9" max="9" width="27.54296875" style="39" bestFit="1" customWidth="1"/>
    <col min="10" max="10" width="9.453125" style="39" bestFit="1" customWidth="1"/>
    <col min="11" max="11" width="30.1796875" style="39" bestFit="1" customWidth="1"/>
    <col min="12" max="12" width="20.1796875" style="39" bestFit="1" customWidth="1"/>
    <col min="13" max="13" width="125.26953125" style="39" bestFit="1" customWidth="1"/>
    <col min="14" max="16384" width="25.54296875" style="39"/>
  </cols>
  <sheetData>
    <row r="1" spans="1:13" s="21" customFormat="1" ht="34.5" customHeight="1" x14ac:dyDescent="0.35">
      <c r="A1" s="1" t="s">
        <v>354</v>
      </c>
      <c r="B1" s="1" t="s">
        <v>396</v>
      </c>
      <c r="C1" s="41" t="s">
        <v>0</v>
      </c>
      <c r="D1" s="1" t="s">
        <v>1</v>
      </c>
      <c r="E1" s="1" t="s">
        <v>2</v>
      </c>
      <c r="F1" s="1" t="s">
        <v>3</v>
      </c>
      <c r="G1" s="1" t="s">
        <v>4</v>
      </c>
      <c r="H1" s="1" t="s">
        <v>403</v>
      </c>
      <c r="I1" s="1" t="s">
        <v>402</v>
      </c>
      <c r="J1" s="1" t="s">
        <v>5</v>
      </c>
      <c r="K1" s="1" t="s">
        <v>6</v>
      </c>
      <c r="L1" s="1" t="s">
        <v>7</v>
      </c>
      <c r="M1" s="1" t="s">
        <v>11</v>
      </c>
    </row>
    <row r="2" spans="1:13" ht="34.5" customHeight="1" x14ac:dyDescent="0.35">
      <c r="A2" s="39" t="s">
        <v>355</v>
      </c>
      <c r="B2" s="39" t="s">
        <v>359</v>
      </c>
      <c r="C2" s="42" t="s">
        <v>356</v>
      </c>
      <c r="D2" s="39" t="s">
        <v>357</v>
      </c>
      <c r="E2" s="39" t="s">
        <v>358</v>
      </c>
      <c r="F2" s="39" t="s">
        <v>416</v>
      </c>
      <c r="G2" s="39" t="s">
        <v>417</v>
      </c>
      <c r="I2" s="39" t="s">
        <v>421</v>
      </c>
      <c r="J2" s="39" t="s">
        <v>420</v>
      </c>
      <c r="K2" s="39" t="s">
        <v>419</v>
      </c>
      <c r="M2" s="39" t="s">
        <v>418</v>
      </c>
    </row>
    <row r="3" spans="1:13" ht="34.5" customHeight="1" x14ac:dyDescent="0.35">
      <c r="A3" s="141" t="s">
        <v>361</v>
      </c>
      <c r="B3" s="141" t="s">
        <v>359</v>
      </c>
      <c r="C3" s="140" t="s">
        <v>360</v>
      </c>
      <c r="D3" s="39" t="s">
        <v>363</v>
      </c>
      <c r="E3" s="39" t="s">
        <v>362</v>
      </c>
      <c r="F3" s="39" t="s">
        <v>411</v>
      </c>
      <c r="I3" s="39" t="s">
        <v>422</v>
      </c>
      <c r="M3" s="39" t="s">
        <v>412</v>
      </c>
    </row>
    <row r="4" spans="1:13" ht="34.5" customHeight="1" x14ac:dyDescent="0.35">
      <c r="A4" s="141"/>
      <c r="B4" s="141"/>
      <c r="C4" s="140"/>
      <c r="D4" s="39" t="s">
        <v>394</v>
      </c>
      <c r="E4" s="39" t="s">
        <v>383</v>
      </c>
      <c r="F4" s="39" t="s">
        <v>397</v>
      </c>
      <c r="G4" s="39" t="s">
        <v>395</v>
      </c>
      <c r="I4" s="39" t="s">
        <v>425</v>
      </c>
      <c r="M4" s="39" t="s">
        <v>410</v>
      </c>
    </row>
    <row r="5" spans="1:13" ht="34.5" customHeight="1" x14ac:dyDescent="0.35">
      <c r="A5" s="39" t="s">
        <v>379</v>
      </c>
      <c r="B5" s="39" t="s">
        <v>380</v>
      </c>
      <c r="C5" s="42" t="s">
        <v>381</v>
      </c>
      <c r="D5" s="39" t="s">
        <v>382</v>
      </c>
      <c r="E5" s="39" t="s">
        <v>383</v>
      </c>
      <c r="F5" s="39" t="s">
        <v>384</v>
      </c>
      <c r="G5" s="39" t="s">
        <v>385</v>
      </c>
      <c r="H5" s="39" t="s">
        <v>404</v>
      </c>
      <c r="J5" s="39" t="s">
        <v>405</v>
      </c>
      <c r="M5" s="39" t="s">
        <v>406</v>
      </c>
    </row>
    <row r="6" spans="1:13" ht="34.5" customHeight="1" x14ac:dyDescent="0.35">
      <c r="A6" s="39" t="s">
        <v>387</v>
      </c>
      <c r="B6" s="39" t="s">
        <v>386</v>
      </c>
      <c r="C6" s="42" t="s">
        <v>388</v>
      </c>
      <c r="D6" s="39" t="s">
        <v>389</v>
      </c>
      <c r="E6" s="39" t="s">
        <v>383</v>
      </c>
      <c r="F6" s="39" t="s">
        <v>407</v>
      </c>
      <c r="G6" s="39" t="s">
        <v>409</v>
      </c>
      <c r="M6" s="39" t="s">
        <v>408</v>
      </c>
    </row>
    <row r="7" spans="1:13" ht="34.5" customHeight="1" x14ac:dyDescent="0.35">
      <c r="A7" s="39" t="s">
        <v>390</v>
      </c>
      <c r="B7" s="39" t="s">
        <v>386</v>
      </c>
      <c r="C7" s="42" t="s">
        <v>391</v>
      </c>
      <c r="D7" s="39" t="s">
        <v>392</v>
      </c>
      <c r="E7" s="39" t="s">
        <v>383</v>
      </c>
      <c r="F7" s="39" t="s">
        <v>393</v>
      </c>
      <c r="G7" s="39" t="s">
        <v>385</v>
      </c>
      <c r="H7" s="39" t="s">
        <v>415</v>
      </c>
      <c r="M7" s="39" t="s">
        <v>413</v>
      </c>
    </row>
    <row r="9" spans="1:13" ht="34.5" customHeight="1" x14ac:dyDescent="0.35">
      <c r="A9" s="39" t="s">
        <v>426</v>
      </c>
    </row>
    <row r="10" spans="1:13" ht="34.5" customHeight="1" x14ac:dyDescent="0.35">
      <c r="A10" s="39" t="s">
        <v>427</v>
      </c>
    </row>
    <row r="11" spans="1:13" ht="34.5" customHeight="1" x14ac:dyDescent="0.35">
      <c r="A11" s="39" t="s">
        <v>428</v>
      </c>
      <c r="B11" s="39" t="s">
        <v>439</v>
      </c>
      <c r="C11" s="42" t="s">
        <v>430</v>
      </c>
      <c r="D11" s="141" t="s">
        <v>432</v>
      </c>
      <c r="E11" s="39" t="s">
        <v>433</v>
      </c>
      <c r="F11" s="141" t="s">
        <v>435</v>
      </c>
      <c r="H11" s="39" t="s">
        <v>440</v>
      </c>
      <c r="I11" s="39" t="s">
        <v>436</v>
      </c>
      <c r="K11" s="39" t="s">
        <v>438</v>
      </c>
    </row>
    <row r="12" spans="1:13" ht="34.5" customHeight="1" x14ac:dyDescent="0.35">
      <c r="A12" s="39" t="s">
        <v>429</v>
      </c>
      <c r="B12" s="39" t="s">
        <v>439</v>
      </c>
      <c r="C12" s="42" t="s">
        <v>431</v>
      </c>
      <c r="D12" s="141"/>
      <c r="E12" s="39" t="s">
        <v>434</v>
      </c>
      <c r="F12" s="141"/>
      <c r="I12" s="39" t="s">
        <v>437</v>
      </c>
    </row>
    <row r="13" spans="1:13" ht="51" customHeight="1" x14ac:dyDescent="0.35">
      <c r="A13" s="39" t="s">
        <v>441</v>
      </c>
      <c r="C13" s="42" t="s">
        <v>442</v>
      </c>
      <c r="D13" s="39" t="s">
        <v>446</v>
      </c>
      <c r="E13" s="39" t="s">
        <v>443</v>
      </c>
      <c r="F13" s="39" t="s">
        <v>448</v>
      </c>
      <c r="H13" s="39" t="s">
        <v>444</v>
      </c>
      <c r="I13" s="39" t="s">
        <v>445</v>
      </c>
      <c r="J13" s="39" t="s">
        <v>447</v>
      </c>
      <c r="K13" s="39" t="s">
        <v>449</v>
      </c>
    </row>
    <row r="16" spans="1:13" ht="34.5" customHeight="1" x14ac:dyDescent="0.35">
      <c r="B16" s="141" t="s">
        <v>414</v>
      </c>
      <c r="C16" s="141"/>
      <c r="D16" s="141"/>
      <c r="E16" s="141"/>
      <c r="F16" s="141"/>
      <c r="G16" s="141"/>
      <c r="H16" s="141"/>
      <c r="I16" s="141"/>
      <c r="J16" s="141"/>
      <c r="K16" s="141"/>
    </row>
  </sheetData>
  <mergeCells count="6">
    <mergeCell ref="A3:A4"/>
    <mergeCell ref="C3:C4"/>
    <mergeCell ref="B3:B4"/>
    <mergeCell ref="B16:K16"/>
    <mergeCell ref="D11:D12"/>
    <mergeCell ref="F11:F1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6174F-82EE-4F27-9BAC-157233E1069A}">
  <dimension ref="A1:AA74"/>
  <sheetViews>
    <sheetView zoomScale="70" zoomScaleNormal="70" workbookViewId="0">
      <pane ySplit="1" topLeftCell="A2" activePane="bottomLeft" state="frozen"/>
      <selection activeCell="B1" sqref="B1"/>
      <selection pane="bottomLeft" activeCell="Z4" sqref="Z4"/>
    </sheetView>
  </sheetViews>
  <sheetFormatPr defaultColWidth="12.1796875" defaultRowHeight="14.5" x14ac:dyDescent="0.35"/>
  <cols>
    <col min="1" max="1" width="28.81640625" style="44" bestFit="1" customWidth="1"/>
    <col min="2" max="2" width="27.453125" style="45" bestFit="1" customWidth="1"/>
    <col min="3" max="3" width="8.1796875" bestFit="1" customWidth="1"/>
    <col min="4" max="4" width="8.7265625" bestFit="1" customWidth="1"/>
    <col min="5" max="5" width="9.1796875" bestFit="1" customWidth="1"/>
    <col min="6" max="6" width="9.453125" bestFit="1" customWidth="1"/>
    <col min="7" max="7" width="10.54296875" bestFit="1" customWidth="1"/>
    <col min="8" max="8" width="6.54296875" bestFit="1" customWidth="1"/>
    <col min="9" max="9" width="10.453125" bestFit="1" customWidth="1"/>
    <col min="10" max="10" width="7.453125" bestFit="1" customWidth="1"/>
    <col min="11" max="11" width="47" bestFit="1" customWidth="1"/>
    <col min="15" max="15" width="28.81640625" style="44" bestFit="1" customWidth="1"/>
    <col min="16" max="16" width="10.54296875" bestFit="1" customWidth="1"/>
    <col min="17" max="17" width="6.54296875" bestFit="1" customWidth="1"/>
    <col min="18" max="18" width="14" bestFit="1" customWidth="1"/>
    <col min="21" max="21" width="58.453125" bestFit="1" customWidth="1"/>
    <col min="23" max="23" width="30.1796875" bestFit="1" customWidth="1"/>
  </cols>
  <sheetData>
    <row r="1" spans="1:27" s="43" customFormat="1" ht="29" x14ac:dyDescent="0.35">
      <c r="A1" s="141" t="s">
        <v>450</v>
      </c>
      <c r="B1" s="141"/>
      <c r="C1" s="39" t="s">
        <v>576</v>
      </c>
      <c r="D1" s="39" t="s">
        <v>451</v>
      </c>
      <c r="E1" s="39" t="s">
        <v>452</v>
      </c>
      <c r="F1" s="39" t="s">
        <v>453</v>
      </c>
      <c r="G1" s="39" t="s">
        <v>575</v>
      </c>
      <c r="H1" s="39" t="s">
        <v>454</v>
      </c>
      <c r="I1" s="39" t="s">
        <v>455</v>
      </c>
      <c r="J1" s="39" t="s">
        <v>456</v>
      </c>
      <c r="K1" s="39" t="s">
        <v>577</v>
      </c>
      <c r="P1" s="39" t="s">
        <v>575</v>
      </c>
      <c r="Q1" s="39" t="s">
        <v>454</v>
      </c>
      <c r="R1" s="43" t="s">
        <v>818</v>
      </c>
      <c r="S1" s="43" t="s">
        <v>817</v>
      </c>
      <c r="T1" s="43" t="s">
        <v>681</v>
      </c>
      <c r="U1" s="43" t="s">
        <v>816</v>
      </c>
      <c r="W1" s="43" t="s">
        <v>680</v>
      </c>
      <c r="X1" s="43" t="s">
        <v>820</v>
      </c>
      <c r="Y1" s="43" t="s">
        <v>820</v>
      </c>
      <c r="Z1" s="43" t="s">
        <v>816</v>
      </c>
      <c r="AA1" s="43" t="s">
        <v>822</v>
      </c>
    </row>
    <row r="2" spans="1:27" x14ac:dyDescent="0.35">
      <c r="A2" s="48" t="s">
        <v>475</v>
      </c>
      <c r="B2" s="49" t="s">
        <v>476</v>
      </c>
      <c r="C2" s="50">
        <v>43</v>
      </c>
      <c r="D2" s="50">
        <v>2.1</v>
      </c>
      <c r="E2" s="50">
        <v>2</v>
      </c>
      <c r="F2" s="50">
        <v>3</v>
      </c>
      <c r="G2" s="51">
        <v>0</v>
      </c>
      <c r="H2" s="50">
        <v>1</v>
      </c>
      <c r="I2" s="50">
        <v>1</v>
      </c>
      <c r="J2" s="50">
        <v>1</v>
      </c>
      <c r="K2" s="50" t="s">
        <v>636</v>
      </c>
      <c r="O2" s="48" t="s">
        <v>475</v>
      </c>
      <c r="P2" s="51">
        <v>0</v>
      </c>
      <c r="Q2" s="50">
        <v>1</v>
      </c>
      <c r="R2">
        <f>8.97/12.87</f>
        <v>0.69696969696969702</v>
      </c>
      <c r="S2" t="s">
        <v>824</v>
      </c>
      <c r="T2" t="s">
        <v>824</v>
      </c>
      <c r="U2" t="s">
        <v>819</v>
      </c>
      <c r="W2" s="91" t="s">
        <v>821</v>
      </c>
      <c r="X2" s="91">
        <v>8</v>
      </c>
      <c r="Y2">
        <v>8</v>
      </c>
      <c r="AA2" s="91" t="s">
        <v>823</v>
      </c>
    </row>
    <row r="3" spans="1:27" x14ac:dyDescent="0.35">
      <c r="A3" s="48" t="s">
        <v>531</v>
      </c>
      <c r="B3" s="49" t="s">
        <v>532</v>
      </c>
      <c r="C3" s="50">
        <v>42</v>
      </c>
      <c r="D3" s="50">
        <v>2.2999999999999998</v>
      </c>
      <c r="E3" s="50"/>
      <c r="F3" s="50"/>
      <c r="G3" s="51">
        <v>0</v>
      </c>
      <c r="H3" s="50">
        <v>1</v>
      </c>
      <c r="I3" s="50">
        <v>1</v>
      </c>
      <c r="J3" s="50">
        <v>1</v>
      </c>
      <c r="K3" s="50" t="s">
        <v>634</v>
      </c>
      <c r="O3" s="48" t="s">
        <v>531</v>
      </c>
      <c r="P3" s="51">
        <v>0</v>
      </c>
      <c r="Q3" s="50">
        <v>1</v>
      </c>
      <c r="R3">
        <f>10.6/11.1</f>
        <v>0.95495495495495497</v>
      </c>
      <c r="S3">
        <f>6.1/12</f>
        <v>0.5083333333333333</v>
      </c>
      <c r="T3">
        <f>6.4/12</f>
        <v>0.53333333333333333</v>
      </c>
      <c r="U3" t="s">
        <v>827</v>
      </c>
      <c r="W3" s="91" t="s">
        <v>825</v>
      </c>
      <c r="X3" t="s">
        <v>826</v>
      </c>
      <c r="Y3" t="s">
        <v>826</v>
      </c>
      <c r="Z3" s="91" t="s">
        <v>828</v>
      </c>
    </row>
    <row r="4" spans="1:27" x14ac:dyDescent="0.35">
      <c r="A4" s="48" t="s">
        <v>569</v>
      </c>
      <c r="B4" s="49" t="s">
        <v>570</v>
      </c>
      <c r="C4" s="50">
        <v>11</v>
      </c>
      <c r="D4" s="50">
        <v>3.5</v>
      </c>
      <c r="E4" s="50">
        <v>3</v>
      </c>
      <c r="F4" s="50">
        <v>5</v>
      </c>
      <c r="G4" s="51">
        <v>9.0999999999999998E-2</v>
      </c>
      <c r="H4" s="50">
        <v>1.1000000000000001</v>
      </c>
      <c r="I4" s="50">
        <v>1</v>
      </c>
      <c r="J4" s="50">
        <v>2</v>
      </c>
      <c r="K4" s="50" t="s">
        <v>619</v>
      </c>
      <c r="O4" s="48" t="s">
        <v>527</v>
      </c>
      <c r="P4" s="51">
        <v>9.0999999999999998E-2</v>
      </c>
      <c r="Q4" s="50">
        <v>1.1000000000000001</v>
      </c>
      <c r="R4">
        <f>37.05/42.36</f>
        <v>0.87464589235127477</v>
      </c>
      <c r="S4">
        <v>10</v>
      </c>
      <c r="T4">
        <v>10</v>
      </c>
      <c r="W4" s="91" t="s">
        <v>829</v>
      </c>
      <c r="X4" t="s">
        <v>826</v>
      </c>
      <c r="Y4" t="s">
        <v>826</v>
      </c>
    </row>
    <row r="5" spans="1:27" x14ac:dyDescent="0.35">
      <c r="A5" s="48" t="s">
        <v>529</v>
      </c>
      <c r="B5" s="49" t="s">
        <v>530</v>
      </c>
      <c r="C5" s="50">
        <v>30</v>
      </c>
      <c r="D5" s="50">
        <v>4.5</v>
      </c>
      <c r="E5" s="50">
        <v>2</v>
      </c>
      <c r="F5" s="50">
        <v>7</v>
      </c>
      <c r="G5" s="51">
        <v>0.1</v>
      </c>
      <c r="H5" s="50">
        <v>1.1000000000000001</v>
      </c>
      <c r="I5" s="50">
        <v>1</v>
      </c>
      <c r="J5" s="50">
        <v>2</v>
      </c>
      <c r="K5" s="50" t="s">
        <v>635</v>
      </c>
      <c r="O5" s="48" t="s">
        <v>565</v>
      </c>
      <c r="P5" s="51">
        <v>0.1</v>
      </c>
      <c r="Q5" s="50">
        <v>1.1000000000000001</v>
      </c>
    </row>
    <row r="6" spans="1:27" x14ac:dyDescent="0.35">
      <c r="A6" s="48" t="s">
        <v>457</v>
      </c>
      <c r="B6" s="49" t="s">
        <v>458</v>
      </c>
      <c r="C6" s="50">
        <v>8</v>
      </c>
      <c r="D6" s="50">
        <v>5.4</v>
      </c>
      <c r="E6" s="50"/>
      <c r="F6" s="50"/>
      <c r="G6" s="51">
        <v>0.125</v>
      </c>
      <c r="H6" s="50">
        <v>1.1000000000000001</v>
      </c>
      <c r="I6" s="50">
        <v>1</v>
      </c>
      <c r="J6" s="50">
        <v>2</v>
      </c>
      <c r="K6" s="50" t="s">
        <v>583</v>
      </c>
      <c r="O6" s="48" t="s">
        <v>517</v>
      </c>
      <c r="P6" s="51">
        <v>0.125</v>
      </c>
      <c r="Q6" s="50">
        <v>1.1000000000000001</v>
      </c>
    </row>
    <row r="7" spans="1:27" x14ac:dyDescent="0.35">
      <c r="A7" s="48" t="s">
        <v>463</v>
      </c>
      <c r="B7" s="49" t="s">
        <v>464</v>
      </c>
      <c r="C7" s="50">
        <v>7</v>
      </c>
      <c r="D7" s="50">
        <v>3.3</v>
      </c>
      <c r="E7" s="50">
        <v>2</v>
      </c>
      <c r="F7" s="50">
        <v>5</v>
      </c>
      <c r="G7" s="51">
        <v>0.14299999999999999</v>
      </c>
      <c r="H7" s="50">
        <v>1.1000000000000001</v>
      </c>
      <c r="I7" s="50">
        <v>1</v>
      </c>
      <c r="J7" s="50">
        <v>2</v>
      </c>
      <c r="K7" s="50" t="s">
        <v>600</v>
      </c>
      <c r="O7" s="48" t="s">
        <v>491</v>
      </c>
      <c r="P7" s="51">
        <v>0.14299999999999999</v>
      </c>
      <c r="Q7" s="50">
        <v>1.1000000000000001</v>
      </c>
    </row>
    <row r="8" spans="1:27" x14ac:dyDescent="0.35">
      <c r="A8" s="48" t="s">
        <v>487</v>
      </c>
      <c r="B8" s="49" t="s">
        <v>488</v>
      </c>
      <c r="C8" s="50">
        <v>69</v>
      </c>
      <c r="D8" s="50">
        <v>2</v>
      </c>
      <c r="E8" s="50"/>
      <c r="F8" s="50"/>
      <c r="G8" s="51">
        <v>0.14499999999999999</v>
      </c>
      <c r="H8" s="50">
        <v>1.1000000000000001</v>
      </c>
      <c r="I8" s="50">
        <v>1</v>
      </c>
      <c r="J8" s="50">
        <v>2</v>
      </c>
      <c r="K8" s="50" t="s">
        <v>589</v>
      </c>
      <c r="O8" s="48" t="s">
        <v>533</v>
      </c>
      <c r="P8" s="51">
        <v>0.14499999999999999</v>
      </c>
      <c r="Q8" s="50">
        <v>1.1000000000000001</v>
      </c>
    </row>
    <row r="9" spans="1:27" x14ac:dyDescent="0.35">
      <c r="A9" s="48" t="s">
        <v>525</v>
      </c>
      <c r="B9" s="49" t="s">
        <v>526</v>
      </c>
      <c r="C9" s="50">
        <v>33</v>
      </c>
      <c r="D9" s="50">
        <v>2.1</v>
      </c>
      <c r="E9" s="50">
        <v>2</v>
      </c>
      <c r="F9" s="50">
        <v>3</v>
      </c>
      <c r="G9" s="51">
        <v>0.155</v>
      </c>
      <c r="H9" s="50">
        <v>1.2</v>
      </c>
      <c r="I9" s="50">
        <v>1</v>
      </c>
      <c r="J9" s="50">
        <v>2</v>
      </c>
      <c r="K9" s="50" t="s">
        <v>617</v>
      </c>
      <c r="O9" s="48" t="s">
        <v>543</v>
      </c>
      <c r="P9" s="51">
        <v>0.155</v>
      </c>
      <c r="Q9" s="50">
        <v>1.2</v>
      </c>
    </row>
    <row r="10" spans="1:27" x14ac:dyDescent="0.35">
      <c r="A10" s="48" t="s">
        <v>461</v>
      </c>
      <c r="B10" s="49" t="s">
        <v>462</v>
      </c>
      <c r="C10" s="50">
        <v>6</v>
      </c>
      <c r="D10" s="50">
        <v>4.2</v>
      </c>
      <c r="E10" s="50"/>
      <c r="F10" s="50"/>
      <c r="G10" s="51">
        <v>0.16700000000000001</v>
      </c>
      <c r="H10" s="50">
        <v>1.2</v>
      </c>
      <c r="I10" s="50">
        <v>1</v>
      </c>
      <c r="J10" s="50">
        <v>2</v>
      </c>
      <c r="K10" s="50" t="s">
        <v>578</v>
      </c>
      <c r="O10" s="48" t="s">
        <v>471</v>
      </c>
      <c r="P10" s="51">
        <v>0.16700000000000001</v>
      </c>
      <c r="Q10" s="50">
        <v>1.2</v>
      </c>
    </row>
    <row r="11" spans="1:27" x14ac:dyDescent="0.35">
      <c r="A11" s="48" t="s">
        <v>499</v>
      </c>
      <c r="B11" s="49" t="s">
        <v>500</v>
      </c>
      <c r="C11" s="50">
        <v>25</v>
      </c>
      <c r="D11" s="50">
        <v>2.2000000000000002</v>
      </c>
      <c r="E11" s="50">
        <v>2</v>
      </c>
      <c r="F11" s="50">
        <v>3</v>
      </c>
      <c r="G11" s="51">
        <v>0.2</v>
      </c>
      <c r="H11" s="50">
        <v>1.2</v>
      </c>
      <c r="I11" s="50">
        <v>1</v>
      </c>
      <c r="J11" s="50">
        <v>2</v>
      </c>
      <c r="K11" s="50" t="s">
        <v>586</v>
      </c>
      <c r="O11" s="48" t="s">
        <v>459</v>
      </c>
      <c r="P11" s="51">
        <v>0.2</v>
      </c>
      <c r="Q11" s="50">
        <v>1.2</v>
      </c>
    </row>
    <row r="12" spans="1:27" x14ac:dyDescent="0.35">
      <c r="A12" s="48" t="s">
        <v>485</v>
      </c>
      <c r="B12" s="49" t="s">
        <v>486</v>
      </c>
      <c r="C12" s="50">
        <v>5</v>
      </c>
      <c r="D12" s="50">
        <v>2.4</v>
      </c>
      <c r="E12" s="50"/>
      <c r="F12" s="50"/>
      <c r="G12" s="51">
        <v>0.2</v>
      </c>
      <c r="H12" s="50">
        <v>1.2</v>
      </c>
      <c r="I12" s="50">
        <v>1</v>
      </c>
      <c r="J12" s="50">
        <v>2</v>
      </c>
      <c r="K12" s="50" t="s">
        <v>581</v>
      </c>
      <c r="O12" s="48" t="s">
        <v>513</v>
      </c>
      <c r="P12" s="51">
        <v>0.2</v>
      </c>
      <c r="Q12" s="50">
        <v>1.2</v>
      </c>
    </row>
    <row r="13" spans="1:27" x14ac:dyDescent="0.35">
      <c r="A13" s="48" t="s">
        <v>501</v>
      </c>
      <c r="B13" s="49" t="s">
        <v>502</v>
      </c>
      <c r="C13" s="50">
        <v>10</v>
      </c>
      <c r="D13" s="50">
        <v>3.8</v>
      </c>
      <c r="E13" s="50">
        <v>3</v>
      </c>
      <c r="F13" s="50">
        <v>5</v>
      </c>
      <c r="G13" s="51">
        <v>0.2</v>
      </c>
      <c r="H13" s="50">
        <v>1.2</v>
      </c>
      <c r="I13" s="50">
        <v>1</v>
      </c>
      <c r="J13" s="50">
        <v>2</v>
      </c>
      <c r="K13" s="50" t="s">
        <v>590</v>
      </c>
      <c r="O13" s="48" t="s">
        <v>527</v>
      </c>
      <c r="P13" s="51">
        <v>0.2</v>
      </c>
      <c r="Q13" s="50">
        <v>1.2</v>
      </c>
    </row>
    <row r="14" spans="1:27" x14ac:dyDescent="0.35">
      <c r="A14" s="48" t="s">
        <v>479</v>
      </c>
      <c r="B14" s="49" t="s">
        <v>480</v>
      </c>
      <c r="C14" s="50">
        <v>5</v>
      </c>
      <c r="D14" s="50">
        <v>8.4</v>
      </c>
      <c r="E14" s="50">
        <v>3</v>
      </c>
      <c r="F14" s="50">
        <v>11</v>
      </c>
      <c r="G14" s="51">
        <v>0.2</v>
      </c>
      <c r="H14" s="50">
        <v>1.2</v>
      </c>
      <c r="I14" s="50">
        <v>1</v>
      </c>
      <c r="J14" s="50">
        <v>2</v>
      </c>
      <c r="K14" s="50" t="s">
        <v>597</v>
      </c>
      <c r="O14" s="48" t="s">
        <v>495</v>
      </c>
      <c r="P14" s="51">
        <v>0.2</v>
      </c>
      <c r="Q14" s="50">
        <v>1.2</v>
      </c>
    </row>
    <row r="15" spans="1:27" x14ac:dyDescent="0.35">
      <c r="A15" s="48" t="s">
        <v>513</v>
      </c>
      <c r="B15" s="49" t="s">
        <v>514</v>
      </c>
      <c r="C15" s="50">
        <v>143</v>
      </c>
      <c r="D15" s="50">
        <v>5.6</v>
      </c>
      <c r="E15" s="50"/>
      <c r="F15" s="50"/>
      <c r="G15" s="51">
        <v>0.20300000000000001</v>
      </c>
      <c r="H15" s="50">
        <v>1.2</v>
      </c>
      <c r="I15" s="50">
        <v>1</v>
      </c>
      <c r="J15" s="50">
        <v>2</v>
      </c>
      <c r="K15" s="50" t="s">
        <v>604</v>
      </c>
      <c r="O15" s="48" t="s">
        <v>477</v>
      </c>
      <c r="P15" s="51">
        <v>0.20300000000000001</v>
      </c>
      <c r="Q15" s="50">
        <v>1.2</v>
      </c>
    </row>
    <row r="16" spans="1:27" x14ac:dyDescent="0.35">
      <c r="A16" s="48" t="s">
        <v>497</v>
      </c>
      <c r="B16" s="49" t="s">
        <v>498</v>
      </c>
      <c r="C16" s="50">
        <v>215</v>
      </c>
      <c r="D16" s="50">
        <v>4.3</v>
      </c>
      <c r="E16" s="50"/>
      <c r="F16" s="50"/>
      <c r="G16" s="51">
        <v>0.23200000000000001</v>
      </c>
      <c r="H16" s="50">
        <v>1.2</v>
      </c>
      <c r="I16" s="50">
        <v>1</v>
      </c>
      <c r="J16" s="50">
        <v>3</v>
      </c>
      <c r="K16" s="50" t="s">
        <v>615</v>
      </c>
      <c r="O16" s="48" t="s">
        <v>537</v>
      </c>
      <c r="P16" s="51">
        <v>0.23200000000000001</v>
      </c>
      <c r="Q16" s="50">
        <v>1.2</v>
      </c>
    </row>
    <row r="17" spans="1:17" x14ac:dyDescent="0.35">
      <c r="A17" s="48" t="s">
        <v>539</v>
      </c>
      <c r="B17" s="49" t="s">
        <v>540</v>
      </c>
      <c r="C17" s="50">
        <v>16</v>
      </c>
      <c r="D17" s="50">
        <v>4</v>
      </c>
      <c r="E17" s="50"/>
      <c r="F17" s="50"/>
      <c r="G17" s="51">
        <v>0.25</v>
      </c>
      <c r="H17" s="50">
        <v>1.3</v>
      </c>
      <c r="I17" s="50">
        <v>1</v>
      </c>
      <c r="J17" s="50">
        <v>2</v>
      </c>
      <c r="K17" s="50" t="s">
        <v>620</v>
      </c>
      <c r="O17" s="48" t="s">
        <v>549</v>
      </c>
      <c r="P17" s="51">
        <v>0.25</v>
      </c>
      <c r="Q17" s="50">
        <v>1.3</v>
      </c>
    </row>
    <row r="18" spans="1:17" x14ac:dyDescent="0.35">
      <c r="A18" s="48" t="s">
        <v>527</v>
      </c>
      <c r="B18" s="49" t="s">
        <v>528</v>
      </c>
      <c r="C18" s="50">
        <v>27</v>
      </c>
      <c r="D18" s="50">
        <v>2.1</v>
      </c>
      <c r="E18" s="50">
        <v>2</v>
      </c>
      <c r="F18" s="50">
        <v>3</v>
      </c>
      <c r="G18" s="51">
        <v>0.25900000000000001</v>
      </c>
      <c r="H18" s="50">
        <v>1.3</v>
      </c>
      <c r="I18" s="50">
        <v>1</v>
      </c>
      <c r="J18" s="50">
        <v>2</v>
      </c>
      <c r="K18" s="50" t="s">
        <v>632</v>
      </c>
      <c r="O18" s="48" t="s">
        <v>467</v>
      </c>
      <c r="P18" s="51">
        <v>0.25900000000000001</v>
      </c>
      <c r="Q18" s="50">
        <v>1.3</v>
      </c>
    </row>
    <row r="19" spans="1:17" x14ac:dyDescent="0.35">
      <c r="A19" s="48" t="s">
        <v>565</v>
      </c>
      <c r="B19" s="49" t="s">
        <v>566</v>
      </c>
      <c r="C19" s="50">
        <v>19</v>
      </c>
      <c r="D19" s="50">
        <v>2.7</v>
      </c>
      <c r="E19" s="50">
        <v>2</v>
      </c>
      <c r="F19" s="50">
        <v>4</v>
      </c>
      <c r="G19" s="51">
        <v>0.26300000000000001</v>
      </c>
      <c r="H19" s="50">
        <v>1.3</v>
      </c>
      <c r="I19" s="50">
        <v>1</v>
      </c>
      <c r="J19" s="50">
        <v>2</v>
      </c>
      <c r="K19" s="50" t="s">
        <v>591</v>
      </c>
      <c r="O19" s="48" t="s">
        <v>509</v>
      </c>
      <c r="P19" s="51">
        <v>0.26300000000000001</v>
      </c>
      <c r="Q19" s="50">
        <v>1.3</v>
      </c>
    </row>
    <row r="20" spans="1:17" x14ac:dyDescent="0.35">
      <c r="A20" s="48" t="s">
        <v>517</v>
      </c>
      <c r="B20" s="49" t="s">
        <v>518</v>
      </c>
      <c r="C20" s="50">
        <v>68</v>
      </c>
      <c r="D20" s="50">
        <v>3.5</v>
      </c>
      <c r="E20" s="50"/>
      <c r="F20" s="50"/>
      <c r="G20" s="51">
        <v>0.26500000000000001</v>
      </c>
      <c r="H20" s="50">
        <v>1.3</v>
      </c>
      <c r="I20" s="50">
        <v>1</v>
      </c>
      <c r="J20" s="50">
        <v>2</v>
      </c>
      <c r="K20" s="50" t="s">
        <v>580</v>
      </c>
      <c r="O20" s="48" t="s">
        <v>521</v>
      </c>
      <c r="P20" s="51">
        <v>0.26500000000000001</v>
      </c>
      <c r="Q20" s="50">
        <v>1.3</v>
      </c>
    </row>
    <row r="21" spans="1:17" x14ac:dyDescent="0.35">
      <c r="A21" s="48" t="s">
        <v>491</v>
      </c>
      <c r="B21" s="49" t="s">
        <v>492</v>
      </c>
      <c r="C21" s="50">
        <v>15</v>
      </c>
      <c r="D21" s="50">
        <v>3.9</v>
      </c>
      <c r="E21" s="50"/>
      <c r="F21" s="50"/>
      <c r="G21" s="51">
        <v>0.26700000000000002</v>
      </c>
      <c r="H21" s="50">
        <v>1.3</v>
      </c>
      <c r="I21" s="50">
        <v>1</v>
      </c>
      <c r="J21" s="50">
        <v>2</v>
      </c>
      <c r="K21" s="50" t="s">
        <v>588</v>
      </c>
      <c r="O21" s="48" t="s">
        <v>567</v>
      </c>
      <c r="P21" s="51">
        <v>0.26700000000000002</v>
      </c>
      <c r="Q21" s="50">
        <v>1.3</v>
      </c>
    </row>
    <row r="22" spans="1:17" x14ac:dyDescent="0.35">
      <c r="A22" s="48" t="s">
        <v>533</v>
      </c>
      <c r="B22" s="49" t="s">
        <v>534</v>
      </c>
      <c r="C22" s="50">
        <v>18</v>
      </c>
      <c r="D22" s="50">
        <v>3</v>
      </c>
      <c r="E22" s="50">
        <v>2</v>
      </c>
      <c r="F22" s="50">
        <v>4</v>
      </c>
      <c r="G22" s="51">
        <v>0.27700000000000002</v>
      </c>
      <c r="H22" s="50">
        <v>1.3</v>
      </c>
      <c r="I22" s="50">
        <v>1</v>
      </c>
      <c r="J22" s="50">
        <v>2</v>
      </c>
      <c r="K22" s="50" t="s">
        <v>584</v>
      </c>
      <c r="O22" s="48" t="s">
        <v>535</v>
      </c>
      <c r="P22" s="51">
        <v>0.27700000000000002</v>
      </c>
      <c r="Q22" s="50">
        <v>1.3</v>
      </c>
    </row>
    <row r="23" spans="1:17" x14ac:dyDescent="0.35">
      <c r="A23" s="48" t="s">
        <v>543</v>
      </c>
      <c r="B23" s="49" t="s">
        <v>544</v>
      </c>
      <c r="C23" s="50">
        <v>9</v>
      </c>
      <c r="D23" s="50">
        <v>2</v>
      </c>
      <c r="E23" s="50"/>
      <c r="F23" s="50"/>
      <c r="G23" s="51">
        <v>0.33300000000000002</v>
      </c>
      <c r="H23" s="50">
        <v>1.3</v>
      </c>
      <c r="I23" s="50">
        <v>1</v>
      </c>
      <c r="J23" s="50">
        <v>2</v>
      </c>
      <c r="K23" s="50" t="s">
        <v>606</v>
      </c>
      <c r="O23" s="48" t="s">
        <v>473</v>
      </c>
      <c r="P23" s="51">
        <v>0.33300000000000002</v>
      </c>
      <c r="Q23" s="50">
        <v>1.3</v>
      </c>
    </row>
    <row r="24" spans="1:17" x14ac:dyDescent="0.35">
      <c r="A24" s="48" t="s">
        <v>471</v>
      </c>
      <c r="B24" s="49" t="s">
        <v>472</v>
      </c>
      <c r="C24" s="50">
        <v>102</v>
      </c>
      <c r="D24" s="50">
        <v>2</v>
      </c>
      <c r="E24" s="50"/>
      <c r="F24" s="50"/>
      <c r="G24" s="51">
        <v>0.33300000000000002</v>
      </c>
      <c r="H24" s="50">
        <v>1.3</v>
      </c>
      <c r="I24" s="50">
        <v>1</v>
      </c>
      <c r="J24" s="50">
        <v>2</v>
      </c>
      <c r="K24" s="50" t="s">
        <v>622</v>
      </c>
      <c r="O24" s="87" t="s">
        <v>465</v>
      </c>
      <c r="P24" s="51">
        <v>0.33300000000000002</v>
      </c>
      <c r="Q24" s="50">
        <v>1.3</v>
      </c>
    </row>
    <row r="25" spans="1:17" x14ac:dyDescent="0.35">
      <c r="A25" s="48" t="s">
        <v>459</v>
      </c>
      <c r="B25" s="49" t="s">
        <v>460</v>
      </c>
      <c r="C25" s="50">
        <v>12</v>
      </c>
      <c r="D25" s="50">
        <v>4.7</v>
      </c>
      <c r="E25" s="50"/>
      <c r="F25" s="50"/>
      <c r="G25" s="51">
        <v>0.33300000000000002</v>
      </c>
      <c r="H25" s="50">
        <v>1.3</v>
      </c>
      <c r="I25" s="50">
        <v>1</v>
      </c>
      <c r="J25" s="50">
        <v>2</v>
      </c>
      <c r="K25" s="50" t="s">
        <v>598</v>
      </c>
      <c r="O25" s="48" t="s">
        <v>505</v>
      </c>
      <c r="P25" s="51">
        <v>0.33300000000000002</v>
      </c>
      <c r="Q25" s="50">
        <v>1.3</v>
      </c>
    </row>
    <row r="26" spans="1:17" x14ac:dyDescent="0.35">
      <c r="A26" s="48" t="s">
        <v>513</v>
      </c>
      <c r="B26" s="49" t="s">
        <v>514</v>
      </c>
      <c r="C26" s="50">
        <v>146</v>
      </c>
      <c r="D26" s="50">
        <v>4.0999999999999996</v>
      </c>
      <c r="E26" s="50">
        <v>1</v>
      </c>
      <c r="F26" s="50">
        <v>12</v>
      </c>
      <c r="G26" s="51">
        <v>0.33600000000000002</v>
      </c>
      <c r="H26" s="50">
        <v>1.4</v>
      </c>
      <c r="I26" s="50">
        <v>1</v>
      </c>
      <c r="J26" s="50">
        <v>4</v>
      </c>
      <c r="K26" s="50" t="s">
        <v>605</v>
      </c>
      <c r="O26" s="48" t="s">
        <v>555</v>
      </c>
      <c r="P26" s="51">
        <v>0.33600000000000002</v>
      </c>
      <c r="Q26" s="50">
        <v>1.4</v>
      </c>
    </row>
    <row r="27" spans="1:17" x14ac:dyDescent="0.35">
      <c r="A27" s="48" t="s">
        <v>527</v>
      </c>
      <c r="B27" s="49" t="s">
        <v>528</v>
      </c>
      <c r="C27" s="50">
        <v>27</v>
      </c>
      <c r="D27" s="50">
        <v>2</v>
      </c>
      <c r="E27" s="50">
        <v>1</v>
      </c>
      <c r="F27" s="50">
        <v>2</v>
      </c>
      <c r="G27" s="51">
        <v>0.37</v>
      </c>
      <c r="H27" s="50">
        <v>1.4</v>
      </c>
      <c r="I27" s="50">
        <v>1</v>
      </c>
      <c r="J27" s="50">
        <v>2</v>
      </c>
      <c r="K27" s="50" t="s">
        <v>633</v>
      </c>
      <c r="O27" s="48" t="s">
        <v>469</v>
      </c>
      <c r="P27" s="51">
        <v>0.37</v>
      </c>
      <c r="Q27" s="50">
        <v>1.4</v>
      </c>
    </row>
    <row r="28" spans="1:17" x14ac:dyDescent="0.35">
      <c r="A28" s="48" t="s">
        <v>495</v>
      </c>
      <c r="B28" s="49" t="s">
        <v>496</v>
      </c>
      <c r="C28" s="50">
        <v>21</v>
      </c>
      <c r="D28" s="50">
        <v>5.3</v>
      </c>
      <c r="E28" s="50"/>
      <c r="F28" s="50"/>
      <c r="G28" s="51">
        <v>0.38100000000000001</v>
      </c>
      <c r="H28" s="50">
        <v>1.6</v>
      </c>
      <c r="I28" s="50">
        <v>1</v>
      </c>
      <c r="J28" s="50">
        <v>3</v>
      </c>
      <c r="K28" s="50" t="s">
        <v>628</v>
      </c>
      <c r="O28" s="48" t="s">
        <v>489</v>
      </c>
      <c r="P28" s="51">
        <v>0.38100000000000001</v>
      </c>
      <c r="Q28" s="50">
        <v>1.6</v>
      </c>
    </row>
    <row r="29" spans="1:17" x14ac:dyDescent="0.35">
      <c r="A29" s="48" t="s">
        <v>477</v>
      </c>
      <c r="B29" s="49" t="s">
        <v>478</v>
      </c>
      <c r="C29" s="50">
        <v>174</v>
      </c>
      <c r="D29" s="50">
        <v>2</v>
      </c>
      <c r="E29" s="50">
        <v>2</v>
      </c>
      <c r="F29" s="50">
        <v>4</v>
      </c>
      <c r="G29" s="51">
        <v>0.39600000000000002</v>
      </c>
      <c r="H29" s="50">
        <v>1.4</v>
      </c>
      <c r="I29" s="50">
        <v>1</v>
      </c>
      <c r="J29" s="50">
        <v>4</v>
      </c>
      <c r="K29" s="50" t="s">
        <v>599</v>
      </c>
      <c r="O29" s="48" t="s">
        <v>493</v>
      </c>
      <c r="P29" s="51">
        <v>0.39600000000000002</v>
      </c>
      <c r="Q29" s="50">
        <v>1.4</v>
      </c>
    </row>
    <row r="30" spans="1:17" x14ac:dyDescent="0.35">
      <c r="A30" s="48" t="s">
        <v>537</v>
      </c>
      <c r="B30" s="49" t="s">
        <v>538</v>
      </c>
      <c r="C30" s="50">
        <v>5</v>
      </c>
      <c r="D30" s="50">
        <v>5</v>
      </c>
      <c r="E30" s="50">
        <v>4</v>
      </c>
      <c r="F30" s="50">
        <v>7</v>
      </c>
      <c r="G30" s="51">
        <v>0.4</v>
      </c>
      <c r="H30" s="50">
        <v>1.4</v>
      </c>
      <c r="I30" s="50">
        <v>1</v>
      </c>
      <c r="J30" s="50">
        <v>2</v>
      </c>
      <c r="K30" s="50" t="s">
        <v>631</v>
      </c>
      <c r="O30" s="48" t="s">
        <v>519</v>
      </c>
      <c r="P30" s="51">
        <v>0.4</v>
      </c>
      <c r="Q30" s="50">
        <v>1.4</v>
      </c>
    </row>
    <row r="31" spans="1:17" x14ac:dyDescent="0.35">
      <c r="A31" s="48" t="s">
        <v>549</v>
      </c>
      <c r="B31" s="49" t="s">
        <v>550</v>
      </c>
      <c r="C31" s="50">
        <v>64</v>
      </c>
      <c r="D31" s="50">
        <v>8.6999999999999993</v>
      </c>
      <c r="E31" s="50"/>
      <c r="F31" s="50"/>
      <c r="G31" s="51">
        <v>0.40600000000000003</v>
      </c>
      <c r="H31" s="50">
        <v>1.4</v>
      </c>
      <c r="I31" s="50">
        <v>1</v>
      </c>
      <c r="J31" s="50">
        <v>3</v>
      </c>
      <c r="K31" s="50" t="s">
        <v>630</v>
      </c>
      <c r="O31" s="48" t="s">
        <v>481</v>
      </c>
      <c r="P31" s="51">
        <v>0.40600000000000003</v>
      </c>
      <c r="Q31" s="50">
        <v>1.4</v>
      </c>
    </row>
    <row r="32" spans="1:17" x14ac:dyDescent="0.35">
      <c r="A32" s="48" t="s">
        <v>467</v>
      </c>
      <c r="B32" s="49" t="s">
        <v>468</v>
      </c>
      <c r="C32" s="50">
        <v>23</v>
      </c>
      <c r="D32" s="50">
        <v>3</v>
      </c>
      <c r="E32" s="50">
        <v>2</v>
      </c>
      <c r="F32" s="50">
        <v>5</v>
      </c>
      <c r="G32" s="51">
        <v>0.435</v>
      </c>
      <c r="H32" s="50">
        <v>1.5</v>
      </c>
      <c r="I32" s="50">
        <v>1</v>
      </c>
      <c r="J32" s="50">
        <v>3</v>
      </c>
      <c r="K32" s="50" t="s">
        <v>592</v>
      </c>
      <c r="O32" s="48" t="s">
        <v>559</v>
      </c>
      <c r="P32" s="51">
        <v>0.435</v>
      </c>
      <c r="Q32" s="50">
        <v>1.5</v>
      </c>
    </row>
    <row r="33" spans="1:17" x14ac:dyDescent="0.35">
      <c r="A33" s="48" t="s">
        <v>509</v>
      </c>
      <c r="B33" s="49" t="s">
        <v>510</v>
      </c>
      <c r="C33" s="50">
        <v>46</v>
      </c>
      <c r="D33" s="50">
        <v>5</v>
      </c>
      <c r="E33" s="50"/>
      <c r="F33" s="50"/>
      <c r="G33" s="51">
        <v>0.435</v>
      </c>
      <c r="H33" s="50">
        <v>1.4</v>
      </c>
      <c r="I33" s="50">
        <v>1</v>
      </c>
      <c r="J33" s="50">
        <v>2</v>
      </c>
      <c r="K33" s="50" t="s">
        <v>629</v>
      </c>
      <c r="O33" s="48" t="s">
        <v>503</v>
      </c>
      <c r="P33" s="51">
        <v>0.435</v>
      </c>
      <c r="Q33" s="50">
        <v>1.4</v>
      </c>
    </row>
    <row r="34" spans="1:17" x14ac:dyDescent="0.35">
      <c r="A34" s="48" t="s">
        <v>521</v>
      </c>
      <c r="B34" s="49" t="s">
        <v>522</v>
      </c>
      <c r="C34" s="50">
        <v>25</v>
      </c>
      <c r="D34" s="50">
        <v>2</v>
      </c>
      <c r="E34" s="50">
        <v>1</v>
      </c>
      <c r="F34" s="50">
        <v>2</v>
      </c>
      <c r="G34" s="51">
        <v>0.44</v>
      </c>
      <c r="H34" s="50">
        <v>1.4</v>
      </c>
      <c r="I34" s="50">
        <v>1</v>
      </c>
      <c r="J34" s="50">
        <v>2</v>
      </c>
      <c r="K34" s="50" t="s">
        <v>612</v>
      </c>
      <c r="O34" s="48" t="s">
        <v>507</v>
      </c>
      <c r="P34" s="51">
        <v>0.44</v>
      </c>
      <c r="Q34" s="50">
        <v>1.4</v>
      </c>
    </row>
    <row r="35" spans="1:17" x14ac:dyDescent="0.35">
      <c r="A35" s="48" t="s">
        <v>567</v>
      </c>
      <c r="B35" s="49" t="s">
        <v>568</v>
      </c>
      <c r="C35" s="50">
        <v>27</v>
      </c>
      <c r="D35" s="50">
        <v>7.1</v>
      </c>
      <c r="E35" s="50">
        <v>3</v>
      </c>
      <c r="F35" s="50">
        <v>9</v>
      </c>
      <c r="G35" s="51">
        <v>0.45800000000000002</v>
      </c>
      <c r="H35" s="50">
        <v>1.5</v>
      </c>
      <c r="I35" s="50">
        <v>1</v>
      </c>
      <c r="J35" s="50">
        <v>2</v>
      </c>
      <c r="K35" s="50" t="s">
        <v>587</v>
      </c>
      <c r="O35" s="48" t="s">
        <v>541</v>
      </c>
      <c r="P35" s="51">
        <v>0.45800000000000002</v>
      </c>
      <c r="Q35" s="50">
        <v>1.5</v>
      </c>
    </row>
    <row r="36" spans="1:17" x14ac:dyDescent="0.35">
      <c r="A36" s="48" t="s">
        <v>535</v>
      </c>
      <c r="B36" s="49" t="s">
        <v>536</v>
      </c>
      <c r="C36" s="50">
        <v>26</v>
      </c>
      <c r="D36" s="50">
        <v>2</v>
      </c>
      <c r="E36" s="50"/>
      <c r="F36" s="50"/>
      <c r="G36" s="51">
        <v>0.46200000000000002</v>
      </c>
      <c r="H36" s="50">
        <v>1.5</v>
      </c>
      <c r="I36" s="50">
        <v>1</v>
      </c>
      <c r="J36" s="50">
        <v>2</v>
      </c>
      <c r="K36" s="50" t="s">
        <v>585</v>
      </c>
      <c r="O36" s="52" t="s">
        <v>551</v>
      </c>
      <c r="P36" s="51">
        <v>0.46200000000000002</v>
      </c>
      <c r="Q36" s="50">
        <v>1.5</v>
      </c>
    </row>
    <row r="37" spans="1:17" x14ac:dyDescent="0.35">
      <c r="A37" s="48" t="s">
        <v>473</v>
      </c>
      <c r="B37" s="49" t="s">
        <v>474</v>
      </c>
      <c r="C37" s="50">
        <v>4</v>
      </c>
      <c r="D37" s="50">
        <v>2.5</v>
      </c>
      <c r="E37" s="50">
        <v>2</v>
      </c>
      <c r="F37" s="50">
        <v>3</v>
      </c>
      <c r="G37" s="51">
        <v>0.5</v>
      </c>
      <c r="H37" s="50">
        <v>1.5</v>
      </c>
      <c r="I37" s="50">
        <v>1</v>
      </c>
      <c r="J37" s="50">
        <v>2</v>
      </c>
      <c r="K37" s="50" t="s">
        <v>625</v>
      </c>
      <c r="O37" s="48" t="s">
        <v>511</v>
      </c>
      <c r="P37" s="51">
        <v>0.5</v>
      </c>
      <c r="Q37" s="50">
        <v>1.5</v>
      </c>
    </row>
    <row r="38" spans="1:17" x14ac:dyDescent="0.35">
      <c r="A38" s="87" t="s">
        <v>465</v>
      </c>
      <c r="B38" s="88" t="s">
        <v>466</v>
      </c>
      <c r="C38" s="89">
        <v>12</v>
      </c>
      <c r="D38" s="89">
        <v>3.8</v>
      </c>
      <c r="E38" s="89">
        <v>2</v>
      </c>
      <c r="F38" s="89">
        <v>8</v>
      </c>
      <c r="G38" s="90">
        <v>0.5</v>
      </c>
      <c r="H38" s="89">
        <v>1.8</v>
      </c>
      <c r="I38" s="89">
        <v>1</v>
      </c>
      <c r="J38" s="89">
        <v>4</v>
      </c>
      <c r="K38" s="89" t="s">
        <v>613</v>
      </c>
      <c r="O38" s="48" t="s">
        <v>519</v>
      </c>
      <c r="P38" s="90">
        <v>0.5</v>
      </c>
      <c r="Q38" s="89">
        <v>1.8</v>
      </c>
    </row>
    <row r="39" spans="1:17" x14ac:dyDescent="0.35">
      <c r="A39" s="48" t="s">
        <v>505</v>
      </c>
      <c r="B39" s="49" t="s">
        <v>506</v>
      </c>
      <c r="C39" s="50">
        <v>35</v>
      </c>
      <c r="D39" s="50">
        <v>5</v>
      </c>
      <c r="E39" s="50"/>
      <c r="F39" s="50"/>
      <c r="G39" s="51">
        <v>0.51400000000000001</v>
      </c>
      <c r="H39" s="50">
        <v>1.5</v>
      </c>
      <c r="I39" s="50">
        <v>1</v>
      </c>
      <c r="J39" s="50">
        <v>2</v>
      </c>
      <c r="K39" s="50" t="s">
        <v>638</v>
      </c>
      <c r="O39" s="48" t="s">
        <v>515</v>
      </c>
      <c r="P39" s="51">
        <v>0.51400000000000001</v>
      </c>
      <c r="Q39" s="50">
        <v>1.5</v>
      </c>
    </row>
    <row r="40" spans="1:17" x14ac:dyDescent="0.35">
      <c r="A40" s="48" t="s">
        <v>555</v>
      </c>
      <c r="B40" s="49" t="s">
        <v>556</v>
      </c>
      <c r="C40" s="50">
        <v>31</v>
      </c>
      <c r="D40" s="50">
        <v>4.0999999999999996</v>
      </c>
      <c r="E40" s="50">
        <v>1</v>
      </c>
      <c r="F40" s="50">
        <v>13</v>
      </c>
      <c r="G40" s="51">
        <v>0.54800000000000004</v>
      </c>
      <c r="H40" s="50">
        <v>2.5</v>
      </c>
      <c r="I40" s="50">
        <v>1</v>
      </c>
      <c r="J40" s="50">
        <v>7</v>
      </c>
      <c r="K40" s="50" t="s">
        <v>618</v>
      </c>
      <c r="O40" s="48" t="s">
        <v>523</v>
      </c>
      <c r="P40" s="51">
        <v>0.54800000000000004</v>
      </c>
      <c r="Q40" s="50">
        <v>2.5</v>
      </c>
    </row>
    <row r="41" spans="1:17" x14ac:dyDescent="0.35">
      <c r="A41" s="48" t="s">
        <v>469</v>
      </c>
      <c r="B41" s="49" t="s">
        <v>470</v>
      </c>
      <c r="C41" s="50">
        <v>92</v>
      </c>
      <c r="D41" s="50">
        <v>3.8</v>
      </c>
      <c r="E41" s="50"/>
      <c r="F41" s="50"/>
      <c r="G41" s="51">
        <v>0.55400000000000005</v>
      </c>
      <c r="H41" s="50">
        <v>1.8</v>
      </c>
      <c r="I41" s="50">
        <v>1</v>
      </c>
      <c r="J41" s="50">
        <v>5</v>
      </c>
      <c r="K41" s="50" t="s">
        <v>595</v>
      </c>
      <c r="O41" s="48" t="s">
        <v>561</v>
      </c>
      <c r="P41" s="51">
        <v>0.55400000000000005</v>
      </c>
      <c r="Q41" s="50">
        <v>1.8</v>
      </c>
    </row>
    <row r="42" spans="1:17" x14ac:dyDescent="0.35">
      <c r="A42" s="48" t="s">
        <v>489</v>
      </c>
      <c r="B42" s="49" t="s">
        <v>490</v>
      </c>
      <c r="C42" s="50">
        <v>9</v>
      </c>
      <c r="D42" s="50">
        <v>3.7</v>
      </c>
      <c r="E42" s="50"/>
      <c r="F42" s="50"/>
      <c r="G42" s="51">
        <v>0.55600000000000005</v>
      </c>
      <c r="H42" s="50">
        <v>1.6</v>
      </c>
      <c r="I42" s="50">
        <v>1</v>
      </c>
      <c r="J42" s="50">
        <v>2</v>
      </c>
      <c r="K42" s="50" t="s">
        <v>610</v>
      </c>
      <c r="O42" s="52" t="s">
        <v>571</v>
      </c>
      <c r="P42" s="51">
        <v>0.55600000000000005</v>
      </c>
      <c r="Q42" s="50">
        <v>1.6</v>
      </c>
    </row>
    <row r="43" spans="1:17" x14ac:dyDescent="0.35">
      <c r="A43" s="48" t="s">
        <v>493</v>
      </c>
      <c r="B43" s="49" t="s">
        <v>494</v>
      </c>
      <c r="C43" s="50">
        <v>9</v>
      </c>
      <c r="D43" s="50">
        <v>4.8</v>
      </c>
      <c r="E43" s="50">
        <v>3</v>
      </c>
      <c r="F43" s="50">
        <v>6</v>
      </c>
      <c r="G43" s="51">
        <v>0.55600000000000005</v>
      </c>
      <c r="H43" s="50">
        <v>1.6</v>
      </c>
      <c r="I43" s="50">
        <v>1</v>
      </c>
      <c r="J43" s="50">
        <v>2</v>
      </c>
      <c r="K43" s="50" t="s">
        <v>611</v>
      </c>
      <c r="O43" s="48" t="s">
        <v>563</v>
      </c>
      <c r="P43" s="51">
        <v>0.55600000000000005</v>
      </c>
      <c r="Q43" s="50">
        <v>1.6</v>
      </c>
    </row>
    <row r="44" spans="1:17" x14ac:dyDescent="0.35">
      <c r="A44" s="48" t="s">
        <v>519</v>
      </c>
      <c r="B44" s="49" t="s">
        <v>520</v>
      </c>
      <c r="C44" s="50">
        <v>147</v>
      </c>
      <c r="D44" s="50">
        <v>3</v>
      </c>
      <c r="E44" s="50">
        <v>1</v>
      </c>
      <c r="F44" s="50">
        <v>7</v>
      </c>
      <c r="G44" s="51">
        <v>0.57799999999999996</v>
      </c>
      <c r="H44" s="50">
        <v>1.8</v>
      </c>
      <c r="I44" s="50">
        <v>1</v>
      </c>
      <c r="J44" s="50">
        <v>4</v>
      </c>
      <c r="K44" s="50" t="s">
        <v>593</v>
      </c>
      <c r="O44" s="48" t="s">
        <v>483</v>
      </c>
      <c r="P44" s="51">
        <v>0.57799999999999996</v>
      </c>
      <c r="Q44" s="50">
        <v>1.8</v>
      </c>
    </row>
    <row r="45" spans="1:17" x14ac:dyDescent="0.35">
      <c r="A45" s="48" t="s">
        <v>481</v>
      </c>
      <c r="B45" s="49" t="s">
        <v>482</v>
      </c>
      <c r="C45" s="50">
        <v>5</v>
      </c>
      <c r="D45" s="50">
        <v>3.6</v>
      </c>
      <c r="E45" s="50">
        <v>2</v>
      </c>
      <c r="F45" s="50">
        <v>6</v>
      </c>
      <c r="G45" s="51">
        <v>0.6</v>
      </c>
      <c r="H45" s="50">
        <v>1.6</v>
      </c>
      <c r="I45" s="50">
        <v>1</v>
      </c>
      <c r="J45" s="50">
        <v>2</v>
      </c>
      <c r="K45" s="50" t="s">
        <v>582</v>
      </c>
      <c r="O45" s="48" t="s">
        <v>557</v>
      </c>
      <c r="P45" s="51">
        <v>0.6</v>
      </c>
      <c r="Q45" s="50">
        <v>1.6</v>
      </c>
    </row>
    <row r="46" spans="1:17" x14ac:dyDescent="0.35">
      <c r="A46" s="48" t="s">
        <v>559</v>
      </c>
      <c r="B46" s="49" t="s">
        <v>560</v>
      </c>
      <c r="C46" s="50">
        <v>26</v>
      </c>
      <c r="D46" s="50">
        <v>3.5</v>
      </c>
      <c r="E46" s="50"/>
      <c r="F46" s="50"/>
      <c r="G46" s="51">
        <v>0.63100000000000001</v>
      </c>
      <c r="H46" s="50">
        <v>1.8</v>
      </c>
      <c r="I46" s="50">
        <v>1</v>
      </c>
      <c r="J46" s="50">
        <v>4</v>
      </c>
      <c r="K46" s="50" t="s">
        <v>637</v>
      </c>
      <c r="O46" s="52" t="s">
        <v>545</v>
      </c>
      <c r="P46" s="51">
        <v>0.63100000000000001</v>
      </c>
      <c r="Q46" s="50">
        <v>1.8</v>
      </c>
    </row>
    <row r="47" spans="1:17" x14ac:dyDescent="0.35">
      <c r="A47" s="48" t="s">
        <v>503</v>
      </c>
      <c r="B47" s="49" t="s">
        <v>504</v>
      </c>
      <c r="C47" s="50">
        <v>44</v>
      </c>
      <c r="D47" s="50">
        <v>6.5</v>
      </c>
      <c r="E47" s="50">
        <v>5</v>
      </c>
      <c r="F47" s="50">
        <v>10</v>
      </c>
      <c r="G47" s="51">
        <v>0.63600000000000001</v>
      </c>
      <c r="H47" s="50">
        <v>1.8</v>
      </c>
      <c r="I47" s="50">
        <v>1</v>
      </c>
      <c r="J47" s="50">
        <v>3</v>
      </c>
      <c r="K47" s="50" t="s">
        <v>624</v>
      </c>
      <c r="O47" s="52" t="s">
        <v>547</v>
      </c>
      <c r="P47" s="51">
        <v>0.63600000000000001</v>
      </c>
      <c r="Q47" s="50">
        <v>1.8</v>
      </c>
    </row>
    <row r="48" spans="1:17" x14ac:dyDescent="0.35">
      <c r="A48" s="48" t="s">
        <v>507</v>
      </c>
      <c r="B48" s="49" t="s">
        <v>508</v>
      </c>
      <c r="C48" s="50">
        <v>28</v>
      </c>
      <c r="D48" s="50">
        <v>4.7</v>
      </c>
      <c r="E48" s="50">
        <v>4</v>
      </c>
      <c r="F48" s="50">
        <v>6</v>
      </c>
      <c r="G48" s="51">
        <v>0.64300000000000002</v>
      </c>
      <c r="H48" s="50">
        <v>1.7</v>
      </c>
      <c r="I48" s="50">
        <v>1</v>
      </c>
      <c r="J48" s="50">
        <v>3</v>
      </c>
      <c r="K48" s="50" t="s">
        <v>624</v>
      </c>
      <c r="O48" s="52" t="s">
        <v>553</v>
      </c>
      <c r="P48" s="51">
        <v>0.64300000000000002</v>
      </c>
      <c r="Q48" s="50">
        <v>1.7</v>
      </c>
    </row>
    <row r="49" spans="1:17" x14ac:dyDescent="0.35">
      <c r="A49" s="48" t="s">
        <v>541</v>
      </c>
      <c r="B49" s="49" t="s">
        <v>542</v>
      </c>
      <c r="C49" s="50">
        <v>26</v>
      </c>
      <c r="D49" s="50">
        <v>2</v>
      </c>
      <c r="E49" s="50"/>
      <c r="F49" s="50"/>
      <c r="G49" s="51">
        <v>0.65400000000000003</v>
      </c>
      <c r="H49" s="50">
        <v>1.7</v>
      </c>
      <c r="I49" s="50">
        <v>1</v>
      </c>
      <c r="J49" s="50">
        <v>3</v>
      </c>
      <c r="K49" s="50" t="s">
        <v>601</v>
      </c>
      <c r="O49" s="48" t="s">
        <v>573</v>
      </c>
      <c r="P49" s="51">
        <v>0.65400000000000003</v>
      </c>
      <c r="Q49" s="50">
        <v>1.7</v>
      </c>
    </row>
    <row r="50" spans="1:17" s="46" customFormat="1" x14ac:dyDescent="0.35">
      <c r="A50" s="52" t="s">
        <v>551</v>
      </c>
      <c r="B50" s="53" t="s">
        <v>552</v>
      </c>
      <c r="C50" s="54">
        <v>6</v>
      </c>
      <c r="D50" s="54">
        <v>5</v>
      </c>
      <c r="E50" s="54">
        <v>2</v>
      </c>
      <c r="F50" s="54">
        <v>6</v>
      </c>
      <c r="G50" s="55">
        <v>0.66700000000000004</v>
      </c>
      <c r="H50" s="54">
        <v>1.8</v>
      </c>
      <c r="I50" s="54">
        <v>1</v>
      </c>
      <c r="J50" s="54">
        <v>3</v>
      </c>
      <c r="K50" s="54" t="s">
        <v>623</v>
      </c>
      <c r="O50" s="44"/>
      <c r="P50" s="55">
        <v>0.66700000000000004</v>
      </c>
      <c r="Q50" s="54">
        <v>1.8</v>
      </c>
    </row>
    <row r="51" spans="1:17" x14ac:dyDescent="0.35">
      <c r="A51" s="48" t="s">
        <v>511</v>
      </c>
      <c r="B51" s="49" t="s">
        <v>512</v>
      </c>
      <c r="C51" s="50">
        <v>36</v>
      </c>
      <c r="D51" s="50">
        <v>9.9</v>
      </c>
      <c r="E51" s="50">
        <v>3</v>
      </c>
      <c r="F51" s="50">
        <v>16</v>
      </c>
      <c r="G51" s="51">
        <v>0.67</v>
      </c>
      <c r="H51" s="50">
        <v>1.9</v>
      </c>
      <c r="I51" s="50">
        <v>1</v>
      </c>
      <c r="J51" s="50">
        <v>4</v>
      </c>
      <c r="K51" s="50" t="s">
        <v>609</v>
      </c>
      <c r="P51" s="51">
        <v>0.67</v>
      </c>
      <c r="Q51" s="50">
        <v>1.9</v>
      </c>
    </row>
    <row r="52" spans="1:17" x14ac:dyDescent="0.35">
      <c r="A52" s="48" t="s">
        <v>519</v>
      </c>
      <c r="B52" s="49" t="s">
        <v>520</v>
      </c>
      <c r="C52" s="50">
        <v>29</v>
      </c>
      <c r="D52" s="50">
        <v>2.8</v>
      </c>
      <c r="E52" s="50"/>
      <c r="F52" s="50"/>
      <c r="G52" s="51">
        <v>0.72399999999999998</v>
      </c>
      <c r="H52" s="50">
        <v>1.9</v>
      </c>
      <c r="I52" s="50"/>
      <c r="J52" s="50"/>
      <c r="K52" s="50" t="s">
        <v>594</v>
      </c>
      <c r="P52" s="51">
        <v>0.72399999999999998</v>
      </c>
      <c r="Q52" s="50">
        <v>1.9</v>
      </c>
    </row>
    <row r="53" spans="1:17" x14ac:dyDescent="0.35">
      <c r="A53" s="48" t="s">
        <v>515</v>
      </c>
      <c r="B53" s="49" t="s">
        <v>516</v>
      </c>
      <c r="C53" s="50">
        <v>44</v>
      </c>
      <c r="D53" s="50">
        <v>3</v>
      </c>
      <c r="E53" s="50"/>
      <c r="F53" s="50"/>
      <c r="G53" s="51">
        <v>0.72699999999999998</v>
      </c>
      <c r="H53" s="50">
        <v>2</v>
      </c>
      <c r="I53" s="50">
        <v>1</v>
      </c>
      <c r="J53" s="50">
        <v>4</v>
      </c>
      <c r="K53" s="50" t="s">
        <v>614</v>
      </c>
      <c r="P53" s="51">
        <v>0.72699999999999998</v>
      </c>
      <c r="Q53" s="50">
        <v>2</v>
      </c>
    </row>
    <row r="54" spans="1:17" x14ac:dyDescent="0.35">
      <c r="A54" s="48" t="s">
        <v>523</v>
      </c>
      <c r="B54" s="49" t="s">
        <v>524</v>
      </c>
      <c r="C54" s="50">
        <v>80</v>
      </c>
      <c r="D54" s="50">
        <v>2</v>
      </c>
      <c r="E54" s="50">
        <v>1</v>
      </c>
      <c r="F54" s="50">
        <v>2</v>
      </c>
      <c r="G54" s="51">
        <v>0.73799999999999999</v>
      </c>
      <c r="H54" s="50">
        <v>1.7</v>
      </c>
      <c r="I54" s="50">
        <v>1</v>
      </c>
      <c r="J54" s="50">
        <v>2</v>
      </c>
      <c r="K54" s="50" t="s">
        <v>608</v>
      </c>
      <c r="P54" s="51">
        <v>0.73799999999999999</v>
      </c>
      <c r="Q54" s="50">
        <v>1.7</v>
      </c>
    </row>
    <row r="55" spans="1:17" x14ac:dyDescent="0.35">
      <c r="A55" s="48" t="s">
        <v>561</v>
      </c>
      <c r="B55" s="49" t="s">
        <v>562</v>
      </c>
      <c r="C55" s="50">
        <v>15</v>
      </c>
      <c r="D55" s="50">
        <v>5.7</v>
      </c>
      <c r="E55" s="50"/>
      <c r="F55" s="50"/>
      <c r="G55" s="51">
        <v>0.8</v>
      </c>
      <c r="H55" s="50">
        <v>2.1</v>
      </c>
      <c r="I55" s="50"/>
      <c r="J55" s="50"/>
      <c r="K55" s="50" t="s">
        <v>616</v>
      </c>
      <c r="P55" s="51">
        <v>0.8</v>
      </c>
      <c r="Q55" s="50">
        <v>2.1</v>
      </c>
    </row>
    <row r="56" spans="1:17" x14ac:dyDescent="0.35">
      <c r="A56" s="52" t="s">
        <v>571</v>
      </c>
      <c r="B56" s="53" t="s">
        <v>572</v>
      </c>
      <c r="C56" s="54">
        <v>10</v>
      </c>
      <c r="D56" s="54">
        <v>6.1</v>
      </c>
      <c r="E56" s="54">
        <v>2</v>
      </c>
      <c r="F56" s="54">
        <v>8</v>
      </c>
      <c r="G56" s="55">
        <v>0.8</v>
      </c>
      <c r="H56" s="54">
        <v>2</v>
      </c>
      <c r="I56" s="54">
        <v>1</v>
      </c>
      <c r="J56" s="54">
        <v>3</v>
      </c>
      <c r="K56" s="54" t="s">
        <v>627</v>
      </c>
      <c r="P56" s="55">
        <v>0.8</v>
      </c>
      <c r="Q56" s="54">
        <v>2</v>
      </c>
    </row>
    <row r="57" spans="1:17" x14ac:dyDescent="0.35">
      <c r="A57" s="48" t="s">
        <v>563</v>
      </c>
      <c r="B57" s="49" t="s">
        <v>564</v>
      </c>
      <c r="C57" s="50">
        <v>43</v>
      </c>
      <c r="D57" s="50">
        <v>2.8</v>
      </c>
      <c r="E57" s="50">
        <v>2</v>
      </c>
      <c r="F57" s="50"/>
      <c r="G57" s="51">
        <v>0.86</v>
      </c>
      <c r="H57" s="50">
        <v>2.5</v>
      </c>
      <c r="I57" s="50">
        <v>1</v>
      </c>
      <c r="J57" s="50">
        <v>4</v>
      </c>
      <c r="K57" s="50" t="s">
        <v>596</v>
      </c>
      <c r="P57" s="51">
        <v>0.86</v>
      </c>
      <c r="Q57" s="50">
        <v>2.5</v>
      </c>
    </row>
    <row r="58" spans="1:17" x14ac:dyDescent="0.35">
      <c r="A58" s="48" t="s">
        <v>483</v>
      </c>
      <c r="B58" s="49" t="s">
        <v>484</v>
      </c>
      <c r="C58" s="50">
        <v>8</v>
      </c>
      <c r="D58" s="50">
        <v>4</v>
      </c>
      <c r="E58" s="50">
        <v>3</v>
      </c>
      <c r="F58" s="50">
        <v>6</v>
      </c>
      <c r="G58" s="51">
        <v>0.875</v>
      </c>
      <c r="H58" s="50">
        <v>1.9</v>
      </c>
      <c r="I58" s="50">
        <v>1</v>
      </c>
      <c r="J58" s="50">
        <v>2</v>
      </c>
      <c r="K58" s="50" t="s">
        <v>602</v>
      </c>
      <c r="P58" s="51">
        <v>0.875</v>
      </c>
      <c r="Q58" s="50">
        <v>1.9</v>
      </c>
    </row>
    <row r="59" spans="1:17" x14ac:dyDescent="0.35">
      <c r="A59" s="48" t="s">
        <v>557</v>
      </c>
      <c r="B59" s="49" t="s">
        <v>558</v>
      </c>
      <c r="C59" s="50">
        <v>22</v>
      </c>
      <c r="D59" s="50">
        <v>3.4</v>
      </c>
      <c r="E59" s="50">
        <v>1</v>
      </c>
      <c r="F59" s="50">
        <v>6</v>
      </c>
      <c r="G59" s="51">
        <v>0.90900000000000003</v>
      </c>
      <c r="H59" s="50"/>
      <c r="I59" s="50"/>
      <c r="J59" s="50"/>
      <c r="K59" s="50" t="s">
        <v>621</v>
      </c>
      <c r="P59" s="51">
        <v>0.90900000000000003</v>
      </c>
      <c r="Q59" s="50"/>
    </row>
    <row r="60" spans="1:17" x14ac:dyDescent="0.35">
      <c r="A60" s="52" t="s">
        <v>545</v>
      </c>
      <c r="B60" s="53" t="s">
        <v>546</v>
      </c>
      <c r="C60" s="54">
        <v>39</v>
      </c>
      <c r="D60" s="54">
        <v>4.4000000000000004</v>
      </c>
      <c r="E60" s="54">
        <v>2</v>
      </c>
      <c r="F60" s="54">
        <v>8</v>
      </c>
      <c r="G60" s="55">
        <v>0.92300000000000004</v>
      </c>
      <c r="H60" s="54">
        <v>2.8</v>
      </c>
      <c r="I60" s="54">
        <v>1</v>
      </c>
      <c r="J60" s="54">
        <v>4</v>
      </c>
      <c r="K60" s="54" t="s">
        <v>626</v>
      </c>
      <c r="P60" s="55">
        <v>0.92300000000000004</v>
      </c>
      <c r="Q60" s="54">
        <v>2.8</v>
      </c>
    </row>
    <row r="61" spans="1:17" x14ac:dyDescent="0.35">
      <c r="A61" s="52" t="s">
        <v>547</v>
      </c>
      <c r="B61" s="53" t="s">
        <v>548</v>
      </c>
      <c r="C61" s="54">
        <v>47</v>
      </c>
      <c r="D61" s="54">
        <v>7.7</v>
      </c>
      <c r="E61" s="54">
        <v>3</v>
      </c>
      <c r="F61" s="54">
        <v>10</v>
      </c>
      <c r="G61" s="55">
        <v>0.97799999999999998</v>
      </c>
      <c r="H61" s="54">
        <v>2.8</v>
      </c>
      <c r="I61" s="54">
        <v>1</v>
      </c>
      <c r="J61" s="54">
        <v>4</v>
      </c>
      <c r="K61" s="54" t="s">
        <v>579</v>
      </c>
      <c r="P61" s="55">
        <v>0.97799999999999998</v>
      </c>
      <c r="Q61" s="54">
        <v>2.8</v>
      </c>
    </row>
    <row r="62" spans="1:17" x14ac:dyDescent="0.35">
      <c r="A62" s="52" t="s">
        <v>553</v>
      </c>
      <c r="B62" s="53" t="s">
        <v>554</v>
      </c>
      <c r="C62" s="54">
        <v>5</v>
      </c>
      <c r="D62" s="54">
        <v>2.4</v>
      </c>
      <c r="E62" s="54">
        <v>2</v>
      </c>
      <c r="F62" s="54">
        <v>4</v>
      </c>
      <c r="G62" s="55">
        <v>1</v>
      </c>
      <c r="H62" s="54">
        <v>2</v>
      </c>
      <c r="I62" s="54">
        <v>2</v>
      </c>
      <c r="J62" s="54">
        <v>2</v>
      </c>
      <c r="K62" s="54" t="s">
        <v>603</v>
      </c>
      <c r="P62" s="55">
        <v>1</v>
      </c>
      <c r="Q62" s="54">
        <v>2</v>
      </c>
    </row>
    <row r="63" spans="1:17" x14ac:dyDescent="0.35">
      <c r="A63" s="48" t="s">
        <v>573</v>
      </c>
      <c r="B63" s="49" t="s">
        <v>574</v>
      </c>
      <c r="C63" s="50">
        <v>13</v>
      </c>
      <c r="D63" s="50">
        <v>5.2</v>
      </c>
      <c r="E63" s="50"/>
      <c r="F63" s="50"/>
      <c r="G63" s="51">
        <v>1</v>
      </c>
      <c r="H63" s="50"/>
      <c r="I63" s="50"/>
      <c r="J63" s="50"/>
      <c r="K63" s="50" t="s">
        <v>607</v>
      </c>
      <c r="P63" s="51">
        <v>1</v>
      </c>
      <c r="Q63" s="50"/>
    </row>
    <row r="66" spans="3:16" x14ac:dyDescent="0.35">
      <c r="G66" t="s">
        <v>643</v>
      </c>
      <c r="I66" t="s">
        <v>644</v>
      </c>
      <c r="J66" s="56">
        <f>COUNTIF(J2:J63,"&lt;4")/COUNTA(J2:J63)</f>
        <v>0.7931034482758621</v>
      </c>
      <c r="P66" t="s">
        <v>643</v>
      </c>
    </row>
    <row r="67" spans="3:16" ht="14.5" customHeight="1" x14ac:dyDescent="0.35">
      <c r="C67" s="141" t="s">
        <v>639</v>
      </c>
      <c r="D67" s="141"/>
      <c r="E67" s="141"/>
      <c r="F67" s="141"/>
      <c r="G67" s="47">
        <f>COUNTIF(G2:G63,"&lt;0.25")/(COUNTA(G2:G63))</f>
        <v>0.24193548387096775</v>
      </c>
      <c r="P67" s="47">
        <f>COUNTIF(P2:P63,"&lt;0.25")/(COUNTA(P2:P63))</f>
        <v>0.24193548387096775</v>
      </c>
    </row>
    <row r="68" spans="3:16" x14ac:dyDescent="0.35">
      <c r="C68" s="141" t="s">
        <v>640</v>
      </c>
      <c r="D68" s="141"/>
      <c r="E68" s="141"/>
      <c r="F68" s="141"/>
      <c r="G68" s="47">
        <f>COUNTIFS(G2:G63,"&gt;=0.25",G2:G63, "&lt;0.5") /(COUNTA(G2:G63))</f>
        <v>0.32258064516129031</v>
      </c>
      <c r="P68" s="47">
        <f>COUNTIFS(P2:P63,"&gt;=0.25",P2:P63, "&lt;0.5") /(COUNTA(P2:P63))</f>
        <v>0.32258064516129031</v>
      </c>
    </row>
    <row r="69" spans="3:16" x14ac:dyDescent="0.35">
      <c r="C69" s="141" t="s">
        <v>641</v>
      </c>
      <c r="D69" s="141"/>
      <c r="E69" s="141"/>
      <c r="F69" s="141"/>
      <c r="G69" s="47">
        <f>COUNTIFS(G2:G63,"&gt;=0.5",G2:G63, "&lt;0.75") /(COUNTA(G2:G63))</f>
        <v>0.29032258064516131</v>
      </c>
      <c r="P69" s="47">
        <f>COUNTIFS(P2:P63,"&gt;=0.5",P2:P63, "&lt;0.75") /(COUNTA(P2:P63))</f>
        <v>0.29032258064516131</v>
      </c>
    </row>
    <row r="70" spans="3:16" x14ac:dyDescent="0.35">
      <c r="C70" s="141" t="s">
        <v>642</v>
      </c>
      <c r="D70" s="141"/>
      <c r="E70" s="141"/>
      <c r="F70" s="141"/>
      <c r="G70" s="47">
        <f>COUNTIF(G2:G63,"&gt;=0.75") /(COUNTA(G2:G63))</f>
        <v>0.14516129032258066</v>
      </c>
      <c r="P70" s="47">
        <f>COUNTIF(P2:P63,"&gt;=0.75") /(COUNTA(P2:P63))</f>
        <v>0.14516129032258066</v>
      </c>
    </row>
    <row r="71" spans="3:16" x14ac:dyDescent="0.35">
      <c r="C71" s="141"/>
      <c r="D71" s="141"/>
      <c r="E71" s="141"/>
      <c r="F71" s="141"/>
      <c r="G71" s="47"/>
      <c r="P71" s="47"/>
    </row>
    <row r="72" spans="3:16" x14ac:dyDescent="0.35">
      <c r="C72" s="141"/>
      <c r="D72" s="141"/>
      <c r="E72" s="141"/>
      <c r="F72" s="141"/>
      <c r="G72" s="47"/>
      <c r="P72" s="47"/>
    </row>
    <row r="74" spans="3:16" x14ac:dyDescent="0.35">
      <c r="C74" s="152"/>
      <c r="D74" s="152"/>
      <c r="E74" s="152"/>
      <c r="F74" s="152"/>
    </row>
  </sheetData>
  <sortState xmlns:xlrd2="http://schemas.microsoft.com/office/spreadsheetml/2017/richdata2" ref="A2:K63">
    <sortCondition ref="G2:G63"/>
    <sortCondition ref="D2:D63"/>
  </sortState>
  <mergeCells count="8">
    <mergeCell ref="C72:F72"/>
    <mergeCell ref="C74:F74"/>
    <mergeCell ref="A1:B1"/>
    <mergeCell ref="C67:F67"/>
    <mergeCell ref="C68:F68"/>
    <mergeCell ref="C69:F69"/>
    <mergeCell ref="C70:F70"/>
    <mergeCell ref="C71:F71"/>
  </mergeCells>
  <hyperlinks>
    <hyperlink ref="W2" r:id="rId1" display="Copeland et al 2006" xr:uid="{10812621-6EB9-4A36-8446-6402E6172E97}"/>
    <hyperlink ref="X2" r:id="rId2" display="Copeland, Jeffrey P.; Whitman, Jackson S. (2003). %22Wolverine (Gulo gulo)%22. In Feldhamer, George A.; Thompson, Bruce C.; Chapman, Joseph A. (eds.). Wild Mammals of North America: Biology, Management, and Conservation. Johns Hopkins University Press. pp. 672–681. ISBN 978-0-8018-7416-1." xr:uid="{81F2BEF1-46BB-49C1-B79B-D8EB866D0E10}"/>
    <hyperlink ref="AA2" r:id="rId3" xr:uid="{23C35BBE-B69E-4048-87AA-897BC4435C23}"/>
    <hyperlink ref="W3" r:id="rId4" xr:uid="{F90E5ACE-5B5D-4243-8184-740DA418E933}"/>
    <hyperlink ref="Z3" r:id="rId5" xr:uid="{FC92ECEA-5D11-40E4-A89B-716F6087D99E}"/>
    <hyperlink ref="W4" r:id="rId6" location="v=onepage&amp;q=white-tailed%20deer%20biology&amp;f=false" xr:uid="{1E9A24DB-991A-41F8-884B-869C6EA9B50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0A173-5171-4FD6-AD43-1EE649CCF4BB}">
  <dimension ref="B1:Q42"/>
  <sheetViews>
    <sheetView tabSelected="1" zoomScale="85" zoomScaleNormal="85" workbookViewId="0">
      <selection activeCell="D14" sqref="D14"/>
    </sheetView>
  </sheetViews>
  <sheetFormatPr defaultColWidth="45.54296875" defaultRowHeight="14.5" x14ac:dyDescent="0.35"/>
  <cols>
    <col min="1" max="1" width="3.26953125" style="2" customWidth="1"/>
    <col min="2" max="2" width="23.81640625" style="2" bestFit="1" customWidth="1"/>
    <col min="3" max="3" width="57.26953125" style="2" bestFit="1" customWidth="1"/>
    <col min="4" max="4" width="42.26953125" style="2" bestFit="1" customWidth="1"/>
    <col min="5" max="5" width="40.26953125" style="2" bestFit="1" customWidth="1"/>
    <col min="6" max="6" width="13.54296875" style="2" bestFit="1" customWidth="1"/>
    <col min="7" max="7" width="3.26953125" style="2" customWidth="1"/>
    <col min="8" max="8" width="15.81640625" style="32" customWidth="1"/>
    <col min="9" max="9" width="14.54296875" style="28" bestFit="1" customWidth="1"/>
    <col min="10" max="10" width="25.7265625" style="2" bestFit="1" customWidth="1"/>
    <col min="11" max="11" width="19.7265625" style="2" bestFit="1" customWidth="1"/>
    <col min="12" max="12" width="10.81640625" style="2" bestFit="1" customWidth="1"/>
    <col min="13" max="13" width="15.54296875" style="2" bestFit="1" customWidth="1"/>
    <col min="14" max="14" width="19.54296875" style="2" bestFit="1" customWidth="1"/>
    <col min="15" max="15" width="14.7265625" style="2" bestFit="1" customWidth="1"/>
    <col min="16" max="16" width="1.7265625" style="2" customWidth="1"/>
    <col min="17" max="17" width="74.26953125" style="2" bestFit="1" customWidth="1"/>
    <col min="18" max="16384" width="45.54296875" style="2"/>
  </cols>
  <sheetData>
    <row r="1" spans="2:17" ht="26" x14ac:dyDescent="0.35">
      <c r="B1" s="24" t="s">
        <v>141</v>
      </c>
      <c r="C1" s="24" t="s">
        <v>142</v>
      </c>
      <c r="D1" s="24" t="s">
        <v>143</v>
      </c>
      <c r="E1" s="24" t="s">
        <v>144</v>
      </c>
      <c r="F1" s="24" t="s">
        <v>145</v>
      </c>
      <c r="H1" s="30" t="s">
        <v>146</v>
      </c>
      <c r="I1" s="27" t="s">
        <v>364</v>
      </c>
      <c r="J1" s="7" t="s">
        <v>147</v>
      </c>
      <c r="K1" s="7" t="s">
        <v>148</v>
      </c>
      <c r="L1" s="6" t="s">
        <v>149</v>
      </c>
      <c r="M1" s="6" t="s">
        <v>150</v>
      </c>
      <c r="N1" s="7" t="s">
        <v>151</v>
      </c>
      <c r="O1" s="24" t="s">
        <v>145</v>
      </c>
    </row>
    <row r="2" spans="2:17" ht="65" x14ac:dyDescent="0.35">
      <c r="B2" s="15" t="s">
        <v>152</v>
      </c>
      <c r="C2" s="16" t="s">
        <v>153</v>
      </c>
      <c r="D2" s="16" t="s">
        <v>154</v>
      </c>
      <c r="E2" s="16" t="s">
        <v>155</v>
      </c>
      <c r="F2" s="17" t="s">
        <v>156</v>
      </c>
      <c r="H2" s="154" t="s">
        <v>157</v>
      </c>
      <c r="I2" s="155"/>
      <c r="J2" s="155"/>
      <c r="K2" s="155"/>
      <c r="L2" s="155"/>
      <c r="M2" s="155"/>
      <c r="N2" s="155"/>
      <c r="O2" s="156"/>
    </row>
    <row r="3" spans="2:17" ht="65" x14ac:dyDescent="0.35">
      <c r="B3" s="18" t="s">
        <v>158</v>
      </c>
      <c r="C3" s="19" t="s">
        <v>159</v>
      </c>
      <c r="D3" s="19" t="s">
        <v>160</v>
      </c>
      <c r="E3" s="19" t="s">
        <v>161</v>
      </c>
      <c r="F3" s="20" t="s">
        <v>162</v>
      </c>
      <c r="H3" s="26" t="s">
        <v>163</v>
      </c>
      <c r="J3" s="2" t="s">
        <v>164</v>
      </c>
      <c r="K3" s="8" t="s">
        <v>165</v>
      </c>
      <c r="L3" s="2" t="s">
        <v>166</v>
      </c>
      <c r="M3" s="2" t="s">
        <v>164</v>
      </c>
      <c r="N3" s="2" t="s">
        <v>167</v>
      </c>
      <c r="O3" s="9" t="s">
        <v>168</v>
      </c>
      <c r="Q3" s="4" t="s">
        <v>169</v>
      </c>
    </row>
    <row r="4" spans="2:17" ht="52" x14ac:dyDescent="0.35">
      <c r="B4" s="25" t="s">
        <v>170</v>
      </c>
      <c r="C4" s="2" t="s">
        <v>171</v>
      </c>
      <c r="D4" s="2" t="s">
        <v>172</v>
      </c>
      <c r="E4" s="2" t="s">
        <v>173</v>
      </c>
      <c r="F4" s="10" t="s">
        <v>174</v>
      </c>
      <c r="H4" s="26" t="s">
        <v>175</v>
      </c>
      <c r="J4" s="2" t="s">
        <v>176</v>
      </c>
      <c r="K4" s="8" t="s">
        <v>165</v>
      </c>
      <c r="L4" s="2" t="s">
        <v>177</v>
      </c>
      <c r="M4" s="2" t="s">
        <v>164</v>
      </c>
      <c r="N4" s="2" t="s">
        <v>178</v>
      </c>
      <c r="O4" s="9" t="s">
        <v>179</v>
      </c>
      <c r="Q4" s="4" t="s">
        <v>180</v>
      </c>
    </row>
    <row r="5" spans="2:17" ht="26" x14ac:dyDescent="0.35">
      <c r="B5" s="25" t="s">
        <v>181</v>
      </c>
      <c r="C5" s="2" t="s">
        <v>182</v>
      </c>
      <c r="D5" s="2" t="s">
        <v>183</v>
      </c>
      <c r="E5" s="2" t="s">
        <v>184</v>
      </c>
      <c r="F5" s="10" t="s">
        <v>185</v>
      </c>
      <c r="H5" s="157" t="s">
        <v>186</v>
      </c>
      <c r="I5" s="158"/>
      <c r="J5" s="158"/>
      <c r="K5" s="158"/>
      <c r="L5" s="158"/>
      <c r="M5" s="158"/>
      <c r="N5" s="158"/>
      <c r="O5" s="159"/>
      <c r="Q5" s="4" t="s">
        <v>187</v>
      </c>
    </row>
    <row r="6" spans="2:17" ht="30" x14ac:dyDescent="0.35">
      <c r="B6" s="25" t="s">
        <v>188</v>
      </c>
      <c r="C6" s="2" t="s">
        <v>189</v>
      </c>
      <c r="D6" s="2" t="s">
        <v>190</v>
      </c>
      <c r="E6" s="2" t="s">
        <v>191</v>
      </c>
      <c r="F6" s="10" t="s">
        <v>192</v>
      </c>
      <c r="H6" s="26" t="s">
        <v>193</v>
      </c>
      <c r="J6" s="2" t="s">
        <v>194</v>
      </c>
      <c r="K6" s="2" t="s">
        <v>194</v>
      </c>
      <c r="L6" s="2" t="s">
        <v>195</v>
      </c>
      <c r="M6" s="2" t="s">
        <v>196</v>
      </c>
      <c r="O6" s="10" t="s">
        <v>197</v>
      </c>
      <c r="Q6" s="4" t="s">
        <v>198</v>
      </c>
    </row>
    <row r="7" spans="2:17" ht="52" x14ac:dyDescent="0.35">
      <c r="B7" s="25" t="s">
        <v>199</v>
      </c>
      <c r="C7" s="2" t="s">
        <v>200</v>
      </c>
      <c r="D7" s="2" t="s">
        <v>201</v>
      </c>
      <c r="E7" s="2" t="s">
        <v>202</v>
      </c>
      <c r="F7" s="10" t="s">
        <v>203</v>
      </c>
      <c r="H7" s="157" t="s">
        <v>204</v>
      </c>
      <c r="I7" s="158"/>
      <c r="J7" s="158"/>
      <c r="K7" s="158"/>
      <c r="L7" s="158"/>
      <c r="M7" s="158"/>
      <c r="N7" s="158"/>
      <c r="O7" s="159"/>
      <c r="Q7" s="4" t="s">
        <v>205</v>
      </c>
    </row>
    <row r="8" spans="2:17" ht="52" x14ac:dyDescent="0.35">
      <c r="B8" s="25" t="s">
        <v>206</v>
      </c>
      <c r="C8" s="2" t="s">
        <v>207</v>
      </c>
      <c r="D8" s="2" t="s">
        <v>208</v>
      </c>
      <c r="E8" s="2" t="s">
        <v>209</v>
      </c>
      <c r="F8" s="10" t="s">
        <v>210</v>
      </c>
      <c r="H8" s="26" t="s">
        <v>211</v>
      </c>
      <c r="J8" s="2" t="s">
        <v>212</v>
      </c>
      <c r="K8" s="2" t="s">
        <v>213</v>
      </c>
      <c r="L8" s="2" t="s">
        <v>214</v>
      </c>
      <c r="M8" s="2" t="s">
        <v>215</v>
      </c>
      <c r="N8" s="2" t="s">
        <v>216</v>
      </c>
      <c r="O8" s="10" t="s">
        <v>217</v>
      </c>
      <c r="Q8" s="4" t="s">
        <v>218</v>
      </c>
    </row>
    <row r="9" spans="2:17" ht="52" x14ac:dyDescent="0.35">
      <c r="B9" s="25" t="s">
        <v>219</v>
      </c>
      <c r="C9" s="2" t="s">
        <v>200</v>
      </c>
      <c r="D9" s="2" t="s">
        <v>220</v>
      </c>
      <c r="E9" s="2" t="s">
        <v>221</v>
      </c>
      <c r="F9" s="10" t="s">
        <v>222</v>
      </c>
      <c r="H9" s="26" t="s">
        <v>223</v>
      </c>
      <c r="J9" s="2" t="s">
        <v>224</v>
      </c>
      <c r="K9" s="2" t="s">
        <v>224</v>
      </c>
      <c r="L9" s="2" t="s">
        <v>177</v>
      </c>
      <c r="M9" s="2" t="s">
        <v>225</v>
      </c>
      <c r="N9" s="2" t="s">
        <v>226</v>
      </c>
      <c r="O9" s="9" t="s">
        <v>227</v>
      </c>
    </row>
    <row r="10" spans="2:17" ht="65" x14ac:dyDescent="0.35">
      <c r="B10" s="13" t="s">
        <v>228</v>
      </c>
      <c r="C10" s="11" t="s">
        <v>229</v>
      </c>
      <c r="D10" s="11" t="s">
        <v>230</v>
      </c>
      <c r="E10" s="11" t="s">
        <v>231</v>
      </c>
      <c r="F10" s="14" t="s">
        <v>232</v>
      </c>
      <c r="H10" s="26" t="s">
        <v>233</v>
      </c>
      <c r="J10" s="2" t="s">
        <v>213</v>
      </c>
      <c r="K10" s="2" t="s">
        <v>213</v>
      </c>
      <c r="L10" s="2" t="s">
        <v>234</v>
      </c>
      <c r="M10" s="2" t="s">
        <v>235</v>
      </c>
      <c r="N10" s="2" t="s">
        <v>236</v>
      </c>
      <c r="O10" s="9" t="s">
        <v>227</v>
      </c>
    </row>
    <row r="11" spans="2:17" x14ac:dyDescent="0.35">
      <c r="H11" s="26" t="s">
        <v>237</v>
      </c>
      <c r="J11" s="2" t="s">
        <v>238</v>
      </c>
      <c r="K11" s="2" t="s">
        <v>239</v>
      </c>
      <c r="L11" s="2" t="s">
        <v>177</v>
      </c>
      <c r="M11" s="2" t="s">
        <v>240</v>
      </c>
      <c r="N11" s="2" t="s">
        <v>241</v>
      </c>
      <c r="O11" s="10" t="s">
        <v>242</v>
      </c>
    </row>
    <row r="12" spans="2:17" x14ac:dyDescent="0.35">
      <c r="B12" s="153" t="s">
        <v>243</v>
      </c>
      <c r="C12" s="153"/>
      <c r="H12" s="26" t="s">
        <v>244</v>
      </c>
      <c r="J12" s="2" t="s">
        <v>245</v>
      </c>
      <c r="K12" s="2" t="s">
        <v>245</v>
      </c>
      <c r="L12" s="2" t="s">
        <v>177</v>
      </c>
      <c r="M12" s="2" t="s">
        <v>246</v>
      </c>
      <c r="N12" s="2" t="s">
        <v>216</v>
      </c>
      <c r="O12" s="10" t="s">
        <v>247</v>
      </c>
    </row>
    <row r="13" spans="2:17" ht="39" x14ac:dyDescent="0.35">
      <c r="B13" s="3" t="s">
        <v>248</v>
      </c>
      <c r="C13" s="5" t="s">
        <v>249</v>
      </c>
      <c r="H13" s="26" t="s">
        <v>250</v>
      </c>
      <c r="J13" s="2" t="s">
        <v>176</v>
      </c>
      <c r="K13" s="2" t="s">
        <v>176</v>
      </c>
      <c r="L13" s="2" t="s">
        <v>177</v>
      </c>
      <c r="M13" s="2" t="s">
        <v>176</v>
      </c>
      <c r="N13" s="2" t="s">
        <v>167</v>
      </c>
      <c r="O13" s="9" t="s">
        <v>251</v>
      </c>
    </row>
    <row r="14" spans="2:17" ht="39" x14ac:dyDescent="0.35">
      <c r="B14" s="3" t="s">
        <v>252</v>
      </c>
      <c r="C14" s="5" t="s">
        <v>253</v>
      </c>
      <c r="H14" s="157" t="s">
        <v>254</v>
      </c>
      <c r="I14" s="158"/>
      <c r="J14" s="158"/>
      <c r="K14" s="158"/>
      <c r="L14" s="158"/>
      <c r="M14" s="158"/>
      <c r="N14" s="158"/>
      <c r="O14" s="159"/>
    </row>
    <row r="15" spans="2:17" ht="39" x14ac:dyDescent="0.35">
      <c r="B15" s="3" t="s">
        <v>255</v>
      </c>
      <c r="C15" s="5" t="s">
        <v>256</v>
      </c>
      <c r="E15" s="4"/>
      <c r="H15" s="26" t="s">
        <v>257</v>
      </c>
      <c r="J15" s="2" t="s">
        <v>176</v>
      </c>
      <c r="K15" s="2" t="s">
        <v>176</v>
      </c>
      <c r="L15" s="2" t="s">
        <v>258</v>
      </c>
      <c r="M15" s="2" t="s">
        <v>164</v>
      </c>
      <c r="O15" s="9" t="s">
        <v>259</v>
      </c>
    </row>
    <row r="16" spans="2:17" ht="26" x14ac:dyDescent="0.35">
      <c r="B16" s="3" t="s">
        <v>260</v>
      </c>
      <c r="C16" s="5" t="s">
        <v>261</v>
      </c>
      <c r="H16" s="26" t="s">
        <v>262</v>
      </c>
      <c r="J16" s="2" t="s">
        <v>176</v>
      </c>
      <c r="K16" s="2" t="s">
        <v>176</v>
      </c>
      <c r="L16" s="2" t="s">
        <v>263</v>
      </c>
      <c r="M16" s="2" t="s">
        <v>176</v>
      </c>
      <c r="O16" s="9" t="s">
        <v>264</v>
      </c>
    </row>
    <row r="17" spans="8:15" ht="13" x14ac:dyDescent="0.35">
      <c r="H17" s="157" t="s">
        <v>265</v>
      </c>
      <c r="I17" s="158"/>
      <c r="J17" s="158"/>
      <c r="K17" s="158"/>
      <c r="L17" s="158"/>
      <c r="M17" s="158"/>
      <c r="N17" s="158"/>
      <c r="O17" s="159"/>
    </row>
    <row r="18" spans="8:15" x14ac:dyDescent="0.35">
      <c r="H18" s="26" t="s">
        <v>266</v>
      </c>
      <c r="J18" s="2" t="s">
        <v>176</v>
      </c>
      <c r="K18" s="2" t="s">
        <v>164</v>
      </c>
      <c r="L18" s="2" t="s">
        <v>267</v>
      </c>
      <c r="M18" s="2" t="s">
        <v>164</v>
      </c>
      <c r="N18" s="2" t="s">
        <v>167</v>
      </c>
      <c r="O18" s="9" t="s">
        <v>268</v>
      </c>
    </row>
    <row r="19" spans="8:15" x14ac:dyDescent="0.35">
      <c r="H19" s="26" t="s">
        <v>269</v>
      </c>
      <c r="J19" s="2" t="s">
        <v>270</v>
      </c>
      <c r="K19" s="2" t="s">
        <v>271</v>
      </c>
      <c r="L19" s="2" t="s">
        <v>272</v>
      </c>
      <c r="M19" s="2" t="s">
        <v>273</v>
      </c>
      <c r="N19" s="2" t="s">
        <v>274</v>
      </c>
      <c r="O19" s="10" t="s">
        <v>275</v>
      </c>
    </row>
    <row r="20" spans="8:15" x14ac:dyDescent="0.35">
      <c r="H20" s="26" t="s">
        <v>276</v>
      </c>
      <c r="J20" s="2" t="s">
        <v>194</v>
      </c>
      <c r="K20" s="2" t="s">
        <v>194</v>
      </c>
      <c r="L20" s="2" t="s">
        <v>277</v>
      </c>
      <c r="M20" s="2" t="s">
        <v>196</v>
      </c>
      <c r="O20" s="9" t="s">
        <v>278</v>
      </c>
    </row>
    <row r="21" spans="8:15" x14ac:dyDescent="0.35">
      <c r="H21" s="26" t="s">
        <v>279</v>
      </c>
      <c r="J21" s="2" t="s">
        <v>280</v>
      </c>
      <c r="K21" s="2" t="s">
        <v>280</v>
      </c>
      <c r="L21" s="2" t="s">
        <v>281</v>
      </c>
      <c r="M21" s="2" t="s">
        <v>282</v>
      </c>
      <c r="N21" s="2" t="s">
        <v>283</v>
      </c>
      <c r="O21" s="10" t="s">
        <v>284</v>
      </c>
    </row>
    <row r="22" spans="8:15" ht="13" x14ac:dyDescent="0.35">
      <c r="H22" s="157" t="s">
        <v>285</v>
      </c>
      <c r="I22" s="158"/>
      <c r="J22" s="158"/>
      <c r="K22" s="158"/>
      <c r="L22" s="158"/>
      <c r="M22" s="158"/>
      <c r="N22" s="158"/>
      <c r="O22" s="159"/>
    </row>
    <row r="23" spans="8:15" x14ac:dyDescent="0.35">
      <c r="H23" s="26" t="s">
        <v>286</v>
      </c>
      <c r="I23" s="28" t="s">
        <v>365</v>
      </c>
      <c r="J23" s="2" t="s">
        <v>194</v>
      </c>
      <c r="K23" s="2" t="s">
        <v>196</v>
      </c>
      <c r="L23" s="2" t="s">
        <v>177</v>
      </c>
      <c r="M23" s="2" t="s">
        <v>196</v>
      </c>
      <c r="N23" s="2" t="s">
        <v>287</v>
      </c>
      <c r="O23" s="10" t="s">
        <v>288</v>
      </c>
    </row>
    <row r="24" spans="8:15" ht="31" x14ac:dyDescent="0.35">
      <c r="H24" s="33" t="s">
        <v>289</v>
      </c>
      <c r="I24" s="34" t="s">
        <v>366</v>
      </c>
      <c r="J24" s="35" t="s">
        <v>246</v>
      </c>
      <c r="K24" s="35" t="s">
        <v>246</v>
      </c>
      <c r="L24" s="35" t="s">
        <v>290</v>
      </c>
      <c r="M24" s="35" t="s">
        <v>291</v>
      </c>
      <c r="N24" s="35" t="s">
        <v>178</v>
      </c>
      <c r="O24" s="36" t="s">
        <v>292</v>
      </c>
    </row>
    <row r="25" spans="8:15" x14ac:dyDescent="0.35">
      <c r="H25" s="26" t="s">
        <v>293</v>
      </c>
      <c r="I25" s="28" t="s">
        <v>368</v>
      </c>
      <c r="J25" s="2" t="s">
        <v>194</v>
      </c>
      <c r="K25" s="2" t="s">
        <v>194</v>
      </c>
      <c r="L25" s="2" t="s">
        <v>294</v>
      </c>
      <c r="M25" s="2" t="s">
        <v>194</v>
      </c>
      <c r="N25" s="2" t="s">
        <v>167</v>
      </c>
      <c r="O25" s="10" t="s">
        <v>295</v>
      </c>
    </row>
    <row r="26" spans="8:15" x14ac:dyDescent="0.35">
      <c r="H26" s="26" t="s">
        <v>296</v>
      </c>
      <c r="I26" s="28" t="s">
        <v>367</v>
      </c>
      <c r="J26" s="2" t="s">
        <v>297</v>
      </c>
      <c r="K26" s="2" t="s">
        <v>298</v>
      </c>
      <c r="L26" s="2" t="s">
        <v>272</v>
      </c>
      <c r="M26" s="2" t="s">
        <v>297</v>
      </c>
      <c r="N26" s="2" t="s">
        <v>283</v>
      </c>
      <c r="O26" s="10" t="s">
        <v>299</v>
      </c>
    </row>
    <row r="27" spans="8:15" x14ac:dyDescent="0.35">
      <c r="H27" s="33" t="s">
        <v>300</v>
      </c>
      <c r="I27" s="34" t="s">
        <v>369</v>
      </c>
      <c r="J27" s="37" t="s">
        <v>245</v>
      </c>
      <c r="K27" s="37" t="s">
        <v>245</v>
      </c>
      <c r="L27" s="37" t="s">
        <v>301</v>
      </c>
      <c r="M27" s="37" t="s">
        <v>302</v>
      </c>
      <c r="N27" s="37" t="s">
        <v>283</v>
      </c>
      <c r="O27" s="38" t="s">
        <v>303</v>
      </c>
    </row>
    <row r="28" spans="8:15" x14ac:dyDescent="0.35">
      <c r="H28" s="26" t="s">
        <v>304</v>
      </c>
      <c r="I28" s="28" t="s">
        <v>370</v>
      </c>
      <c r="J28" s="2" t="s">
        <v>194</v>
      </c>
      <c r="K28" s="2" t="s">
        <v>194</v>
      </c>
      <c r="L28" s="2" t="s">
        <v>305</v>
      </c>
      <c r="M28" s="2" t="s">
        <v>306</v>
      </c>
      <c r="N28" s="2" t="s">
        <v>167</v>
      </c>
      <c r="O28" s="10" t="s">
        <v>299</v>
      </c>
    </row>
    <row r="29" spans="8:15" x14ac:dyDescent="0.35">
      <c r="H29" s="26" t="s">
        <v>307</v>
      </c>
      <c r="I29" s="28" t="s">
        <v>371</v>
      </c>
      <c r="J29" s="2" t="s">
        <v>194</v>
      </c>
      <c r="K29" s="2" t="s">
        <v>194</v>
      </c>
      <c r="L29" s="2" t="s">
        <v>305</v>
      </c>
      <c r="M29" s="2" t="s">
        <v>194</v>
      </c>
      <c r="O29" s="9" t="s">
        <v>308</v>
      </c>
    </row>
    <row r="30" spans="8:15" ht="29" x14ac:dyDescent="0.35">
      <c r="H30" s="33" t="s">
        <v>309</v>
      </c>
      <c r="I30" s="34" t="s">
        <v>372</v>
      </c>
      <c r="J30" s="37" t="s">
        <v>310</v>
      </c>
      <c r="K30" s="37" t="s">
        <v>311</v>
      </c>
      <c r="L30" s="37" t="s">
        <v>277</v>
      </c>
      <c r="M30" s="37" t="s">
        <v>312</v>
      </c>
      <c r="N30" s="37" t="s">
        <v>167</v>
      </c>
      <c r="O30" s="38" t="s">
        <v>313</v>
      </c>
    </row>
    <row r="31" spans="8:15" ht="13" x14ac:dyDescent="0.35">
      <c r="H31" s="157" t="s">
        <v>314</v>
      </c>
      <c r="I31" s="158"/>
      <c r="J31" s="158"/>
      <c r="K31" s="158"/>
      <c r="L31" s="158"/>
      <c r="M31" s="158"/>
      <c r="N31" s="158"/>
      <c r="O31" s="159"/>
    </row>
    <row r="32" spans="8:15" x14ac:dyDescent="0.35">
      <c r="H32" s="26" t="s">
        <v>315</v>
      </c>
      <c r="J32" s="2" t="s">
        <v>235</v>
      </c>
      <c r="K32" s="2" t="s">
        <v>235</v>
      </c>
      <c r="L32" s="2" t="s">
        <v>177</v>
      </c>
      <c r="M32" s="2" t="s">
        <v>235</v>
      </c>
      <c r="N32" s="2" t="s">
        <v>316</v>
      </c>
      <c r="O32" s="9" t="s">
        <v>317</v>
      </c>
    </row>
    <row r="33" spans="8:15" x14ac:dyDescent="0.35">
      <c r="H33" s="26" t="s">
        <v>318</v>
      </c>
      <c r="J33" s="2" t="s">
        <v>311</v>
      </c>
      <c r="K33" s="2" t="s">
        <v>312</v>
      </c>
      <c r="L33" s="2" t="s">
        <v>177</v>
      </c>
      <c r="M33" s="2" t="s">
        <v>310</v>
      </c>
      <c r="N33" s="2" t="s">
        <v>319</v>
      </c>
      <c r="O33" s="9" t="s">
        <v>317</v>
      </c>
    </row>
    <row r="34" spans="8:15" ht="13" x14ac:dyDescent="0.35">
      <c r="H34" s="157" t="s">
        <v>320</v>
      </c>
      <c r="I34" s="158"/>
      <c r="J34" s="158"/>
      <c r="K34" s="158"/>
      <c r="L34" s="158"/>
      <c r="M34" s="158"/>
      <c r="N34" s="158"/>
      <c r="O34" s="159"/>
    </row>
    <row r="35" spans="8:15" x14ac:dyDescent="0.35">
      <c r="H35" s="26" t="s">
        <v>321</v>
      </c>
      <c r="I35" s="28" t="s">
        <v>378</v>
      </c>
      <c r="J35" s="2" t="s">
        <v>164</v>
      </c>
      <c r="K35" s="2" t="s">
        <v>164</v>
      </c>
      <c r="L35" s="2" t="s">
        <v>177</v>
      </c>
      <c r="M35" s="2" t="s">
        <v>164</v>
      </c>
      <c r="N35" s="2" t="s">
        <v>178</v>
      </c>
      <c r="O35" s="9" t="s">
        <v>322</v>
      </c>
    </row>
    <row r="36" spans="8:15" ht="13" x14ac:dyDescent="0.35">
      <c r="H36" s="157" t="s">
        <v>323</v>
      </c>
      <c r="I36" s="158"/>
      <c r="J36" s="158"/>
      <c r="K36" s="158"/>
      <c r="L36" s="158"/>
      <c r="M36" s="158"/>
      <c r="N36" s="158"/>
      <c r="O36" s="159"/>
    </row>
    <row r="37" spans="8:15" x14ac:dyDescent="0.35">
      <c r="H37" s="26" t="s">
        <v>324</v>
      </c>
      <c r="I37" s="28" t="s">
        <v>373</v>
      </c>
      <c r="J37" s="2" t="s">
        <v>194</v>
      </c>
      <c r="K37" s="2" t="s">
        <v>196</v>
      </c>
      <c r="L37" s="2" t="s">
        <v>177</v>
      </c>
      <c r="M37" s="2" t="s">
        <v>306</v>
      </c>
      <c r="N37" s="2" t="s">
        <v>319</v>
      </c>
      <c r="O37" s="10" t="s">
        <v>325</v>
      </c>
    </row>
    <row r="38" spans="8:15" ht="13" x14ac:dyDescent="0.35">
      <c r="H38" s="157" t="s">
        <v>326</v>
      </c>
      <c r="I38" s="158"/>
      <c r="J38" s="158"/>
      <c r="K38" s="158"/>
      <c r="L38" s="158"/>
      <c r="M38" s="158"/>
      <c r="N38" s="158"/>
      <c r="O38" s="159"/>
    </row>
    <row r="39" spans="8:15" x14ac:dyDescent="0.35">
      <c r="H39" s="26" t="s">
        <v>327</v>
      </c>
      <c r="I39" s="28" t="s">
        <v>376</v>
      </c>
      <c r="J39" s="2" t="s">
        <v>176</v>
      </c>
      <c r="K39" s="2" t="s">
        <v>164</v>
      </c>
      <c r="L39" s="2" t="s">
        <v>328</v>
      </c>
      <c r="M39" s="2" t="s">
        <v>176</v>
      </c>
      <c r="O39" s="9" t="s">
        <v>329</v>
      </c>
    </row>
    <row r="40" spans="8:15" x14ac:dyDescent="0.35">
      <c r="H40" s="26" t="s">
        <v>330</v>
      </c>
      <c r="I40" s="28" t="s">
        <v>377</v>
      </c>
      <c r="J40" s="2" t="s">
        <v>176</v>
      </c>
      <c r="K40" s="2" t="s">
        <v>164</v>
      </c>
      <c r="L40" s="2" t="s">
        <v>305</v>
      </c>
      <c r="N40" s="2" t="s">
        <v>167</v>
      </c>
      <c r="O40" s="9" t="s">
        <v>331</v>
      </c>
    </row>
    <row r="41" spans="8:15" x14ac:dyDescent="0.35">
      <c r="H41" s="26" t="s">
        <v>332</v>
      </c>
      <c r="I41" s="28" t="s">
        <v>374</v>
      </c>
      <c r="J41" s="2" t="s">
        <v>215</v>
      </c>
      <c r="K41" s="2" t="s">
        <v>235</v>
      </c>
      <c r="L41" s="2" t="s">
        <v>177</v>
      </c>
      <c r="M41" s="2" t="s">
        <v>235</v>
      </c>
      <c r="N41" s="2" t="s">
        <v>333</v>
      </c>
      <c r="O41" s="10" t="s">
        <v>334</v>
      </c>
    </row>
    <row r="42" spans="8:15" x14ac:dyDescent="0.35">
      <c r="H42" s="31" t="s">
        <v>335</v>
      </c>
      <c r="I42" s="29" t="s">
        <v>375</v>
      </c>
      <c r="J42" s="11" t="s">
        <v>196</v>
      </c>
      <c r="K42" s="11" t="s">
        <v>196</v>
      </c>
      <c r="L42" s="11" t="s">
        <v>305</v>
      </c>
      <c r="M42" s="11" t="s">
        <v>196</v>
      </c>
      <c r="N42" s="11" t="s">
        <v>178</v>
      </c>
      <c r="O42" s="12" t="s">
        <v>336</v>
      </c>
    </row>
  </sheetData>
  <mergeCells count="11">
    <mergeCell ref="B12:C12"/>
    <mergeCell ref="H2:O2"/>
    <mergeCell ref="H5:O5"/>
    <mergeCell ref="H7:O7"/>
    <mergeCell ref="H38:O38"/>
    <mergeCell ref="H14:O14"/>
    <mergeCell ref="H17:O17"/>
    <mergeCell ref="H22:O22"/>
    <mergeCell ref="H31:O31"/>
    <mergeCell ref="H34:O34"/>
    <mergeCell ref="H36:O36"/>
  </mergeCells>
  <pageMargins left="0.7" right="0.7" top="0.75" bottom="0.75" header="0.3" footer="0.3"/>
  <pageSetup paperSize="9" orientation="portrait" r:id="rId1"/>
  <ignoredErrors>
    <ignoredError sqref="M19"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3D2FFA00E6D9140B490807C5F356FB5" ma:contentTypeVersion="14" ma:contentTypeDescription="Create a new document." ma:contentTypeScope="" ma:versionID="88cf03e708dbfa8388f60dd5f9c13e76">
  <xsd:schema xmlns:xsd="http://www.w3.org/2001/XMLSchema" xmlns:xs="http://www.w3.org/2001/XMLSchema" xmlns:p="http://schemas.microsoft.com/office/2006/metadata/properties" xmlns:ns3="cb62dffb-fb56-4e54-a78a-88ac84a611a6" xmlns:ns4="7241eebd-bfdd-4d3f-8c97-c91c5d20c8a9" targetNamespace="http://schemas.microsoft.com/office/2006/metadata/properties" ma:root="true" ma:fieldsID="7ef05b0f88c2b357bc566566a121ca4b" ns3:_="" ns4:_="">
    <xsd:import namespace="cb62dffb-fb56-4e54-a78a-88ac84a611a6"/>
    <xsd:import namespace="7241eebd-bfdd-4d3f-8c97-c91c5d20c8a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62dffb-fb56-4e54-a78a-88ac84a611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241eebd-bfdd-4d3f-8c97-c91c5d20c8a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E1BCF16-4D7F-4CE7-BCED-3BF5C9678B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62dffb-fb56-4e54-a78a-88ac84a611a6"/>
    <ds:schemaRef ds:uri="7241eebd-bfdd-4d3f-8c97-c91c5d20c8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D1C4CAD-6BC2-41AA-A687-DF34C0D5A6D1}">
  <ds:schemaRefs>
    <ds:schemaRef ds:uri="http://schemas.microsoft.com/sharepoint/v3/contenttype/forms"/>
  </ds:schemaRefs>
</ds:datastoreItem>
</file>

<file path=customXml/itemProps3.xml><?xml version="1.0" encoding="utf-8"?>
<ds:datastoreItem xmlns:ds="http://schemas.openxmlformats.org/officeDocument/2006/customXml" ds:itemID="{C08C0FCF-56F2-4308-8641-A36FC63EFA02}">
  <ds:schemaRefs>
    <ds:schemaRef ds:uri="http://www.w3.org/XML/1998/namespace"/>
    <ds:schemaRef ds:uri="http://purl.org/dc/dcmitype/"/>
    <ds:schemaRef ds:uri="http://purl.org/dc/terms/"/>
    <ds:schemaRef ds:uri="http://schemas.openxmlformats.org/package/2006/metadata/core-properties"/>
    <ds:schemaRef ds:uri="http://purl.org/dc/elements/1.1/"/>
    <ds:schemaRef ds:uri="7241eebd-bfdd-4d3f-8c97-c91c5d20c8a9"/>
    <ds:schemaRef ds:uri="cb62dffb-fb56-4e54-a78a-88ac84a611a6"/>
    <ds:schemaRef ds:uri="http://schemas.microsoft.com/office/2006/documentManagement/types"/>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21</vt:i4>
      </vt:variant>
    </vt:vector>
  </HeadingPairs>
  <TitlesOfParts>
    <vt:vector size="28" baseType="lpstr">
      <vt:lpstr>initial dasyurid research</vt:lpstr>
      <vt:lpstr>combined</vt:lpstr>
      <vt:lpstr>mulligans weights</vt:lpstr>
      <vt:lpstr>between species comparisons</vt:lpstr>
      <vt:lpstr>Other polyandrous taxa</vt:lpstr>
      <vt:lpstr>Dobson et al 2018</vt:lpstr>
      <vt:lpstr>Wolff &amp; Macdonald 2004 tables</vt:lpstr>
      <vt:lpstr>'Wolff &amp; Macdonald 2004 tables'!bBIB15</vt:lpstr>
      <vt:lpstr>'Wolff &amp; Macdonald 2004 tables'!bBIB17</vt:lpstr>
      <vt:lpstr>'Wolff &amp; Macdonald 2004 tables'!bBIB31</vt:lpstr>
      <vt:lpstr>'Wolff &amp; Macdonald 2004 tables'!bBIB38</vt:lpstr>
      <vt:lpstr>'Wolff &amp; Macdonald 2004 tables'!bBIB45</vt:lpstr>
      <vt:lpstr>'Wolff &amp; Macdonald 2004 tables'!bBIB57</vt:lpstr>
      <vt:lpstr>'Wolff &amp; Macdonald 2004 tables'!bBIB59</vt:lpstr>
      <vt:lpstr>'Wolff &amp; Macdonald 2004 tables'!bBIB60</vt:lpstr>
      <vt:lpstr>'Wolff &amp; Macdonald 2004 tables'!bBIB61</vt:lpstr>
      <vt:lpstr>'Wolff &amp; Macdonald 2004 tables'!bBIB62</vt:lpstr>
      <vt:lpstr>'Wolff &amp; Macdonald 2004 tables'!bBIB63</vt:lpstr>
      <vt:lpstr>'Wolff &amp; Macdonald 2004 tables'!bBIB64</vt:lpstr>
      <vt:lpstr>'Wolff &amp; Macdonald 2004 tables'!bBIB65</vt:lpstr>
      <vt:lpstr>'Wolff &amp; Macdonald 2004 tables'!bBIB66</vt:lpstr>
      <vt:lpstr>'Wolff &amp; Macdonald 2004 tables'!bBIB67</vt:lpstr>
      <vt:lpstr>'Wolff &amp; Macdonald 2004 tables'!bBIB7</vt:lpstr>
      <vt:lpstr>'Wolff &amp; Macdonald 2004 tables'!bTBLFN3</vt:lpstr>
      <vt:lpstr>'Wolff &amp; Macdonald 2004 tables'!bTBLFN4</vt:lpstr>
      <vt:lpstr>'Wolff &amp; Macdonald 2004 tables'!bTBLFN5</vt:lpstr>
      <vt:lpstr>'Wolff &amp; Macdonald 2004 tables'!bTBLFN6</vt:lpstr>
      <vt:lpstr>'Wolff &amp; Macdonald 2004 tables'!bTBLFN7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Brittany Brockett</dc:creator>
  <cp:keywords/>
  <dc:description/>
  <cp:lastModifiedBy>Brittany Brockett</cp:lastModifiedBy>
  <cp:revision/>
  <dcterms:created xsi:type="dcterms:W3CDTF">2021-07-28T04:55:52Z</dcterms:created>
  <dcterms:modified xsi:type="dcterms:W3CDTF">2025-07-25T10:27:04Z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0x01010073D2FFA00E6D9140B490807C5F356FB5</vt:lpwstr>
  </property>
</Properties>
</file>