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fragen" sheetId="1" state="visible" r:id="rId1"/>
    <sheet xmlns:r="http://schemas.openxmlformats.org/officeDocument/2006/relationships"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8" customWidth="1" min="3" max="3"/>
    <col width="18" customWidth="1" min="4" max="4"/>
    <col width="18" customWidth="1" min="5" max="5"/>
    <col width="14" customWidth="1" min="6" max="6"/>
    <col width="14" customWidth="1" min="7" max="7"/>
    <col width="8" customWidth="1" min="8" max="8"/>
    <col width="14" customWidth="1" min="9" max="9"/>
    <col width="10" customWidth="1" min="10" max="10"/>
    <col width="28" customWidth="1" min="11" max="11"/>
    <col width="14" customWidth="1" min="12" max="12"/>
    <col width="16" customWidth="1" min="13" max="13"/>
    <col width="28" customWidth="1" min="14" max="14"/>
    <col width="14" customWidth="1" min="15" max="15"/>
    <col width="12" customWidth="1" min="16" max="16"/>
    <col width="14" customWidth="1" min="17" max="17"/>
    <col width="36" customWidth="1" min="18" max="18"/>
  </cols>
  <sheetData>
    <row r="1">
      <c r="A1" t="inlineStr">
        <is>
          <t>Timestamp</t>
        </is>
      </c>
      <c r="B1" t="inlineStr">
        <is>
          <t>Name</t>
        </is>
      </c>
      <c r="C1" t="inlineStr">
        <is>
          <t>Email</t>
        </is>
      </c>
      <c r="D1" t="inlineStr">
        <is>
          <t>Telefon</t>
        </is>
      </c>
      <c r="E1" t="inlineStr">
        <is>
          <t>Segment</t>
        </is>
      </c>
      <c r="F1" t="inlineStr">
        <is>
          <t>Datum_Start</t>
        </is>
      </c>
      <c r="G1" t="inlineStr">
        <is>
          <t>Datum_Ende</t>
        </is>
      </c>
      <c r="H1" t="inlineStr">
        <is>
          <t>Tage</t>
        </is>
      </c>
      <c r="I1" t="inlineStr">
        <is>
          <t>Stunden_pro_Tag</t>
        </is>
      </c>
      <c r="J1" t="inlineStr">
        <is>
          <t>Gaeste</t>
        </is>
      </c>
      <c r="K1" t="inlineStr">
        <is>
          <t>Ort</t>
        </is>
      </c>
      <c r="L1" t="inlineStr">
        <is>
          <t>Basis</t>
        </is>
      </c>
      <c r="M1" t="inlineStr">
        <is>
          <t>Distanz_Label</t>
        </is>
      </c>
      <c r="N1" t="inlineStr">
        <is>
          <t>Hinweise</t>
        </is>
      </c>
      <c r="O1" t="inlineStr">
        <is>
          <t>Preis_Netto</t>
        </is>
      </c>
      <c r="P1" t="inlineStr">
        <is>
          <t>USt</t>
        </is>
      </c>
      <c r="Q1" t="inlineStr">
        <is>
          <t>Preis_Brutto</t>
        </is>
      </c>
      <c r="R1" t="inlineStr">
        <is>
          <t>Berechnungsnotiz</t>
        </is>
      </c>
    </row>
    <row r="2">
      <c r="A2" t="inlineStr">
        <is>
          <t>2025-10-20 10:00:00</t>
        </is>
      </c>
      <c r="B2" t="inlineStr">
        <is>
          <t>Max Mustermann</t>
        </is>
      </c>
      <c r="C2" t="inlineStr">
        <is>
          <t>max@example.com</t>
        </is>
      </c>
      <c r="D2" t="inlineStr">
        <is>
          <t>+49 170 0000000</t>
        </is>
      </c>
      <c r="E2" t="inlineStr">
        <is>
          <t>Gewerbe</t>
        </is>
      </c>
      <c r="F2" t="inlineStr">
        <is>
          <t>2025-11-05</t>
        </is>
      </c>
      <c r="G2" t="inlineStr">
        <is>
          <t>2025-11-05</t>
        </is>
      </c>
      <c r="H2" t="n">
        <v>1</v>
      </c>
      <c r="I2" t="n">
        <v>6</v>
      </c>
      <c r="J2" t="n">
        <v>120</v>
      </c>
      <c r="K2" t="inlineStr">
        <is>
          <t>70173 Stuttgart</t>
        </is>
      </c>
      <c r="L2" t="inlineStr">
        <is>
          <t>Stuttgart</t>
        </is>
      </c>
      <c r="M2" t="inlineStr">
        <is>
          <t>12.3 km</t>
        </is>
      </c>
      <c r="N2" t="inlineStr"/>
      <c r="O2" t="n">
        <v>980</v>
      </c>
      <c r="P2" t="n">
        <v>186.2</v>
      </c>
      <c r="Q2" t="n">
        <v>1166.2</v>
      </c>
      <c r="R2" t="inlineStr">
        <is>
          <t>1 Tag × Basis · 6 h/Tag (Faktor 1.00) · 120 Gäste · 12.3 km ab Stuttgart</t>
        </is>
      </c>
    </row>
    <row r="3">
      <c r="A3" t="inlineStr">
        <is>
          <t>2025-10-20 10:05:00</t>
        </is>
      </c>
      <c r="B3" t="inlineStr">
        <is>
          <t>Erika Muster</t>
        </is>
      </c>
      <c r="C3" t="inlineStr">
        <is>
          <t>erika@example.com</t>
        </is>
      </c>
      <c r="D3" t="inlineStr">
        <is>
          <t>+49 160 1111111</t>
        </is>
      </c>
      <c r="E3" t="inlineStr">
        <is>
          <t>Privat</t>
        </is>
      </c>
      <c r="F3" t="inlineStr">
        <is>
          <t>2025-12-10</t>
        </is>
      </c>
      <c r="G3" t="inlineStr">
        <is>
          <t>2025-12-11</t>
        </is>
      </c>
      <c r="H3" t="n">
        <v>2</v>
      </c>
      <c r="I3" t="n">
        <v>8</v>
      </c>
      <c r="J3" t="n">
        <v>180</v>
      </c>
      <c r="K3" t="inlineStr">
        <is>
          <t>80331 München</t>
        </is>
      </c>
      <c r="L3" t="inlineStr">
        <is>
          <t>München</t>
        </is>
      </c>
      <c r="M3" t="inlineStr">
        <is>
          <t>8.7 km</t>
        </is>
      </c>
      <c r="N3" t="inlineStr"/>
      <c r="O3" t="n">
        <v>1820</v>
      </c>
      <c r="P3" t="n">
        <v>345.8</v>
      </c>
      <c r="Q3" t="n">
        <v>2165.8</v>
      </c>
      <c r="R3" t="inlineStr">
        <is>
          <t>2 Tage × Basis · 8 h/Tag (Faktor 1.08) · 180 Gäste · 8.7 km ab München · Wochenend-Zuschlag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0"/>
  <sheetViews>
    <sheetView workbookViewId="0">
      <selection activeCell="A1" sqref="A1"/>
    </sheetView>
  </sheetViews>
  <sheetFormatPr baseColWidth="8" defaultRowHeight="15"/>
  <cols>
    <col width="28" customWidth="1" min="1" max="1"/>
    <col width="22" customWidth="1" min="2" max="2"/>
    <col width="22" customWidth="1" min="3" max="3"/>
    <col width="24" customWidth="1" min="5" max="5"/>
    <col width="18" customWidth="1" min="6" max="6"/>
    <col width="22" customWidth="1" min="7" max="7"/>
  </cols>
  <sheetData>
    <row r="1">
      <c r="A1" t="inlineStr">
        <is>
          <t>Coffee-Car · Anfrage-Dashboard</t>
        </is>
      </c>
    </row>
    <row r="3">
      <c r="A3" t="inlineStr">
        <is>
          <t>Kennzahlen</t>
        </is>
      </c>
    </row>
    <row r="4">
      <c r="A4" t="inlineStr">
        <is>
          <t>Gesamt-Anfragen</t>
        </is>
      </c>
      <c r="B4">
        <f>COUNTA(Anfragen!A2:A10000)</f>
        <v/>
      </c>
    </row>
    <row r="5">
      <c r="A5" t="inlineStr">
        <is>
          <t>Summe Umsatz (Brutto)</t>
        </is>
      </c>
      <c r="B5">
        <f>SUM(Anfragen!Q2:Q10000)</f>
        <v/>
      </c>
    </row>
    <row r="6">
      <c r="A6" t="inlineStr">
        <is>
          <t>Ø Preis (Brutto)</t>
        </is>
      </c>
      <c r="B6">
        <f>IFERROR(AVERAGEIF(Anfragen!Q2:Q10000,"&gt;0"),0)</f>
        <v/>
      </c>
    </row>
    <row r="7">
      <c r="A7" t="inlineStr">
        <is>
          <t>Aktive Monate</t>
        </is>
      </c>
      <c r="B7">
        <f>COUNTA(UNIQUE(FILTER(TEXT(Anfragen!F2:F10000,"YYYY-MM"),Anfragen!F2:F10000&lt;&gt;"]))</f>
        <v/>
      </c>
    </row>
    <row r="9">
      <c r="A9" t="inlineStr">
        <is>
          <t>Monat (YYYY-MM)</t>
        </is>
      </c>
      <c r="B9" t="inlineStr">
        <is>
          <t>Anfragen</t>
        </is>
      </c>
      <c r="C9" t="inlineStr">
        <is>
          <t>Umsatz (Brutto)</t>
        </is>
      </c>
      <c r="E9" t="inlineStr">
        <is>
          <t>Segment</t>
        </is>
      </c>
      <c r="F9" t="inlineStr">
        <is>
          <t>Anfragen</t>
        </is>
      </c>
      <c r="G9" t="inlineStr">
        <is>
          <t>Umsatz (Brutto)</t>
        </is>
      </c>
    </row>
    <row r="10">
      <c r="A10">
        <f>SORT(UNIQUE(FILTER(TEXT(Anfragen!F2:F10000,"YYYY-MM"),Anfragen!F2:F10000&lt;&gt;"])))</f>
        <v/>
      </c>
      <c r="B10">
        <f>MAP(A10:A, LAMBDA(m, IF(m="",, COUNTIF(TEXT(Anfragen!F2:F10000,"YYYY-MM"), m))))</f>
        <v/>
      </c>
      <c r="C10">
        <f>MAP(A10:A, LAMBDA(m, IF(m="",, SUMIF(TEXT(Anfragen!F2:F10000,"YYYY-MM"), m, Anfragen!Q2:Q10000))))</f>
        <v/>
      </c>
      <c r="E10">
        <f>SORT(UNIQUE(FILTER(Anfragen!E2:E10000,Anfragen!E2:E10000&lt;&gt;"")))</f>
        <v/>
      </c>
      <c r="F10">
        <f>MAP(E10:E, LAMBDA(s, IF(s="",, COUNTIF(Anfragen!E2:E10000, s))))</f>
        <v/>
      </c>
      <c r="G10">
        <f>MAP(E10:E, LAMBDA(s, IF(s="",, SUMIF(Anfragen!E2:E10000, s, Anfragen!Q2:Q10000))))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2025-10-20T17:22:43Z</dcterms:created>
  <dcterms:modified xmlns:dcterms="http://purl.org/dc/terms/" xmlns:xsi="http://www.w3.org/2001/XMLSchema-instance" xsi:type="dcterms:W3CDTF">2025-10-20T17:22:43Z</dcterms:modified>
</cp:coreProperties>
</file>