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Wilbert/byd-all-documentation/01.byd-DataFactory/1.ArchitectureDossier/artifacts/03.non-functional-requirements/"/>
    </mc:Choice>
  </mc:AlternateContent>
  <xr:revisionPtr revIDLastSave="0" documentId="13_ncr:1_{68D9C891-40E0-8640-AB1F-CE0ABFDF275E}" xr6:coauthVersionLast="43" xr6:coauthVersionMax="43" xr10:uidLastSave="{00000000-0000-0000-0000-000000000000}"/>
  <bookViews>
    <workbookView xWindow="0" yWindow="0" windowWidth="33600" windowHeight="21000" activeTab="1" xr2:uid="{00000000-000D-0000-FFFF-FFFF00000000}"/>
  </bookViews>
  <sheets>
    <sheet name="00 - Technical Parameter" sheetId="4" r:id="rId1"/>
    <sheet name="02-NONFUNCTIONALREQUIREMENTS" sheetId="5" r:id="rId2"/>
  </sheets>
  <definedNames>
    <definedName name="_xlnm._FilterDatabase" localSheetId="0" hidden="1">'00 - Technical Parameter'!$B$5:$F$57</definedName>
    <definedName name="_xlnm._FilterDatabase" localSheetId="1" hidden="1">'02-NONFUNCTIONALREQUIREMENTS'!$A$4:$B$96</definedName>
    <definedName name="AREA">'00 - Technical Parameter'!$D$6:$D$57</definedName>
    <definedName name="CATEGORY">'00 - Technical Parameter'!#REF!</definedName>
    <definedName name="CRITICITY">'00 - Technical Parameter'!$H$6:$H$10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5" l="1"/>
  <c r="J9" i="5"/>
  <c r="D9" i="5"/>
  <c r="E8" i="5"/>
  <c r="J8" i="5"/>
  <c r="D8" i="5"/>
  <c r="D6" i="5"/>
  <c r="E6" i="5"/>
  <c r="D7" i="5"/>
  <c r="E7" i="5"/>
  <c r="D10" i="5"/>
  <c r="E10" i="5"/>
  <c r="D11" i="5"/>
  <c r="E11" i="5"/>
  <c r="D12" i="5"/>
  <c r="E12" i="5"/>
  <c r="D13" i="5"/>
  <c r="E13" i="5"/>
  <c r="D14" i="5"/>
  <c r="E14" i="5"/>
  <c r="D15" i="5"/>
  <c r="E15" i="5"/>
  <c r="J6" i="5"/>
  <c r="J7" i="5"/>
  <c r="J10" i="5"/>
  <c r="J11" i="5"/>
  <c r="J12" i="5"/>
  <c r="J13" i="5"/>
  <c r="J14" i="5"/>
  <c r="J15" i="5"/>
  <c r="E16" i="5"/>
  <c r="J16" i="5"/>
  <c r="E17" i="5"/>
  <c r="J17" i="5"/>
  <c r="E18" i="5"/>
  <c r="J18" i="5"/>
  <c r="E19" i="5"/>
  <c r="J19" i="5"/>
  <c r="E20" i="5"/>
  <c r="J20" i="5"/>
  <c r="E21" i="5"/>
  <c r="J21" i="5"/>
  <c r="E22" i="5"/>
  <c r="J22" i="5"/>
  <c r="E23" i="5"/>
  <c r="J23" i="5"/>
  <c r="E24" i="5"/>
  <c r="J24" i="5"/>
  <c r="E25" i="5"/>
  <c r="J25" i="5"/>
  <c r="E26" i="5"/>
  <c r="J26" i="5"/>
  <c r="E27" i="5"/>
  <c r="J27" i="5"/>
  <c r="E28" i="5"/>
  <c r="J28" i="5"/>
  <c r="E29" i="5"/>
  <c r="J29" i="5"/>
  <c r="E30" i="5"/>
  <c r="J30" i="5"/>
  <c r="E31" i="5"/>
  <c r="J31" i="5"/>
  <c r="E32" i="5"/>
  <c r="J32" i="5"/>
  <c r="E33" i="5"/>
  <c r="J33" i="5"/>
  <c r="E34" i="5"/>
  <c r="J34" i="5"/>
  <c r="E35" i="5"/>
  <c r="J35" i="5"/>
  <c r="E36" i="5"/>
  <c r="J36" i="5"/>
  <c r="E37" i="5"/>
  <c r="J37" i="5"/>
  <c r="E38" i="5"/>
  <c r="J38" i="5"/>
  <c r="E39" i="5"/>
  <c r="J39" i="5"/>
  <c r="E40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F13" i="4"/>
  <c r="D20" i="5"/>
  <c r="D19" i="5"/>
  <c r="F24" i="4"/>
  <c r="J4" i="5"/>
  <c r="J3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F17" i="4"/>
  <c r="D35" i="5"/>
  <c r="F18" i="4"/>
  <c r="D36" i="5"/>
  <c r="F19" i="4"/>
  <c r="D37" i="5"/>
  <c r="F21" i="4"/>
  <c r="D38" i="5"/>
  <c r="F12" i="4"/>
  <c r="D39" i="5"/>
  <c r="F22" i="4"/>
  <c r="D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F7" i="4"/>
  <c r="D21" i="5"/>
  <c r="D22" i="5"/>
  <c r="D23" i="5"/>
  <c r="D24" i="5"/>
  <c r="D25" i="5"/>
  <c r="D26" i="5"/>
  <c r="D27" i="5"/>
  <c r="F9" i="4"/>
  <c r="D28" i="5"/>
  <c r="D29" i="5"/>
  <c r="D30" i="5"/>
  <c r="D31" i="5"/>
  <c r="D32" i="5"/>
  <c r="D33" i="5"/>
  <c r="D34" i="5"/>
  <c r="D17" i="5"/>
  <c r="F8" i="4"/>
  <c r="D18" i="5"/>
  <c r="E5" i="5"/>
  <c r="J5" i="5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20" i="4"/>
  <c r="F23" i="4"/>
  <c r="F16" i="4"/>
  <c r="F25" i="4"/>
  <c r="F26" i="4"/>
  <c r="F27" i="4"/>
  <c r="F28" i="4"/>
  <c r="F29" i="4"/>
  <c r="F30" i="4"/>
  <c r="F31" i="4"/>
  <c r="F32" i="4"/>
  <c r="F33" i="4"/>
  <c r="F34" i="4"/>
  <c r="F35" i="4"/>
  <c r="F10" i="4"/>
  <c r="F11" i="4"/>
  <c r="F14" i="4"/>
  <c r="F15" i="4"/>
  <c r="D5" i="5"/>
  <c r="F6" i="4"/>
  <c r="D16" i="5"/>
</calcChain>
</file>

<file path=xl/sharedStrings.xml><?xml version="1.0" encoding="utf-8"?>
<sst xmlns="http://schemas.openxmlformats.org/spreadsheetml/2006/main" count="355" uniqueCount="190">
  <si>
    <t>Prefix</t>
  </si>
  <si>
    <t>Index</t>
  </si>
  <si>
    <t xml:space="preserve"> </t>
  </si>
  <si>
    <t>Comp</t>
  </si>
  <si>
    <t>Parameter</t>
  </si>
  <si>
    <t>The following Lines can be copied and paster into the markdown</t>
  </si>
  <si>
    <t>NFR</t>
  </si>
  <si>
    <t>Disponibilité</t>
  </si>
  <si>
    <t>Performance</t>
  </si>
  <si>
    <t>Capacité</t>
  </si>
  <si>
    <t>Sécurité</t>
  </si>
  <si>
    <t>Manageabilité</t>
  </si>
  <si>
    <t>Intégrité</t>
  </si>
  <si>
    <t>Fiabilité</t>
  </si>
  <si>
    <t>Qualité</t>
  </si>
  <si>
    <t>Reprise</t>
  </si>
  <si>
    <t>Scalabilité</t>
  </si>
  <si>
    <t>Portabilité</t>
  </si>
  <si>
    <t>Contrainte</t>
  </si>
  <si>
    <t>Metier</t>
  </si>
  <si>
    <t>Technique</t>
  </si>
  <si>
    <t>Internationalisation</t>
  </si>
  <si>
    <t>Emplacement géographique</t>
  </si>
  <si>
    <t>Category</t>
  </si>
  <si>
    <t>Exigences</t>
  </si>
  <si>
    <t>Acronyme</t>
  </si>
  <si>
    <t>DISP</t>
  </si>
  <si>
    <t>PERF</t>
  </si>
  <si>
    <t>CAP</t>
  </si>
  <si>
    <t>MANA</t>
  </si>
  <si>
    <t>ACCES</t>
  </si>
  <si>
    <t>INTEG</t>
  </si>
  <si>
    <t>FIABI</t>
  </si>
  <si>
    <t>REPR</t>
  </si>
  <si>
    <t>SCAL</t>
  </si>
  <si>
    <t>PORT</t>
  </si>
  <si>
    <t>LEGI</t>
  </si>
  <si>
    <t>CORPO</t>
  </si>
  <si>
    <t>STANDARD</t>
  </si>
  <si>
    <t>INTL</t>
  </si>
  <si>
    <t>GEO</t>
  </si>
  <si>
    <t>Type</t>
  </si>
  <si>
    <t>Conception</t>
  </si>
  <si>
    <t>Catégorie</t>
  </si>
  <si>
    <t>Identifiant</t>
  </si>
  <si>
    <t>Acronym</t>
  </si>
  <si>
    <t>Description</t>
  </si>
  <si>
    <t>Origine</t>
  </si>
  <si>
    <t>Criticité</t>
  </si>
  <si>
    <t>OBLIGATOIRE</t>
  </si>
  <si>
    <t>OPTIONNEL</t>
  </si>
  <si>
    <t>Hypothèse</t>
  </si>
  <si>
    <t>permettre l'affichage de ses écrans WEB avec une résolution minimale de 1024*768</t>
  </si>
  <si>
    <t>permettre l'affichage de ses écrans WEB dans une approche "responsive" permettant la gestion des orientations 'Tablette'</t>
  </si>
  <si>
    <t>afficher l'ensemble des labels de ses interfaces en **français** par défaut</t>
  </si>
  <si>
    <t>stocker et afficher les éléments journalisés sur la plateforme en **anglais**</t>
  </si>
  <si>
    <t>stocker toutes les information de date/temps  selon la zone  **UTC Zero**</t>
  </si>
  <si>
    <t>stocker les informations de date/temps au format **ISO 8601**  Exemple : **2017-09-15T17:27:00Z**</t>
  </si>
  <si>
    <t>Maintenabilité</t>
  </si>
  <si>
    <t>MAINT</t>
  </si>
  <si>
    <t>SECURITE</t>
  </si>
  <si>
    <t>Accessibilité</t>
  </si>
  <si>
    <t>Standards</t>
  </si>
  <si>
    <t>Legislation en vigueur</t>
  </si>
  <si>
    <t>Exécution</t>
  </si>
  <si>
    <t>ESSENTIEL</t>
  </si>
  <si>
    <t>doit être localisé en Union Européenne</t>
  </si>
  <si>
    <t>reposer sur un gestionnaire  des identités interne au SYSTEME permettant d'associer des permissions à un utilisateur</t>
  </si>
  <si>
    <t>authentifier un utilisateur anonyme en 30 secondes</t>
  </si>
  <si>
    <t>afficher 90% des pages Web en moins de 3 secondes</t>
  </si>
  <si>
    <t>afficher les pages web en moins de 15 secondes</t>
  </si>
  <si>
    <t>mettre en place des mécanismes permettant d'optimiser la qualité des données entrantes (Contrôle d'intégrité, Liste de valeurs finies)</t>
  </si>
  <si>
    <t xml:space="preserve"> promouvoir le couplage faible entre composants (internes et externes)</t>
  </si>
  <si>
    <t>accueillir  des utilisateurs **actifs/concurrents**   à hauteur de 1% des utilisateurs potentiels</t>
  </si>
  <si>
    <t>Utilisabilité</t>
  </si>
  <si>
    <t>UTILISABILITE</t>
  </si>
  <si>
    <t xml:space="preserve">pouvoir répondre à **2 sollicitations** (API) concurrentes par des systèmes externes </t>
  </si>
  <si>
    <t>accueillir  des utilisateurs **courants** (Connectés au système, mais pas forcément actifs) à hauteur de 10% des utilisateurs potentiels</t>
  </si>
  <si>
    <t>programmer des plages de maintenance d'une durée de 4h par mois</t>
  </si>
  <si>
    <t>doit implémenter une chaine d'intégration et de déploiement continue (DEVOPS - CI/CD)afin de permettre un temps de mise sur le marché (TTM) optimisé.</t>
  </si>
  <si>
    <t>permettre la ségrégation des données par client ("Multi-tenant")</t>
  </si>
  <si>
    <t>permettre l'affichage des labels de ses interfaces dans d'autres langues (Right-To-Left) au moyen du chargement d'un fichier de configuration sur le serveur, selon la configuration du navigateur appelant.</t>
  </si>
  <si>
    <t>faciliter la portabilité de la solution vers différents systèmes d'hébergement (Fournisseur Cloud, Sur site)</t>
  </si>
  <si>
    <t>permettre d'adapter sa configuration à la charge utilisateurs/systèmes (Croissance/Décroissance)</t>
  </si>
  <si>
    <t>Afficher les informations de date/temps dans le fuseau horaire configuré sur le navigateur de l'utilisateur.</t>
  </si>
  <si>
    <t>stocker les informations de codes pays  au format **ISO  3166**  Exemple : **fr**</t>
  </si>
  <si>
    <t>stocker les informations d'unités monétaires au format **ISO 4217**  Exemple : **EUR**</t>
  </si>
  <si>
    <t>journaliser les évènements techniques</t>
  </si>
  <si>
    <t>journaliser les évènements 'métier' (opérations sur les données) à des fins de traçabilité</t>
  </si>
  <si>
    <t>Exigences non fonctionnelles</t>
  </si>
  <si>
    <t>Categorie</t>
  </si>
  <si>
    <t>BYD-DF</t>
  </si>
  <si>
    <t xml:space="preserve">accueillir  YYYY utilisateurs **potentiels**  </t>
  </si>
  <si>
    <t>reposer sur le protocole https (Combinaison entre HTTP et un protocole de chiffrement) pour opérer ses échanges entre les clients et le serveur.</t>
  </si>
  <si>
    <t xml:space="preserve">reposer sur un référentiel des identités fourni par Sixense Digital pour l'ensemble de des utilisateursd'aministration du produit  (Authentification: Identification de haut niveau : Accès à l'application)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</si>
  <si>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</si>
  <si>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</si>
  <si>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</si>
  <si>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</si>
  <si>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</si>
  <si>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</si>
  <si>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</si>
  <si>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</si>
  <si>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</si>
  <si>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</si>
  <si>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</si>
  <si>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</si>
  <si>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</si>
  <si>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</si>
  <si>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</si>
  <si>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</si>
  <si>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</si>
  <si>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</si>
  <si>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</si>
  <si>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</si>
  <si>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</si>
  <si>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</si>
  <si>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</si>
  <si>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</si>
  <si>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</si>
  <si>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</si>
  <si>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</si>
  <si>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</si>
  <si>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</si>
  <si>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</si>
  <si>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</si>
  <si>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</si>
  <si>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</si>
  <si>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</si>
  <si>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</si>
  <si>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</si>
  <si>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</si>
  <si>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</si>
  <si>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</si>
  <si>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</si>
  <si>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</si>
  <si>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</si>
  <si>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</si>
  <si>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</si>
  <si>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</si>
  <si>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</si>
  <si>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</si>
  <si>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</si>
  <si>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</si>
  <si>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</si>
  <si>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</si>
  <si>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</si>
  <si>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</si>
  <si>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</si>
  <si>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</si>
  <si>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</si>
  <si>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</si>
  <si>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</si>
  <si>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</si>
  <si>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</si>
  <si>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</si>
  <si>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</si>
  <si>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</si>
  <si>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</si>
  <si>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</si>
  <si>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</si>
  <si>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</si>
  <si>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</si>
  <si>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</si>
  <si>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</si>
  <si>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</si>
  <si>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</si>
  <si>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</si>
  <si>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</si>
  <si>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</si>
  <si>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</si>
  <si>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</si>
  <si>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</si>
  <si>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</si>
  <si>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</si>
  <si>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</si>
  <si>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</si>
  <si>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</si>
  <si>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</si>
  <si>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</si>
  <si>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</si>
  <si>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</si>
  <si>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être testé avec un affichage de ses écrans WEB avec le navigateur **Safari** Version 12 sur MacOs Mojave.</t>
  </si>
  <si>
    <t>être testé avec un affichage de ses écrans WEB avec le navigateur **Firefox** Version 68 sur Windows 10  (64 Bits).</t>
  </si>
  <si>
    <t>permettre l'affichage de ses écrans WEB avec le navigateur **Chrome** Version 75.0. sur Windows 10  (64 Bits).</t>
  </si>
  <si>
    <t>proposer une plage de service remontant une disponibilité  correspondant a un SLA de 99.9% en dehors des interruptions pour maintenance programmée</t>
  </si>
  <si>
    <t>absorber un pic de charge correspondant à **25%** de la charge totale concentrée sur un pic d'1heure.</t>
  </si>
  <si>
    <t xml:space="preserve">reposer sur un référentiel des identités fourni par un tiers externe (OpenID Connect) pour l'ensemble de ses utilisateurs (Interne/Externe) (Authentification: Identification de haut niveau : Accès à l'application) </t>
  </si>
  <si>
    <t>Intégration du système d'information  SIXENSE</t>
  </si>
  <si>
    <t>Directives du Groupe SIXENSE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</si>
</sst>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20"/>
      <color rgb="FFFFFFFF"/>
      <name val="Tahoma"/>
      <family val="2"/>
    </font>
    <font>
      <sz val="14"/>
      <color theme="4"/>
      <name val="Cambria"/>
      <family val="1"/>
    </font>
    <font>
      <sz val="8"/>
      <color rgb="FF6A655B"/>
      <name val="Tahoma"/>
      <family val="2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IBM Plex Sans"/>
    </font>
    <font>
      <b/>
      <sz val="14"/>
      <color theme="1"/>
      <name val="IBM Plex Sans"/>
    </font>
    <font>
      <sz val="6"/>
      <color indexed="63"/>
      <name val="IBM Plex Sans"/>
    </font>
    <font>
      <b/>
      <sz val="6"/>
      <color indexed="63"/>
      <name val="IBM Plex Sans"/>
    </font>
    <font>
      <b/>
      <sz val="11"/>
      <color indexed="63"/>
      <name val="IBM Plex Sans"/>
    </font>
    <font>
      <sz val="8"/>
      <color theme="1"/>
      <name val="IBM Plex Sans"/>
    </font>
    <font>
      <b/>
      <sz val="11"/>
      <color theme="1"/>
      <name val="IBM Plex Sans"/>
    </font>
    <font>
      <sz val="11"/>
      <color theme="1"/>
      <name val="IBM Plex Sans"/>
    </font>
    <font>
      <b/>
      <sz val="6"/>
      <color theme="0"/>
      <name val="IBM Plex Sans"/>
    </font>
    <font>
      <b/>
      <sz val="6"/>
      <color theme="1"/>
      <name val="IBM Plex Sans"/>
    </font>
    <font>
      <b/>
      <sz val="10"/>
      <color theme="1"/>
      <name val="IBM Plex Sans"/>
    </font>
    <font>
      <sz val="6"/>
      <color theme="1"/>
      <name val="IBM Plex Sans"/>
    </font>
    <font>
      <sz val="10"/>
      <color theme="4"/>
      <name val="IBM Plex Sans"/>
    </font>
    <font>
      <b/>
      <sz val="8"/>
      <color theme="1"/>
      <name val="IBM Plex Sans"/>
    </font>
    <font>
      <b/>
      <sz val="8"/>
      <color theme="0"/>
      <name val="IBM Plex San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40403E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B7B3AB"/>
      </bottom>
      <diagonal/>
    </border>
    <border>
      <left style="medium">
        <color indexed="64"/>
      </left>
      <right style="medium">
        <color indexed="64"/>
      </right>
      <top style="thin">
        <color rgb="FFB7B3AB"/>
      </top>
      <bottom style="thin">
        <color rgb="FFB7B3AB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11" fillId="6" borderId="7" applyNumberFormat="0" applyFill="0" applyBorder="0" applyAlignment="0" applyProtection="0">
      <alignment horizontal="left" vertical="center" indent="1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8" fillId="3" borderId="0" xfId="3" applyFont="1" applyFill="1" applyBorder="1" applyAlignment="1">
      <alignment horizontal="left" vertical="center"/>
    </xf>
    <xf numFmtId="0" fontId="2" fillId="0" borderId="0" xfId="0" applyFont="1"/>
    <xf numFmtId="0" fontId="9" fillId="0" borderId="0" xfId="4" applyFont="1" applyFill="1" applyBorder="1" applyAlignment="1">
      <alignment horizontal="left" vertical="center"/>
    </xf>
    <xf numFmtId="0" fontId="4" fillId="0" borderId="9" xfId="0" applyFont="1" applyFill="1" applyBorder="1" applyAlignment="1">
      <alignment vertical="center" wrapText="1"/>
    </xf>
    <xf numFmtId="9" fontId="4" fillId="0" borderId="9" xfId="2" applyFont="1" applyFill="1" applyBorder="1" applyAlignment="1">
      <alignment horizontal="left" vertical="center" wrapText="1"/>
    </xf>
    <xf numFmtId="9" fontId="4" fillId="0" borderId="11" xfId="2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vertical="center" wrapText="1"/>
    </xf>
    <xf numFmtId="9" fontId="4" fillId="0" borderId="13" xfId="2" applyFont="1" applyFill="1" applyBorder="1" applyAlignment="1">
      <alignment horizontal="left" vertical="center" wrapText="1"/>
    </xf>
    <xf numFmtId="9" fontId="4" fillId="0" borderId="14" xfId="2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4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1" applyFont="1" applyFill="1" applyBorder="1" applyAlignment="1" applyProtection="1">
      <alignment horizontal="right" vertical="center" wrapText="1"/>
    </xf>
    <xf numFmtId="0" fontId="17" fillId="0" borderId="0" xfId="1" applyFont="1" applyFill="1" applyBorder="1" applyAlignment="1" applyProtection="1">
      <alignment horizontal="center" vertical="center" wrapText="1"/>
    </xf>
    <xf numFmtId="0" fontId="18" fillId="0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horizontal="right" vertical="center" wrapText="1"/>
    </xf>
    <xf numFmtId="0" fontId="21" fillId="0" borderId="0" xfId="0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 applyProtection="1">
      <alignment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24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6" fillId="0" borderId="0" xfId="4" applyFont="1" applyFill="1" applyBorder="1" applyAlignment="1">
      <alignment horizontal="left" vertical="center"/>
    </xf>
    <xf numFmtId="0" fontId="19" fillId="2" borderId="5" xfId="0" quotePrefix="1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28" fillId="8" borderId="24" xfId="0" applyFont="1" applyFill="1" applyBorder="1" applyAlignment="1">
      <alignment horizontal="center" vertical="center" wrapText="1"/>
    </xf>
    <xf numFmtId="9" fontId="10" fillId="5" borderId="25" xfId="2" applyFont="1" applyFill="1" applyBorder="1" applyAlignment="1">
      <alignment horizontal="left" vertical="center" indent="1"/>
    </xf>
    <xf numFmtId="9" fontId="10" fillId="5" borderId="26" xfId="2" applyFont="1" applyFill="1" applyBorder="1" applyAlignment="1">
      <alignment horizontal="left" vertical="center" indent="1"/>
    </xf>
    <xf numFmtId="0" fontId="0" fillId="0" borderId="27" xfId="0" applyBorder="1"/>
    <xf numFmtId="0" fontId="0" fillId="0" borderId="28" xfId="0" applyBorder="1"/>
    <xf numFmtId="0" fontId="28" fillId="4" borderId="3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 wrapText="1"/>
    </xf>
  </cellXfs>
  <cellStyles count="50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eading 1" xfId="1" builtinId="16"/>
    <cellStyle name="Heading 2" xfId="4" builtinId="17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Percent" xfId="2" builtinId="5"/>
    <cellStyle name="Summary Values" xfId="5" xr:uid="{00000000-0005-0000-0000-000030000000}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555944</xdr:colOff>
      <xdr:row>0</xdr:row>
      <xdr:rowOff>219808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56734595-269F-D04F-ACDC-19004272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55944" cy="219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showRuler="0" topLeftCell="C1" zoomScale="161" workbookViewId="0">
      <selection activeCell="D9" sqref="D9"/>
    </sheetView>
  </sheetViews>
  <sheetFormatPr baseColWidth="10" defaultColWidth="8.83203125" defaultRowHeight="15" x14ac:dyDescent="0.2"/>
  <cols>
    <col min="1" max="1" width="7.5" customWidth="1"/>
    <col min="2" max="4" width="12.5" customWidth="1"/>
    <col min="5" max="5" width="18" customWidth="1"/>
    <col min="6" max="6" width="27.83203125" customWidth="1"/>
    <col min="7" max="7" width="2.33203125" customWidth="1"/>
    <col min="8" max="8" width="19.1640625" customWidth="1"/>
  </cols>
  <sheetData>
    <row r="1" spans="1:11" s="1" customFormat="1" ht="24" customHeight="1" x14ac:dyDescent="0.2">
      <c r="A1" s="1" t="s">
        <v>4</v>
      </c>
      <c r="K1" s="1" t="s">
        <v>2</v>
      </c>
    </row>
    <row r="3" spans="1:11" x14ac:dyDescent="0.2">
      <c r="A3" s="2" t="s">
        <v>0</v>
      </c>
      <c r="B3" t="s">
        <v>91</v>
      </c>
      <c r="C3" s="2"/>
    </row>
    <row r="4" spans="1:11" ht="19" thickBot="1" x14ac:dyDescent="0.25">
      <c r="B4" s="3"/>
      <c r="H4" s="3"/>
    </row>
    <row r="5" spans="1:11" ht="16" thickBot="1" x14ac:dyDescent="0.25">
      <c r="B5" s="38" t="s">
        <v>41</v>
      </c>
      <c r="C5" s="38" t="s">
        <v>23</v>
      </c>
      <c r="D5" s="38" t="s">
        <v>24</v>
      </c>
      <c r="E5" s="38" t="s">
        <v>25</v>
      </c>
      <c r="F5" s="38" t="s">
        <v>90</v>
      </c>
      <c r="H5" s="43" t="s">
        <v>48</v>
      </c>
    </row>
    <row r="6" spans="1:11" ht="16" thickTop="1" x14ac:dyDescent="0.2">
      <c r="B6" s="10" t="s">
        <v>14</v>
      </c>
      <c r="C6" s="4" t="s">
        <v>64</v>
      </c>
      <c r="D6" s="5" t="s">
        <v>61</v>
      </c>
      <c r="E6" s="5" t="s">
        <v>30</v>
      </c>
      <c r="F6" s="6" t="str">
        <f t="shared" ref="F6:F37" si="0">IF(D6="","",B6&amp;"\"&amp;C6&amp;"\"&amp;D6)</f>
        <v>Qualité\Exécution\Accessibilité</v>
      </c>
      <c r="H6" s="44" t="s">
        <v>49</v>
      </c>
    </row>
    <row r="7" spans="1:11" x14ac:dyDescent="0.2">
      <c r="B7" s="10" t="s">
        <v>14</v>
      </c>
      <c r="C7" s="4" t="s">
        <v>64</v>
      </c>
      <c r="D7" s="5" t="s">
        <v>9</v>
      </c>
      <c r="E7" s="5" t="s">
        <v>28</v>
      </c>
      <c r="F7" s="6" t="str">
        <f t="shared" si="0"/>
        <v>Qualité\Exécution\Capacité</v>
      </c>
      <c r="H7" s="45" t="s">
        <v>65</v>
      </c>
    </row>
    <row r="8" spans="1:11" ht="24" x14ac:dyDescent="0.2">
      <c r="B8" s="10" t="s">
        <v>18</v>
      </c>
      <c r="C8" s="4" t="s">
        <v>19</v>
      </c>
      <c r="D8" s="5" t="s">
        <v>189</v>
      </c>
      <c r="E8" s="5" t="s">
        <v>37</v>
      </c>
      <c r="F8" s="6" t="str">
        <f t="shared" si="0"/>
        <v>Contrainte\Metier\Directives du Groupe SIXENSE</v>
      </c>
      <c r="H8" s="45" t="s">
        <v>50</v>
      </c>
    </row>
    <row r="9" spans="1:11" x14ac:dyDescent="0.2">
      <c r="B9" s="10" t="s">
        <v>14</v>
      </c>
      <c r="C9" s="4" t="s">
        <v>64</v>
      </c>
      <c r="D9" s="5" t="s">
        <v>7</v>
      </c>
      <c r="E9" s="5" t="s">
        <v>26</v>
      </c>
      <c r="F9" s="6" t="str">
        <f t="shared" si="0"/>
        <v>Qualité\Exécution\Disponibilité</v>
      </c>
      <c r="H9" s="46"/>
    </row>
    <row r="10" spans="1:11" ht="25" thickBot="1" x14ac:dyDescent="0.25">
      <c r="B10" s="10" t="s">
        <v>18</v>
      </c>
      <c r="C10" s="4" t="s">
        <v>20</v>
      </c>
      <c r="D10" s="5" t="s">
        <v>22</v>
      </c>
      <c r="E10" s="5" t="s">
        <v>40</v>
      </c>
      <c r="F10" s="6" t="str">
        <f t="shared" si="0"/>
        <v>Contrainte\Technique\Emplacement géographique</v>
      </c>
      <c r="H10" s="47"/>
    </row>
    <row r="11" spans="1:11" x14ac:dyDescent="0.2">
      <c r="B11" s="10" t="s">
        <v>14</v>
      </c>
      <c r="C11" s="4" t="s">
        <v>64</v>
      </c>
      <c r="D11" s="5" t="s">
        <v>13</v>
      </c>
      <c r="E11" s="5" t="s">
        <v>32</v>
      </c>
      <c r="F11" s="6" t="str">
        <f t="shared" si="0"/>
        <v>Qualité\Exécution\Fiabilité</v>
      </c>
    </row>
    <row r="12" spans="1:11" ht="48" x14ac:dyDescent="0.2">
      <c r="B12" s="10" t="s">
        <v>18</v>
      </c>
      <c r="C12" s="4" t="s">
        <v>20</v>
      </c>
      <c r="D12" s="5" t="s">
        <v>188</v>
      </c>
      <c r="E12" s="5" t="s">
        <v>31</v>
      </c>
      <c r="F12" s="6" t="str">
        <f t="shared" si="0"/>
        <v>Contrainte\Technique\Intégration du système d'information  SIXENSE</v>
      </c>
    </row>
    <row r="13" spans="1:11" x14ac:dyDescent="0.2">
      <c r="B13" s="10" t="s">
        <v>14</v>
      </c>
      <c r="C13" s="4" t="s">
        <v>64</v>
      </c>
      <c r="D13" s="5" t="s">
        <v>12</v>
      </c>
      <c r="E13" s="5" t="s">
        <v>31</v>
      </c>
      <c r="F13" s="6" t="str">
        <f t="shared" si="0"/>
        <v>Qualité\Exécution\Intégrité</v>
      </c>
    </row>
    <row r="14" spans="1:11" x14ac:dyDescent="0.2">
      <c r="B14" s="10" t="s">
        <v>18</v>
      </c>
      <c r="C14" s="4" t="s">
        <v>20</v>
      </c>
      <c r="D14" s="5" t="s">
        <v>21</v>
      </c>
      <c r="E14" s="5" t="s">
        <v>39</v>
      </c>
      <c r="F14" s="6" t="str">
        <f t="shared" si="0"/>
        <v>Contrainte\Technique\Internationalisation</v>
      </c>
    </row>
    <row r="15" spans="1:11" x14ac:dyDescent="0.2">
      <c r="B15" s="10" t="s">
        <v>18</v>
      </c>
      <c r="C15" s="4" t="s">
        <v>19</v>
      </c>
      <c r="D15" s="5" t="s">
        <v>63</v>
      </c>
      <c r="E15" s="5" t="s">
        <v>36</v>
      </c>
      <c r="F15" s="6" t="str">
        <f t="shared" si="0"/>
        <v>Contrainte\Metier\Legislation en vigueur</v>
      </c>
    </row>
    <row r="16" spans="1:11" x14ac:dyDescent="0.2">
      <c r="B16" s="10" t="s">
        <v>14</v>
      </c>
      <c r="C16" s="4" t="s">
        <v>42</v>
      </c>
      <c r="D16" s="5" t="s">
        <v>58</v>
      </c>
      <c r="E16" s="5" t="s">
        <v>59</v>
      </c>
      <c r="F16" s="6" t="str">
        <f t="shared" si="0"/>
        <v>Qualité\Conception\Maintenabilité</v>
      </c>
    </row>
    <row r="17" spans="2:6" x14ac:dyDescent="0.2">
      <c r="B17" s="10" t="s">
        <v>14</v>
      </c>
      <c r="C17" s="4" t="s">
        <v>64</v>
      </c>
      <c r="D17" s="5" t="s">
        <v>11</v>
      </c>
      <c r="E17" s="5" t="s">
        <v>29</v>
      </c>
      <c r="F17" s="6" t="str">
        <f t="shared" si="0"/>
        <v>Qualité\Exécution\Manageabilité</v>
      </c>
    </row>
    <row r="18" spans="2:6" x14ac:dyDescent="0.2">
      <c r="B18" s="10" t="s">
        <v>14</v>
      </c>
      <c r="C18" s="4" t="s">
        <v>64</v>
      </c>
      <c r="D18" s="5" t="s">
        <v>8</v>
      </c>
      <c r="E18" s="5" t="s">
        <v>27</v>
      </c>
      <c r="F18" s="6" t="str">
        <f t="shared" si="0"/>
        <v>Qualité\Exécution\Performance</v>
      </c>
    </row>
    <row r="19" spans="2:6" x14ac:dyDescent="0.2">
      <c r="B19" s="10" t="s">
        <v>14</v>
      </c>
      <c r="C19" s="4" t="s">
        <v>42</v>
      </c>
      <c r="D19" s="5" t="s">
        <v>17</v>
      </c>
      <c r="E19" s="5" t="s">
        <v>35</v>
      </c>
      <c r="F19" s="6" t="str">
        <f t="shared" si="0"/>
        <v>Qualité\Conception\Portabilité</v>
      </c>
    </row>
    <row r="20" spans="2:6" x14ac:dyDescent="0.2">
      <c r="B20" s="10" t="s">
        <v>14</v>
      </c>
      <c r="C20" s="4" t="s">
        <v>42</v>
      </c>
      <c r="D20" s="5" t="s">
        <v>15</v>
      </c>
      <c r="E20" s="5" t="s">
        <v>33</v>
      </c>
      <c r="F20" s="6" t="str">
        <f t="shared" si="0"/>
        <v>Qualité\Conception\Reprise</v>
      </c>
    </row>
    <row r="21" spans="2:6" x14ac:dyDescent="0.2">
      <c r="B21" s="10" t="s">
        <v>14</v>
      </c>
      <c r="C21" s="4" t="s">
        <v>42</v>
      </c>
      <c r="D21" s="5" t="s">
        <v>16</v>
      </c>
      <c r="E21" s="5" t="s">
        <v>34</v>
      </c>
      <c r="F21" s="6" t="str">
        <f t="shared" si="0"/>
        <v>Qualité\Conception\Scalabilité</v>
      </c>
    </row>
    <row r="22" spans="2:6" x14ac:dyDescent="0.2">
      <c r="B22" s="10" t="s">
        <v>14</v>
      </c>
      <c r="C22" s="4" t="s">
        <v>64</v>
      </c>
      <c r="D22" s="5" t="s">
        <v>10</v>
      </c>
      <c r="E22" s="5" t="s">
        <v>60</v>
      </c>
      <c r="F22" s="6" t="str">
        <f t="shared" si="0"/>
        <v>Qualité\Exécution\Sécurité</v>
      </c>
    </row>
    <row r="23" spans="2:6" x14ac:dyDescent="0.2">
      <c r="B23" s="10" t="s">
        <v>18</v>
      </c>
      <c r="C23" s="4" t="s">
        <v>20</v>
      </c>
      <c r="D23" s="5" t="s">
        <v>62</v>
      </c>
      <c r="E23" s="5" t="s">
        <v>38</v>
      </c>
      <c r="F23" s="6" t="str">
        <f t="shared" si="0"/>
        <v>Contrainte\Technique\Standards</v>
      </c>
    </row>
    <row r="24" spans="2:6" x14ac:dyDescent="0.2">
      <c r="B24" s="10" t="s">
        <v>14</v>
      </c>
      <c r="C24" s="4" t="s">
        <v>64</v>
      </c>
      <c r="D24" s="5" t="s">
        <v>74</v>
      </c>
      <c r="E24" s="5" t="s">
        <v>75</v>
      </c>
      <c r="F24" s="6" t="str">
        <f t="shared" si="0"/>
        <v>Qualité\Exécution\Utilisabilité</v>
      </c>
    </row>
    <row r="25" spans="2:6" x14ac:dyDescent="0.2">
      <c r="B25" s="10"/>
      <c r="C25" s="4"/>
      <c r="D25" s="5"/>
      <c r="E25" s="5"/>
      <c r="F25" s="6" t="str">
        <f t="shared" si="0"/>
        <v/>
      </c>
    </row>
    <row r="26" spans="2:6" x14ac:dyDescent="0.2">
      <c r="B26" s="10"/>
      <c r="C26" s="4"/>
      <c r="D26" s="5"/>
      <c r="E26" s="5"/>
      <c r="F26" s="6" t="str">
        <f t="shared" si="0"/>
        <v/>
      </c>
    </row>
    <row r="27" spans="2:6" x14ac:dyDescent="0.2">
      <c r="B27" s="10"/>
      <c r="C27" s="4"/>
      <c r="D27" s="5"/>
      <c r="E27" s="5"/>
      <c r="F27" s="6" t="str">
        <f t="shared" si="0"/>
        <v/>
      </c>
    </row>
    <row r="28" spans="2:6" x14ac:dyDescent="0.2">
      <c r="B28" s="10"/>
      <c r="C28" s="4"/>
      <c r="D28" s="5"/>
      <c r="E28" s="5"/>
      <c r="F28" s="6" t="str">
        <f t="shared" si="0"/>
        <v/>
      </c>
    </row>
    <row r="29" spans="2:6" x14ac:dyDescent="0.2">
      <c r="B29" s="10"/>
      <c r="C29" s="4"/>
      <c r="D29" s="5"/>
      <c r="E29" s="5"/>
      <c r="F29" s="6" t="str">
        <f t="shared" si="0"/>
        <v/>
      </c>
    </row>
    <row r="30" spans="2:6" x14ac:dyDescent="0.2">
      <c r="B30" s="10"/>
      <c r="C30" s="4"/>
      <c r="D30" s="5"/>
      <c r="E30" s="5"/>
      <c r="F30" s="6" t="str">
        <f t="shared" si="0"/>
        <v/>
      </c>
    </row>
    <row r="31" spans="2:6" x14ac:dyDescent="0.2">
      <c r="B31" s="10"/>
      <c r="C31" s="4"/>
      <c r="D31" s="5"/>
      <c r="E31" s="5"/>
      <c r="F31" s="6" t="str">
        <f t="shared" si="0"/>
        <v/>
      </c>
    </row>
    <row r="32" spans="2:6" x14ac:dyDescent="0.2">
      <c r="B32" s="10"/>
      <c r="C32" s="4"/>
      <c r="D32" s="5"/>
      <c r="E32" s="5"/>
      <c r="F32" s="6" t="str">
        <f t="shared" si="0"/>
        <v/>
      </c>
    </row>
    <row r="33" spans="2:6" x14ac:dyDescent="0.2">
      <c r="B33" s="10"/>
      <c r="C33" s="4"/>
      <c r="D33" s="5"/>
      <c r="E33" s="5"/>
      <c r="F33" s="6" t="str">
        <f t="shared" si="0"/>
        <v/>
      </c>
    </row>
    <row r="34" spans="2:6" x14ac:dyDescent="0.2">
      <c r="B34" s="10"/>
      <c r="C34" s="4"/>
      <c r="D34" s="5"/>
      <c r="E34" s="5"/>
      <c r="F34" s="6" t="str">
        <f t="shared" si="0"/>
        <v/>
      </c>
    </row>
    <row r="35" spans="2:6" x14ac:dyDescent="0.2">
      <c r="B35" s="10"/>
      <c r="C35" s="4"/>
      <c r="D35" s="5"/>
      <c r="E35" s="5"/>
      <c r="F35" s="6" t="str">
        <f t="shared" si="0"/>
        <v/>
      </c>
    </row>
    <row r="36" spans="2:6" x14ac:dyDescent="0.2">
      <c r="B36" s="10"/>
      <c r="C36" s="4"/>
      <c r="D36" s="5"/>
      <c r="E36" s="5"/>
      <c r="F36" s="6" t="str">
        <f t="shared" si="0"/>
        <v/>
      </c>
    </row>
    <row r="37" spans="2:6" x14ac:dyDescent="0.2">
      <c r="B37" s="10"/>
      <c r="C37" s="4"/>
      <c r="D37" s="5"/>
      <c r="E37" s="5"/>
      <c r="F37" s="6" t="str">
        <f t="shared" si="0"/>
        <v/>
      </c>
    </row>
    <row r="38" spans="2:6" x14ac:dyDescent="0.2">
      <c r="B38" s="10"/>
      <c r="C38" s="4"/>
      <c r="D38" s="5"/>
      <c r="E38" s="5"/>
      <c r="F38" s="6" t="str">
        <f t="shared" ref="F38:F57" si="1">IF(D38="","",B38&amp;"\"&amp;C38&amp;"\"&amp;D38)</f>
        <v/>
      </c>
    </row>
    <row r="39" spans="2:6" x14ac:dyDescent="0.2">
      <c r="B39" s="10"/>
      <c r="C39" s="4"/>
      <c r="D39" s="5"/>
      <c r="E39" s="5"/>
      <c r="F39" s="6" t="str">
        <f t="shared" si="1"/>
        <v/>
      </c>
    </row>
    <row r="40" spans="2:6" x14ac:dyDescent="0.2">
      <c r="B40" s="10"/>
      <c r="C40" s="4"/>
      <c r="D40" s="5"/>
      <c r="E40" s="5"/>
      <c r="F40" s="6" t="str">
        <f t="shared" si="1"/>
        <v/>
      </c>
    </row>
    <row r="41" spans="2:6" x14ac:dyDescent="0.2">
      <c r="B41" s="10"/>
      <c r="C41" s="4"/>
      <c r="D41" s="5"/>
      <c r="E41" s="5"/>
      <c r="F41" s="6" t="str">
        <f t="shared" si="1"/>
        <v/>
      </c>
    </row>
    <row r="42" spans="2:6" x14ac:dyDescent="0.2">
      <c r="B42" s="10"/>
      <c r="C42" s="4"/>
      <c r="D42" s="5"/>
      <c r="E42" s="5"/>
      <c r="F42" s="6" t="str">
        <f t="shared" si="1"/>
        <v/>
      </c>
    </row>
    <row r="43" spans="2:6" x14ac:dyDescent="0.2">
      <c r="B43" s="10"/>
      <c r="C43" s="4"/>
      <c r="D43" s="5"/>
      <c r="E43" s="5"/>
      <c r="F43" s="6" t="str">
        <f t="shared" si="1"/>
        <v/>
      </c>
    </row>
    <row r="44" spans="2:6" x14ac:dyDescent="0.2">
      <c r="B44" s="10"/>
      <c r="C44" s="4"/>
      <c r="D44" s="5"/>
      <c r="E44" s="5"/>
      <c r="F44" s="6" t="str">
        <f t="shared" si="1"/>
        <v/>
      </c>
    </row>
    <row r="45" spans="2:6" x14ac:dyDescent="0.2">
      <c r="B45" s="10"/>
      <c r="C45" s="4"/>
      <c r="D45" s="5"/>
      <c r="E45" s="5"/>
      <c r="F45" s="6" t="str">
        <f t="shared" si="1"/>
        <v/>
      </c>
    </row>
    <row r="46" spans="2:6" x14ac:dyDescent="0.2">
      <c r="B46" s="10"/>
      <c r="C46" s="4"/>
      <c r="D46" s="5"/>
      <c r="E46" s="5"/>
      <c r="F46" s="6" t="str">
        <f t="shared" si="1"/>
        <v/>
      </c>
    </row>
    <row r="47" spans="2:6" x14ac:dyDescent="0.2">
      <c r="B47" s="10"/>
      <c r="C47" s="4"/>
      <c r="D47" s="5"/>
      <c r="E47" s="5"/>
      <c r="F47" s="6" t="str">
        <f t="shared" si="1"/>
        <v/>
      </c>
    </row>
    <row r="48" spans="2:6" x14ac:dyDescent="0.2">
      <c r="B48" s="10"/>
      <c r="C48" s="4"/>
      <c r="D48" s="5"/>
      <c r="E48" s="5"/>
      <c r="F48" s="6" t="str">
        <f t="shared" si="1"/>
        <v/>
      </c>
    </row>
    <row r="49" spans="2:6" x14ac:dyDescent="0.2">
      <c r="B49" s="10"/>
      <c r="C49" s="4"/>
      <c r="D49" s="5"/>
      <c r="E49" s="5"/>
      <c r="F49" s="6" t="str">
        <f t="shared" si="1"/>
        <v/>
      </c>
    </row>
    <row r="50" spans="2:6" x14ac:dyDescent="0.2">
      <c r="B50" s="10"/>
      <c r="C50" s="4"/>
      <c r="D50" s="5"/>
      <c r="E50" s="5"/>
      <c r="F50" s="6" t="str">
        <f t="shared" si="1"/>
        <v/>
      </c>
    </row>
    <row r="51" spans="2:6" x14ac:dyDescent="0.2">
      <c r="B51" s="10"/>
      <c r="C51" s="4"/>
      <c r="D51" s="5"/>
      <c r="E51" s="5"/>
      <c r="F51" s="6" t="str">
        <f t="shared" si="1"/>
        <v/>
      </c>
    </row>
    <row r="52" spans="2:6" x14ac:dyDescent="0.2">
      <c r="B52" s="10"/>
      <c r="C52" s="4"/>
      <c r="D52" s="5"/>
      <c r="E52" s="5"/>
      <c r="F52" s="6" t="str">
        <f t="shared" si="1"/>
        <v/>
      </c>
    </row>
    <row r="53" spans="2:6" x14ac:dyDescent="0.2">
      <c r="B53" s="10"/>
      <c r="C53" s="4"/>
      <c r="D53" s="5"/>
      <c r="E53" s="5"/>
      <c r="F53" s="6" t="str">
        <f t="shared" si="1"/>
        <v/>
      </c>
    </row>
    <row r="54" spans="2:6" x14ac:dyDescent="0.2">
      <c r="B54" s="10"/>
      <c r="C54" s="4"/>
      <c r="D54" s="5"/>
      <c r="E54" s="5"/>
      <c r="F54" s="6" t="str">
        <f t="shared" si="1"/>
        <v/>
      </c>
    </row>
    <row r="55" spans="2:6" x14ac:dyDescent="0.2">
      <c r="B55" s="10"/>
      <c r="C55" s="4"/>
      <c r="D55" s="5"/>
      <c r="E55" s="5"/>
      <c r="F55" s="6" t="str">
        <f t="shared" si="1"/>
        <v/>
      </c>
    </row>
    <row r="56" spans="2:6" x14ac:dyDescent="0.2">
      <c r="B56" s="10"/>
      <c r="C56" s="4"/>
      <c r="D56" s="5"/>
      <c r="E56" s="5"/>
      <c r="F56" s="6" t="str">
        <f t="shared" si="1"/>
        <v/>
      </c>
    </row>
    <row r="57" spans="2:6" ht="16" thickBot="1" x14ac:dyDescent="0.25">
      <c r="B57" s="11"/>
      <c r="C57" s="7"/>
      <c r="D57" s="8"/>
      <c r="E57" s="8"/>
      <c r="F57" s="9" t="str">
        <f t="shared" si="1"/>
        <v/>
      </c>
    </row>
  </sheetData>
  <autoFilter ref="B5:F57" xr:uid="{24E171FD-9A85-444A-A0EA-074ACCB34B17}"/>
  <sortState xmlns:xlrd2="http://schemas.microsoft.com/office/spreadsheetml/2017/richdata2" ref="B6:F57">
    <sortCondition ref="D6:D5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"/>
  <sheetViews>
    <sheetView tabSelected="1" showRuler="0" zoomScale="180" zoomScaleNormal="180" zoomScalePageLayoutView="130" workbookViewId="0">
      <pane ySplit="4" topLeftCell="A5" activePane="bottomLeft" state="frozen"/>
      <selection pane="bottomLeft" activeCell="B18" sqref="B18"/>
    </sheetView>
  </sheetViews>
  <sheetFormatPr baseColWidth="10" defaultColWidth="8.83203125" defaultRowHeight="15" x14ac:dyDescent="0.2"/>
  <cols>
    <col min="1" max="1" width="7.33203125" style="23" customWidth="1"/>
    <col min="2" max="2" width="9.33203125" style="24" bestFit="1" customWidth="1"/>
    <col min="3" max="3" width="2.5" style="25" customWidth="1"/>
    <col min="4" max="4" width="26.83203125" style="26" hidden="1" customWidth="1"/>
    <col min="5" max="5" width="14.6640625" style="26" bestFit="1" customWidth="1"/>
    <col min="6" max="6" width="46.5" style="27" customWidth="1"/>
    <col min="7" max="7" width="11.6640625" style="28" customWidth="1"/>
    <col min="8" max="9" width="11.6640625" style="29" customWidth="1"/>
    <col min="10" max="10" width="44.6640625" style="30" customWidth="1"/>
    <col min="11" max="16384" width="8.83203125" style="23"/>
  </cols>
  <sheetData>
    <row r="1" spans="1:10" s="12" customFormat="1" ht="20" thickBot="1" x14ac:dyDescent="0.25">
      <c r="B1" s="13" t="s">
        <v>89</v>
      </c>
    </row>
    <row r="2" spans="1:10" s="22" customFormat="1" x14ac:dyDescent="0.2">
      <c r="A2" s="14" t="s">
        <v>45</v>
      </c>
      <c r="B2" s="15" t="s">
        <v>6</v>
      </c>
      <c r="C2" s="16"/>
      <c r="D2" s="17"/>
      <c r="E2" s="17"/>
      <c r="F2" s="18"/>
      <c r="G2" s="19"/>
      <c r="H2" s="20"/>
      <c r="I2" s="20"/>
      <c r="J2" s="21" t="s">
        <v>5</v>
      </c>
    </row>
    <row r="3" spans="1:10" ht="16" thickBot="1" x14ac:dyDescent="0.25">
      <c r="J3" s="30" t="str">
        <f>"|**"&amp;E4&amp;"**|"&amp;F4&amp;"|"&amp;G4&amp;"|"&amp;H4&amp;"|"</f>
        <v>|**Identifiant**|Description|Origine|Criticité|</v>
      </c>
    </row>
    <row r="4" spans="1:10" ht="16" thickBot="1" x14ac:dyDescent="0.25">
      <c r="A4" s="48" t="s">
        <v>1</v>
      </c>
      <c r="B4" s="49" t="s">
        <v>3</v>
      </c>
      <c r="C4" s="50"/>
      <c r="D4" s="39" t="s">
        <v>43</v>
      </c>
      <c r="E4" s="38" t="s">
        <v>44</v>
      </c>
      <c r="F4" s="38" t="s">
        <v>46</v>
      </c>
      <c r="G4" s="38" t="s">
        <v>47</v>
      </c>
      <c r="H4" s="40" t="s">
        <v>48</v>
      </c>
      <c r="I4" s="31"/>
      <c r="J4" s="30" t="str">
        <f>"|---|---|---|---|"</f>
        <v>|---|---|---|---|</v>
      </c>
    </row>
    <row r="5" spans="1:10" ht="37" thickTop="1" x14ac:dyDescent="0.2">
      <c r="A5" s="32" t="s">
        <v>95</v>
      </c>
      <c r="B5" s="51" t="s">
        <v>11</v>
      </c>
      <c r="C5" s="33"/>
      <c r="D5" s="52" t="str">
        <f>IF(B5="","",VLOOKUP(B5,'00 - Technical Parameter'!$D$6:$F$57,3))</f>
        <v>Qualité\Exécution\Manageabilité</v>
      </c>
      <c r="E5" s="36" t="str">
        <f>IF(B5="","",'00 - Technical Parameter'!$B$3&amp;"_"&amp;$B$2&amp;"_"&amp;A5)</f>
        <v>BYD-DF_NFR_001</v>
      </c>
      <c r="F5" s="34" t="s">
        <v>79</v>
      </c>
      <c r="G5" s="35" t="s">
        <v>51</v>
      </c>
      <c r="H5" s="41" t="s">
        <v>65</v>
      </c>
      <c r="I5" s="37"/>
      <c r="J5" s="30" t="str">
        <f>IF(F5="","","|**"&amp;E5&amp;"**|Le _SYSTEME_ doit : "&amp;F5&amp;"|"&amp;G5&amp;"|"&amp;H5&amp;"|")</f>
        <v>|**BYD-DF_NFR_001**|Le _SYSTEME_ doit : doit implémenter une chaine d'intégration et de déploiement continue (DEVOPS - CI/CD)afin de permettre un temps de mise sur le marché (TTM) optimisé.|Hypothèse|ESSENTIEL|</v>
      </c>
    </row>
    <row r="6" spans="1:10" ht="24" x14ac:dyDescent="0.2">
      <c r="A6" s="32" t="s">
        <v>96</v>
      </c>
      <c r="B6" s="51" t="s">
        <v>74</v>
      </c>
      <c r="C6" s="33"/>
      <c r="D6" s="52" t="str">
        <f>IF(B6="","",VLOOKUP(B6,'00 - Technical Parameter'!$D$6:$F$57,3))</f>
        <v>Qualité\Exécution\Utilisabilité</v>
      </c>
      <c r="E6" s="36" t="str">
        <f>IF(B6="","",'00 - Technical Parameter'!$B$3&amp;"_"&amp;$B$2&amp;"_"&amp;A6)</f>
        <v>BYD-DF_NFR_002</v>
      </c>
      <c r="F6" s="34" t="s">
        <v>52</v>
      </c>
      <c r="G6" s="35" t="s">
        <v>51</v>
      </c>
      <c r="H6" s="41" t="s">
        <v>65</v>
      </c>
      <c r="I6" s="37"/>
      <c r="J6" s="30" t="str">
        <f t="shared" ref="J6:J62" si="0">IF(F6="","","|**"&amp;E6&amp;"**|Le _SYSTEME_ doit : "&amp;F6&amp;"|"&amp;G6&amp;"|"&amp;H6&amp;"|")</f>
        <v>|**BYD-DF_NFR_002**|Le _SYSTEME_ doit : permettre l'affichage de ses écrans WEB avec une résolution minimale de 1024*768|Hypothèse|ESSENTIEL|</v>
      </c>
    </row>
    <row r="7" spans="1:10" ht="24" x14ac:dyDescent="0.2">
      <c r="A7" s="32" t="s">
        <v>97</v>
      </c>
      <c r="B7" s="51" t="s">
        <v>74</v>
      </c>
      <c r="C7" s="33"/>
      <c r="D7" s="52" t="str">
        <f>IF(B7="","",VLOOKUP(B7,'00 - Technical Parameter'!$D$6:$F$57,3))</f>
        <v>Qualité\Exécution\Utilisabilité</v>
      </c>
      <c r="E7" s="36" t="str">
        <f>IF(B7="","",'00 - Technical Parameter'!$B$3&amp;"_"&amp;$B$2&amp;"_"&amp;A7)</f>
        <v>BYD-DF_NFR_003</v>
      </c>
      <c r="F7" s="34" t="s">
        <v>184</v>
      </c>
      <c r="G7" s="35" t="s">
        <v>51</v>
      </c>
      <c r="H7" s="41" t="s">
        <v>49</v>
      </c>
      <c r="I7" s="37"/>
      <c r="J7" s="30" t="str">
        <f t="shared" si="0"/>
        <v>|**BYD-DF_NFR_003**|Le _SYSTEME_ doit : permettre l'affichage de ses écrans WEB avec le navigateur **Chrome** Version 75.0. sur Windows 10  (64 Bits).|Hypothèse|OBLIGATOIRE|</v>
      </c>
    </row>
    <row r="8" spans="1:10" ht="24" x14ac:dyDescent="0.2">
      <c r="A8" s="32" t="s">
        <v>98</v>
      </c>
      <c r="B8" s="51" t="s">
        <v>74</v>
      </c>
      <c r="C8" s="33"/>
      <c r="D8" s="52" t="str">
        <f>IF(B8="","",VLOOKUP(B8,'00 - Technical Parameter'!$D$6:$F$57,3))</f>
        <v>Qualité\Exécution\Utilisabilité</v>
      </c>
      <c r="E8" s="36" t="str">
        <f>IF(B8="","",'00 - Technical Parameter'!$B$3&amp;"_"&amp;$B$2&amp;"_"&amp;A8)</f>
        <v>BYD-DF_NFR_004</v>
      </c>
      <c r="F8" s="34" t="s">
        <v>183</v>
      </c>
      <c r="G8" s="35" t="s">
        <v>51</v>
      </c>
      <c r="H8" s="41" t="s">
        <v>65</v>
      </c>
      <c r="I8" s="37"/>
      <c r="J8" s="30" t="str">
        <f t="shared" ref="J8:J9" si="1">IF(F8="","","|**"&amp;E8&amp;"**|Le _SYSTEME_ doit : "&amp;F8&amp;"|"&amp;G8&amp;"|"&amp;H8&amp;"|")</f>
        <v>|**BYD-DF_NFR_004**|Le _SYSTEME_ doit : être testé avec un affichage de ses écrans WEB avec le navigateur **Firefox** Version 68 sur Windows 10  (64 Bits).|Hypothèse|ESSENTIEL|</v>
      </c>
    </row>
    <row r="9" spans="1:10" ht="24" x14ac:dyDescent="0.2">
      <c r="A9" s="32" t="s">
        <v>99</v>
      </c>
      <c r="B9" s="51" t="s">
        <v>74</v>
      </c>
      <c r="C9" s="33"/>
      <c r="D9" s="52" t="str">
        <f>IF(B9="","",VLOOKUP(B9,'00 - Technical Parameter'!$D$6:$F$57,3))</f>
        <v>Qualité\Exécution\Utilisabilité</v>
      </c>
      <c r="E9" s="36" t="str">
        <f>IF(B9="","",'00 - Technical Parameter'!$B$3&amp;"_"&amp;$B$2&amp;"_"&amp;A9)</f>
        <v>BYD-DF_NFR_005</v>
      </c>
      <c r="F9" s="34" t="s">
        <v>182</v>
      </c>
      <c r="G9" s="35" t="s">
        <v>51</v>
      </c>
      <c r="H9" s="41" t="s">
        <v>65</v>
      </c>
      <c r="I9" s="37"/>
      <c r="J9" s="30" t="str">
        <f t="shared" si="1"/>
        <v>|**BYD-DF_NFR_005**|Le _SYSTEME_ doit : être testé avec un affichage de ses écrans WEB avec le navigateur **Safari** Version 12 sur MacOs Mojave.|Hypothèse|ESSENTIEL|</v>
      </c>
    </row>
    <row r="10" spans="1:10" ht="24" x14ac:dyDescent="0.2">
      <c r="A10" s="32" t="s">
        <v>100</v>
      </c>
      <c r="B10" s="51" t="s">
        <v>74</v>
      </c>
      <c r="C10" s="33"/>
      <c r="D10" s="52" t="str">
        <f>IF(B10="","",VLOOKUP(B10,'00 - Technical Parameter'!$D$6:$F$57,3))</f>
        <v>Qualité\Exécution\Utilisabilité</v>
      </c>
      <c r="E10" s="36" t="str">
        <f>IF(B10="","",'00 - Technical Parameter'!$B$3&amp;"_"&amp;$B$2&amp;"_"&amp;A10)</f>
        <v>BYD-DF_NFR_006</v>
      </c>
      <c r="F10" s="34" t="s">
        <v>53</v>
      </c>
      <c r="G10" s="35" t="s">
        <v>51</v>
      </c>
      <c r="H10" s="41" t="s">
        <v>49</v>
      </c>
      <c r="I10" s="37"/>
      <c r="J10" s="30" t="str">
        <f t="shared" si="0"/>
        <v>|**BYD-DF_NFR_006**|Le _SYSTEME_ doit : permettre l'affichage de ses écrans WEB dans une approche "responsive" permettant la gestion des orientations 'Tablette'|Hypothèse|OBLIGATOIRE|</v>
      </c>
    </row>
    <row r="11" spans="1:10" ht="20" x14ac:dyDescent="0.2">
      <c r="A11" s="32" t="s">
        <v>101</v>
      </c>
      <c r="B11" s="51" t="s">
        <v>12</v>
      </c>
      <c r="C11" s="33"/>
      <c r="D11" s="52" t="str">
        <f>IF(B11="","",VLOOKUP(B11,'00 - Technical Parameter'!$D$6:$F$57,3))</f>
        <v>Qualité\Exécution\Intégrité</v>
      </c>
      <c r="E11" s="36" t="str">
        <f>IF(B11="","",'00 - Technical Parameter'!$B$3&amp;"_"&amp;$B$2&amp;"_"&amp;A11)</f>
        <v>BYD-DF_NFR_007</v>
      </c>
      <c r="F11" s="34" t="s">
        <v>80</v>
      </c>
      <c r="G11" s="35" t="s">
        <v>51</v>
      </c>
      <c r="H11" s="41" t="s">
        <v>49</v>
      </c>
      <c r="I11" s="37"/>
      <c r="J11" s="30" t="str">
        <f t="shared" si="0"/>
        <v>|**BYD-DF_NFR_007**|Le _SYSTEME_ doit : permettre la ségrégation des données par client ("Multi-tenant")|Hypothèse|OBLIGATOIRE|</v>
      </c>
    </row>
    <row r="12" spans="1:10" ht="24" x14ac:dyDescent="0.2">
      <c r="A12" s="32" t="s">
        <v>102</v>
      </c>
      <c r="B12" s="51" t="s">
        <v>21</v>
      </c>
      <c r="C12" s="33"/>
      <c r="D12" s="52" t="str">
        <f>IF(B12="","",VLOOKUP(B12,'00 - Technical Parameter'!$D$6:$F$57,3))</f>
        <v>Contrainte\Technique\Internationalisation</v>
      </c>
      <c r="E12" s="36" t="str">
        <f>IF(B12="","",'00 - Technical Parameter'!$B$3&amp;"_"&amp;$B$2&amp;"_"&amp;A12)</f>
        <v>BYD-DF_NFR_008</v>
      </c>
      <c r="F12" s="34" t="s">
        <v>54</v>
      </c>
      <c r="G12" s="35" t="s">
        <v>51</v>
      </c>
      <c r="H12" s="41" t="s">
        <v>49</v>
      </c>
      <c r="I12" s="37"/>
      <c r="J12" s="30" t="str">
        <f t="shared" si="0"/>
        <v>|**BYD-DF_NFR_008**|Le _SYSTEME_ doit : afficher l'ensemble des labels de ses interfaces en **français** par défaut|Hypothèse|OBLIGATOIRE|</v>
      </c>
    </row>
    <row r="13" spans="1:10" ht="36" x14ac:dyDescent="0.2">
      <c r="A13" s="32" t="s">
        <v>103</v>
      </c>
      <c r="B13" s="51" t="s">
        <v>21</v>
      </c>
      <c r="C13" s="33"/>
      <c r="D13" s="52" t="str">
        <f>IF(B13="","",VLOOKUP(B13,'00 - Technical Parameter'!$D$6:$F$57,3))</f>
        <v>Contrainte\Technique\Internationalisation</v>
      </c>
      <c r="E13" s="36" t="str">
        <f>IF(B13="","",'00 - Technical Parameter'!$B$3&amp;"_"&amp;$B$2&amp;"_"&amp;A13)</f>
        <v>BYD-DF_NFR_009</v>
      </c>
      <c r="F13" s="34" t="s">
        <v>81</v>
      </c>
      <c r="G13" s="35" t="s">
        <v>51</v>
      </c>
      <c r="H13" s="41" t="s">
        <v>50</v>
      </c>
      <c r="I13" s="37"/>
      <c r="J13" s="30" t="str">
        <f t="shared" si="0"/>
        <v>|**BYD-DF_NFR_009**|Le _SYSTEME_ doit : permettre l'affichage des labels de ses interfaces dans d'autres langues (Right-To-Left) au moyen du chargement d'un fichier de configuration sur le serveur, selon la configuration du navigateur appelant.|Hypothèse|OPTIONNEL|</v>
      </c>
    </row>
    <row r="14" spans="1:10" ht="24" x14ac:dyDescent="0.2">
      <c r="A14" s="32" t="s">
        <v>104</v>
      </c>
      <c r="B14" s="51" t="s">
        <v>21</v>
      </c>
      <c r="C14" s="33"/>
      <c r="D14" s="52" t="str">
        <f>IF(B14="","",VLOOKUP(B14,'00 - Technical Parameter'!$D$6:$F$57,3))</f>
        <v>Contrainte\Technique\Internationalisation</v>
      </c>
      <c r="E14" s="36" t="str">
        <f>IF(B14="","",'00 - Technical Parameter'!$B$3&amp;"_"&amp;$B$2&amp;"_"&amp;A14)</f>
        <v>BYD-DF_NFR_010</v>
      </c>
      <c r="F14" s="34" t="s">
        <v>55</v>
      </c>
      <c r="G14" s="35" t="s">
        <v>51</v>
      </c>
      <c r="H14" s="41" t="s">
        <v>65</v>
      </c>
      <c r="I14" s="37"/>
      <c r="J14" s="30" t="str">
        <f t="shared" si="0"/>
        <v>|**BYD-DF_NFR_010**|Le _SYSTEME_ doit : stocker et afficher les éléments journalisés sur la plateforme en **anglais**|Hypothèse|ESSENTIEL|</v>
      </c>
    </row>
    <row r="15" spans="1:10" ht="20" x14ac:dyDescent="0.2">
      <c r="A15" s="32" t="s">
        <v>105</v>
      </c>
      <c r="B15" s="51" t="s">
        <v>12</v>
      </c>
      <c r="C15" s="33"/>
      <c r="D15" s="52" t="str">
        <f>IF(B15="","",VLOOKUP(B15,'00 - Technical Parameter'!$D$6:$F$57,3))</f>
        <v>Qualité\Exécution\Intégrité</v>
      </c>
      <c r="E15" s="36" t="str">
        <f>IF(B15="","",'00 - Technical Parameter'!$B$3&amp;"_"&amp;$B$2&amp;"_"&amp;A15)</f>
        <v>BYD-DF_NFR_011</v>
      </c>
      <c r="F15" s="34" t="s">
        <v>56</v>
      </c>
      <c r="G15" s="35" t="s">
        <v>51</v>
      </c>
      <c r="H15" s="41" t="s">
        <v>49</v>
      </c>
      <c r="I15" s="37"/>
      <c r="J15" s="30" t="str">
        <f t="shared" si="0"/>
        <v>|**BYD-DF_NFR_011**|Le _SYSTEME_ doit : stocker toutes les information de date/temps  selon la zone  **UTC Zero**|Hypothèse|OBLIGATOIRE|</v>
      </c>
    </row>
    <row r="16" spans="1:10" ht="24" x14ac:dyDescent="0.2">
      <c r="A16" s="32" t="s">
        <v>106</v>
      </c>
      <c r="B16" s="51" t="s">
        <v>74</v>
      </c>
      <c r="C16" s="33"/>
      <c r="D16" s="52" t="str">
        <f>IF(B16="","",VLOOKUP(B16,'00 - Technical Parameter'!$D$6:$F$57,3))</f>
        <v>Qualité\Exécution\Utilisabilité</v>
      </c>
      <c r="E16" s="36" t="str">
        <f>IF(B16="","",'00 - Technical Parameter'!$B$3&amp;"_"&amp;$B$2&amp;"_"&amp;A16)</f>
        <v>BYD-DF_NFR_012</v>
      </c>
      <c r="F16" s="34" t="s">
        <v>84</v>
      </c>
      <c r="G16" s="35" t="s">
        <v>51</v>
      </c>
      <c r="H16" s="41" t="s">
        <v>65</v>
      </c>
      <c r="I16" s="37"/>
      <c r="J16" s="30" t="str">
        <f t="shared" si="0"/>
        <v>|**BYD-DF_NFR_012**|Le _SYSTEME_ doit : Afficher les informations de date/temps dans le fuseau horaire configuré sur le navigateur de l'utilisateur.|Hypothèse|ESSENTIEL|</v>
      </c>
    </row>
    <row r="17" spans="1:10" ht="24" x14ac:dyDescent="0.2">
      <c r="A17" s="32" t="s">
        <v>107</v>
      </c>
      <c r="B17" s="51" t="s">
        <v>12</v>
      </c>
      <c r="C17" s="33"/>
      <c r="D17" s="52" t="str">
        <f>IF(B17="","",VLOOKUP(B17,'00 - Technical Parameter'!$D$6:$F$57,3))</f>
        <v>Qualité\Exécution\Intégrité</v>
      </c>
      <c r="E17" s="36" t="str">
        <f>IF(B17="","",'00 - Technical Parameter'!$B$3&amp;"_"&amp;$B$2&amp;"_"&amp;A17)</f>
        <v>BYD-DF_NFR_013</v>
      </c>
      <c r="F17" s="34" t="s">
        <v>57</v>
      </c>
      <c r="G17" s="35" t="s">
        <v>51</v>
      </c>
      <c r="H17" s="41" t="s">
        <v>49</v>
      </c>
      <c r="I17" s="37"/>
      <c r="J17" s="30" t="str">
        <f t="shared" si="0"/>
        <v>|**BYD-DF_NFR_013**|Le _SYSTEME_ doit : stocker les informations de date/temps au format **ISO 8601**  Exemple : **2017-09-15T17:27:00Z**|Hypothèse|OBLIGATOIRE|</v>
      </c>
    </row>
    <row r="18" spans="1:10" ht="36" x14ac:dyDescent="0.2">
      <c r="A18" s="32" t="s">
        <v>108</v>
      </c>
      <c r="B18" s="51" t="s">
        <v>189</v>
      </c>
      <c r="C18" s="33"/>
      <c r="D18" s="52" t="str">
        <f>IF(B18="","",VLOOKUP(B18,'00 - Technical Parameter'!$D$6:$F$57,3))</f>
        <v>Contrainte\Metier\Directives du Groupe SIXENSE</v>
      </c>
      <c r="E18" s="36" t="str">
        <f>IF(B18="","",'00 - Technical Parameter'!$B$3&amp;"_"&amp;$B$2&amp;"_"&amp;A18)</f>
        <v>BYD-DF_NFR_014</v>
      </c>
      <c r="F18" s="34" t="s">
        <v>66</v>
      </c>
      <c r="G18" s="35" t="s">
        <v>51</v>
      </c>
      <c r="H18" s="41" t="s">
        <v>49</v>
      </c>
      <c r="I18" s="37"/>
      <c r="J18" s="30" t="str">
        <f t="shared" si="0"/>
        <v>|**BYD-DF_NFR_014**|Le _SYSTEME_ doit : doit être localisé en Union Européenne|Hypothèse|OBLIGATOIRE|</v>
      </c>
    </row>
    <row r="19" spans="1:10" ht="24" x14ac:dyDescent="0.2">
      <c r="A19" s="32" t="s">
        <v>109</v>
      </c>
      <c r="B19" s="51" t="s">
        <v>12</v>
      </c>
      <c r="C19" s="33"/>
      <c r="D19" s="52" t="str">
        <f>IF(B19="","",VLOOKUP(B19,'00 - Technical Parameter'!$D$6:$F$57,3))</f>
        <v>Qualité\Exécution\Intégrité</v>
      </c>
      <c r="E19" s="36" t="str">
        <f>IF(B19="","",'00 - Technical Parameter'!$B$3&amp;"_"&amp;$B$2&amp;"_"&amp;A19)</f>
        <v>BYD-DF_NFR_015</v>
      </c>
      <c r="F19" s="34" t="s">
        <v>85</v>
      </c>
      <c r="G19" s="35" t="s">
        <v>51</v>
      </c>
      <c r="H19" s="41" t="s">
        <v>49</v>
      </c>
      <c r="I19" s="37"/>
      <c r="J19" s="30" t="str">
        <f t="shared" si="0"/>
        <v>|**BYD-DF_NFR_015**|Le _SYSTEME_ doit : stocker les informations de codes pays  au format **ISO  3166**  Exemple : **fr**|Hypothèse|OBLIGATOIRE|</v>
      </c>
    </row>
    <row r="20" spans="1:10" ht="24" x14ac:dyDescent="0.2">
      <c r="A20" s="32" t="s">
        <v>110</v>
      </c>
      <c r="B20" s="51" t="s">
        <v>12</v>
      </c>
      <c r="C20" s="33"/>
      <c r="D20" s="52" t="str">
        <f>IF(B20="","",VLOOKUP(B20,'00 - Technical Parameter'!$D$6:$F$57,3))</f>
        <v>Qualité\Exécution\Intégrité</v>
      </c>
      <c r="E20" s="36" t="str">
        <f>IF(B20="","",'00 - Technical Parameter'!$B$3&amp;"_"&amp;$B$2&amp;"_"&amp;A20)</f>
        <v>BYD-DF_NFR_016</v>
      </c>
      <c r="F20" s="34" t="s">
        <v>86</v>
      </c>
      <c r="G20" s="35" t="s">
        <v>51</v>
      </c>
      <c r="H20" s="41" t="s">
        <v>49</v>
      </c>
      <c r="I20" s="37"/>
      <c r="J20" s="30" t="str">
        <f t="shared" si="0"/>
        <v>|**BYD-DF_NFR_016**|Le _SYSTEME_ doit : stocker les informations d'unités monétaires au format **ISO 4217**  Exemple : **EUR**|Hypothèse|OBLIGATOIRE|</v>
      </c>
    </row>
    <row r="21" spans="1:10" ht="20" x14ac:dyDescent="0.2">
      <c r="A21" s="32" t="s">
        <v>111</v>
      </c>
      <c r="B21" s="51" t="s">
        <v>9</v>
      </c>
      <c r="C21" s="33"/>
      <c r="D21" s="52" t="str">
        <f>IF(B21="","",VLOOKUP(B21,'00 - Technical Parameter'!$D$6:$F$57,3))</f>
        <v>Qualité\Exécution\Capacité</v>
      </c>
      <c r="E21" s="36" t="str">
        <f>IF(B21="","",'00 - Technical Parameter'!$B$3&amp;"_"&amp;$B$2&amp;"_"&amp;A21)</f>
        <v>BYD-DF_NFR_017</v>
      </c>
      <c r="F21" s="34" t="s">
        <v>92</v>
      </c>
      <c r="G21" s="35" t="s">
        <v>51</v>
      </c>
      <c r="H21" s="41" t="s">
        <v>49</v>
      </c>
      <c r="I21" s="37"/>
      <c r="J21" s="30" t="str">
        <f t="shared" si="0"/>
        <v>|**BYD-DF_NFR_017**|Le _SYSTEME_ doit : accueillir  YYYY utilisateurs **potentiels**  |Hypothèse|OBLIGATOIRE|</v>
      </c>
    </row>
    <row r="22" spans="1:10" ht="30" x14ac:dyDescent="0.2">
      <c r="A22" s="32" t="s">
        <v>112</v>
      </c>
      <c r="B22" s="51" t="s">
        <v>9</v>
      </c>
      <c r="C22" s="33"/>
      <c r="D22" s="52" t="str">
        <f>IF(B22="","",VLOOKUP(B22,'00 - Technical Parameter'!$D$6:$F$57,3))</f>
        <v>Qualité\Exécution\Capacité</v>
      </c>
      <c r="E22" s="36" t="str">
        <f>IF(B22="","",'00 - Technical Parameter'!$B$3&amp;"_"&amp;$B$2&amp;"_"&amp;A22)</f>
        <v>BYD-DF_NFR_018</v>
      </c>
      <c r="F22" s="34" t="s">
        <v>77</v>
      </c>
      <c r="G22" s="35" t="s">
        <v>51</v>
      </c>
      <c r="H22" s="41" t="s">
        <v>65</v>
      </c>
      <c r="I22" s="37"/>
      <c r="J22" s="30" t="str">
        <f t="shared" si="0"/>
        <v>|**BYD-DF_NFR_018**|Le _SYSTEME_ doit : accueillir  des utilisateurs **courants** (Connectés au système, mais pas forcément actifs) à hauteur de 10% des utilisateurs potentiels|Hypothèse|ESSENTIEL|</v>
      </c>
    </row>
    <row r="23" spans="1:10" ht="24" x14ac:dyDescent="0.2">
      <c r="A23" s="32" t="s">
        <v>113</v>
      </c>
      <c r="B23" s="51" t="s">
        <v>9</v>
      </c>
      <c r="C23" s="33"/>
      <c r="D23" s="52" t="str">
        <f>IF(B23="","",VLOOKUP(B23,'00 - Technical Parameter'!$D$6:$F$57,3))</f>
        <v>Qualité\Exécution\Capacité</v>
      </c>
      <c r="E23" s="36" t="str">
        <f>IF(B23="","",'00 - Technical Parameter'!$B$3&amp;"_"&amp;$B$2&amp;"_"&amp;A23)</f>
        <v>BYD-DF_NFR_019</v>
      </c>
      <c r="F23" s="34" t="s">
        <v>73</v>
      </c>
      <c r="G23" s="35" t="s">
        <v>51</v>
      </c>
      <c r="H23" s="41" t="s">
        <v>65</v>
      </c>
      <c r="I23" s="37"/>
      <c r="J23" s="30" t="str">
        <f t="shared" si="0"/>
        <v>|**BYD-DF_NFR_019**|Le _SYSTEME_ doit : accueillir  des utilisateurs **actifs/concurrents**   à hauteur de 1% des utilisateurs potentiels|Hypothèse|ESSENTIEL|</v>
      </c>
    </row>
    <row r="24" spans="1:10" ht="24" x14ac:dyDescent="0.2">
      <c r="A24" s="32" t="s">
        <v>114</v>
      </c>
      <c r="B24" s="51" t="s">
        <v>9</v>
      </c>
      <c r="C24" s="33"/>
      <c r="D24" s="52" t="str">
        <f>IF(B24="","",VLOOKUP(B24,'00 - Technical Parameter'!$D$6:$F$57,3))</f>
        <v>Qualité\Exécution\Capacité</v>
      </c>
      <c r="E24" s="36" t="str">
        <f>IF(B24="","",'00 - Technical Parameter'!$B$3&amp;"_"&amp;$B$2&amp;"_"&amp;A24)</f>
        <v>BYD-DF_NFR_020</v>
      </c>
      <c r="F24" s="34" t="s">
        <v>76</v>
      </c>
      <c r="G24" s="35" t="s">
        <v>51</v>
      </c>
      <c r="H24" s="41" t="s">
        <v>49</v>
      </c>
      <c r="I24" s="37"/>
      <c r="J24" s="30" t="str">
        <f t="shared" si="0"/>
        <v>|**BYD-DF_NFR_020**|Le _SYSTEME_ doit : pouvoir répondre à **2 sollicitations** (API) concurrentes par des systèmes externes |Hypothèse|OBLIGATOIRE|</v>
      </c>
    </row>
    <row r="25" spans="1:10" ht="36" x14ac:dyDescent="0.2">
      <c r="A25" s="32" t="s">
        <v>115</v>
      </c>
      <c r="B25" s="51" t="s">
        <v>10</v>
      </c>
      <c r="C25" s="33"/>
      <c r="D25" s="52" t="str">
        <f>IF(B25="","",VLOOKUP(B25,'00 - Technical Parameter'!$D$6:$F$57,3))</f>
        <v>Qualité\Exécution\Sécurité</v>
      </c>
      <c r="E25" s="36" t="str">
        <f>IF(B25="","",'00 - Technical Parameter'!$B$3&amp;"_"&amp;$B$2&amp;"_"&amp;A25)</f>
        <v>BYD-DF_NFR_021</v>
      </c>
      <c r="F25" s="34" t="s">
        <v>187</v>
      </c>
      <c r="G25" s="35" t="s">
        <v>51</v>
      </c>
      <c r="H25" s="41" t="s">
        <v>49</v>
      </c>
      <c r="I25" s="37"/>
      <c r="J25" s="30" t="str">
        <f t="shared" si="0"/>
        <v>|**BYD-DF_NFR_021**|Le _SYSTEME_ doit : reposer sur un référentiel des identités fourni par un tiers externe (OpenID Connect) pour l'ensemble de ses utilisateurs (Interne/Externe) (Authentification: Identification de haut niveau : Accès à l'application) |Hypothèse|OBLIGATOIRE|</v>
      </c>
    </row>
    <row r="26" spans="1:10" ht="24" x14ac:dyDescent="0.2">
      <c r="A26" s="32" t="s">
        <v>116</v>
      </c>
      <c r="B26" s="51" t="s">
        <v>10</v>
      </c>
      <c r="C26" s="33"/>
      <c r="D26" s="52" t="str">
        <f>IF(B26="","",VLOOKUP(B26,'00 - Technical Parameter'!$D$6:$F$57,3))</f>
        <v>Qualité\Exécution\Sécurité</v>
      </c>
      <c r="E26" s="36" t="str">
        <f>IF(B26="","",'00 - Technical Parameter'!$B$3&amp;"_"&amp;$B$2&amp;"_"&amp;A26)</f>
        <v>BYD-DF_NFR_022</v>
      </c>
      <c r="F26" s="34" t="s">
        <v>67</v>
      </c>
      <c r="G26" s="35" t="s">
        <v>51</v>
      </c>
      <c r="H26" s="41" t="s">
        <v>49</v>
      </c>
      <c r="I26" s="37"/>
      <c r="J26" s="30" t="str">
        <f t="shared" si="0"/>
        <v>|**BYD-DF_NFR_022**|Le _SYSTEME_ doit : reposer sur un gestionnaire  des identités interne au SYSTEME permettant d'associer des permissions à un utilisateur|Hypothèse|OBLIGATOIRE|</v>
      </c>
    </row>
    <row r="27" spans="1:10" ht="30" x14ac:dyDescent="0.2">
      <c r="A27" s="32" t="s">
        <v>117</v>
      </c>
      <c r="B27" s="51" t="s">
        <v>10</v>
      </c>
      <c r="C27" s="33"/>
      <c r="D27" s="52" t="str">
        <f>IF(B27="","",VLOOKUP(B27,'00 - Technical Parameter'!$D$6:$F$57,3))</f>
        <v>Qualité\Exécution\Sécurité</v>
      </c>
      <c r="E27" s="36" t="str">
        <f>IF(B27="","",'00 - Technical Parameter'!$B$3&amp;"_"&amp;$B$2&amp;"_"&amp;A27)</f>
        <v>BYD-DF_NFR_023</v>
      </c>
      <c r="F27" s="34" t="s">
        <v>93</v>
      </c>
      <c r="G27" s="35" t="s">
        <v>51</v>
      </c>
      <c r="H27" s="41" t="s">
        <v>49</v>
      </c>
      <c r="I27" s="37"/>
      <c r="J27" s="30" t="str">
        <f t="shared" si="0"/>
        <v>|**BYD-DF_NFR_023**|Le _SYSTEME_ doit : reposer sur le protocole https (Combinaison entre HTTP et un protocole de chiffrement) pour opérer ses échanges entre les clients et le serveur.|Hypothèse|OBLIGATOIRE|</v>
      </c>
    </row>
    <row r="28" spans="1:10" ht="36" x14ac:dyDescent="0.2">
      <c r="A28" s="32" t="s">
        <v>118</v>
      </c>
      <c r="B28" s="51" t="s">
        <v>7</v>
      </c>
      <c r="C28" s="33"/>
      <c r="D28" s="52" t="str">
        <f>IF(B28="","",VLOOKUP(B28,'00 - Technical Parameter'!$D$6:$F$57,3))</f>
        <v>Qualité\Exécution\Disponibilité</v>
      </c>
      <c r="E28" s="36" t="str">
        <f>IF(B28="","",'00 - Technical Parameter'!$B$3&amp;"_"&amp;$B$2&amp;"_"&amp;A28)</f>
        <v>BYD-DF_NFR_024</v>
      </c>
      <c r="F28" s="34" t="s">
        <v>185</v>
      </c>
      <c r="G28" s="35" t="s">
        <v>51</v>
      </c>
      <c r="H28" s="41" t="s">
        <v>49</v>
      </c>
      <c r="I28" s="37"/>
      <c r="J28" s="30" t="str">
        <f t="shared" si="0"/>
        <v>|**BYD-DF_NFR_024**|Le _SYSTEME_ doit : proposer une plage de service remontant une disponibilité  correspondant a un SLA de 99.9% en dehors des interruptions pour maintenance programmée|Hypothèse|OBLIGATOIRE|</v>
      </c>
    </row>
    <row r="29" spans="1:10" ht="20" x14ac:dyDescent="0.2">
      <c r="A29" s="32" t="s">
        <v>119</v>
      </c>
      <c r="B29" s="51" t="s">
        <v>7</v>
      </c>
      <c r="C29" s="33"/>
      <c r="D29" s="52" t="str">
        <f>IF(B29="","",VLOOKUP(B29,'00 - Technical Parameter'!$D$6:$F$57,3))</f>
        <v>Qualité\Exécution\Disponibilité</v>
      </c>
      <c r="E29" s="36" t="str">
        <f>IF(B29="","",'00 - Technical Parameter'!$B$3&amp;"_"&amp;$B$2&amp;"_"&amp;A29)</f>
        <v>BYD-DF_NFR_025</v>
      </c>
      <c r="F29" s="34" t="s">
        <v>78</v>
      </c>
      <c r="G29" s="35" t="s">
        <v>51</v>
      </c>
      <c r="H29" s="41" t="s">
        <v>65</v>
      </c>
      <c r="I29" s="37"/>
      <c r="J29" s="30" t="str">
        <f t="shared" si="0"/>
        <v>|**BYD-DF_NFR_025**|Le _SYSTEME_ doit : programmer des plages de maintenance d'une durée de 4h par mois|Hypothèse|ESSENTIEL|</v>
      </c>
    </row>
    <row r="30" spans="1:10" ht="20" x14ac:dyDescent="0.2">
      <c r="A30" s="32" t="s">
        <v>120</v>
      </c>
      <c r="B30" s="51" t="s">
        <v>8</v>
      </c>
      <c r="C30" s="33"/>
      <c r="D30" s="52" t="str">
        <f>IF(B30="","",VLOOKUP(B30,'00 - Technical Parameter'!$D$6:$F$57,3))</f>
        <v>Qualité\Exécution\Performance</v>
      </c>
      <c r="E30" s="36" t="str">
        <f>IF(B30="","",'00 - Technical Parameter'!$B$3&amp;"_"&amp;$B$2&amp;"_"&amp;A30)</f>
        <v>BYD-DF_NFR_026</v>
      </c>
      <c r="F30" s="34" t="s">
        <v>68</v>
      </c>
      <c r="G30" s="35" t="s">
        <v>51</v>
      </c>
      <c r="H30" s="41" t="s">
        <v>65</v>
      </c>
      <c r="I30" s="37"/>
      <c r="J30" s="30" t="str">
        <f t="shared" si="0"/>
        <v>|**BYD-DF_NFR_026**|Le _SYSTEME_ doit : authentifier un utilisateur anonyme en 30 secondes|Hypothèse|ESSENTIEL|</v>
      </c>
    </row>
    <row r="31" spans="1:10" ht="20" x14ac:dyDescent="0.2">
      <c r="A31" s="32" t="s">
        <v>121</v>
      </c>
      <c r="B31" s="51" t="s">
        <v>8</v>
      </c>
      <c r="C31" s="33"/>
      <c r="D31" s="52" t="str">
        <f>IF(B31="","",VLOOKUP(B31,'00 - Technical Parameter'!$D$6:$F$57,3))</f>
        <v>Qualité\Exécution\Performance</v>
      </c>
      <c r="E31" s="36" t="str">
        <f>IF(B31="","",'00 - Technical Parameter'!$B$3&amp;"_"&amp;$B$2&amp;"_"&amp;A31)</f>
        <v>BYD-DF_NFR_027</v>
      </c>
      <c r="F31" s="34" t="s">
        <v>69</v>
      </c>
      <c r="G31" s="35" t="s">
        <v>51</v>
      </c>
      <c r="H31" s="41" t="s">
        <v>65</v>
      </c>
      <c r="I31" s="37"/>
      <c r="J31" s="30" t="str">
        <f t="shared" si="0"/>
        <v>|**BYD-DF_NFR_027**|Le _SYSTEME_ doit : afficher 90% des pages Web en moins de 3 secondes|Hypothèse|ESSENTIEL|</v>
      </c>
    </row>
    <row r="32" spans="1:10" ht="20" x14ac:dyDescent="0.2">
      <c r="A32" s="32" t="s">
        <v>122</v>
      </c>
      <c r="B32" s="51" t="s">
        <v>8</v>
      </c>
      <c r="C32" s="33"/>
      <c r="D32" s="52" t="str">
        <f>IF(B32="","",VLOOKUP(B32,'00 - Technical Parameter'!$D$6:$F$57,3))</f>
        <v>Qualité\Exécution\Performance</v>
      </c>
      <c r="E32" s="36" t="str">
        <f>IF(B32="","",'00 - Technical Parameter'!$B$3&amp;"_"&amp;$B$2&amp;"_"&amp;A32)</f>
        <v>BYD-DF_NFR_028</v>
      </c>
      <c r="F32" s="34" t="s">
        <v>70</v>
      </c>
      <c r="G32" s="35" t="s">
        <v>51</v>
      </c>
      <c r="H32" s="41" t="s">
        <v>65</v>
      </c>
      <c r="I32" s="37"/>
      <c r="J32" s="30" t="str">
        <f t="shared" si="0"/>
        <v>|**BYD-DF_NFR_028**|Le _SYSTEME_ doit : afficher les pages web en moins de 15 secondes|Hypothèse|ESSENTIEL|</v>
      </c>
    </row>
    <row r="33" spans="1:10" ht="24" x14ac:dyDescent="0.2">
      <c r="A33" s="32" t="s">
        <v>123</v>
      </c>
      <c r="B33" s="51" t="s">
        <v>12</v>
      </c>
      <c r="C33" s="33"/>
      <c r="D33" s="52" t="str">
        <f>IF(B33="","",VLOOKUP(B33,'00 - Technical Parameter'!$D$6:$F$57,3))</f>
        <v>Qualité\Exécution\Intégrité</v>
      </c>
      <c r="E33" s="36" t="str">
        <f>IF(B33="","",'00 - Technical Parameter'!$B$3&amp;"_"&amp;$B$2&amp;"_"&amp;A33)</f>
        <v>BYD-DF_NFR_029</v>
      </c>
      <c r="F33" s="34" t="s">
        <v>71</v>
      </c>
      <c r="G33" s="35" t="s">
        <v>51</v>
      </c>
      <c r="H33" s="41" t="s">
        <v>65</v>
      </c>
      <c r="I33" s="37"/>
      <c r="J33" s="30" t="str">
        <f t="shared" si="0"/>
        <v>|**BYD-DF_NFR_029**|Le _SYSTEME_ doit : mettre en place des mécanismes permettant d'optimiser la qualité des données entrantes (Contrôle d'intégrité, Liste de valeurs finies)|Hypothèse|ESSENTIEL|</v>
      </c>
    </row>
    <row r="34" spans="1:10" ht="24" x14ac:dyDescent="0.2">
      <c r="A34" s="32" t="s">
        <v>124</v>
      </c>
      <c r="B34" s="51" t="s">
        <v>12</v>
      </c>
      <c r="C34" s="33"/>
      <c r="D34" s="52" t="str">
        <f>IF(B34="","",VLOOKUP(B34,'00 - Technical Parameter'!$D$6:$F$57,3))</f>
        <v>Qualité\Exécution\Intégrité</v>
      </c>
      <c r="E34" s="36" t="str">
        <f>IF(B34="","",'00 - Technical Parameter'!$B$3&amp;"_"&amp;$B$2&amp;"_"&amp;A34)</f>
        <v>BYD-DF_NFR_030</v>
      </c>
      <c r="F34" s="34" t="s">
        <v>88</v>
      </c>
      <c r="G34" s="35" t="s">
        <v>51</v>
      </c>
      <c r="H34" s="41" t="s">
        <v>49</v>
      </c>
      <c r="I34" s="37"/>
      <c r="J34" s="30" t="str">
        <f t="shared" si="0"/>
        <v>|**BYD-DF_NFR_030**|Le _SYSTEME_ doit : journaliser les évènements 'métier' (opérations sur les données) à des fins de traçabilité|Hypothèse|OBLIGATOIRE|</v>
      </c>
    </row>
    <row r="35" spans="1:10" ht="24" x14ac:dyDescent="0.2">
      <c r="A35" s="32" t="s">
        <v>125</v>
      </c>
      <c r="B35" s="51" t="s">
        <v>11</v>
      </c>
      <c r="C35" s="33"/>
      <c r="D35" s="52" t="str">
        <f>IF(B35="","",VLOOKUP(B35,'00 - Technical Parameter'!$D$6:$F$57,3))</f>
        <v>Qualité\Exécution\Manageabilité</v>
      </c>
      <c r="E35" s="36" t="str">
        <f>IF(B35="","",'00 - Technical Parameter'!$B$3&amp;"_"&amp;$B$2&amp;"_"&amp;A35)</f>
        <v>BYD-DF_NFR_031</v>
      </c>
      <c r="F35" s="34" t="s">
        <v>72</v>
      </c>
      <c r="G35" s="35" t="s">
        <v>51</v>
      </c>
      <c r="H35" s="41" t="s">
        <v>49</v>
      </c>
      <c r="I35" s="37"/>
      <c r="J35" s="30" t="str">
        <f t="shared" si="0"/>
        <v>|**BYD-DF_NFR_031**|Le _SYSTEME_ doit :  promouvoir le couplage faible entre composants (internes et externes)|Hypothèse|OBLIGATOIRE|</v>
      </c>
    </row>
    <row r="36" spans="1:10" ht="24" x14ac:dyDescent="0.2">
      <c r="A36" s="32" t="s">
        <v>126</v>
      </c>
      <c r="B36" s="51" t="s">
        <v>8</v>
      </c>
      <c r="C36" s="33"/>
      <c r="D36" s="52" t="str">
        <f>IF(B36="","",VLOOKUP(B36,'00 - Technical Parameter'!$D$6:$F$57,3))</f>
        <v>Qualité\Exécution\Performance</v>
      </c>
      <c r="E36" s="36" t="str">
        <f>IF(B36="","",'00 - Technical Parameter'!$B$3&amp;"_"&amp;$B$2&amp;"_"&amp;A36)</f>
        <v>BYD-DF_NFR_032</v>
      </c>
      <c r="F36" s="34" t="s">
        <v>186</v>
      </c>
      <c r="G36" s="35" t="s">
        <v>51</v>
      </c>
      <c r="H36" s="41" t="s">
        <v>65</v>
      </c>
      <c r="I36" s="37"/>
      <c r="J36" s="30" t="str">
        <f t="shared" si="0"/>
        <v>|**BYD-DF_NFR_032**|Le _SYSTEME_ doit : absorber un pic de charge correspondant à **25%** de la charge totale concentrée sur un pic d'1heure.|Hypothèse|ESSENTIEL|</v>
      </c>
    </row>
    <row r="37" spans="1:10" ht="24" x14ac:dyDescent="0.2">
      <c r="A37" s="32" t="s">
        <v>127</v>
      </c>
      <c r="B37" s="51" t="s">
        <v>17</v>
      </c>
      <c r="C37" s="33"/>
      <c r="D37" s="52" t="str">
        <f>IF(B37="","",VLOOKUP(B37,'00 - Technical Parameter'!$D$6:$F$57,3))</f>
        <v>Qualité\Conception\Portabilité</v>
      </c>
      <c r="E37" s="36" t="str">
        <f>IF(B37="","",'00 - Technical Parameter'!$B$3&amp;"_"&amp;$B$2&amp;"_"&amp;A37)</f>
        <v>BYD-DF_NFR_033</v>
      </c>
      <c r="F37" s="34" t="s">
        <v>82</v>
      </c>
      <c r="G37" s="35" t="s">
        <v>51</v>
      </c>
      <c r="H37" s="41" t="s">
        <v>49</v>
      </c>
      <c r="I37" s="37"/>
      <c r="J37" s="30" t="str">
        <f t="shared" si="0"/>
        <v>|**BYD-DF_NFR_033**|Le _SYSTEME_ doit : faciliter la portabilité de la solution vers différents systèmes d'hébergement (Fournisseur Cloud, Sur site)|Hypothèse|OBLIGATOIRE|</v>
      </c>
    </row>
    <row r="38" spans="1:10" ht="24" x14ac:dyDescent="0.2">
      <c r="A38" s="32" t="s">
        <v>128</v>
      </c>
      <c r="B38" s="51" t="s">
        <v>16</v>
      </c>
      <c r="C38" s="33"/>
      <c r="D38" s="52" t="str">
        <f>IF(B38="","",VLOOKUP(B38,'00 - Technical Parameter'!$D$6:$F$57,3))</f>
        <v>Qualité\Conception\Scalabilité</v>
      </c>
      <c r="E38" s="36" t="str">
        <f>IF(B38="","",'00 - Technical Parameter'!$B$3&amp;"_"&amp;$B$2&amp;"_"&amp;A38)</f>
        <v>BYD-DF_NFR_034</v>
      </c>
      <c r="F38" s="34" t="s">
        <v>83</v>
      </c>
      <c r="G38" s="35" t="s">
        <v>51</v>
      </c>
      <c r="H38" s="41" t="s">
        <v>49</v>
      </c>
      <c r="I38" s="37"/>
      <c r="J38" s="30" t="str">
        <f t="shared" si="0"/>
        <v>|**BYD-DF_NFR_034**|Le _SYSTEME_ doit : permettre d'adapter sa configuration à la charge utilisateurs/systèmes (Croissance/Décroissance)|Hypothèse|OBLIGATOIRE|</v>
      </c>
    </row>
    <row r="39" spans="1:10" ht="20" x14ac:dyDescent="0.2">
      <c r="A39" s="32" t="s">
        <v>129</v>
      </c>
      <c r="B39" s="51" t="s">
        <v>12</v>
      </c>
      <c r="C39" s="33"/>
      <c r="D39" s="52" t="str">
        <f>IF(B39="","",VLOOKUP(B39,'00 - Technical Parameter'!$D$6:$F$57,3))</f>
        <v>Qualité\Exécution\Intégrité</v>
      </c>
      <c r="E39" s="36" t="str">
        <f>IF(B39="","",'00 - Technical Parameter'!$B$3&amp;"_"&amp;$B$2&amp;"_"&amp;A39)</f>
        <v>BYD-DF_NFR_035</v>
      </c>
      <c r="F39" s="34" t="s">
        <v>87</v>
      </c>
      <c r="G39" s="35" t="s">
        <v>51</v>
      </c>
      <c r="H39" s="41" t="s">
        <v>49</v>
      </c>
      <c r="I39" s="37"/>
      <c r="J39" s="30" t="str">
        <f t="shared" si="0"/>
        <v>|**BYD-DF_NFR_035**|Le _SYSTEME_ doit : journaliser les évènements techniques|Hypothèse|OBLIGATOIRE|</v>
      </c>
    </row>
    <row r="40" spans="1:10" ht="36" x14ac:dyDescent="0.2">
      <c r="A40" s="32" t="s">
        <v>130</v>
      </c>
      <c r="B40" s="51" t="s">
        <v>10</v>
      </c>
      <c r="C40" s="33"/>
      <c r="D40" s="52" t="str">
        <f>IF(B40="","",VLOOKUP(B40,'00 - Technical Parameter'!$D$6:$F$57,3))</f>
        <v>Qualité\Exécution\Sécurité</v>
      </c>
      <c r="E40" s="36" t="str">
        <f>IF(B40="","",'00 - Technical Parameter'!$B$3&amp;"_"&amp;$B$2&amp;"_"&amp;A40)</f>
        <v>BYD-DF_NFR_036</v>
      </c>
      <c r="F40" s="34" t="s">
        <v>94</v>
      </c>
      <c r="G40" s="35" t="s">
        <v>51</v>
      </c>
      <c r="H40" s="41" t="s">
        <v>49</v>
      </c>
      <c r="I40" s="37"/>
      <c r="J40" s="30" t="str">
        <f t="shared" si="0"/>
        <v>|**BYD-DF_NFR_036**|Le _SYSTEME_ doit : reposer sur un référentiel des identités fourni par Sixense Digital pour l'ensemble de des utilisateursd'aministration du produit  (Authentification: Identification de haut niveau : Accès à l'application) |Hypothèse|OBLIGATOIRE|</v>
      </c>
    </row>
    <row r="41" spans="1:10" x14ac:dyDescent="0.2">
      <c r="A41" s="32" t="s">
        <v>131</v>
      </c>
      <c r="B41" s="51"/>
      <c r="C41" s="33"/>
      <c r="D41" s="52" t="str">
        <f>IF(B41="","",VLOOKUP(B41,'00 - Technical Parameter'!$D$6:$F$57,3))</f>
        <v/>
      </c>
      <c r="E41" s="36" t="str">
        <f>IF(B41="","",'00 - Technical Parameter'!$B$3&amp;"_"&amp;$B$2&amp;"_"&amp;A41)</f>
        <v/>
      </c>
      <c r="F41" s="34"/>
      <c r="G41" s="35" t="s">
        <v>51</v>
      </c>
      <c r="H41" s="41"/>
      <c r="I41" s="37"/>
      <c r="J41" s="30" t="str">
        <f t="shared" si="0"/>
        <v/>
      </c>
    </row>
    <row r="42" spans="1:10" x14ac:dyDescent="0.2">
      <c r="A42" s="32" t="s">
        <v>132</v>
      </c>
      <c r="B42" s="51"/>
      <c r="C42" s="33"/>
      <c r="D42" s="52" t="str">
        <f>IF(B42="","",VLOOKUP(B42,'00 - Technical Parameter'!$D$6:$F$57,3))</f>
        <v/>
      </c>
      <c r="E42" s="36" t="str">
        <f>IF(B42="","",'00 - Technical Parameter'!$B$3&amp;"_"&amp;$B$2&amp;"_"&amp;A42)</f>
        <v/>
      </c>
      <c r="F42" s="34"/>
      <c r="G42" s="35" t="s">
        <v>51</v>
      </c>
      <c r="H42" s="41"/>
      <c r="I42" s="37"/>
      <c r="J42" s="30" t="str">
        <f t="shared" si="0"/>
        <v/>
      </c>
    </row>
    <row r="43" spans="1:10" x14ac:dyDescent="0.2">
      <c r="A43" s="32" t="s">
        <v>133</v>
      </c>
      <c r="B43" s="51"/>
      <c r="C43" s="33"/>
      <c r="D43" s="52" t="str">
        <f>IF(B43="","",VLOOKUP(B43,'00 - Technical Parameter'!$D$6:$F$57,3))</f>
        <v/>
      </c>
      <c r="E43" s="36" t="str">
        <f>IF(B43="","",'00 - Technical Parameter'!$B$3&amp;"_"&amp;$B$2&amp;"_"&amp;A43)</f>
        <v/>
      </c>
      <c r="F43" s="34"/>
      <c r="G43" s="35" t="s">
        <v>51</v>
      </c>
      <c r="H43" s="41"/>
      <c r="I43" s="37"/>
      <c r="J43" s="30" t="str">
        <f t="shared" si="0"/>
        <v/>
      </c>
    </row>
    <row r="44" spans="1:10" x14ac:dyDescent="0.2">
      <c r="A44" s="32" t="s">
        <v>134</v>
      </c>
      <c r="B44" s="51"/>
      <c r="C44" s="33"/>
      <c r="D44" s="52" t="str">
        <f>IF(B44="","",VLOOKUP(B44,'00 - Technical Parameter'!$D$6:$F$57,3))</f>
        <v/>
      </c>
      <c r="E44" s="36" t="str">
        <f>IF(B44="","",'00 - Technical Parameter'!$B$3&amp;"_"&amp;$B$2&amp;"_"&amp;A44)</f>
        <v/>
      </c>
      <c r="F44" s="34"/>
      <c r="G44" s="35" t="s">
        <v>51</v>
      </c>
      <c r="H44" s="41"/>
      <c r="I44" s="37"/>
      <c r="J44" s="30" t="str">
        <f t="shared" si="0"/>
        <v/>
      </c>
    </row>
    <row r="45" spans="1:10" x14ac:dyDescent="0.2">
      <c r="A45" s="32" t="s">
        <v>135</v>
      </c>
      <c r="B45" s="51"/>
      <c r="C45" s="33"/>
      <c r="D45" s="52" t="str">
        <f>IF(B45="","",VLOOKUP(B45,'00 - Technical Parameter'!$D$6:$F$57,3))</f>
        <v/>
      </c>
      <c r="E45" s="36" t="str">
        <f>IF(B45="","",'00 - Technical Parameter'!$B$3&amp;"_"&amp;$B$2&amp;"_"&amp;A45)</f>
        <v/>
      </c>
      <c r="F45" s="34"/>
      <c r="G45" s="35" t="s">
        <v>51</v>
      </c>
      <c r="H45" s="41"/>
      <c r="I45" s="37"/>
      <c r="J45" s="30" t="str">
        <f t="shared" si="0"/>
        <v/>
      </c>
    </row>
    <row r="46" spans="1:10" x14ac:dyDescent="0.2">
      <c r="A46" s="32" t="s">
        <v>136</v>
      </c>
      <c r="B46" s="51"/>
      <c r="C46" s="33"/>
      <c r="D46" s="52" t="str">
        <f>IF(B46="","",VLOOKUP(B46,'00 - Technical Parameter'!$D$6:$F$57,3))</f>
        <v/>
      </c>
      <c r="E46" s="36" t="str">
        <f>IF(B46="","",'00 - Technical Parameter'!$B$3&amp;"_"&amp;$B$2&amp;"_"&amp;A46)</f>
        <v/>
      </c>
      <c r="F46" s="34"/>
      <c r="G46" s="35" t="s">
        <v>51</v>
      </c>
      <c r="H46" s="41"/>
      <c r="I46" s="37"/>
      <c r="J46" s="30" t="str">
        <f t="shared" si="0"/>
        <v/>
      </c>
    </row>
    <row r="47" spans="1:10" x14ac:dyDescent="0.2">
      <c r="A47" s="32" t="s">
        <v>137</v>
      </c>
      <c r="B47" s="51"/>
      <c r="C47" s="33"/>
      <c r="D47" s="52" t="str">
        <f>IF(B47="","",VLOOKUP(B47,'00 - Technical Parameter'!$D$6:$F$57,3))</f>
        <v/>
      </c>
      <c r="E47" s="36" t="str">
        <f>IF(B47="","",'00 - Technical Parameter'!$B$3&amp;"_"&amp;$B$2&amp;"_"&amp;A47)</f>
        <v/>
      </c>
      <c r="F47" s="34"/>
      <c r="G47" s="35" t="s">
        <v>51</v>
      </c>
      <c r="H47" s="41"/>
      <c r="I47" s="37"/>
      <c r="J47" s="30" t="str">
        <f t="shared" si="0"/>
        <v/>
      </c>
    </row>
    <row r="48" spans="1:10" x14ac:dyDescent="0.2">
      <c r="A48" s="32" t="s">
        <v>138</v>
      </c>
      <c r="B48" s="51"/>
      <c r="C48" s="33"/>
      <c r="D48" s="52" t="str">
        <f>IF(B48="","",VLOOKUP(B48,'00 - Technical Parameter'!$D$6:$F$57,3))</f>
        <v/>
      </c>
      <c r="E48" s="36" t="str">
        <f>IF(B48="","",'00 - Technical Parameter'!$B$3&amp;"_"&amp;$B$2&amp;"_"&amp;A48)</f>
        <v/>
      </c>
      <c r="F48" s="34"/>
      <c r="G48" s="35" t="s">
        <v>51</v>
      </c>
      <c r="H48" s="41"/>
      <c r="I48" s="37"/>
      <c r="J48" s="30" t="str">
        <f t="shared" si="0"/>
        <v/>
      </c>
    </row>
    <row r="49" spans="1:10" x14ac:dyDescent="0.2">
      <c r="A49" s="32" t="s">
        <v>139</v>
      </c>
      <c r="B49" s="51"/>
      <c r="C49" s="33"/>
      <c r="D49" s="52" t="str">
        <f>IF(B49="","",VLOOKUP(B49,'00 - Technical Parameter'!$D$6:$F$57,3))</f>
        <v/>
      </c>
      <c r="E49" s="36" t="str">
        <f>IF(B49="","",'00 - Technical Parameter'!$B$3&amp;"_"&amp;$B$2&amp;"_"&amp;A49)</f>
        <v/>
      </c>
      <c r="F49" s="34"/>
      <c r="G49" s="35" t="s">
        <v>51</v>
      </c>
      <c r="H49" s="41"/>
      <c r="I49" s="37"/>
      <c r="J49" s="30" t="str">
        <f t="shared" si="0"/>
        <v/>
      </c>
    </row>
    <row r="50" spans="1:10" x14ac:dyDescent="0.2">
      <c r="A50" s="32" t="s">
        <v>140</v>
      </c>
      <c r="B50" s="51"/>
      <c r="C50" s="33"/>
      <c r="D50" s="52" t="str">
        <f>IF(B50="","",VLOOKUP(B50,'00 - Technical Parameter'!$D$6:$F$57,3))</f>
        <v/>
      </c>
      <c r="E50" s="36" t="str">
        <f>IF(B50="","",'00 - Technical Parameter'!$B$3&amp;"_"&amp;$B$2&amp;"_"&amp;A50)</f>
        <v/>
      </c>
      <c r="F50" s="34"/>
      <c r="G50" s="35" t="s">
        <v>51</v>
      </c>
      <c r="H50" s="41"/>
      <c r="I50" s="37"/>
      <c r="J50" s="30" t="str">
        <f t="shared" si="0"/>
        <v/>
      </c>
    </row>
    <row r="51" spans="1:10" x14ac:dyDescent="0.2">
      <c r="A51" s="32" t="s">
        <v>141</v>
      </c>
      <c r="B51" s="51"/>
      <c r="C51" s="33"/>
      <c r="D51" s="52" t="str">
        <f>IF(B51="","",VLOOKUP(B51,'00 - Technical Parameter'!$D$6:$F$57,3))</f>
        <v/>
      </c>
      <c r="E51" s="36" t="str">
        <f>IF(B51="","",'00 - Technical Parameter'!$B$3&amp;"_"&amp;$B$2&amp;"_"&amp;A51)</f>
        <v/>
      </c>
      <c r="F51" s="34"/>
      <c r="G51" s="35" t="s">
        <v>51</v>
      </c>
      <c r="H51" s="41"/>
      <c r="I51" s="37"/>
      <c r="J51" s="30" t="str">
        <f t="shared" si="0"/>
        <v/>
      </c>
    </row>
    <row r="52" spans="1:10" x14ac:dyDescent="0.2">
      <c r="A52" s="32" t="s">
        <v>142</v>
      </c>
      <c r="B52" s="51"/>
      <c r="C52" s="33"/>
      <c r="D52" s="52" t="str">
        <f>IF(B52="","",VLOOKUP(B52,'00 - Technical Parameter'!$D$6:$F$57,3))</f>
        <v/>
      </c>
      <c r="E52" s="36" t="str">
        <f>IF(B52="","",'00 - Technical Parameter'!$B$3&amp;"_"&amp;$B$2&amp;"_"&amp;A52)</f>
        <v/>
      </c>
      <c r="F52" s="34"/>
      <c r="G52" s="35" t="s">
        <v>51</v>
      </c>
      <c r="H52" s="41"/>
      <c r="I52" s="37"/>
      <c r="J52" s="30" t="str">
        <f t="shared" si="0"/>
        <v/>
      </c>
    </row>
    <row r="53" spans="1:10" x14ac:dyDescent="0.2">
      <c r="A53" s="32" t="s">
        <v>143</v>
      </c>
      <c r="B53" s="51"/>
      <c r="C53" s="33"/>
      <c r="D53" s="52" t="str">
        <f>IF(B53="","",VLOOKUP(B53,'00 - Technical Parameter'!$D$6:$F$57,3))</f>
        <v/>
      </c>
      <c r="E53" s="36" t="str">
        <f>IF(B53="","",'00 - Technical Parameter'!$B$3&amp;"_"&amp;$B$2&amp;"_"&amp;A53)</f>
        <v/>
      </c>
      <c r="F53" s="34"/>
      <c r="G53" s="35" t="s">
        <v>51</v>
      </c>
      <c r="H53" s="41"/>
      <c r="I53" s="37"/>
      <c r="J53" s="30" t="str">
        <f t="shared" si="0"/>
        <v/>
      </c>
    </row>
    <row r="54" spans="1:10" x14ac:dyDescent="0.2">
      <c r="A54" s="32" t="s">
        <v>144</v>
      </c>
      <c r="B54" s="51"/>
      <c r="C54" s="33"/>
      <c r="D54" s="52" t="str">
        <f>IF(B54="","",VLOOKUP(B54,'00 - Technical Parameter'!$D$6:$F$57,3))</f>
        <v/>
      </c>
      <c r="E54" s="36" t="str">
        <f>IF(B54="","",'00 - Technical Parameter'!$B$3&amp;"_"&amp;$B$2&amp;"_"&amp;A54)</f>
        <v/>
      </c>
      <c r="F54" s="34"/>
      <c r="G54" s="35" t="s">
        <v>51</v>
      </c>
      <c r="H54" s="41"/>
      <c r="I54" s="37"/>
      <c r="J54" s="30" t="str">
        <f t="shared" si="0"/>
        <v/>
      </c>
    </row>
    <row r="55" spans="1:10" x14ac:dyDescent="0.2">
      <c r="A55" s="32" t="s">
        <v>145</v>
      </c>
      <c r="B55" s="51"/>
      <c r="C55" s="33"/>
      <c r="D55" s="52" t="str">
        <f>IF(B55="","",VLOOKUP(B55,'00 - Technical Parameter'!$D$6:$F$57,3))</f>
        <v/>
      </c>
      <c r="E55" s="36" t="str">
        <f>IF(B55="","",'00 - Technical Parameter'!$B$3&amp;"_"&amp;$B$2&amp;"_"&amp;A55)</f>
        <v/>
      </c>
      <c r="F55" s="34"/>
      <c r="G55" s="35" t="s">
        <v>51</v>
      </c>
      <c r="H55" s="41"/>
      <c r="I55" s="37"/>
      <c r="J55" s="30" t="str">
        <f t="shared" si="0"/>
        <v/>
      </c>
    </row>
    <row r="56" spans="1:10" x14ac:dyDescent="0.2">
      <c r="A56" s="32" t="s">
        <v>146</v>
      </c>
      <c r="B56" s="51"/>
      <c r="C56" s="33"/>
      <c r="D56" s="52" t="str">
        <f>IF(B56="","",VLOOKUP(B56,'00 - Technical Parameter'!$D$6:$F$57,3))</f>
        <v/>
      </c>
      <c r="E56" s="36" t="str">
        <f>IF(B56="","",'00 - Technical Parameter'!$B$3&amp;"_"&amp;$B$2&amp;"_"&amp;A56)</f>
        <v/>
      </c>
      <c r="F56" s="34"/>
      <c r="G56" s="35" t="s">
        <v>51</v>
      </c>
      <c r="H56" s="41"/>
      <c r="I56" s="37"/>
      <c r="J56" s="30" t="str">
        <f t="shared" si="0"/>
        <v/>
      </c>
    </row>
    <row r="57" spans="1:10" x14ac:dyDescent="0.2">
      <c r="A57" s="32" t="s">
        <v>147</v>
      </c>
      <c r="B57" s="51"/>
      <c r="C57" s="33"/>
      <c r="D57" s="52" t="str">
        <f>IF(B57="","",VLOOKUP(B57,'00 - Technical Parameter'!$D$6:$F$57,3))</f>
        <v/>
      </c>
      <c r="E57" s="36" t="str">
        <f>IF(B57="","",'00 - Technical Parameter'!$B$3&amp;"_"&amp;$B$2&amp;"_"&amp;A57)</f>
        <v/>
      </c>
      <c r="F57" s="34"/>
      <c r="G57" s="35" t="s">
        <v>51</v>
      </c>
      <c r="H57" s="41"/>
      <c r="I57" s="37"/>
      <c r="J57" s="30" t="str">
        <f t="shared" si="0"/>
        <v/>
      </c>
    </row>
    <row r="58" spans="1:10" x14ac:dyDescent="0.2">
      <c r="A58" s="32" t="s">
        <v>148</v>
      </c>
      <c r="B58" s="51"/>
      <c r="C58" s="33"/>
      <c r="D58" s="52" t="str">
        <f>IF(B58="","",VLOOKUP(B58,'00 - Technical Parameter'!$D$6:$F$57,3))</f>
        <v/>
      </c>
      <c r="E58" s="36" t="str">
        <f>IF(B58="","",'00 - Technical Parameter'!$B$3&amp;"_"&amp;$B$2&amp;"_"&amp;A58)</f>
        <v/>
      </c>
      <c r="F58" s="34"/>
      <c r="G58" s="35" t="s">
        <v>51</v>
      </c>
      <c r="H58" s="41"/>
      <c r="I58" s="37"/>
      <c r="J58" s="30" t="str">
        <f t="shared" si="0"/>
        <v/>
      </c>
    </row>
    <row r="59" spans="1:10" x14ac:dyDescent="0.2">
      <c r="A59" s="32" t="s">
        <v>149</v>
      </c>
      <c r="B59" s="51"/>
      <c r="C59" s="33"/>
      <c r="D59" s="52" t="str">
        <f>IF(B59="","",VLOOKUP(B59,'00 - Technical Parameter'!$D$6:$F$57,3))</f>
        <v/>
      </c>
      <c r="E59" s="36" t="str">
        <f>IF(B59="","",'00 - Technical Parameter'!$B$3&amp;"_"&amp;$B$2&amp;"_"&amp;A59)</f>
        <v/>
      </c>
      <c r="F59" s="34"/>
      <c r="G59" s="35" t="s">
        <v>51</v>
      </c>
      <c r="H59" s="41"/>
      <c r="I59" s="37"/>
      <c r="J59" s="30" t="str">
        <f t="shared" si="0"/>
        <v/>
      </c>
    </row>
    <row r="60" spans="1:10" x14ac:dyDescent="0.2">
      <c r="A60" s="32" t="s">
        <v>150</v>
      </c>
      <c r="B60" s="51"/>
      <c r="C60" s="33"/>
      <c r="D60" s="52" t="str">
        <f>IF(B60="","",VLOOKUP(B60,'00 - Technical Parameter'!$D$6:$F$57,3))</f>
        <v/>
      </c>
      <c r="E60" s="36" t="str">
        <f>IF(B60="","",'00 - Technical Parameter'!$B$3&amp;"_"&amp;$B$2&amp;"_"&amp;A60)</f>
        <v/>
      </c>
      <c r="F60" s="34"/>
      <c r="G60" s="35" t="s">
        <v>51</v>
      </c>
      <c r="H60" s="41"/>
      <c r="I60" s="37"/>
      <c r="J60" s="30" t="str">
        <f t="shared" si="0"/>
        <v/>
      </c>
    </row>
    <row r="61" spans="1:10" x14ac:dyDescent="0.2">
      <c r="A61" s="32" t="s">
        <v>151</v>
      </c>
      <c r="B61" s="51"/>
      <c r="C61" s="33"/>
      <c r="D61" s="52" t="str">
        <f>IF(B61="","",VLOOKUP(B61,'00 - Technical Parameter'!$D$6:$F$57,3))</f>
        <v/>
      </c>
      <c r="E61" s="36" t="str">
        <f>IF(B61="","",'00 - Technical Parameter'!$B$3&amp;"_"&amp;$B$2&amp;"_"&amp;A61)</f>
        <v/>
      </c>
      <c r="F61" s="34"/>
      <c r="G61" s="35" t="s">
        <v>51</v>
      </c>
      <c r="H61" s="41"/>
      <c r="I61" s="37"/>
      <c r="J61" s="30" t="str">
        <f t="shared" si="0"/>
        <v/>
      </c>
    </row>
    <row r="62" spans="1:10" x14ac:dyDescent="0.2">
      <c r="A62" s="32" t="s">
        <v>152</v>
      </c>
      <c r="B62" s="51"/>
      <c r="C62" s="33"/>
      <c r="D62" s="52" t="str">
        <f>IF(B62="","",VLOOKUP(B62,'00 - Technical Parameter'!$D$6:$F$57,3))</f>
        <v/>
      </c>
      <c r="E62" s="36" t="str">
        <f>IF(B62="","",'00 - Technical Parameter'!$B$3&amp;"_"&amp;$B$2&amp;"_"&amp;A62)</f>
        <v/>
      </c>
      <c r="F62" s="34"/>
      <c r="G62" s="35" t="s">
        <v>51</v>
      </c>
      <c r="H62" s="41"/>
      <c r="I62" s="37"/>
      <c r="J62" s="30" t="str">
        <f t="shared" si="0"/>
        <v/>
      </c>
    </row>
    <row r="63" spans="1:10" x14ac:dyDescent="0.2">
      <c r="A63" s="32" t="s">
        <v>153</v>
      </c>
      <c r="B63" s="51"/>
      <c r="C63" s="33"/>
      <c r="D63" s="52" t="str">
        <f>IF(B63="","",VLOOKUP(B63,'00 - Technical Parameter'!$D$6:$F$57,3))</f>
        <v/>
      </c>
      <c r="E63" s="36" t="str">
        <f>IF(B63="","",'00 - Technical Parameter'!$B$3&amp;"_"&amp;$B$2&amp;"_"&amp;A63)</f>
        <v/>
      </c>
      <c r="F63" s="34"/>
      <c r="G63" s="35" t="s">
        <v>51</v>
      </c>
      <c r="H63" s="41"/>
      <c r="I63" s="37"/>
      <c r="J63" s="30" t="str">
        <f t="shared" ref="J63:J76" si="2">IF(F63="","","|**"&amp;E63&amp;"**|Le _SYSTEME_ doit : "&amp;F63&amp;"|"&amp;G63&amp;"|"&amp;H63&amp;"|")</f>
        <v/>
      </c>
    </row>
    <row r="64" spans="1:10" x14ac:dyDescent="0.2">
      <c r="A64" s="32" t="s">
        <v>154</v>
      </c>
      <c r="B64" s="51"/>
      <c r="C64" s="33"/>
      <c r="D64" s="52" t="str">
        <f>IF(B64="","",VLOOKUP(B64,'00 - Technical Parameter'!$D$6:$F$57,3))</f>
        <v/>
      </c>
      <c r="E64" s="36" t="str">
        <f>IF(B64="","",'00 - Technical Parameter'!$B$3&amp;"_"&amp;$B$2&amp;"_"&amp;A64)</f>
        <v/>
      </c>
      <c r="F64" s="34"/>
      <c r="G64" s="35" t="s">
        <v>51</v>
      </c>
      <c r="H64" s="41"/>
      <c r="I64" s="37"/>
      <c r="J64" s="30" t="str">
        <f t="shared" si="2"/>
        <v/>
      </c>
    </row>
    <row r="65" spans="1:10" x14ac:dyDescent="0.2">
      <c r="A65" s="32" t="s">
        <v>155</v>
      </c>
      <c r="B65" s="51"/>
      <c r="C65" s="33"/>
      <c r="D65" s="52" t="str">
        <f>IF(B65="","",VLOOKUP(B65,'00 - Technical Parameter'!$D$6:$F$57,3))</f>
        <v/>
      </c>
      <c r="E65" s="36" t="str">
        <f>IF(B65="","",'00 - Technical Parameter'!$B$3&amp;"_"&amp;$B$2&amp;"_"&amp;A65)</f>
        <v/>
      </c>
      <c r="F65" s="34"/>
      <c r="G65" s="35"/>
      <c r="H65" s="41"/>
      <c r="I65" s="37"/>
      <c r="J65" s="30" t="str">
        <f t="shared" si="2"/>
        <v/>
      </c>
    </row>
    <row r="66" spans="1:10" x14ac:dyDescent="0.2">
      <c r="A66" s="32" t="s">
        <v>156</v>
      </c>
      <c r="B66" s="51"/>
      <c r="C66" s="33"/>
      <c r="D66" s="52" t="str">
        <f>IF(B66="","",VLOOKUP(B66,'00 - Technical Parameter'!$D$6:$F$57,3))</f>
        <v/>
      </c>
      <c r="E66" s="36" t="str">
        <f>IF(B66="","",'00 - Technical Parameter'!$B$3&amp;"_"&amp;$B$2&amp;"_"&amp;A66)</f>
        <v/>
      </c>
      <c r="F66" s="34"/>
      <c r="G66" s="35"/>
      <c r="H66" s="41"/>
      <c r="I66" s="37"/>
      <c r="J66" s="30" t="str">
        <f t="shared" si="2"/>
        <v/>
      </c>
    </row>
    <row r="67" spans="1:10" x14ac:dyDescent="0.2">
      <c r="A67" s="32" t="s">
        <v>157</v>
      </c>
      <c r="B67" s="51"/>
      <c r="C67" s="33"/>
      <c r="D67" s="52" t="str">
        <f>IF(B67="","",VLOOKUP(B67,'00 - Technical Parameter'!$D$6:$F$57,3))</f>
        <v/>
      </c>
      <c r="E67" s="36" t="str">
        <f>IF(B67="","",'00 - Technical Parameter'!$B$3&amp;"_"&amp;$B$2&amp;"_"&amp;A67)</f>
        <v/>
      </c>
      <c r="F67" s="34"/>
      <c r="G67" s="35"/>
      <c r="H67" s="41"/>
      <c r="I67" s="37"/>
      <c r="J67" s="30" t="str">
        <f t="shared" si="2"/>
        <v/>
      </c>
    </row>
    <row r="68" spans="1:10" x14ac:dyDescent="0.2">
      <c r="A68" s="32" t="s">
        <v>158</v>
      </c>
      <c r="B68" s="51"/>
      <c r="C68" s="33"/>
      <c r="D68" s="52" t="str">
        <f>IF(B68="","",VLOOKUP(B68,'00 - Technical Parameter'!$D$6:$F$57,3))</f>
        <v/>
      </c>
      <c r="E68" s="36" t="str">
        <f>IF(B68="","",'00 - Technical Parameter'!$B$3&amp;"_"&amp;$B$2&amp;"_"&amp;A68)</f>
        <v/>
      </c>
      <c r="F68" s="34"/>
      <c r="G68" s="35"/>
      <c r="H68" s="41"/>
      <c r="I68" s="37"/>
      <c r="J68" s="30" t="str">
        <f t="shared" si="2"/>
        <v/>
      </c>
    </row>
    <row r="69" spans="1:10" x14ac:dyDescent="0.2">
      <c r="A69" s="32" t="s">
        <v>159</v>
      </c>
      <c r="B69" s="51"/>
      <c r="C69" s="33"/>
      <c r="D69" s="52" t="str">
        <f>IF(B69="","",VLOOKUP(B69,'00 - Technical Parameter'!$D$6:$F$57,3))</f>
        <v/>
      </c>
      <c r="E69" s="36" t="str">
        <f>IF(B69="","",'00 - Technical Parameter'!$B$3&amp;"_"&amp;$B$2&amp;"_"&amp;A69)</f>
        <v/>
      </c>
      <c r="F69" s="34"/>
      <c r="G69" s="35"/>
      <c r="H69" s="41"/>
      <c r="I69" s="37"/>
      <c r="J69" s="30" t="str">
        <f t="shared" si="2"/>
        <v/>
      </c>
    </row>
    <row r="70" spans="1:10" x14ac:dyDescent="0.2">
      <c r="A70" s="32" t="s">
        <v>160</v>
      </c>
      <c r="B70" s="51"/>
      <c r="C70" s="33"/>
      <c r="D70" s="52" t="str">
        <f>IF(B70="","",VLOOKUP(B70,'00 - Technical Parameter'!$D$6:$F$57,3))</f>
        <v/>
      </c>
      <c r="E70" s="36" t="str">
        <f>IF(B70="","",'00 - Technical Parameter'!$B$3&amp;"_"&amp;$B$2&amp;"_"&amp;A70)</f>
        <v/>
      </c>
      <c r="F70" s="34"/>
      <c r="G70" s="35"/>
      <c r="H70" s="41"/>
      <c r="I70" s="37"/>
      <c r="J70" s="30" t="str">
        <f t="shared" si="2"/>
        <v/>
      </c>
    </row>
    <row r="71" spans="1:10" x14ac:dyDescent="0.2">
      <c r="A71" s="32" t="s">
        <v>161</v>
      </c>
      <c r="B71" s="51"/>
      <c r="C71" s="33"/>
      <c r="D71" s="52" t="str">
        <f>IF(B71="","",VLOOKUP(B71,'00 - Technical Parameter'!$D$6:$F$57,3))</f>
        <v/>
      </c>
      <c r="E71" s="36" t="str">
        <f>IF(B71="","",'00 - Technical Parameter'!$B$3&amp;"_"&amp;$B$2&amp;"_"&amp;A71)</f>
        <v/>
      </c>
      <c r="F71" s="34"/>
      <c r="G71" s="35"/>
      <c r="H71" s="41"/>
      <c r="I71" s="37"/>
      <c r="J71" s="30" t="str">
        <f t="shared" si="2"/>
        <v/>
      </c>
    </row>
    <row r="72" spans="1:10" x14ac:dyDescent="0.2">
      <c r="A72" s="32" t="s">
        <v>162</v>
      </c>
      <c r="B72" s="51"/>
      <c r="C72" s="33"/>
      <c r="D72" s="52" t="str">
        <f>IF(B72="","",VLOOKUP(B72,'00 - Technical Parameter'!$D$6:$F$57,3))</f>
        <v/>
      </c>
      <c r="E72" s="36" t="str">
        <f>IF(B72="","",'00 - Technical Parameter'!$B$3&amp;"_"&amp;$B$2&amp;"_"&amp;A72)</f>
        <v/>
      </c>
      <c r="F72" s="34"/>
      <c r="G72" s="35"/>
      <c r="H72" s="41"/>
      <c r="I72" s="37"/>
      <c r="J72" s="30" t="str">
        <f t="shared" si="2"/>
        <v/>
      </c>
    </row>
    <row r="73" spans="1:10" x14ac:dyDescent="0.2">
      <c r="A73" s="32" t="s">
        <v>163</v>
      </c>
      <c r="B73" s="51"/>
      <c r="C73" s="33"/>
      <c r="D73" s="52" t="str">
        <f>IF(B73="","",VLOOKUP(B73,'00 - Technical Parameter'!$D$6:$F$57,3))</f>
        <v/>
      </c>
      <c r="E73" s="36" t="str">
        <f>IF(B73="","",'00 - Technical Parameter'!$B$3&amp;"_"&amp;$B$2&amp;"_"&amp;A73)</f>
        <v/>
      </c>
      <c r="F73" s="34"/>
      <c r="G73" s="35"/>
      <c r="H73" s="41"/>
      <c r="I73" s="37"/>
      <c r="J73" s="30" t="str">
        <f t="shared" si="2"/>
        <v/>
      </c>
    </row>
    <row r="74" spans="1:10" x14ac:dyDescent="0.2">
      <c r="A74" s="32" t="s">
        <v>164</v>
      </c>
      <c r="B74" s="51"/>
      <c r="C74" s="33"/>
      <c r="D74" s="52" t="str">
        <f>IF(B74="","",VLOOKUP(B74,'00 - Technical Parameter'!$D$6:$F$57,3))</f>
        <v/>
      </c>
      <c r="E74" s="36" t="str">
        <f>IF(B74="","",'00 - Technical Parameter'!$B$3&amp;"_"&amp;$B$2&amp;"_"&amp;A74)</f>
        <v/>
      </c>
      <c r="F74" s="34"/>
      <c r="G74" s="35"/>
      <c r="H74" s="41"/>
      <c r="I74" s="37"/>
      <c r="J74" s="30" t="str">
        <f t="shared" si="2"/>
        <v/>
      </c>
    </row>
    <row r="75" spans="1:10" x14ac:dyDescent="0.2">
      <c r="A75" s="32" t="s">
        <v>165</v>
      </c>
      <c r="B75" s="51"/>
      <c r="C75" s="33"/>
      <c r="D75" s="52" t="str">
        <f>IF(B75="","",VLOOKUP(B75,'00 - Technical Parameter'!$D$6:$F$57,3))</f>
        <v/>
      </c>
      <c r="E75" s="36" t="str">
        <f>IF(B75="","",'00 - Technical Parameter'!$B$3&amp;"_"&amp;$B$2&amp;"_"&amp;A75)</f>
        <v/>
      </c>
      <c r="F75" s="34"/>
      <c r="G75" s="35"/>
      <c r="H75" s="41"/>
      <c r="I75" s="37"/>
      <c r="J75" s="30" t="str">
        <f t="shared" si="2"/>
        <v/>
      </c>
    </row>
    <row r="76" spans="1:10" x14ac:dyDescent="0.2">
      <c r="A76" s="32" t="s">
        <v>166</v>
      </c>
      <c r="B76" s="51"/>
      <c r="C76" s="33"/>
      <c r="D76" s="52" t="str">
        <f>IF(B76="","",VLOOKUP(B76,'00 - Technical Parameter'!$D$6:$F$57,3))</f>
        <v/>
      </c>
      <c r="E76" s="36" t="str">
        <f>IF(B76="","",'00 - Technical Parameter'!$B$3&amp;"_"&amp;$B$2&amp;"_"&amp;A76)</f>
        <v/>
      </c>
      <c r="F76" s="34"/>
      <c r="G76" s="35"/>
      <c r="H76" s="41"/>
      <c r="I76" s="37"/>
      <c r="J76" s="30" t="str">
        <f t="shared" si="2"/>
        <v/>
      </c>
    </row>
    <row r="77" spans="1:10" x14ac:dyDescent="0.2">
      <c r="A77" s="32" t="s">
        <v>167</v>
      </c>
      <c r="B77" s="51"/>
      <c r="C77" s="33"/>
      <c r="D77" s="52" t="str">
        <f>IF(B77="","",VLOOKUP(B77,'00 - Technical Parameter'!$D$6:$F$57,3))</f>
        <v/>
      </c>
      <c r="E77" s="36" t="str">
        <f>IF(B77="","",'00 - Technical Parameter'!$B$3&amp;"_"&amp;$B$2&amp;"_"&amp;A77)</f>
        <v/>
      </c>
      <c r="F77" s="34"/>
      <c r="G77" s="35"/>
      <c r="H77" s="41"/>
      <c r="I77" s="37"/>
      <c r="J77" s="30" t="str">
        <f t="shared" ref="J77:J89" si="3">IF(F77="","","|**"&amp;E77&amp;"**|"&amp;D77&amp;"|Le _SYSTEME_ doit : "&amp;F77&amp;"|"&amp;G77&amp;"|"&amp;H77&amp;"|")</f>
        <v/>
      </c>
    </row>
    <row r="78" spans="1:10" x14ac:dyDescent="0.2">
      <c r="A78" s="32" t="s">
        <v>168</v>
      </c>
      <c r="B78" s="51"/>
      <c r="C78" s="33"/>
      <c r="D78" s="52" t="str">
        <f>IF(B78="","",VLOOKUP(B78,'00 - Technical Parameter'!$D$6:$F$57,3))</f>
        <v/>
      </c>
      <c r="E78" s="36" t="str">
        <f>IF(B78="","",'00 - Technical Parameter'!$B$3&amp;"_"&amp;$B$2&amp;"_"&amp;A78)</f>
        <v/>
      </c>
      <c r="F78" s="34"/>
      <c r="G78" s="35"/>
      <c r="H78" s="41"/>
      <c r="I78" s="37"/>
      <c r="J78" s="30" t="str">
        <f t="shared" si="3"/>
        <v/>
      </c>
    </row>
    <row r="79" spans="1:10" x14ac:dyDescent="0.2">
      <c r="A79" s="32" t="s">
        <v>169</v>
      </c>
      <c r="B79" s="51"/>
      <c r="C79" s="33"/>
      <c r="D79" s="52" t="str">
        <f>IF(B79="","",VLOOKUP(B79,'00 - Technical Parameter'!$D$6:$F$57,3))</f>
        <v/>
      </c>
      <c r="E79" s="36" t="str">
        <f>IF(B79="","",'00 - Technical Parameter'!$B$3&amp;"_"&amp;$B$2&amp;"_"&amp;A79)</f>
        <v/>
      </c>
      <c r="F79" s="34"/>
      <c r="G79" s="35"/>
      <c r="H79" s="41"/>
      <c r="I79" s="37"/>
      <c r="J79" s="30" t="str">
        <f t="shared" si="3"/>
        <v/>
      </c>
    </row>
    <row r="80" spans="1:10" x14ac:dyDescent="0.2">
      <c r="A80" s="32" t="s">
        <v>170</v>
      </c>
      <c r="B80" s="51"/>
      <c r="C80" s="33"/>
      <c r="D80" s="52" t="str">
        <f>IF(B80="","",VLOOKUP(B80,'00 - Technical Parameter'!$D$6:$F$57,3))</f>
        <v/>
      </c>
      <c r="E80" s="36" t="str">
        <f>IF(B80="","",'00 - Technical Parameter'!$B$3&amp;"_"&amp;$B$2&amp;"_"&amp;A80)</f>
        <v/>
      </c>
      <c r="F80" s="34"/>
      <c r="G80" s="35"/>
      <c r="H80" s="41"/>
      <c r="I80" s="37"/>
      <c r="J80" s="30" t="str">
        <f t="shared" si="3"/>
        <v/>
      </c>
    </row>
    <row r="81" spans="1:10" x14ac:dyDescent="0.2">
      <c r="A81" s="32" t="s">
        <v>171</v>
      </c>
      <c r="B81" s="51"/>
      <c r="C81" s="33"/>
      <c r="D81" s="52" t="str">
        <f>IF(B81="","",VLOOKUP(B81,'00 - Technical Parameter'!$D$6:$F$57,3))</f>
        <v/>
      </c>
      <c r="E81" s="36" t="str">
        <f>IF(B81="","",'00 - Technical Parameter'!$B$3&amp;"_"&amp;$B$2&amp;"_"&amp;A81)</f>
        <v/>
      </c>
      <c r="F81" s="34"/>
      <c r="G81" s="35"/>
      <c r="H81" s="41"/>
      <c r="I81" s="37"/>
      <c r="J81" s="30" t="str">
        <f t="shared" si="3"/>
        <v/>
      </c>
    </row>
    <row r="82" spans="1:10" x14ac:dyDescent="0.2">
      <c r="A82" s="32" t="s">
        <v>172</v>
      </c>
      <c r="B82" s="51"/>
      <c r="C82" s="33"/>
      <c r="D82" s="52" t="str">
        <f>IF(B82="","",VLOOKUP(B82,'00 - Technical Parameter'!$D$6:$F$57,3))</f>
        <v/>
      </c>
      <c r="E82" s="36" t="str">
        <f>IF(B82="","",'00 - Technical Parameter'!$B$3&amp;"_"&amp;$B$2&amp;"_"&amp;A82)</f>
        <v/>
      </c>
      <c r="F82" s="34"/>
      <c r="G82" s="35"/>
      <c r="H82" s="41"/>
      <c r="I82" s="37"/>
      <c r="J82" s="30" t="str">
        <f t="shared" si="3"/>
        <v/>
      </c>
    </row>
    <row r="83" spans="1:10" x14ac:dyDescent="0.2">
      <c r="A83" s="32" t="s">
        <v>173</v>
      </c>
      <c r="B83" s="51"/>
      <c r="C83" s="33"/>
      <c r="D83" s="52" t="str">
        <f>IF(B83="","",VLOOKUP(B83,'00 - Technical Parameter'!$D$6:$F$57,3))</f>
        <v/>
      </c>
      <c r="E83" s="36" t="str">
        <f>IF(B83="","",'00 - Technical Parameter'!$B$3&amp;"_"&amp;$B$2&amp;"_"&amp;A83)</f>
        <v/>
      </c>
      <c r="F83" s="34"/>
      <c r="G83" s="35"/>
      <c r="H83" s="41"/>
      <c r="I83" s="37"/>
      <c r="J83" s="30" t="str">
        <f t="shared" si="3"/>
        <v/>
      </c>
    </row>
    <row r="84" spans="1:10" x14ac:dyDescent="0.2">
      <c r="A84" s="32" t="s">
        <v>174</v>
      </c>
      <c r="B84" s="51"/>
      <c r="C84" s="33"/>
      <c r="D84" s="52" t="str">
        <f>IF(B84="","",VLOOKUP(B84,'00 - Technical Parameter'!$D$6:$F$57,3))</f>
        <v/>
      </c>
      <c r="E84" s="36" t="str">
        <f>IF(B84="","",'00 - Technical Parameter'!$B$3&amp;"_"&amp;$B$2&amp;"_"&amp;A84)</f>
        <v/>
      </c>
      <c r="F84" s="34"/>
      <c r="G84" s="35"/>
      <c r="H84" s="41"/>
      <c r="I84" s="37"/>
      <c r="J84" s="30" t="str">
        <f t="shared" si="3"/>
        <v/>
      </c>
    </row>
    <row r="85" spans="1:10" x14ac:dyDescent="0.2">
      <c r="A85" s="32" t="s">
        <v>175</v>
      </c>
      <c r="B85" s="51"/>
      <c r="C85" s="33"/>
      <c r="D85" s="52" t="str">
        <f>IF(B85="","",VLOOKUP(B85,'00 - Technical Parameter'!$D$6:$F$57,3))</f>
        <v/>
      </c>
      <c r="E85" s="36" t="str">
        <f>IF(B85="","",'00 - Technical Parameter'!$B$3&amp;"_"&amp;$B$2&amp;"_"&amp;A85)</f>
        <v/>
      </c>
      <c r="F85" s="34"/>
      <c r="G85" s="35"/>
      <c r="H85" s="41"/>
      <c r="I85" s="37"/>
      <c r="J85" s="30" t="str">
        <f t="shared" si="3"/>
        <v/>
      </c>
    </row>
    <row r="86" spans="1:10" x14ac:dyDescent="0.2">
      <c r="A86" s="32" t="s">
        <v>176</v>
      </c>
      <c r="B86" s="51"/>
      <c r="C86" s="33"/>
      <c r="D86" s="52" t="str">
        <f>IF(B86="","",VLOOKUP(B86,'00 - Technical Parameter'!$D$6:$F$57,3))</f>
        <v/>
      </c>
      <c r="E86" s="36" t="str">
        <f>IF(B86="","",'00 - Technical Parameter'!$B$3&amp;"_"&amp;$B$2&amp;"_"&amp;A86)</f>
        <v/>
      </c>
      <c r="F86" s="34"/>
      <c r="G86" s="35"/>
      <c r="H86" s="41"/>
      <c r="I86" s="37"/>
      <c r="J86" s="30" t="str">
        <f t="shared" si="3"/>
        <v/>
      </c>
    </row>
    <row r="87" spans="1:10" x14ac:dyDescent="0.2">
      <c r="A87" s="32" t="s">
        <v>177</v>
      </c>
      <c r="B87" s="51"/>
      <c r="C87" s="33"/>
      <c r="D87" s="52" t="str">
        <f>IF(B87="","",VLOOKUP(B87,'00 - Technical Parameter'!$D$6:$F$57,3))</f>
        <v/>
      </c>
      <c r="E87" s="36" t="str">
        <f>IF(B87="","",'00 - Technical Parameter'!$B$3&amp;"_"&amp;$B$2&amp;"_"&amp;A87)</f>
        <v/>
      </c>
      <c r="F87" s="34"/>
      <c r="G87" s="35"/>
      <c r="H87" s="41"/>
      <c r="I87" s="37"/>
      <c r="J87" s="30" t="str">
        <f t="shared" si="3"/>
        <v/>
      </c>
    </row>
    <row r="88" spans="1:10" x14ac:dyDescent="0.2">
      <c r="A88" s="32" t="s">
        <v>178</v>
      </c>
      <c r="B88" s="51"/>
      <c r="C88" s="33"/>
      <c r="D88" s="52" t="str">
        <f>IF(B88="","",VLOOKUP(B88,'00 - Technical Parameter'!$D$6:$F$57,3))</f>
        <v/>
      </c>
      <c r="E88" s="36" t="str">
        <f>IF(B88="","",'00 - Technical Parameter'!$B$3&amp;"_"&amp;$B$2&amp;"_"&amp;A88)</f>
        <v/>
      </c>
      <c r="F88" s="34"/>
      <c r="G88" s="35"/>
      <c r="H88" s="41"/>
      <c r="I88" s="37"/>
      <c r="J88" s="30" t="str">
        <f t="shared" si="3"/>
        <v/>
      </c>
    </row>
    <row r="89" spans="1:10" x14ac:dyDescent="0.2">
      <c r="A89" s="32" t="s">
        <v>179</v>
      </c>
      <c r="B89" s="51"/>
      <c r="C89" s="33"/>
      <c r="D89" s="52" t="str">
        <f>IF(B89="","",VLOOKUP(B89,'00 - Technical Parameter'!$D$6:$F$57,3))</f>
        <v/>
      </c>
      <c r="E89" s="36" t="str">
        <f>IF(B89="","",'00 - Technical Parameter'!$B$3&amp;"_"&amp;$B$2&amp;"_"&amp;A89)</f>
        <v/>
      </c>
      <c r="F89" s="34"/>
      <c r="G89" s="35"/>
      <c r="H89" s="41"/>
      <c r="I89" s="37"/>
      <c r="J89" s="30" t="str">
        <f t="shared" si="3"/>
        <v/>
      </c>
    </row>
    <row r="90" spans="1:10" x14ac:dyDescent="0.2">
      <c r="A90" s="32" t="s">
        <v>180</v>
      </c>
      <c r="B90" s="51"/>
      <c r="C90" s="50"/>
      <c r="D90" s="52"/>
      <c r="E90" s="36"/>
      <c r="F90" s="34"/>
      <c r="G90" s="53"/>
      <c r="H90" s="54"/>
    </row>
    <row r="91" spans="1:10" ht="16" thickBot="1" x14ac:dyDescent="0.25">
      <c r="A91" s="32" t="s">
        <v>181</v>
      </c>
      <c r="B91" s="51"/>
      <c r="C91" s="50"/>
      <c r="D91" s="55"/>
      <c r="E91" s="56"/>
      <c r="F91" s="42"/>
      <c r="G91" s="57"/>
      <c r="H91" s="58"/>
    </row>
    <row r="92" spans="1:10" x14ac:dyDescent="0.2">
      <c r="A92" s="32"/>
    </row>
    <row r="93" spans="1:10" x14ac:dyDescent="0.2">
      <c r="A93" s="32"/>
    </row>
    <row r="94" spans="1:10" x14ac:dyDescent="0.2">
      <c r="A94" s="32"/>
    </row>
    <row r="95" spans="1:10" x14ac:dyDescent="0.2">
      <c r="A95" s="32"/>
    </row>
    <row r="96" spans="1:10" x14ac:dyDescent="0.2">
      <c r="A96" s="32"/>
    </row>
  </sheetData>
  <autoFilter ref="A4:B96" xr:uid="{311966ED-1EC1-AE43-8D85-720F186E80ED}"/>
  <phoneticPr fontId="29" type="noConversion"/>
  <dataValidations count="2">
    <dataValidation type="list" allowBlank="1" showInputMessage="1" showErrorMessage="1" sqref="H5:I89" xr:uid="{00000000-0002-0000-0100-000001000000}">
      <formula1>CRITICITY</formula1>
    </dataValidation>
    <dataValidation type="list" allowBlank="1" showInputMessage="1" showErrorMessage="1" sqref="B5:B91" xr:uid="{00000000-0002-0000-0100-000000000000}">
      <formula1>AREA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00 - Technical Parameter</vt:lpstr>
      <vt:lpstr>02-NONFUNCTIONALREQUIREMENTS</vt:lpstr>
      <vt:lpstr>AREA</vt:lpstr>
      <vt:lpstr>CRITICITY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2014-02-13T14:55:13Z</dcterms:created>
  <dcterms:modified xsi:type="dcterms:W3CDTF">2019-07-16T21:13:49Z</dcterms:modified>
</cp:coreProperties>
</file>